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agenciadetierras-my.sharepoint.com/personal/jennifer_mejia_ant_gov_co/Documents/4. PLANES DE ACCION Y MEJORA GITGC/2025/12. LINK DE TRANSPARENCIA-ITA PROCURADURIA-INF SEMESTRAL/SEPTIEMBRE-2025/"/>
    </mc:Choice>
  </mc:AlternateContent>
  <xr:revisionPtr revIDLastSave="2" documentId="8_{6DA177F7-81CC-498F-BB8E-FE335198654A}" xr6:coauthVersionLast="47" xr6:coauthVersionMax="47" xr10:uidLastSave="{60030E6C-D84D-47B1-8EBA-038D0FA66B8D}"/>
  <bookViews>
    <workbookView xWindow="-120" yWindow="-120" windowWidth="29040" windowHeight="15840" xr2:uid="{7F278D0C-A5F7-4F48-8488-0D62B7655CA9}"/>
  </bookViews>
  <sheets>
    <sheet name="DIFERENTES DE CP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 i="2" l="1"/>
  <c r="R20" i="2"/>
  <c r="R49" i="2"/>
  <c r="R77" i="2"/>
  <c r="R53" i="2"/>
  <c r="R54" i="2"/>
  <c r="R3" i="2"/>
  <c r="R62" i="2"/>
  <c r="S62" i="2"/>
  <c r="S3" i="2"/>
  <c r="R50" i="2"/>
  <c r="S50" i="2"/>
  <c r="S54" i="2"/>
  <c r="S53" i="2"/>
  <c r="S77" i="2"/>
  <c r="S49" i="2"/>
  <c r="R42" i="2"/>
  <c r="S42" i="2"/>
  <c r="S20" i="2"/>
  <c r="S4" i="2"/>
  <c r="K62" i="2"/>
  <c r="K3" i="2"/>
  <c r="K50" i="2"/>
  <c r="K54" i="2"/>
  <c r="K53" i="2"/>
  <c r="K77" i="2"/>
  <c r="K49" i="2"/>
  <c r="K42" i="2"/>
  <c r="K20" i="2"/>
  <c r="K4" i="2"/>
  <c r="R47" i="2" l="1"/>
  <c r="K47" i="2"/>
  <c r="S47" i="2"/>
  <c r="K41" i="2" l="1"/>
  <c r="R41" i="2"/>
  <c r="S41" i="2"/>
  <c r="K27" i="2"/>
  <c r="R27" i="2"/>
  <c r="S27" i="2"/>
  <c r="K55" i="2"/>
  <c r="R55" i="2"/>
  <c r="S55" i="2"/>
  <c r="K61" i="2"/>
  <c r="R61" i="2"/>
  <c r="S61" i="2"/>
  <c r="K19" i="2"/>
  <c r="R19" i="2"/>
  <c r="S19" i="2"/>
  <c r="K26" i="2"/>
  <c r="R26" i="2"/>
  <c r="S26" i="2"/>
  <c r="K37" i="2"/>
  <c r="R37" i="2"/>
  <c r="S37" i="2"/>
  <c r="R60" i="2"/>
  <c r="S60" i="2"/>
  <c r="R52" i="2"/>
  <c r="S52" i="2"/>
  <c r="R43" i="2"/>
  <c r="S43" i="2"/>
  <c r="R58" i="2"/>
  <c r="S58" i="2"/>
  <c r="R51" i="2"/>
  <c r="S51" i="2"/>
  <c r="K60" i="2"/>
  <c r="K52" i="2"/>
  <c r="K43" i="2"/>
  <c r="K58" i="2"/>
  <c r="K51" i="2"/>
  <c r="K35" i="2"/>
  <c r="R35" i="2"/>
  <c r="S35" i="2"/>
  <c r="K25" i="2"/>
  <c r="R25" i="2"/>
  <c r="S25" i="2"/>
  <c r="K23" i="2"/>
  <c r="R23" i="2"/>
  <c r="S23" i="2"/>
  <c r="S24" i="2" l="1"/>
  <c r="S22" i="2"/>
  <c r="S29" i="2"/>
  <c r="S44" i="2"/>
  <c r="S78" i="2"/>
  <c r="S18" i="2"/>
  <c r="S56" i="2"/>
  <c r="S57" i="2"/>
  <c r="R24" i="2"/>
  <c r="R22" i="2"/>
  <c r="R29" i="2"/>
  <c r="R44" i="2"/>
  <c r="R78" i="2"/>
  <c r="R18" i="2"/>
  <c r="R56" i="2"/>
  <c r="R57" i="2"/>
  <c r="K24" i="2"/>
  <c r="K22" i="2"/>
  <c r="K29" i="2"/>
  <c r="K44" i="2"/>
  <c r="K78" i="2"/>
  <c r="K18" i="2"/>
  <c r="K56" i="2"/>
  <c r="K57" i="2"/>
  <c r="S36" i="2"/>
  <c r="S59" i="2"/>
  <c r="S64" i="2"/>
  <c r="S46" i="2"/>
  <c r="S63" i="2"/>
  <c r="S2" i="2"/>
  <c r="S68" i="2"/>
  <c r="S69" i="2"/>
  <c r="S70" i="2"/>
  <c r="S71" i="2"/>
  <c r="S5" i="2"/>
  <c r="S72" i="2"/>
  <c r="S6" i="2"/>
  <c r="S30" i="2"/>
  <c r="S7" i="2"/>
  <c r="S8" i="2"/>
  <c r="S31" i="2"/>
  <c r="S9" i="2"/>
  <c r="S32" i="2"/>
  <c r="S10" i="2"/>
  <c r="S11" i="2"/>
  <c r="S12" i="2"/>
  <c r="S13" i="2"/>
  <c r="S14" i="2"/>
  <c r="S45" i="2"/>
  <c r="S15" i="2"/>
  <c r="S16" i="2"/>
  <c r="S33" i="2"/>
  <c r="S17" i="2"/>
  <c r="S48" i="2"/>
  <c r="S65" i="2"/>
  <c r="S66" i="2"/>
  <c r="S73" i="2"/>
  <c r="S74" i="2"/>
  <c r="S34" i="2"/>
  <c r="S75" i="2"/>
  <c r="S76" i="2"/>
  <c r="S38" i="2"/>
  <c r="S21" i="2"/>
  <c r="S67" i="2"/>
  <c r="S28" i="2"/>
  <c r="S40" i="2"/>
  <c r="S39" i="2"/>
  <c r="R36" i="2"/>
  <c r="R59" i="2"/>
  <c r="R64" i="2"/>
  <c r="R46" i="2"/>
  <c r="R63" i="2"/>
  <c r="R2" i="2"/>
  <c r="R68" i="2"/>
  <c r="R69" i="2"/>
  <c r="R70" i="2"/>
  <c r="R71" i="2"/>
  <c r="R5" i="2"/>
  <c r="R72" i="2"/>
  <c r="R6" i="2"/>
  <c r="R30" i="2"/>
  <c r="R7" i="2"/>
  <c r="R8" i="2"/>
  <c r="R31" i="2"/>
  <c r="R9" i="2"/>
  <c r="R32" i="2"/>
  <c r="R10" i="2"/>
  <c r="R11" i="2"/>
  <c r="R12" i="2"/>
  <c r="R13" i="2"/>
  <c r="R14" i="2"/>
  <c r="R45" i="2"/>
  <c r="R15" i="2"/>
  <c r="R16" i="2"/>
  <c r="R33" i="2"/>
  <c r="R17" i="2"/>
  <c r="R48" i="2"/>
  <c r="R65" i="2"/>
  <c r="R66" i="2"/>
  <c r="R73" i="2"/>
  <c r="R74" i="2"/>
  <c r="R34" i="2"/>
  <c r="R75" i="2"/>
  <c r="R76" i="2"/>
  <c r="R38" i="2"/>
  <c r="R21" i="2"/>
  <c r="R67" i="2"/>
  <c r="R28" i="2"/>
  <c r="R40" i="2"/>
  <c r="R39" i="2"/>
  <c r="K59" i="2"/>
  <c r="K64" i="2"/>
  <c r="K46" i="2"/>
  <c r="K63" i="2"/>
  <c r="K2" i="2"/>
  <c r="K68" i="2"/>
  <c r="K69" i="2"/>
  <c r="K70" i="2"/>
  <c r="K71" i="2"/>
  <c r="K5" i="2"/>
  <c r="K72" i="2"/>
  <c r="K6" i="2"/>
  <c r="K30" i="2"/>
  <c r="K7" i="2"/>
  <c r="K8" i="2"/>
  <c r="K31" i="2"/>
  <c r="K9" i="2"/>
  <c r="K32" i="2"/>
  <c r="K10" i="2"/>
  <c r="K11" i="2"/>
  <c r="K12" i="2"/>
  <c r="K13" i="2"/>
  <c r="K14" i="2"/>
  <c r="K45" i="2"/>
  <c r="K15" i="2"/>
  <c r="K16" i="2"/>
  <c r="K33" i="2"/>
  <c r="K17" i="2"/>
  <c r="K48" i="2"/>
  <c r="K65" i="2"/>
  <c r="K66" i="2"/>
  <c r="K73" i="2"/>
  <c r="K74" i="2"/>
  <c r="K34" i="2"/>
  <c r="K75" i="2"/>
  <c r="K76" i="2"/>
  <c r="K38" i="2"/>
  <c r="K21" i="2"/>
  <c r="K67" i="2"/>
  <c r="K28" i="2"/>
  <c r="K40" i="2"/>
  <c r="K39" i="2"/>
  <c r="K36" i="2"/>
</calcChain>
</file>

<file path=xl/sharedStrings.xml><?xml version="1.0" encoding="utf-8"?>
<sst xmlns="http://schemas.openxmlformats.org/spreadsheetml/2006/main" count="717" uniqueCount="364">
  <si>
    <t>AÑO</t>
  </si>
  <si>
    <t>NO. CONTRATO</t>
  </si>
  <si>
    <t>CLASE</t>
  </si>
  <si>
    <t>TIPO DE CONTRATO</t>
  </si>
  <si>
    <t>TIPOLOGIA ESPECIFICA</t>
  </si>
  <si>
    <t>CONTRATISTA</t>
  </si>
  <si>
    <t>OBJETO DEL CONTRATO</t>
  </si>
  <si>
    <t>DEPENDENCIA</t>
  </si>
  <si>
    <t>VALOR INICIAL DEL CONTRATO</t>
  </si>
  <si>
    <t>VALOR RECURSOS ANT</t>
  </si>
  <si>
    <t>FECHA DE SUSCRIPCION</t>
  </si>
  <si>
    <t>FECHA INCIAL DESDE</t>
  </si>
  <si>
    <t>FECHA FINAL HASTA</t>
  </si>
  <si>
    <t>CANTIDAD DE OTROSÍES Y ADICIONES REALIZADAS (Y SUS MONTOS)</t>
  </si>
  <si>
    <t>VALOR TOTAL FINAL CONTRATO</t>
  </si>
  <si>
    <t>RECURSOS DESEMBOLSADOS</t>
  </si>
  <si>
    <t>%DE EJECUCION</t>
  </si>
  <si>
    <t>LINK DE PUBLICACION SECOP II</t>
  </si>
  <si>
    <t>PROFESIONALES</t>
  </si>
  <si>
    <t>SECRETARÍA GENERAL</t>
  </si>
  <si>
    <t>SUBDIRECCIÓN ADMINISTRATIVA Y FINANCIERA</t>
  </si>
  <si>
    <t>DIRECCIÓN GENERAL</t>
  </si>
  <si>
    <t>DIRECCIÓN DE GESTIÓN JURÍDICA DE TIERRAS</t>
  </si>
  <si>
    <t>DIRECCIÓN DE ACCESO A TIERRAS</t>
  </si>
  <si>
    <t>SUBDIRECCIÓN DE SISTEMAS DE INFORMACIÓN DE TIERRAS</t>
  </si>
  <si>
    <t>DIRECCIÓN DE ASUNTOS ÉTNICOS</t>
  </si>
  <si>
    <t>SUBDIRECCIÓN DE ADMINISTRACIÓN DE TIERRAS DE LA NACIÓN</t>
  </si>
  <si>
    <t>DIRECCIÓN DE GESTIÓN DEL ORDENAMIENTO SOCIAL DE LA PROPIEDAD</t>
  </si>
  <si>
    <t>OFICINA JURÍDICA</t>
  </si>
  <si>
    <t>PRESTACIÓN DE SERVICIOS PROFESIONALES PARA EJERCER ACTIVIDADES DE APOYO EN LA REPRESENTACION JUDICIAL Y EXTRAJUDICIAL DE LA OFICINA JURIDICA DE LA AGENCIA NACIONAL DE TIERRAS</t>
  </si>
  <si>
    <t>SUBDIRECCIÓN DE TALENTO HUMANO</t>
  </si>
  <si>
    <t>PRESTACIÓN DE SERVICIOS</t>
  </si>
  <si>
    <t>https://community.secop.gov.co/Public/Tendering/ContractNoticeManagement/Index?currentLanguage=es-CO&amp;Page=login&amp;Country=CO&amp;SkinName=CCE</t>
  </si>
  <si>
    <t>SIN INICIO</t>
  </si>
  <si>
    <t>NO. PROCESO</t>
  </si>
  <si>
    <t>RECURSOS PENDIENTES DE EJECUTAR</t>
  </si>
  <si>
    <t>ANT-20250041</t>
  </si>
  <si>
    <t>20 OTROS</t>
  </si>
  <si>
    <t>AMP</t>
  </si>
  <si>
    <t>ORDEN DE COMPRA</t>
  </si>
  <si>
    <t>CONSORCIO KIOS</t>
  </si>
  <si>
    <t>Contratar el servicio integral de Aseo y cafetería para las sedes de la AGENCIA NACIONAL DE TIERRAS - ANT a Nivel Nacional. -Sede Bogotá</t>
  </si>
  <si>
    <t>https://www.colombiacompra.gov.co/tienda-virtual-del-estado-colombiano/ordenes-compra/140660</t>
  </si>
  <si>
    <t>ANT-20250889</t>
  </si>
  <si>
    <t>SERVICIOS POSTALES NACIONALES S.A.S</t>
  </si>
  <si>
    <t>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</si>
  <si>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https://www.colombiacompra.gov.co/tienda-virtual-del-estado-colombiano/ordenes-compra/140788</t>
  </si>
  <si>
    <t>ANT-20251408</t>
  </si>
  <si>
    <t>CD</t>
  </si>
  <si>
    <t>CONVENIO INTERADMINISTRATIVO</t>
  </si>
  <si>
    <t>UNIDAD NACIONAL DE PROTECCIÓN</t>
  </si>
  <si>
    <t>AUNAR ESFUERZOS Y RECURSOS FÍSICOS, HUMANOS, ADMINISTRATIVOS, TÉCNICOS, FINANCIEROS, CAPACIDADES Y MÉTODOS ENTRE LA UNIDAD NACIONAL DE PROTECIÓN - UNP Y LA AGENCIA NACIONAL DE TIERAS- ANT QUE PERMITAN EJERCER LA ADECUADA PROTECCIÓN DEL DIRECTOR DE LA ANT, CON OCASIÓN A LA SITUACIÓN DE RIESGO A LA QUE SE ENCUENTRA EXPUESTO EN EL CUMPLIMIENTO DE SUS OBLIGACIONES.</t>
  </si>
  <si>
    <t>https://community.secop.gov.co/Public/Tendering/OpportunityDetail/Index?noticeUID=CO1.NTC.7466354&amp;isFromPublicArea=True&amp;isModal=true&amp;asPopupView=true</t>
  </si>
  <si>
    <t>ANT-20251409</t>
  </si>
  <si>
    <t>CONTRATO INTERADMINISTRATIVO</t>
  </si>
  <si>
    <t>IMPRENTA NACIONAL DE COLOMBIA</t>
  </si>
  <si>
    <t>PRESTAR LOS SERVICIOS DE PUBLICACIÓN EN EL DIARIO OFICIAL DE LOS ACTOS ADMINISTRATIVOS DE CARÁCTER GENERAL, CIRCULARES Y DEMÁS DOCUMENTOS EXPEDIDOS POR LA AGENCIA NACIONAL DE TIERRAS – ANT, EN EL MARCO DE SUS FUNCIONES.</t>
  </si>
  <si>
    <t>https://community.secop.gov.co/Public/Tendering/OpportunityDetail/Index?noticeUID=CO1.NTC.7474083&amp;isFromPublicArea=True&amp;isModal=true&amp;asPopupView=true</t>
  </si>
  <si>
    <t>ANT-20251642</t>
  </si>
  <si>
    <t>TEJEIRO Y DIAZ BETTER ABOGADOS SAS</t>
  </si>
  <si>
    <t>https://community.secop.gov.co/Public/Tendering/OpportunityDetail/Index?noticeUID=CO1.NTC.7463129&amp;isFromPublicArea=True&amp;isModal=true&amp;asPopupView=true</t>
  </si>
  <si>
    <t>ANT-20251941</t>
  </si>
  <si>
    <t xml:space="preserve"> HEINSOHN HUMAN GLOBAL SOLUTIONS S.A.S</t>
  </si>
  <si>
    <t>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</si>
  <si>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https://community.secop.gov.co/Public/Tendering/OpportunityDetail/Index?noticeUID=CO1.NTC.7519215&amp;isFromPublicArea=True&amp;isModal=true&amp;asPopupView=true</t>
  </si>
  <si>
    <t>ANT-20252369</t>
  </si>
  <si>
    <t>UNION TEMPORAL R&amp;J 2022</t>
  </si>
  <si>
    <t>Contratar el servicio integral de Aseo y cafetería para las sedes de la AGENCIA NACIONAL DE TIERRAS - ANT a Nivel Nacional</t>
  </si>
  <si>
    <t>https://www.colombiacompra.gov.co/tienda-virtual-del-estado-colombiano/ordenes-compra/141449</t>
  </si>
  <si>
    <t>ANT-20252370</t>
  </si>
  <si>
    <t>Contratar el servicio integral de Aseo y cafetería para las sedes de la AGENCIA NACIONAL DE TIERRAS - ANT a Nivel Naciona</t>
  </si>
  <si>
    <t>https://www.colombiacompra.gov.co/tienda-virtual-del-estado-colombiano/ordenes-compra/141462</t>
  </si>
  <si>
    <t>ANT-20252371</t>
  </si>
  <si>
    <t>Contratar el servicio integral de Aseo y cafetería para las sedes de la AGENCIANACIONAL DE TIERRAS - ANT a Nivel Nacional</t>
  </si>
  <si>
    <t>https://www.colombiacompra.gov.co/tienda-virtual-del-estado-colombiano/ordenes-compra/141463</t>
  </si>
  <si>
    <t>ANT-20252372</t>
  </si>
  <si>
    <t>https://www.colombiacompra.gov.co/tienda-virtual-del-estado-colombiano/ordenes-compra/141461</t>
  </si>
  <si>
    <t>ANT-20252450</t>
  </si>
  <si>
    <t>ASECOLBAS LTDA</t>
  </si>
  <si>
    <t>https://www.colombiacompra.gov.co/tienda-virtual-del-estado-colombiano/ordenes-compra/141489</t>
  </si>
  <si>
    <t>ANT-20252451</t>
  </si>
  <si>
    <t>https://www.colombiacompra.gov.co/tienda-virtual-del-estado-colombiano/ordenes-compra/141491</t>
  </si>
  <si>
    <t>ANT-20252452</t>
  </si>
  <si>
    <t>https://www.colombiacompra.gov.co/tienda-virtual-del-estado-colombiano/ordenes-compra/141492</t>
  </si>
  <si>
    <t>ANT-20252480</t>
  </si>
  <si>
    <t>CONSERJES INMOBILIARIOS LTD</t>
  </si>
  <si>
    <t>https://www.colombiacompra.gov.co/tienda-virtual-del-estado-colombiano/ordenes-compra/141504</t>
  </si>
  <si>
    <t>ANT-20252481</t>
  </si>
  <si>
    <t>https://www.colombiacompra.gov.co/tienda-virtual-del-estado-colombiano/ordenes-compra/141505</t>
  </si>
  <si>
    <t>ANT-20252620</t>
  </si>
  <si>
    <t xml:space="preserve">https://www.colombiacompra.gov.co/tienda-virtual-del-estado-colombiano/ordenes-compra/141558 </t>
  </si>
  <si>
    <t>ANT-20252667</t>
  </si>
  <si>
    <t>https://www.colombiacompra.gov.co/tienda-virtual-del-estado-colombiano/ordenes-compra/141567</t>
  </si>
  <si>
    <t>ANT-20252694</t>
  </si>
  <si>
    <t>https://www.colombiacompra.gov.co/tienda-virtual-del-estado-colombiano/ordenes-compra/141562</t>
  </si>
  <si>
    <t>ANT-20252698</t>
  </si>
  <si>
    <t>https://www.colombiacompra.gov.co/tienda-virtual-del-estado-colombiano/ordenes-compra/141565</t>
  </si>
  <si>
    <t>ANT-20252699</t>
  </si>
  <si>
    <t xml:space="preserve">Contratar el servicio integral de Aseo y cafetería para las sedes de la AGENCIA NACIONAL DE TIERRAS - ANT a Nivel Nacional SEDE MITU </t>
  </si>
  <si>
    <t>https://www.colombiacompra.gov.co/tienda-virtual-del-estado-colombiano/ordenes-compra/141566</t>
  </si>
  <si>
    <t>ANT-20252701</t>
  </si>
  <si>
    <t>https://www.colombiacompra.gov.co/tienda-virtual-del-estado-colombiano/ordenes-compra/141563</t>
  </si>
  <si>
    <t>ANT-20252737</t>
  </si>
  <si>
    <t>Contratar el servicio integral de Aseo y cafetería para las sedes de la AGENCIA NACIONAL DE TIERRAS - ANT a Nivel Nacional SEDE PASTO</t>
  </si>
  <si>
    <t xml:space="preserve">https://www.colombiacompra.gov.co/tienda-virtual-del-estado-colombiano/ordenes-compra/ 141661 </t>
  </si>
  <si>
    <t>ANT-20252738</t>
  </si>
  <si>
    <t>Contratar el servicio integral de Aseo y cafetería para las sedes de la AGENCIA NACIONAL DE TIERRAS - ANT a Nivel Nacional SEDE FLORENCIA</t>
  </si>
  <si>
    <t>https://www.colombiacompra.gov.co/tienda-virtual-del-estado-colombiano/ordenes-compra/141664</t>
  </si>
  <si>
    <t>ANT-20252742</t>
  </si>
  <si>
    <t>Contratar el servicio integral de Aseo y cafetería para las sedes de la AGENCIA NACIONAL DE TIERRAS - ANT a Nivel Nacional SEDE IBAGUE</t>
  </si>
  <si>
    <t>https://www.colombiacompra.gov.co/tienda-virtual-del-estado-colombiano/ordenes-compra/141658</t>
  </si>
  <si>
    <t>ANT-20252743</t>
  </si>
  <si>
    <t>GRUPO GESTION EMPRESARIAL COLOMBIA SAS</t>
  </si>
  <si>
    <t>Contratar el servicio integral de Aseo y cafetería para las sedes de la AGENCIA NACIONAL DE TIERRAS - ANT a Nivel Nacional SEDE BUCARAMANGA</t>
  </si>
  <si>
    <t>https://www.colombiacompra.gov.co/tienda-virtual-del-estado-colombiano/ordenes-compra/141659</t>
  </si>
  <si>
    <t>ANT-20252744</t>
  </si>
  <si>
    <t>Contratar el servicio integral de Aseo y cafetería para las sedes de la AGENCIA NACIONAL DE TIERRAS - ANT a Nivel Nacional SEDE TUNJA</t>
  </si>
  <si>
    <t>https://www.colombiacompra.gov.co/tienda-virtual-del-estado-colombiano/ordenes-compra/141663</t>
  </si>
  <si>
    <t>ANT-20252745</t>
  </si>
  <si>
    <t>Contratar el servicio integral de Aseo y cafetería para las sedes de la AGENCIA NACIONAL DE TIERRAS - ANT a Nivel Nacional SEDE MOCOA</t>
  </si>
  <si>
    <t>https://www.colombiacompra.gov.co/tienda-virtual-del-estado-colombiano/ordenes-compra/141662</t>
  </si>
  <si>
    <t>ANT-20252746</t>
  </si>
  <si>
    <t>Contratar el servicio integral de Aseo y cafetería para las sedes de la AGENCIA NACIONAL DE TIERRAS - ANT a Nivel Nacional SEDE ARAUCA</t>
  </si>
  <si>
    <t>https://www.colombiacompra.gov.co/tienda-virtual-del-estado-colombiano/ordenes-compra/141665</t>
  </si>
  <si>
    <t>ANT-20252786</t>
  </si>
  <si>
    <t>Contratar el servicio integral de Aseo y cafetería para las sedes de la AGENCIA NACIONAL DE TIERRAS - ANT a Nivel Nacional SEDE VALLEDUPAR</t>
  </si>
  <si>
    <t>https://www.colombiacompra.gov.co/tienda-virtual-del-estado-colombiano/ordenes-compra/234760</t>
  </si>
  <si>
    <t>ANT-20252787</t>
  </si>
  <si>
    <t>INTERNEGOCIOS S.A.S</t>
  </si>
  <si>
    <t xml:space="preserve">Contratar el servicio integral de Aseo y cafetería para las sedes de la AGENCIA NACIONAL DE TIERRAS - ANT a Nivel Nacional SEDE VALLEDUPAR  </t>
  </si>
  <si>
    <t>https://www.colombiacompra.gov.co/tienda-virtual-del-estado-colombiano/ordenes-compra/234757</t>
  </si>
  <si>
    <t>ANT-20252985</t>
  </si>
  <si>
    <t>UNION TEMPORAL ASEAMOS 2022</t>
  </si>
  <si>
    <t>Contratar el servicio integral de Aseo y cafetería para las sedes de la AGENCIA NACIONAL DE TIERRAS - ANT a Nivel Nacional SEDE MANIZALES</t>
  </si>
  <si>
    <t>https://www.colombiacompra.gov.co/tienda-virtual-del-estado-colombiano/ordenes-compra/141760</t>
  </si>
  <si>
    <t>ANT-20252994</t>
  </si>
  <si>
    <t>Contratar el servicio integral de Aseo y cafetería para las sedes de la AGENCIA NACIONAL DE TIERRAS - ANT a Nivel Nacional SEDE YOPAL</t>
  </si>
  <si>
    <t>https://www.colombiacompra.gov.co/tienda-virtual-del-estado-colombiano/ordenes-compra/141761</t>
  </si>
  <si>
    <t>ANT-20253013</t>
  </si>
  <si>
    <t>Contratar el servicio integral de Aseo y cafetería para las sedes de la AGENCIA NACIONAL DE TIERRAS - ANT a Nivel Nacional SEDE NEIVA</t>
  </si>
  <si>
    <t>https://www.colombiacompra.gov.co/tienda-virtual-del-estado-colombiano/ordenes-compra/141757</t>
  </si>
  <si>
    <t>ANT-20253014</t>
  </si>
  <si>
    <t>Contratar el servicio integral de Aseo y cafetería para las sedes de la AGENCIA NACIONAL DE TIERRAS - ANT a Nivel Nacional SEDE MONTERIA</t>
  </si>
  <si>
    <t xml:space="preserve">https://www.colombiacompra.gov.co/tienda-virtual-del-estado-colombiano/ordenes-compra/141759 </t>
  </si>
  <si>
    <t>ANT-20253015</t>
  </si>
  <si>
    <t>Contratar el servicio integral de Aseo y cafetería para las sedes de la AGENCIA NACIONAL DE TIERRAS - ANT a Nivel Nacional SEDE QUIBDO</t>
  </si>
  <si>
    <t>https://www.colombiacompra.gov.co/tienda-virtual-del-estado-colombiano/ordenes-compra/141758</t>
  </si>
  <si>
    <t>ANT-20253103</t>
  </si>
  <si>
    <t>Contratar el servicio integral de Aseo y cafetería para las sedes de la AGENCIA NACIONAL DE TIERRAS - ANT a Nivel Nacional SEDE SINCELEJO</t>
  </si>
  <si>
    <t>https://www.colombiacompra.gov.co/tienda-virtual-del-estado-colombiano/ordenes-compra/141825</t>
  </si>
  <si>
    <t>ANT-20253104</t>
  </si>
  <si>
    <t>Contratar el servicio integral de Aseo y cafetería para las sedes de la AGENCIANACIONAL DE TIERRAS - ANT a Nivel Nacional SEDE POPAYAN</t>
  </si>
  <si>
    <t>https://www.colombiacompra.gov.co/tienda-virtual-del-estado-colombiano/ordenes-compra/141822</t>
  </si>
  <si>
    <t>ANT-MC-002-2025</t>
  </si>
  <si>
    <t>ANT-20253593</t>
  </si>
  <si>
    <t>MC</t>
  </si>
  <si>
    <t>CONTRATO DE SUMINISTRO</t>
  </si>
  <si>
    <t>DISTRACOM S.A.</t>
  </si>
  <si>
    <t>Suministrar combustible en la ciudad de Bogotá D.C. para los vehículos de propiedad de la Agencia Nacional de Tierras y la planta eléctrica.</t>
  </si>
  <si>
    <t>https://community.secop.gov.co/Public/Tendering/OpportunityDetail/Index?noticeUID=CO1.NTC.7629189&amp;isFromPublicArea=True&amp;isModal=true&amp;asPopupView=true</t>
  </si>
  <si>
    <t>ANT-20254238</t>
  </si>
  <si>
    <t>BIOCONSTRUCTOR S.A.S.</t>
  </si>
  <si>
    <t>PRESTACIÓN DE SERVICIOS DE APOYO A LA GESTIÓN PARA LA REALIZACIÓN DE
LEVANTAMIENTOS TOPOGRÁFICOS DE LAS UNIDADES PREDIALES A NIVEL
NACIONAL DETERMINADAS POR LA DIRECCIÓN DE ACCESO A TIERRAS EN EL
MARCO DE LA REFORMA RURAL INTEGRAL</t>
  </si>
  <si>
    <t>https://community.secop.gov.co/Public/Tendering/OpportunityDetail/Index?noticeUID=CO1.NTC.7776647&amp;isFromPublicArea=True&amp;isModal=true&amp;asPopupView=true</t>
  </si>
  <si>
    <t>ANT-20254560</t>
  </si>
  <si>
    <t>Contratar el servicio integral de Aseo y cafetería para las sedes de la AGENCIA NACIONAL DE TIERRAS - ANT a Nivel Nacional SEDE ARMENIA</t>
  </si>
  <si>
    <t>https://www.colombiacompra.gov.co/tienda-virtual-del-estado-colombiano/ordenes-compra/143207</t>
  </si>
  <si>
    <t>ANT-20254656</t>
  </si>
  <si>
    <t>CONTRATO DE COMPRAVENTA</t>
  </si>
  <si>
    <t>CERTICAMARAS S.A.</t>
  </si>
  <si>
    <t>ADQUISICION Y ACTUALIZACION DE I) LOS CERTIFICADOS MPKI-WILDCARD, II) CERTIFICADOS DE FIRMA DIGITAL, III)TOKEN/TOKEN VIRTUAL Y CERTIFICADO DE ESTAMPADO CRONOLOGICO Y IV) EL LICENCIAMIENTO WSSING CON EL RESPECTIVO SOPORTE, PARA LA INFRAESTRUCTURA TECNOLÒGICA DE LA AGENCIA NACIONAL DE TIERRAS</t>
  </si>
  <si>
    <t>https://community.secop.gov.co/Public/Tendering/OpportunityDetail/Index?noticeUID=CO1.NTC.7842185&amp;isFromPublicArea=True&amp;isModal=true&amp;asPopupView=true</t>
  </si>
  <si>
    <t>ANT-20254760</t>
  </si>
  <si>
    <t>EMPRESA DE TELECOMUNICACIONES DE POPAYAN S.A. EMTEL E.S.P</t>
  </si>
  <si>
    <t>BRINDAR UNA SOLUCIÓN INTEGRAL A TRAVÉS DE LÍNEAS DE SERVICIOS Y COMPONENTES TECNOLÓGICOS QUE PERMITAN GARANTIZAR LA CONTINUIDAD Y ADECUADA OPERACIÓN DE LOS SISTEMAS DE INFORMACIÓN DE TIERRAS DE LA ANT Y SERVICIOS CONEXOS.</t>
  </si>
  <si>
    <t>ANT-20254994</t>
  </si>
  <si>
    <t>ARRENDAMIENTO</t>
  </si>
  <si>
    <t>DORA ALBA QUIROGA GALVIZ</t>
  </si>
  <si>
    <t>CONTRATAR EL ARRENDAMIENTO DEL INMUEBLE UBICADO EN LA CALLE 48 22-85 DEL MUNICIPIO DE BARRANCABERMEJA - SANTANDER, IDENTIFICADO CON LA MATRÍCULA INMOBILIARIA NO. 303-15133 PARA EL FUNCIONAMIENTO DE LA UNIDAD DE GESTIÓN TERRITORIAL SANTANDER DE LA AGENCIA NACIONAL DE TIERRAS</t>
  </si>
  <si>
    <t>ANT-20255092</t>
  </si>
  <si>
    <t>CAJA DE COMPENSACIÓN FAMILIAR COMPENSAR</t>
  </si>
  <si>
    <t>Prestar los servicios de apoyo a la gestión para el desarrollo de las actividades del Plan de Bienestar Social e
Incentivos Institucionales 2025 para los servidores de la Agencia Nacional de Tierras y sus familias.</t>
  </si>
  <si>
    <t>ANT-20255127</t>
  </si>
  <si>
    <t>BPM CONSULTING SAS</t>
  </si>
  <si>
    <t>Contratar la prestación de servicios de BPO al amparo del Acuerdo Marco de Precios para contratar servicios BPO III (Business Process Outsourcing) CCE-SNG-AMP-005-2024, #PROCESO CCENEG-079-01-024, publicado el 11 de febrero del 2025, vigente hasta el 11 de febrero del 2028 en su componente de lote No. 1</t>
  </si>
  <si>
    <t>https://www.colombiacompra.gov.co/tienda-virtual-del-estado-colombiano/ordenes-compra/144288</t>
  </si>
  <si>
    <t>ANT-20255128</t>
  </si>
  <si>
    <t>COMPUTEL SYSTEM SAS</t>
  </si>
  <si>
    <t>Alquiler de escáner para el fortalecimiento y mejoramiento tecnológico en los distintos procesos misionales a cargo de la Agencia Nacional de Tierras</t>
  </si>
  <si>
    <t>https://www.colombiacompra.gov.co/tienda-virtual-del-estado-colombiano/ordenes-compra/144287</t>
  </si>
  <si>
    <t>ANT-20255330</t>
  </si>
  <si>
    <t>GRAN IMAGEN SAS</t>
  </si>
  <si>
    <t>Alquiler de impresoras para el fortalecimiento y mejoramiento tecnológico en los distintos procesos misionales a cargo de la Agencia Nacional de Tierras.</t>
  </si>
  <si>
    <t>https://www.colombiacompra.gov.co/tienda-virtual-del-estado-colombiano/ordenes-compra/144624</t>
  </si>
  <si>
    <t>ANT-20255481</t>
  </si>
  <si>
    <t>YAFABE MULTISERVICIOS Y SUMINISTROS S.A.S</t>
  </si>
  <si>
    <t>ANT-20255702</t>
  </si>
  <si>
    <t>CONVENIO DE ASOCIACIÓN</t>
  </si>
  <si>
    <t>ASOCIACION DE AUTORIDADES ARHUACAS DE LA SIERRA NEVADA – ASOCIT</t>
  </si>
  <si>
    <t>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</si>
  <si>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https://community.secop.gov.co/Public/Tendering/OpportunityDetail/Index?noticeUID=CO1.NTC.8011842&amp;isFromPublicArea=True&amp;isModal=False</t>
  </si>
  <si>
    <t>ANT-20255707</t>
  </si>
  <si>
    <t>OTIS ELEVATOR COMPANY COLOMBIA S.A.S</t>
  </si>
  <si>
    <t>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</si>
  <si>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https://community.secop.gov.co/Public/Tendering/OpportunityDetail/Index?noticeUID=CO1.NTC.8039106&amp;isFromPublicArea=True&amp;isModal=False</t>
  </si>
  <si>
    <t>ANT-MC-003-2025</t>
  </si>
  <si>
    <t>ANT-20255854</t>
  </si>
  <si>
    <t>QUALITAS SALUD LIMITADA</t>
  </si>
  <si>
    <t>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t>
  </si>
  <si>
    <t>ANT-MC-004-2025</t>
  </si>
  <si>
    <t>ANT-20256007</t>
  </si>
  <si>
    <t>ANT-20256042</t>
  </si>
  <si>
    <t>ANT-20256332</t>
  </si>
  <si>
    <t>C&amp;S TECNOLOGIA SAS BIC</t>
  </si>
  <si>
    <t>CANAL REGIONAL DE TELEVISIÓN TEVEANDINA S.A.S.</t>
  </si>
  <si>
    <t>CONSORCIO IAD DINAMICO SOFTWAREONE</t>
  </si>
  <si>
    <t>ADQUISICIÓN DE LICENCIAMIENTO EN MODALIDAD DE SUSCRIPCIÓN DE ADOBE ACROBAT PRO Y CREATIVE CLOUD FOR TEAMS PARA LA AGENCIA NACIONAL DE TIERRAS</t>
  </si>
  <si>
    <t>Adquisición del licenciamiento Microsoft 365, SQL Server y extensión de los servicios de Software Assurance para SQL Server y Windows Server para la continuidad y fortalecimiento de la capacidad tecnológica en los distintos procesos misionales a cargo de la Agencia Nacional de Tierras</t>
  </si>
  <si>
    <t>SECRETARÍA GENERAL - SOPORTE TECNOLÓGICO</t>
  </si>
  <si>
    <t>https://www.colombiacompra.gov.co/tienda-virtual-del-estado-colombiano/ordenes-compra/146196</t>
  </si>
  <si>
    <t>140660</t>
  </si>
  <si>
    <t>140788</t>
  </si>
  <si>
    <t>141449</t>
  </si>
  <si>
    <t>141462</t>
  </si>
  <si>
    <t>141463</t>
  </si>
  <si>
    <t>141461</t>
  </si>
  <si>
    <t>141489</t>
  </si>
  <si>
    <t>141491</t>
  </si>
  <si>
    <t>141492</t>
  </si>
  <si>
    <t>141504</t>
  </si>
  <si>
    <t>141505</t>
  </si>
  <si>
    <t xml:space="preserve">141558 </t>
  </si>
  <si>
    <t>141567</t>
  </si>
  <si>
    <t>141562</t>
  </si>
  <si>
    <t>141565</t>
  </si>
  <si>
    <t>141566</t>
  </si>
  <si>
    <t>141563</t>
  </si>
  <si>
    <t xml:space="preserve"> 141661 </t>
  </si>
  <si>
    <t>141664</t>
  </si>
  <si>
    <t>141658</t>
  </si>
  <si>
    <t>141659</t>
  </si>
  <si>
    <t>141663</t>
  </si>
  <si>
    <t>141662</t>
  </si>
  <si>
    <t>141665</t>
  </si>
  <si>
    <t>234760</t>
  </si>
  <si>
    <t>234757</t>
  </si>
  <si>
    <t>141760</t>
  </si>
  <si>
    <t>141761</t>
  </si>
  <si>
    <t>141757</t>
  </si>
  <si>
    <t xml:space="preserve">141759 </t>
  </si>
  <si>
    <t>141758</t>
  </si>
  <si>
    <t>141825</t>
  </si>
  <si>
    <t>141822</t>
  </si>
  <si>
    <t>143207</t>
  </si>
  <si>
    <t>144288</t>
  </si>
  <si>
    <t>144287</t>
  </si>
  <si>
    <t>144624</t>
  </si>
  <si>
    <t>ANT-20256642</t>
  </si>
  <si>
    <t>ANT-20256671</t>
  </si>
  <si>
    <t>ANT-20256682</t>
  </si>
  <si>
    <t>ANT-SASIE-001-2025</t>
  </si>
  <si>
    <t>ANT-20256802</t>
  </si>
  <si>
    <t>ANT-20256837</t>
  </si>
  <si>
    <t>SASIE</t>
  </si>
  <si>
    <t>CONVENIO DE COOPERACIÓN INTERNACIONAL</t>
  </si>
  <si>
    <t>SIGPRO INGENIERIA Y TOPOGRAFIA S.A.S</t>
  </si>
  <si>
    <t>LA FUNDACIÓN PANAMERICANA PARA EL DESARROLLO – FUPAD</t>
  </si>
  <si>
    <t>GOBERNACIÓN DE BOYACÁ</t>
  </si>
  <si>
    <t>RECIO TURISMO S.A.</t>
  </si>
  <si>
    <t>LA CORPORACIÓN AGENCIA AFROCOLOMBIANA HILEROS</t>
  </si>
  <si>
    <t>Prestar servicios de divulgación en medios masivos, comunitarios o alternativos de comunicación con el fin de dar a conocer la oferta institucional en el marco de la Reforma Agraria y posicionar la imagen de la Agencia Nacional de Tierras en todo el territorio nacional</t>
  </si>
  <si>
    <t>AUNAR ESFUERZOS
ENTRE LA FUNDACIÓN PANAMERICANA PARA EL DESARROLLO (FUPAD) Y LA AGENCIA NACIONAL
DE TIERRAS (ANT) CON EL FIN DE BRINDAR ASISTENCIA TÉCNICA PARA EL DESARROLLO DEL
PROCEDIMIENTO DE ADQUISICIÓN DE PREDIOS EN EL MARCO DE LA REFORMA RURAL
INTEGRAL</t>
  </si>
  <si>
    <t>Aunar esfuerzos entre la gobernación de Boyacá y agencia nacional de tierras para priorizar la formalización de la propiedad privada rural, la adjudicación de baldíos y demás acciones misionales relacionadas con el acceso y formalización de la tierra a favor de los campesinos y pobladores rurales del departamento de Boyacá sujetos de ordenamiento social de la propiedad rural</t>
  </si>
  <si>
    <t>Suministro de tiquetes aéreos nacionales e internacionales y servicios conexos para el desplazamiento de los servidores y contratistas en el desarrollo de las actividades misionales y administrativas de la Agencia Nacional de Tierras.</t>
  </si>
  <si>
    <t>Aunar esfuerzos para la materialización de derechos territoriales en favor de las Comunidades Étnicas en el territorio nacional, mediante la socialización de la oferta institucional, el acompañamiento y apoyo en procesos técnicos y administrativos, que conlleven a la compra y formalización y seguridad jurídica de territorios colectivos, de acuerdo con la normatividad vigente y en cumplimiento con los Acuerdos de Paz.</t>
  </si>
  <si>
    <t>https://community.secop.gov.co/Public/Tendering/OpportunityDetail/Index?noticeUID=CO1.NTC.7900491&amp;isFromPublicArea=True&amp;isModal=true&amp;asPopupView=true</t>
  </si>
  <si>
    <t>https://community.secop.gov.co/Public/Tendering/OpportunityDetail/Index?noticeUID=CO1.NTC.7921273&amp;isFromPublicArea=True&amp;isModal=true&amp;asPopupView=true</t>
  </si>
  <si>
    <t>https://community.secop.gov.co/Public/Tendering/OpportunityDetail/Index?noticeUID=CO1.NTC.8001395&amp;isFromPublicArea=True&amp;isModal=true&amp;asPopupView=true</t>
  </si>
  <si>
    <t>https://community.secop.gov.co/Public/Tendering/OpportunityDetail/Index?noticeUID=CO1.NTC.7973598&amp;isFromPublicArea=True&amp;isModal=true&amp;asPopupView=true</t>
  </si>
  <si>
    <t>https://community.secop.gov.co/Public/Tendering/OpportunityDetail/Index?noticeUID=CO1.NTC.8020315&amp;isFromPublicArea=True&amp;isModal=true&amp;asPopupView=true</t>
  </si>
  <si>
    <t>https://community.secop.gov.co/Public/Tendering/OpportunityDetail/Index?noticeUID=CO1.NTC.8101018&amp;isFromPublicArea=True&amp;isModal=true&amp;asPopupView=true</t>
  </si>
  <si>
    <t>https://community.secop.gov.co/Public/Tendering/OpportunityDetail/Index?noticeUID=CO1.NTC.8221004&amp;isFromPublicArea=True&amp;isModal=true&amp;asPopupView=true</t>
  </si>
  <si>
    <t>https://community.secop.gov.co/Public/Tendering/OpportunityDetail/Index?noticeUID=CO1.NTC.8262647&amp;isFromPublicArea=True&amp;isModal=true&amp;asPopupView=true</t>
  </si>
  <si>
    <t>https://community.secop.gov.co/Public/Tendering/OpportunityDetail/Index?noticeUID=CO1.NTC.8235463&amp;isFromPublicArea=True&amp;isModal=true&amp;asPopupView=true</t>
  </si>
  <si>
    <t>https://community.secop.gov.co/Public/Tendering/OpportunityDetail/Index?noticeUID=CO1.NTC.8189615&amp;isFromPublicArea=True&amp;isModal=true&amp;asPopupView=true</t>
  </si>
  <si>
    <t>https://community.secop.gov.co/Public/Tendering/OpportunityDetail/Index?noticeUID=CO1.NTC.8304947&amp;isFromPublicArea=True&amp;isModal=true&amp;asPopupView=true</t>
  </si>
  <si>
    <t>ANT-20257063</t>
  </si>
  <si>
    <t>ANT-20257102</t>
  </si>
  <si>
    <t>ANT-20257393</t>
  </si>
  <si>
    <t>ANT-20257411</t>
  </si>
  <si>
    <t>ANT-20257419</t>
  </si>
  <si>
    <t>ANT-MC-005-2025</t>
  </si>
  <si>
    <t>ANT-20257503</t>
  </si>
  <si>
    <t>ANT-20257740</t>
  </si>
  <si>
    <t>CONSORCIO SAS</t>
  </si>
  <si>
    <t>ASOCIACIÓN DE AUTORIDADES TRADICIONALES DEL PUEBLO BARI – ÑATUBAIYIBARI</t>
  </si>
  <si>
    <t>SISTEMA UNIVERSITARIO DEL EJE CAFETERO</t>
  </si>
  <si>
    <t xml:space="preserve">MOTO MART S.A. </t>
  </si>
  <si>
    <t>CENTRO CAR 19</t>
  </si>
  <si>
    <t>PRESTAR EL SERVICIO DE TRANSPORTE PÚBLICO TERRESTRE AUTOMOTOR ESPECIAL CON CONDUCTOR, DISPONIBILIDAD 7 X 24, PARA TRANSPORTE DE PERSONAL, CON MATERIAL Y EQUIPOS A NIVEL NACIONAL.</t>
  </si>
  <si>
    <t>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</si>
  <si>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Aunar esfuerzos técnicos, administrativos y financieros entre la Agencia Nacional de Tierras -ANT y la Asociación De Autoridades Tradicionales Del Pueblo Bari Ñatubaiyibari, con el objeto de contribuir al fortalecimiento de la autonomía y Gobierno propio del Resguardo Indígena Motilón Barí, para la gestión de la formalización y regularización de sus derechos étnico-territoriales</t>
  </si>
  <si>
    <t>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APLICACIÓN DE LA METODOLOGÍA DE ACTUALIZACIÓN DE UAF POR UNIDADES FÍSICAS HOMOGENEAS</t>
  </si>
  <si>
    <t>Adquisición de Maquinaria y Accesorios Agrícolas para apoyar la implementación y ejecución de proyectos productivos</t>
  </si>
  <si>
    <t>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</si>
  <si>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CONSULTORÍA, DESARROLLO, IMPLEMENTACIÓN DE UNA SOLUCIÓN INTEGRAL QUE PERMITA LA INTEROPERABILIDAD ENTRE LOS MÓDULOS FUNCIONALES DEL SISTEMA INTEGRAL DE TIERRAS (SIT), ASÍ COMO EL DISEÑO DEL MODELO DE ARQUITECTURA EMPRESARIAL (AE) Y LA GESTIÓN ESTRATÉGICA DE TECNOLOGÍAS DE LA INFORMACIÓN (TI) EN LA AGENCIA NACIONAL DE TIERRAS.</t>
  </si>
  <si>
    <t>https://www.colombiacompra.gov.co/tienda-virtual-del-estado-colombiano/ordenes-compra/148933</t>
  </si>
  <si>
    <t>ANT-20258208</t>
  </si>
  <si>
    <t>SOLUCIONES EMPRESARIALES INTEGRALES ROMERO DIAZ S.A.S</t>
  </si>
  <si>
    <t>Contratar el arrendamiento del inmueble ubicado en la Carrera 7 No 10-05 del Municipio de San Martin - Meta, identificado con la matrícula inmobiliaria No. 236-35516 para el funcionamiento de la Unidad de Gestión Territorial Meta de la Agencia Nacional de Tierras</t>
  </si>
  <si>
    <t>https://community.secop.gov.co/Public/Tendering/OpportunityDetail/Index?noticeUID=CO1.NTC.8396756&amp;isFromPublicArea=True&amp;isModal=true&amp;asPopupView=true</t>
  </si>
  <si>
    <t>https://community.secop.gov.co/Public/Tendering/OpportunityDetail/Index?noticeUID=CO1.NTC.8435944&amp;isFromPublicArea=True&amp;isModal=true&amp;asPopupView=true</t>
  </si>
  <si>
    <t>https://community.secop.gov.co/Public/Tendering/OpportunityDetail/Index?noticeUID=CO1.NTC.8451641&amp;isFromPublicArea=True&amp;isModal=true&amp;asPopupView=true</t>
  </si>
  <si>
    <t>https://community.secop.gov.co/Public/Tendering/OpportunityDetail/Index?noticeUID=CO1.NTC.8495371&amp;isFromPublicArea=True&amp;isModal=true&amp;asPopupView=true</t>
  </si>
  <si>
    <t>ANT-SASIE-002-2025</t>
  </si>
  <si>
    <t>https://community.secop.gov.co/Public/Tendering/OpportunityDetail/Index?noticeUID=CO1.NTC.8257909&amp;isFromPublicArea=True&amp;isModal=true&amp;asPopupView=true</t>
  </si>
  <si>
    <t>https://community.secop.gov.co/Public/Tendering/OpportunityDetail/Index?noticeUID=CO1.NTC.8399877&amp;isFromPublicArea=True&amp;isModal=true&amp;asPopupView=true</t>
  </si>
  <si>
    <t>https://community.secop.gov.co/Public/Tendering/OpportunityDetail/Index?noticeUID=CO1.NTC.8667519&amp;isFromPublicArea=True&amp;isModal=true&amp;asPopupView=true</t>
  </si>
  <si>
    <t>ANT-20258202</t>
  </si>
  <si>
    <t>ANT-20258538</t>
  </si>
  <si>
    <t>ANT-RE-001-2025</t>
  </si>
  <si>
    <t>ANT-20259455</t>
  </si>
  <si>
    <t>ANT-20259500</t>
  </si>
  <si>
    <t>ANT-20259501</t>
  </si>
  <si>
    <t>ANT-20259586</t>
  </si>
  <si>
    <t>SDC-001-ANT3-2025</t>
  </si>
  <si>
    <t>ANT-202510016</t>
  </si>
  <si>
    <t>ANT-MC-006-2025</t>
  </si>
  <si>
    <t>ANT-202510157</t>
  </si>
  <si>
    <t>ANT-RE-002-2025</t>
  </si>
  <si>
    <t>ANT-202510168</t>
  </si>
  <si>
    <t>ANT-202510176</t>
  </si>
  <si>
    <t>RE</t>
  </si>
  <si>
    <t>ARRENDAMIENTO ISLAS</t>
  </si>
  <si>
    <t>INMOBILIARIA Y CONSTRUCTORA COUNTRY HOUSE DEL CARIBE SAS</t>
  </si>
  <si>
    <t>ALPOPULAR ALMACÉN GENERAL DE DEPÓSITOS S.A</t>
  </si>
  <si>
    <t>LA ASOCIACION CAMPESINA DE INZA TIERRADENTRO ACIT</t>
  </si>
  <si>
    <t>MOTILONA BARI (BARIRA) DE CATALAURA</t>
  </si>
  <si>
    <t>MINISTERIOR DE IGUALDAD Y EQUIDAD</t>
  </si>
  <si>
    <t>WILLIAM ESTEBAN MARÍN PATERNOSTRO</t>
  </si>
  <si>
    <t>INVERSIONES M&amp;R SAS ZOMAC</t>
  </si>
  <si>
    <t>EOS CONSERVACION Y GESTION DOCUMENTAL S.A.S. - EOS CGD S.A.S.</t>
  </si>
  <si>
    <t>ASOCIACION DE PRODUCTORES DEL PUEBLO ARHUACO DE LA SIERRA NEVADA DE SANTA MARTA (ASOARHUACO)</t>
  </si>
  <si>
    <t>ARCHIVOS DEL ESTADO Y TECNOLOGÍAS DE LA INFORMACIÓN S.A.S</t>
  </si>
  <si>
    <t>ARRENDAMIENTO DEL INMUEBLE UBICADO EN LA CALLE 25 # 25A-95 DE LA CIUDAD DE SINCELEJO - SUCRE, IDENTIFICADO CON LA MATRÍCULA INMOBILIARIA NO.340-50175, PARA EL FUNCIONAMIENTO DE LA UNIDAD DE GESTIÓN TERRITORIAL SUCRE DE LA AGENCIA NACIONAL DE TIERRAS</t>
  </si>
  <si>
    <t>Contratar el arrendamiento de un inmueble destinado para el almacenamiento y custodia del archivo de gestión y central de la Agencia Nacional de Tierras</t>
  </si>
  <si>
    <t>Aunar esfuerzos para llevar a cabo la caracterización integral de la población Campesina y no étnica, lo cual servirá como insumo para los procedimientos administrativos de formalización campesina y étnica, seguridad jurídica y ordenamiento social de la propiedad rural de la Agencia Nacional de Tierras en el municipio de Inzá, Cauca</t>
  </si>
  <si>
    <t xml:space="preserve"> Aunar esfuerzos técnicos, administrativos y financieros entre la Agencia Nacional de
Tierras -ANT y El resguardo indígena Catalaura la Gabarra, con el objeto de contribuir
al fortalecimiento del ejercicio de la autonomía y gobierno propio del pueblo Barí, para
la gestión de la formalización y regularización de sus derechos étnico-territoriales</t>
  </si>
  <si>
    <t>Implementar acciones conjuntas orientadas al cierre de brechas en la tenencia de tierras y al fortalecimiento territorial de la política de tierras y equidad rural en 23 Departamentos con mayor índice de informalidad en la tenencia de tierras del país entre el Ministerio de Igualdad y Equidad y la Agencia Nacional de Tierras</t>
  </si>
  <si>
    <t>La Agencia Nacional de Tierras (ANT) da en arrendamiento el predio denominado “QUEBRACHO 1”, terreno insular de uno y otro mar, ubicado en el Archipiélago Nuestra Señora del Rosario; al arrendatario, para que, bajo su responsabilidad y autonomía, lo aproveche y lo explote conforme a los usos permitidos.</t>
  </si>
  <si>
    <t>Prestar servicios logísticos para la organización y ejecución de actividades programadas por la Agencia Nacional de Tierras en las zonas de reserva campesina (ZRC), que contribuyan al cumplimiento de los objetivos propuestos en el marco del contrato de préstamo 8937 –CO (BM)</t>
  </si>
  <si>
    <t>Contratar la prestación del servicio integral de saneamiento ambiental de sedes administrativas y de archivo para la Agencia Nacional de Tierras, de acuerdo con las especificaciones técnicas definidas por la entidad</t>
  </si>
  <si>
    <t>Aunar esfuerzos técnicos y jurídicos que permitan el fortalecimiento de las actividades para el levantamiento de información necesaria en el marco del procedimiento de formalización de los derechos étnico-territoriales colectivos de la comunidad del Resguardo indígena Arhuaco de la Sierra, de conformidad con la normativa vigente y los lineamientos institucionales de la ANT.</t>
  </si>
  <si>
    <t>Contratar los servicios especializados para realizar la intervención técnica archivística del fondo documental del INCODER e INCORA</t>
  </si>
  <si>
    <t>https://community.secop.gov.co/Public/Tendering/OpportunityDetail/Index?noticeUID=CO1.NTC.8676840&amp;isFromPublicArea=True&amp;isModal=true&amp;asPopupView=true</t>
  </si>
  <si>
    <t>https://community.secop.gov.co/Public/Tendering/OpportunityDetail/Index?noticeUID=CO1.NTC.8685852&amp;isFromPublicArea=True&amp;isModal=true&amp;asPopupView=true</t>
  </si>
  <si>
    <t>https://community.secop.gov.co/Public/Tendering/OpportunityDetail/Index?noticeUID=CO1.NTC.8657353&amp;isFromPublicArea=True&amp;isModal=true&amp;asPopupView=true</t>
  </si>
  <si>
    <t>https://community.secop.gov.co/Public/Tendering/OpportunityDetail/Index?noticeUID=CO1.NTC.8794478&amp;isFromPublicArea=True&amp;isModal=true&amp;asPopupView=true</t>
  </si>
  <si>
    <t>https://community.secop.gov.co/Public/Tendering/OpportunityDetail/Index?noticeUID=CO1.NTC.8758699&amp;isFromPublicArea=True&amp;isModal=true&amp;asPopupView=true</t>
  </si>
  <si>
    <t>https://community.secop.gov.co/Public/Tendering/OpportunityDetail/Index?noticeUID=CO1.NTC.8758688&amp;isFromPublicArea=True&amp;isModal=true&amp;asPopupView=true</t>
  </si>
  <si>
    <t>https://community.secop.gov.co/Public/Tendering/OpportunityDetail/Index?noticeUID=CO1.NTC.8794211&amp;isFromPublicArea=True&amp;isModal=true&amp;asPopupView=true</t>
  </si>
  <si>
    <t>https://community.secop.gov.co/Public/Tendering/OpportunityDetail/Index?noticeUID=CO1.NTC.8744281&amp;isFromPublicArea=True&amp;isModal=true&amp;asPopupView=true</t>
  </si>
  <si>
    <t>https://community.secop.gov.co/Public/Tendering/OpportunityDetail/Index?noticeUID=CO1.NTC.8810124&amp;isFromPublicArea=True&amp;isModal=true&amp;asPopupView=true</t>
  </si>
  <si>
    <t>https://community.secop.gov.co/Public/Tendering/OpportunityDetail/Index?noticeUID=CO1.NTC.8811305&amp;isFromPublicArea=True&amp;isModal=False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</si>
</sst>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44" formatCode="_-&quot;$&quot;\ * #,##0.00_-;\-&quot;$&quot;\ * #,##0.00_-;_-&quot;$&quot;\ * &quot;-&quot;??_-;_-@_-"/>
    <numFmt numFmtId="164" formatCode="_-&quot;$&quot;\ * #,##0_-;\-&quot;$&quot;\ * #,##0_-;_-&quot;$&quot;\ * &quot;-&quot;??_-;_-@_-"/>
  </numFmts>
  <fonts count="3" x14ac:knownFonts="1">
    <font>
      <sz val="12"/>
      <color theme="1"/>
      <name val="Aptos Narrow"/>
      <family val="2"/>
      <scheme val="minor"/>
    </font>
    <font>
      <sz val="12"/>
      <color theme="1"/>
      <name val="Aptos Narrow"/>
      <family val="2"/>
      <scheme val="minor"/>
    </font>
    <font>
      <b/>
      <sz val="12"/>
      <color theme="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4">
    <xf numFmtId="0" fontId="0" fillId="0" borderId="0"/>
    <xf numFmtId="42"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2">
    <xf numFmtId="0" fontId="0" fillId="0" borderId="0" xfId="0"/>
    <xf numFmtId="0" fontId="2" fillId="0" borderId="0" xfId="0" applyFont="1" applyAlignment="1">
      <alignment horizontal="center" vertical="center" wrapText="1"/>
    </xf>
    <xf numFmtId="164" fontId="0" fillId="0" borderId="0" xfId="3" applyNumberFormat="1" applyFont="1" applyFill="1" applyBorder="1"/>
    <xf numFmtId="14" fontId="0" fillId="0" borderId="0" xfId="0" applyNumberFormat="1"/>
    <xf numFmtId="14" fontId="0" fillId="0" borderId="0" xfId="0" applyNumberFormat="1" applyAlignment="1">
      <alignment horizontal="right"/>
    </xf>
    <xf numFmtId="42" fontId="0" fillId="0" borderId="0" xfId="1" applyFont="1" applyFill="1" applyBorder="1"/>
    <xf numFmtId="0" fontId="0" fillId="0" borderId="0" xfId="0" applyAlignment="1">
      <alignment horizontal="center" vertical="center"/>
    </xf>
    <xf numFmtId="9" fontId="0" fillId="0" borderId="0" xfId="2" applyFont="1" applyFill="1" applyBorder="1" applyAlignment="1">
      <alignment horizontal="center"/>
    </xf>
    <xf numFmtId="9" fontId="0" fillId="0" borderId="0" xfId="0" applyNumberFormat="1" applyAlignment="1">
      <alignment horizontal="center"/>
    </xf>
    <xf numFmtId="44" fontId="0" fillId="0" borderId="0" xfId="3" applyFont="1"/>
    <xf numFmtId="44" fontId="0" fillId="2" borderId="0" xfId="3" applyFont="1" applyFill="1"/>
    <xf numFmtId="44" fontId="2" fillId="0" borderId="0" xfId="3" applyFont="1" applyAlignment="1">
      <alignment horizontal="center" vertical="center" wrapText="1"/>
    </xf>
  </cellXfs>
  <cellStyles count="4">
    <cellStyle name="Moneda" xfId="3" builtinId="4"/>
    <cellStyle name="Moneda [0]" xfId="1" builtinId="7"/>
    <cellStyle name="Normal" xfId="0" builtinId="0"/>
    <cellStyle name="Porcentaje" xfId="2" builtinId="5"/>
  </cellStyles>
  <dxfs count="22">
    <dxf>
      <fill>
        <patternFill patternType="none">
          <fgColor indexed="64"/>
          <bgColor auto="1"/>
        </patternFill>
      </fill>
    </dxf>
    <dxf>
      <font>
        <b val="0"/>
        <i val="0"/>
        <strike val="0"/>
        <condense val="0"/>
        <extend val="0"/>
        <outline val="0"/>
        <shadow val="0"/>
        <u val="none"/>
        <vertAlign val="baseline"/>
        <sz val="12"/>
        <color theme="1"/>
        <name val="Aptos Narrow"/>
        <family val="2"/>
        <scheme val="minor"/>
      </font>
      <fill>
        <patternFill patternType="none">
          <fgColor indexed="64"/>
          <bgColor auto="1"/>
        </patternFill>
      </fill>
    </dxf>
    <dxf>
      <numFmt numFmtId="13" formatCode="0%"/>
      <fill>
        <patternFill patternType="none">
          <fgColor indexed="64"/>
          <bgColor auto="1"/>
        </patternFill>
      </fill>
      <alignment horizontal="center" vertical="bottom" textRotation="0" wrapText="0" indent="0" justifyLastLine="0" shrinkToFit="0" readingOrder="0"/>
    </dxf>
    <dxf>
      <fill>
        <patternFill patternType="solid">
          <fgColor indexed="64"/>
          <bgColor rgb="FFFFFF00"/>
        </patternFill>
      </fill>
    </dxf>
    <dxf>
      <numFmt numFmtId="164" formatCode="_-&quot;$&quot;\ * #,##0_-;\-&quot;$&quot;\ * #,##0_-;_-&quot;$&quot;\ * &quot;-&quot;??_-;_-@_-"/>
      <fill>
        <patternFill patternType="none">
          <fgColor indexed="64"/>
          <bgColor auto="1"/>
        </patternFill>
      </fill>
    </dxf>
    <dxf>
      <numFmt numFmtId="164" formatCode="_-&quot;$&quot;\ * #,##0_-;\-&quot;$&quot;\ * #,##0_-;_-&quot;$&quot;\ * &quot;-&quot;??_-;_-@_-"/>
      <fill>
        <patternFill patternType="none">
          <fgColor indexed="64"/>
          <bgColor auto="1"/>
        </patternFill>
      </fill>
    </dxf>
    <dxf>
      <numFmt numFmtId="19" formatCode="d/mm/yyyy"/>
      <fill>
        <patternFill patternType="none">
          <fgColor indexed="64"/>
          <bgColor auto="1"/>
        </patternFill>
      </fill>
    </dxf>
    <dxf>
      <numFmt numFmtId="19" formatCode="d/mm/yyyy"/>
      <fill>
        <patternFill patternType="none">
          <fgColor indexed="64"/>
          <bgColor auto="1"/>
        </patternFill>
      </fill>
      <alignment horizontal="right" vertical="bottom" textRotation="0" wrapText="0" indent="0" justifyLastLine="0" shrinkToFit="0" readingOrder="0"/>
    </dxf>
    <dxf>
      <numFmt numFmtId="19" formatCode="d/mm/yyyy"/>
      <fill>
        <patternFill patternType="none">
          <fgColor indexed="64"/>
          <bgColor auto="1"/>
        </patternFill>
      </fill>
    </dxf>
    <dxf>
      <font>
        <b val="0"/>
        <i val="0"/>
        <strike val="0"/>
        <condense val="0"/>
        <extend val="0"/>
        <outline val="0"/>
        <shadow val="0"/>
        <u val="none"/>
        <vertAlign val="baseline"/>
        <sz val="12"/>
        <color theme="1"/>
        <name val="Aptos Narrow"/>
        <family val="2"/>
        <scheme val="minor"/>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2"/>
        <color theme="0"/>
        <name val="Aptos Narrow"/>
        <family val="2"/>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028AB2-D9B7-48A2-8E9E-F62A9C167659}" name="Tabla2" displayName="Tabla2" ref="A1:T78" totalsRowShown="0" headerRowDxfId="21" dataDxfId="20">
  <autoFilter ref="A1:T78" xr:uid="{62028AB2-D9B7-48A2-8E9E-F62A9C167659}"/>
  <sortState xmlns:xlrd2="http://schemas.microsoft.com/office/spreadsheetml/2017/richdata2" ref="A2:T78">
    <sortCondition ref="G1:G78"/>
  </sortState>
  <tableColumns count="20">
    <tableColumn id="1" xr3:uid="{DA6BD689-159B-4C80-8F60-D2A479CB435C}" name="AÑO" dataDxfId="19"/>
    <tableColumn id="2" xr3:uid="{1D7C7C4E-63CF-4C54-AB83-A84FE73B96E8}" name="NO. PROCESO" dataDxfId="18"/>
    <tableColumn id="3" xr3:uid="{9FA4A4B0-A2AD-468D-9ED7-C43112C514D3}" name="NO. CONTRATO" dataDxfId="17"/>
    <tableColumn id="4" xr3:uid="{26FEB8A4-CA58-4554-B071-7F406D4C67FC}" name="CLASE" dataDxfId="16"/>
    <tableColumn id="5" xr3:uid="{293AC842-D654-47A4-A6A8-1342EE34A712}" name="TIPO DE CONTRATO" dataDxfId="15"/>
    <tableColumn id="6" xr3:uid="{DF7BEE49-A1B8-45DF-90E6-491F14448824}" name="TIPOLOGIA ESPECIFICA" dataDxfId="14"/>
    <tableColumn id="7" xr3:uid="{10C6D086-6B4C-4C8A-9B04-5994227BA63F}" name="CONTRATISTA" dataDxfId="13"/>
    <tableColumn id="8" xr3:uid="{05D69C47-DD89-49A5-BFCB-3859A78F7520}" name="OBJETO DEL CONTRATO" dataDxfId="12"/>
    <tableColumn id="9" xr3:uid="{3EA81A6F-A648-452B-87B0-8683199DB7BF}" name="DEPENDENCIA" dataDxfId="11"/>
    <tableColumn id="10" xr3:uid="{0314B2CE-A36D-49E5-A530-00AA5533F8BB}" name="VALOR INICIAL DEL CONTRATO" dataDxfId="10"/>
    <tableColumn id="11" xr3:uid="{6523E95F-90C9-4319-B534-2092CADB6EC4}" name="VALOR RECURSOS ANT" dataDxfId="9" dataCellStyle="Moneda [0]">
      <calculatedColumnFormula>+J2</calculatedColumnFormula>
    </tableColumn>
    <tableColumn id="12" xr3:uid="{E2345E6C-99F5-42D2-89F0-202284AF250C}" name="FECHA DE SUSCRIPCION" dataDxfId="8"/>
    <tableColumn id="13" xr3:uid="{9BF08DE5-C92F-43BE-99B4-2153BC8E3CF9}" name="FECHA INCIAL DESDE" dataDxfId="7"/>
    <tableColumn id="14" xr3:uid="{3BC03572-6E3C-4F93-A4C8-1469F91C0138}" name="FECHA FINAL HASTA" dataDxfId="6"/>
    <tableColumn id="15" xr3:uid="{6BAF2858-778B-47F8-A11D-07261B7D001A}" name="CANTIDAD DE OTROSÍES Y ADICIONES REALIZADAS (Y SUS MONTOS)" dataDxfId="5" dataCellStyle="Moneda"/>
    <tableColumn id="16" xr3:uid="{EB0364AA-0B8D-4AA0-9F73-C7316E68C0B0}" name="VALOR TOTAL FINAL CONTRATO" dataDxfId="4" dataCellStyle="Moneda"/>
    <tableColumn id="17" xr3:uid="{DD6CC95F-8B9C-4D89-BA8E-7A6F37E38BA6}" name="RECURSOS DESEMBOLSADOS" dataDxfId="3" dataCellStyle="Moneda"/>
    <tableColumn id="18" xr3:uid="{D6F74E4F-1FAC-4D00-98C3-DD1A535C7EFF}" name="%DE EJECUCION" dataDxfId="2">
      <calculatedColumnFormula>IF('DIFERENTES DE CPS'!$M2="SIN INICIO",0,IF((((TODAY()-M2)*100%)/(N2-M2))&gt;=100%,"100%",(((TODAY()-M2)*100%)/(N2-M2))))</calculatedColumnFormula>
    </tableColumn>
    <tableColumn id="19" xr3:uid="{7C38D192-E115-467C-B436-424027D522AA}" name="RECURSOS PENDIENTES DE EJECUTAR" dataDxfId="1" dataCellStyle="Moneda [0]">
      <calculatedColumnFormula>+'DIFERENTES DE CPS'!$P2-'DIFERENTES DE CPS'!$Q2</calculatedColumnFormula>
    </tableColumn>
    <tableColumn id="20" xr3:uid="{2222E887-B7B5-4CF0-8F3A-57DB916B9523}" name="LINK DE PUBLICACION SECOP II"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colombiacompra.gov.co/tienda-virtual-del-estado-colombiano/ordenes-compra/1489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F7E39-6C4A-574E-8885-2A0723B2B9BD}">
  <sheetPr codeName="Hoja2"/>
  <dimension ref="A1:T78"/>
  <sheetViews>
    <sheetView tabSelected="1" zoomScale="70" zoomScaleNormal="70" workbookViewId="0">
      <pane xSplit="3" ySplit="1" topLeftCell="M53" activePane="bottomRight" state="frozen"/>
      <selection pane="topRight" activeCell="D1" sqref="D1"/>
      <selection pane="bottomLeft" activeCell="A2" sqref="A2"/>
      <selection pane="bottomRight" activeCell="M92" sqref="M92"/>
    </sheetView>
  </sheetViews>
  <sheetFormatPr baseColWidth="10" defaultColWidth="11" defaultRowHeight="15.75" x14ac:dyDescent="0.25"/>
  <cols>
    <col min="1" max="1" width="8.625" bestFit="1" customWidth="1"/>
    <col min="2" max="2" width="18.625" bestFit="1" customWidth="1"/>
    <col min="3" max="3" width="17.625" bestFit="1" customWidth="1"/>
    <col min="4" max="4" width="10.125" customWidth="1"/>
    <col min="5" max="5" width="21.125" customWidth="1"/>
    <col min="6" max="6" width="29.625" customWidth="1"/>
    <col min="7" max="7" width="39.5" customWidth="1"/>
    <col min="8" max="8" width="75.875" customWidth="1"/>
    <col min="9" max="9" width="50.625" customWidth="1"/>
    <col min="10" max="10" width="29.375" customWidth="1"/>
    <col min="11" max="12" width="28.125" customWidth="1"/>
    <col min="13" max="13" width="24.625" bestFit="1" customWidth="1"/>
    <col min="14" max="14" width="23.375" bestFit="1" customWidth="1"/>
    <col min="15" max="15" width="59.5" customWidth="1"/>
    <col min="16" max="16" width="29.875" customWidth="1"/>
    <col min="17" max="17" width="28.125" style="9" customWidth="1"/>
    <col min="18" max="18" width="17.375" customWidth="1"/>
    <col min="19" max="19" width="34.875" customWidth="1"/>
    <col min="20" max="20" width="137.375" bestFit="1" customWidth="1"/>
  </cols>
  <sheetData>
    <row r="1" spans="1:20" ht="31.5" customHeight="1" x14ac:dyDescent="0.25">
      <c r="A1" s="1" t="s">
        <v>0</v>
      </c>
      <c r="B1" s="1" t="s">
        <v>34</v>
      </c>
      <c r="C1" s="1" t="s">
        <v>1</v>
      </c>
      <c r="D1" s="1" t="s">
        <v>2</v>
      </c>
      <c r="E1" s="1" t="s">
        <v>3</v>
      </c>
      <c r="F1" s="1" t="s">
        <v>4</v>
      </c>
      <c r="G1" s="1" t="s">
        <v>5</v>
      </c>
      <c r="H1" s="1" t="s">
        <v>6</v>
      </c>
      <c r="I1" s="1" t="s">
        <v>7</v>
      </c>
      <c r="J1" s="1" t="s">
        <v>8</v>
      </c>
      <c r="K1" s="1" t="s">
        <v>9</v>
      </c>
      <c r="L1" s="1" t="s">
        <v>10</v>
      </c>
      <c r="M1" s="1" t="s">
        <v>11</v>
      </c>
      <c r="N1" s="1" t="s">
        <v>12</v>
      </c>
      <c r="O1" s="1" t="s">
        <v>13</v>
      </c>
      <c r="P1" s="1" t="s">
        <v>14</v>
      </c>
      <c r="Q1" s="11" t="s">
        <v>15</v>
      </c>
      <c r="R1" s="1" t="s">
        <v>16</v>
      </c>
      <c r="S1" s="1" t="s">
        <v>35</v>
      </c>
      <c r="T1" s="1" t="s">
        <v>17</v>
      </c>
    </row>
    <row r="2" spans="1:20" x14ac:dyDescent="0.25">
      <c r="A2">
        <v>2025</v>
      </c>
      <c r="B2" s="6" t="s">
        <v>61</v>
      </c>
      <c r="C2" s="6" t="s">
        <v>61</v>
      </c>
      <c r="D2" t="s">
        <v>37</v>
      </c>
      <c r="E2" s="6" t="s">
        <v>48</v>
      </c>
      <c r="F2" t="s">
        <v>31</v>
      </c>
      <c r="G2" t="s">
        <v>62</v>
      </c>
      <c r="H2" t="s">
        <v>63</v>
      </c>
      <c r="I2" t="s">
        <v>20</v>
      </c>
      <c r="J2" s="5">
        <v>211650000</v>
      </c>
      <c r="K2" s="5">
        <f t="shared" ref="K2:K33" si="0">+J2</f>
        <v>211650000</v>
      </c>
      <c r="L2" s="3">
        <v>45693</v>
      </c>
      <c r="M2" s="4">
        <v>45695</v>
      </c>
      <c r="N2" s="3">
        <v>46022</v>
      </c>
      <c r="O2" s="2"/>
      <c r="P2" s="2">
        <v>211650000</v>
      </c>
      <c r="Q2" s="10">
        <v>13132500</v>
      </c>
      <c r="R2" s="8">
        <f ca="1">IF('DIFERENTES DE CPS'!$M7="SIN INICIO",0,IF((((TODAY()-M2)*100%)/(N2-M2))&gt;=100%,"100%",(((TODAY()-M2)*100%)/(N2-M2))))</f>
        <v>0.84403669724770647</v>
      </c>
      <c r="S2" s="5">
        <f>+'DIFERENTES DE CPS'!$P7-'DIFERENTES DE CPS'!$Q7</f>
        <v>59309100.879999995</v>
      </c>
      <c r="T2" t="s">
        <v>64</v>
      </c>
    </row>
    <row r="3" spans="1:20" x14ac:dyDescent="0.25">
      <c r="A3">
        <v>2025</v>
      </c>
      <c r="B3" s="6" t="s">
        <v>319</v>
      </c>
      <c r="C3" s="6" t="s">
        <v>319</v>
      </c>
      <c r="D3" t="s">
        <v>37</v>
      </c>
      <c r="E3" t="s">
        <v>48</v>
      </c>
      <c r="F3" t="s">
        <v>18</v>
      </c>
      <c r="G3" t="s">
        <v>335</v>
      </c>
      <c r="H3" t="s">
        <v>345</v>
      </c>
      <c r="I3" t="s">
        <v>20</v>
      </c>
      <c r="J3">
        <v>125244364.67</v>
      </c>
      <c r="K3" s="5">
        <f t="shared" si="0"/>
        <v>125244364.67</v>
      </c>
      <c r="L3" s="3">
        <v>45898</v>
      </c>
      <c r="M3" s="4">
        <v>45901</v>
      </c>
      <c r="N3" s="3">
        <v>46022</v>
      </c>
      <c r="O3" s="2"/>
      <c r="P3" s="2">
        <v>125244364.67</v>
      </c>
      <c r="Q3" s="10">
        <v>0</v>
      </c>
      <c r="R3" s="8">
        <f ca="1">IF('DIFERENTES DE CPS'!$M70="SIN INICIO",0,IF((((TODAY()-M3)*100%)/(N3-M3))&gt;=100%,"100%",(((TODAY()-M3)*100%)/(N3-M3))))</f>
        <v>0.57851239669421484</v>
      </c>
      <c r="S3" s="5">
        <f>+'DIFERENTES DE CPS'!$P70-'DIFERENTES DE CPS'!$Q70</f>
        <v>46444629.719999999</v>
      </c>
      <c r="T3" t="s">
        <v>355</v>
      </c>
    </row>
    <row r="4" spans="1:20" x14ac:dyDescent="0.25">
      <c r="A4">
        <v>2025</v>
      </c>
      <c r="B4" s="6" t="s">
        <v>331</v>
      </c>
      <c r="C4" s="6" t="s">
        <v>331</v>
      </c>
      <c r="D4" t="s">
        <v>37</v>
      </c>
      <c r="E4" t="s">
        <v>48</v>
      </c>
      <c r="F4" t="s">
        <v>54</v>
      </c>
      <c r="G4" t="s">
        <v>343</v>
      </c>
      <c r="H4" t="s">
        <v>353</v>
      </c>
      <c r="I4" t="s">
        <v>20</v>
      </c>
      <c r="J4">
        <v>8322498585</v>
      </c>
      <c r="K4" s="5">
        <f t="shared" si="0"/>
        <v>8322498585</v>
      </c>
      <c r="L4" s="3">
        <v>45919</v>
      </c>
      <c r="M4" s="4" t="s">
        <v>33</v>
      </c>
      <c r="N4" s="3">
        <v>46011</v>
      </c>
      <c r="O4" s="2"/>
      <c r="P4" s="2">
        <v>8322498585</v>
      </c>
      <c r="Q4" s="10">
        <v>0</v>
      </c>
      <c r="R4" s="8" t="e">
        <f ca="1">IF('DIFERENTES DE CPS'!$M78="SIN INICIO",0,IF((((TODAY()-M4)*100%)/(N4-M4))&gt;=100%,"100%",(((TODAY()-M4)*100%)/(N4-M4))))</f>
        <v>#VALUE!</v>
      </c>
      <c r="S4" s="5">
        <f>+'DIFERENTES DE CPS'!$P78-'DIFERENTES DE CPS'!$Q78</f>
        <v>172101259</v>
      </c>
      <c r="T4" t="s">
        <v>363</v>
      </c>
    </row>
    <row r="5" spans="1:20" x14ac:dyDescent="0.25">
      <c r="A5">
        <v>2025</v>
      </c>
      <c r="B5" s="6" t="s">
        <v>226</v>
      </c>
      <c r="C5" s="6" t="s">
        <v>77</v>
      </c>
      <c r="D5" t="s">
        <v>37</v>
      </c>
      <c r="E5" s="6" t="s">
        <v>38</v>
      </c>
      <c r="F5" t="s">
        <v>39</v>
      </c>
      <c r="G5" t="s">
        <v>78</v>
      </c>
      <c r="H5" t="s">
        <v>73</v>
      </c>
      <c r="I5" t="s">
        <v>20</v>
      </c>
      <c r="J5" s="5">
        <v>74085778</v>
      </c>
      <c r="K5" s="5">
        <f t="shared" si="0"/>
        <v>74085778</v>
      </c>
      <c r="L5" s="3">
        <v>45695</v>
      </c>
      <c r="M5" s="4">
        <v>45702</v>
      </c>
      <c r="N5" s="3">
        <v>45907</v>
      </c>
      <c r="O5" s="2"/>
      <c r="P5" s="2">
        <v>74085778</v>
      </c>
      <c r="Q5" s="10">
        <v>22059849.710000001</v>
      </c>
      <c r="R5" s="8" t="str">
        <f ca="1">IF('DIFERENTES DE CPS'!$M12="SIN INICIO",0,IF((((TODAY()-M5)*100%)/(N5-M5))&gt;=100%,"100%",(((TODAY()-M5)*100%)/(N5-M5))))</f>
        <v>100%</v>
      </c>
      <c r="S5" s="5">
        <f>+'DIFERENTES DE CPS'!$P12-'DIFERENTES DE CPS'!$Q12</f>
        <v>47168795.82</v>
      </c>
      <c r="T5" t="s">
        <v>79</v>
      </c>
    </row>
    <row r="6" spans="1:20" x14ac:dyDescent="0.25">
      <c r="A6">
        <v>2025</v>
      </c>
      <c r="B6" s="6" t="s">
        <v>228</v>
      </c>
      <c r="C6" s="6" t="s">
        <v>82</v>
      </c>
      <c r="D6" t="s">
        <v>37</v>
      </c>
      <c r="E6" s="6" t="s">
        <v>38</v>
      </c>
      <c r="F6" t="s">
        <v>39</v>
      </c>
      <c r="G6" t="s">
        <v>78</v>
      </c>
      <c r="H6" t="s">
        <v>73</v>
      </c>
      <c r="I6" t="s">
        <v>20</v>
      </c>
      <c r="J6" s="5">
        <v>123746714</v>
      </c>
      <c r="K6" s="5">
        <f t="shared" si="0"/>
        <v>123746714</v>
      </c>
      <c r="L6" s="3">
        <v>45695</v>
      </c>
      <c r="M6" s="4">
        <v>45706</v>
      </c>
      <c r="N6" s="3">
        <v>45907</v>
      </c>
      <c r="O6" s="2"/>
      <c r="P6" s="2">
        <v>123746714</v>
      </c>
      <c r="Q6" s="10">
        <v>57307871.180000007</v>
      </c>
      <c r="R6" s="8" t="str">
        <f ca="1">IF('DIFERENTES DE CPS'!$M14="SIN INICIO",0,IF((((TODAY()-M6)*100%)/(N6-M6))&gt;=100%,"100%",(((TODAY()-M6)*100%)/(N6-M6))))</f>
        <v>100%</v>
      </c>
      <c r="S6" s="5">
        <f>+'DIFERENTES DE CPS'!$P14-'DIFERENTES DE CPS'!$Q14</f>
        <v>39679822.180000007</v>
      </c>
      <c r="T6" t="s">
        <v>83</v>
      </c>
    </row>
    <row r="7" spans="1:20" x14ac:dyDescent="0.25">
      <c r="A7">
        <v>2025</v>
      </c>
      <c r="B7" s="6" t="s">
        <v>230</v>
      </c>
      <c r="C7" s="6" t="s">
        <v>87</v>
      </c>
      <c r="D7" t="s">
        <v>37</v>
      </c>
      <c r="E7" s="6" t="s">
        <v>38</v>
      </c>
      <c r="F7" t="s">
        <v>39</v>
      </c>
      <c r="G7" t="s">
        <v>78</v>
      </c>
      <c r="H7" t="s">
        <v>73</v>
      </c>
      <c r="I7" t="s">
        <v>20</v>
      </c>
      <c r="J7" s="5">
        <v>74096173</v>
      </c>
      <c r="K7" s="5">
        <f t="shared" si="0"/>
        <v>74096173</v>
      </c>
      <c r="L7" s="3">
        <v>45696</v>
      </c>
      <c r="M7" s="4">
        <v>45713</v>
      </c>
      <c r="N7" s="3">
        <v>45907</v>
      </c>
      <c r="O7" s="2"/>
      <c r="P7" s="2">
        <v>74096173</v>
      </c>
      <c r="Q7" s="10">
        <v>14787072.120000001</v>
      </c>
      <c r="R7" s="8" t="str">
        <f ca="1">IF('DIFERENTES DE CPS'!$M16="SIN INICIO",0,IF((((TODAY()-M7)*100%)/(N7-M7))&gt;=100%,"100%",(((TODAY()-M7)*100%)/(N7-M7))))</f>
        <v>100%</v>
      </c>
      <c r="S7" s="5">
        <f>+'DIFERENTES DE CPS'!$P16-'DIFERENTES DE CPS'!$Q16</f>
        <v>48860617.689999998</v>
      </c>
      <c r="T7" t="s">
        <v>88</v>
      </c>
    </row>
    <row r="8" spans="1:20" x14ac:dyDescent="0.25">
      <c r="A8">
        <v>2025</v>
      </c>
      <c r="B8" s="6" t="s">
        <v>231</v>
      </c>
      <c r="C8" s="6" t="s">
        <v>89</v>
      </c>
      <c r="D8" t="s">
        <v>37</v>
      </c>
      <c r="E8" s="6" t="s">
        <v>38</v>
      </c>
      <c r="F8" t="s">
        <v>39</v>
      </c>
      <c r="G8" t="s">
        <v>78</v>
      </c>
      <c r="H8" t="s">
        <v>67</v>
      </c>
      <c r="I8" t="s">
        <v>20</v>
      </c>
      <c r="J8" s="5">
        <v>78019015</v>
      </c>
      <c r="K8" s="5">
        <f t="shared" si="0"/>
        <v>78019015</v>
      </c>
      <c r="L8" s="3">
        <v>45698</v>
      </c>
      <c r="M8" s="4">
        <v>45713</v>
      </c>
      <c r="N8" s="3">
        <v>45907</v>
      </c>
      <c r="O8" s="2"/>
      <c r="P8" s="2">
        <v>78019015</v>
      </c>
      <c r="Q8" s="10">
        <v>39366401.509999998</v>
      </c>
      <c r="R8" s="8" t="str">
        <f ca="1">IF('DIFERENTES DE CPS'!$M17="SIN INICIO",0,IF((((TODAY()-M8)*100%)/(N8-M8))&gt;=100%,"100%",(((TODAY()-M8)*100%)/(N8-M8))))</f>
        <v>100%</v>
      </c>
      <c r="S8" s="5">
        <f>+'DIFERENTES DE CPS'!$P17-'DIFERENTES DE CPS'!$Q17</f>
        <v>51350124.789999999</v>
      </c>
      <c r="T8" t="s">
        <v>90</v>
      </c>
    </row>
    <row r="9" spans="1:20" x14ac:dyDescent="0.25">
      <c r="A9">
        <v>2025</v>
      </c>
      <c r="B9" s="6" t="s">
        <v>233</v>
      </c>
      <c r="C9" s="6" t="s">
        <v>93</v>
      </c>
      <c r="D9" t="s">
        <v>37</v>
      </c>
      <c r="E9" s="6" t="s">
        <v>38</v>
      </c>
      <c r="F9" t="s">
        <v>39</v>
      </c>
      <c r="G9" t="s">
        <v>78</v>
      </c>
      <c r="H9" t="s">
        <v>67</v>
      </c>
      <c r="I9" t="s">
        <v>20</v>
      </c>
      <c r="J9" s="5">
        <v>66266539</v>
      </c>
      <c r="K9" s="5">
        <f t="shared" si="0"/>
        <v>66266539</v>
      </c>
      <c r="L9" s="3">
        <v>45699</v>
      </c>
      <c r="M9" s="4">
        <v>45712</v>
      </c>
      <c r="N9" s="3">
        <v>45907</v>
      </c>
      <c r="O9" s="2"/>
      <c r="P9" s="2">
        <v>66266539</v>
      </c>
      <c r="Q9" s="10">
        <v>21066603.649999999</v>
      </c>
      <c r="R9" s="8" t="str">
        <f ca="1">IF('DIFERENTES DE CPS'!$M19="SIN INICIO",0,IF((((TODAY()-M9)*100%)/(N9-M9))&gt;=100%,"100%",(((TODAY()-M9)*100%)/(N9-M9))))</f>
        <v>100%</v>
      </c>
      <c r="S9" s="5">
        <f>+'DIFERENTES DE CPS'!$P19-'DIFERENTES DE CPS'!$Q19</f>
        <v>2400050000</v>
      </c>
      <c r="T9" t="s">
        <v>94</v>
      </c>
    </row>
    <row r="10" spans="1:20" x14ac:dyDescent="0.25">
      <c r="A10">
        <v>2025</v>
      </c>
      <c r="B10" s="6" t="s">
        <v>235</v>
      </c>
      <c r="C10" s="6" t="s">
        <v>97</v>
      </c>
      <c r="D10" t="s">
        <v>37</v>
      </c>
      <c r="E10" s="6" t="s">
        <v>38</v>
      </c>
      <c r="F10" t="s">
        <v>39</v>
      </c>
      <c r="G10" t="s">
        <v>78</v>
      </c>
      <c r="H10" t="s">
        <v>98</v>
      </c>
      <c r="I10" t="s">
        <v>20</v>
      </c>
      <c r="J10" s="5">
        <v>67144245</v>
      </c>
      <c r="K10" s="5">
        <f t="shared" si="0"/>
        <v>67144245</v>
      </c>
      <c r="L10" s="3">
        <v>45699</v>
      </c>
      <c r="M10" s="4">
        <v>45699</v>
      </c>
      <c r="N10" s="3">
        <v>45907</v>
      </c>
      <c r="O10" s="2"/>
      <c r="P10" s="2">
        <v>67144245</v>
      </c>
      <c r="Q10" s="10">
        <v>31556036.68</v>
      </c>
      <c r="R10" s="8" t="str">
        <f ca="1">IF('DIFERENTES DE CPS'!$M21="SIN INICIO",0,IF((((TODAY()-M10)*100%)/(N10-M10))&gt;=100%,"100%",(((TODAY()-M10)*100%)/(N10-M10))))</f>
        <v>100%</v>
      </c>
      <c r="S10" s="5">
        <f>+'DIFERENTES DE CPS'!$P21-'DIFERENTES DE CPS'!$Q21</f>
        <v>341807292</v>
      </c>
      <c r="T10" t="s">
        <v>99</v>
      </c>
    </row>
    <row r="11" spans="1:20" x14ac:dyDescent="0.25">
      <c r="A11">
        <v>2025</v>
      </c>
      <c r="B11" s="6" t="s">
        <v>236</v>
      </c>
      <c r="C11" s="6" t="s">
        <v>100</v>
      </c>
      <c r="D11" t="s">
        <v>37</v>
      </c>
      <c r="E11" s="6" t="s">
        <v>38</v>
      </c>
      <c r="F11" t="s">
        <v>39</v>
      </c>
      <c r="G11" t="s">
        <v>78</v>
      </c>
      <c r="H11" t="s">
        <v>67</v>
      </c>
      <c r="I11" t="s">
        <v>20</v>
      </c>
      <c r="J11" s="5">
        <v>73290978</v>
      </c>
      <c r="K11" s="5">
        <f t="shared" si="0"/>
        <v>73290978</v>
      </c>
      <c r="L11" s="3">
        <v>45699</v>
      </c>
      <c r="M11" s="4">
        <v>45709</v>
      </c>
      <c r="N11" s="3">
        <v>45907</v>
      </c>
      <c r="O11" s="2"/>
      <c r="P11" s="2">
        <v>73290978</v>
      </c>
      <c r="Q11" s="10">
        <v>30913295.670000002</v>
      </c>
      <c r="R11" s="8" t="str">
        <f ca="1">IF('DIFERENTES DE CPS'!$M22="SIN INICIO",0,IF((((TODAY()-M11)*100%)/(N11-M11))&gt;=100%,"100%",(((TODAY()-M11)*100%)/(N11-M11))))</f>
        <v>100%</v>
      </c>
      <c r="S11" s="5">
        <f>+'DIFERENTES DE CPS'!$P22-'DIFERENTES DE CPS'!$Q22</f>
        <v>1545524444.29</v>
      </c>
      <c r="T11" t="s">
        <v>101</v>
      </c>
    </row>
    <row r="12" spans="1:20" x14ac:dyDescent="0.25">
      <c r="A12">
        <v>2025</v>
      </c>
      <c r="B12" s="6" t="s">
        <v>237</v>
      </c>
      <c r="C12" s="6" t="s">
        <v>102</v>
      </c>
      <c r="D12" t="s">
        <v>37</v>
      </c>
      <c r="E12" s="6" t="s">
        <v>38</v>
      </c>
      <c r="F12" t="s">
        <v>39</v>
      </c>
      <c r="G12" t="s">
        <v>78</v>
      </c>
      <c r="H12" t="s">
        <v>103</v>
      </c>
      <c r="I12" t="s">
        <v>20</v>
      </c>
      <c r="J12" s="5">
        <v>81379006</v>
      </c>
      <c r="K12" s="5">
        <f t="shared" si="0"/>
        <v>81379006</v>
      </c>
      <c r="L12" s="3">
        <v>45699</v>
      </c>
      <c r="M12" s="4">
        <v>45709</v>
      </c>
      <c r="N12" s="3">
        <v>45907</v>
      </c>
      <c r="O12" s="2"/>
      <c r="P12" s="2">
        <v>81379006</v>
      </c>
      <c r="Q12" s="10">
        <v>34210210.18</v>
      </c>
      <c r="R12" s="8" t="str">
        <f ca="1">IF('DIFERENTES DE CPS'!$M23="SIN INICIO",0,IF((((TODAY()-M12)*100%)/(N12-M12))&gt;=100%,"100%",(((TODAY()-M12)*100%)/(N12-M12))))</f>
        <v>100%</v>
      </c>
      <c r="S12" s="5">
        <f>+'DIFERENTES DE CPS'!$P23-'DIFERENTES DE CPS'!$Q23</f>
        <v>0</v>
      </c>
      <c r="T12" t="s">
        <v>104</v>
      </c>
    </row>
    <row r="13" spans="1:20" x14ac:dyDescent="0.25">
      <c r="A13">
        <v>2025</v>
      </c>
      <c r="B13" s="6" t="s">
        <v>238</v>
      </c>
      <c r="C13" s="6" t="s">
        <v>105</v>
      </c>
      <c r="D13" t="s">
        <v>37</v>
      </c>
      <c r="E13" s="6" t="s">
        <v>38</v>
      </c>
      <c r="F13" t="s">
        <v>39</v>
      </c>
      <c r="G13" t="s">
        <v>78</v>
      </c>
      <c r="H13" t="s">
        <v>106</v>
      </c>
      <c r="I13" t="s">
        <v>20</v>
      </c>
      <c r="J13" s="5">
        <v>105445763</v>
      </c>
      <c r="K13" s="5">
        <f t="shared" si="0"/>
        <v>105445763</v>
      </c>
      <c r="L13" s="3">
        <v>45699</v>
      </c>
      <c r="M13" s="4">
        <v>45709</v>
      </c>
      <c r="N13" s="3">
        <v>45907</v>
      </c>
      <c r="O13" s="2"/>
      <c r="P13" s="2">
        <v>105445763</v>
      </c>
      <c r="Q13" s="10">
        <v>55099505.039999999</v>
      </c>
      <c r="R13" s="8" t="str">
        <f ca="1">IF('DIFERENTES DE CPS'!$M24="SIN INICIO",0,IF((((TODAY()-M13)*100%)/(N13-M13))&gt;=100%,"100%",(((TODAY()-M13)*100%)/(N13-M13))))</f>
        <v>100%</v>
      </c>
      <c r="S13" s="5">
        <f>+'DIFERENTES DE CPS'!$P24-'DIFERENTES DE CPS'!$Q24</f>
        <v>342594117</v>
      </c>
      <c r="T13" t="s">
        <v>107</v>
      </c>
    </row>
    <row r="14" spans="1:20" x14ac:dyDescent="0.25">
      <c r="A14">
        <v>2025</v>
      </c>
      <c r="B14" s="6" t="s">
        <v>239</v>
      </c>
      <c r="C14" s="6" t="s">
        <v>108</v>
      </c>
      <c r="D14" t="s">
        <v>37</v>
      </c>
      <c r="E14" s="6" t="s">
        <v>38</v>
      </c>
      <c r="F14" t="s">
        <v>39</v>
      </c>
      <c r="G14" t="s">
        <v>78</v>
      </c>
      <c r="H14" t="s">
        <v>109</v>
      </c>
      <c r="I14" t="s">
        <v>20</v>
      </c>
      <c r="J14" s="5">
        <v>82020468</v>
      </c>
      <c r="K14" s="5">
        <f t="shared" si="0"/>
        <v>82020468</v>
      </c>
      <c r="L14" s="3">
        <v>45699</v>
      </c>
      <c r="M14" s="4">
        <v>45709</v>
      </c>
      <c r="N14" s="3">
        <v>45907</v>
      </c>
      <c r="O14" s="2"/>
      <c r="P14" s="2">
        <v>82020468</v>
      </c>
      <c r="Q14" s="10">
        <v>42340645.819999993</v>
      </c>
      <c r="R14" s="8" t="str">
        <f ca="1">IF('DIFERENTES DE CPS'!$M25="SIN INICIO",0,IF((((TODAY()-M14)*100%)/(N14-M14))&gt;=100%,"100%",(((TODAY()-M14)*100%)/(N14-M14))))</f>
        <v>100%</v>
      </c>
      <c r="S14" s="5">
        <f>+'DIFERENTES DE CPS'!$P25-'DIFERENTES DE CPS'!$Q25</f>
        <v>13324300000</v>
      </c>
      <c r="T14" t="s">
        <v>110</v>
      </c>
    </row>
    <row r="15" spans="1:20" x14ac:dyDescent="0.25">
      <c r="A15">
        <v>2025</v>
      </c>
      <c r="B15" s="6" t="s">
        <v>241</v>
      </c>
      <c r="C15" s="6" t="s">
        <v>115</v>
      </c>
      <c r="D15" t="s">
        <v>37</v>
      </c>
      <c r="E15" s="6" t="s">
        <v>38</v>
      </c>
      <c r="F15" t="s">
        <v>39</v>
      </c>
      <c r="G15" t="s">
        <v>78</v>
      </c>
      <c r="H15" t="s">
        <v>116</v>
      </c>
      <c r="I15" t="s">
        <v>20</v>
      </c>
      <c r="J15" s="5">
        <v>83739214</v>
      </c>
      <c r="K15" s="5">
        <f t="shared" si="0"/>
        <v>83739214</v>
      </c>
      <c r="L15" s="3">
        <v>45699</v>
      </c>
      <c r="M15" s="4">
        <v>45709</v>
      </c>
      <c r="N15" s="3">
        <v>45907</v>
      </c>
      <c r="O15" s="2"/>
      <c r="P15" s="2">
        <v>83739214</v>
      </c>
      <c r="Q15" s="10">
        <v>17755307.359999999</v>
      </c>
      <c r="R15" s="8" t="str">
        <f ca="1">IF('DIFERENTES DE CPS'!$M27="SIN INICIO",0,IF((((TODAY()-M15)*100%)/(N15-M15))&gt;=100%,"100%",(((TODAY()-M15)*100%)/(N15-M15))))</f>
        <v>100%</v>
      </c>
      <c r="S15" s="5">
        <f>+'DIFERENTES DE CPS'!$P27-'DIFERENTES DE CPS'!$Q27</f>
        <v>80233099</v>
      </c>
      <c r="T15" t="s">
        <v>117</v>
      </c>
    </row>
    <row r="16" spans="1:20" x14ac:dyDescent="0.25">
      <c r="A16">
        <v>2025</v>
      </c>
      <c r="B16" s="6" t="s">
        <v>242</v>
      </c>
      <c r="C16" s="6" t="s">
        <v>118</v>
      </c>
      <c r="D16" t="s">
        <v>37</v>
      </c>
      <c r="E16" s="6" t="s">
        <v>38</v>
      </c>
      <c r="F16" t="s">
        <v>39</v>
      </c>
      <c r="G16" t="s">
        <v>78</v>
      </c>
      <c r="H16" t="s">
        <v>119</v>
      </c>
      <c r="I16" t="s">
        <v>20</v>
      </c>
      <c r="J16" s="5">
        <v>85284386</v>
      </c>
      <c r="K16" s="5">
        <f t="shared" si="0"/>
        <v>85284386</v>
      </c>
      <c r="L16" s="3">
        <v>45699</v>
      </c>
      <c r="M16" s="4">
        <v>45709</v>
      </c>
      <c r="N16" s="3">
        <v>45907</v>
      </c>
      <c r="O16" s="2"/>
      <c r="P16" s="2">
        <v>85284386</v>
      </c>
      <c r="Q16" s="10">
        <v>36423768.310000002</v>
      </c>
      <c r="R16" s="8" t="str">
        <f ca="1">IF('DIFERENTES DE CPS'!$M28="SIN INICIO",0,IF((((TODAY()-M16)*100%)/(N16-M16))&gt;=100%,"100%",(((TODAY()-M16)*100%)/(N16-M16))))</f>
        <v>100%</v>
      </c>
      <c r="S16" s="5">
        <f>+'DIFERENTES DE CPS'!$P28-'DIFERENTES DE CPS'!$Q28</f>
        <v>176502071</v>
      </c>
      <c r="T16" t="s">
        <v>120</v>
      </c>
    </row>
    <row r="17" spans="1:20" x14ac:dyDescent="0.25">
      <c r="A17">
        <v>2025</v>
      </c>
      <c r="B17" s="6" t="s">
        <v>244</v>
      </c>
      <c r="C17" s="6" t="s">
        <v>124</v>
      </c>
      <c r="D17" t="s">
        <v>37</v>
      </c>
      <c r="E17" s="6" t="s">
        <v>38</v>
      </c>
      <c r="F17" t="s">
        <v>39</v>
      </c>
      <c r="G17" t="s">
        <v>78</v>
      </c>
      <c r="H17" t="s">
        <v>125</v>
      </c>
      <c r="I17" t="s">
        <v>20</v>
      </c>
      <c r="J17" s="5">
        <v>88276517</v>
      </c>
      <c r="K17" s="5">
        <f t="shared" si="0"/>
        <v>88276517</v>
      </c>
      <c r="L17" s="3">
        <v>45700</v>
      </c>
      <c r="M17" s="4">
        <v>45709</v>
      </c>
      <c r="N17" s="3">
        <v>45907</v>
      </c>
      <c r="O17" s="2"/>
      <c r="P17" s="2">
        <v>88276517</v>
      </c>
      <c r="Q17" s="10">
        <v>36926392.210000001</v>
      </c>
      <c r="R17" s="8" t="str">
        <f ca="1">IF('DIFERENTES DE CPS'!$M30="SIN INICIO",0,IF((((TODAY()-M17)*100%)/(N17-M17))&gt;=100%,"100%",(((TODAY()-M17)*100%)/(N17-M17))))</f>
        <v>100%</v>
      </c>
      <c r="S17" s="5">
        <f>+'DIFERENTES DE CPS'!$P30-'DIFERENTES DE CPS'!$Q30</f>
        <v>46250962.210000001</v>
      </c>
      <c r="T17" t="s">
        <v>126</v>
      </c>
    </row>
    <row r="18" spans="1:20" x14ac:dyDescent="0.25">
      <c r="A18">
        <v>2025</v>
      </c>
      <c r="B18" s="6" t="s">
        <v>196</v>
      </c>
      <c r="C18" s="6" t="s">
        <v>196</v>
      </c>
      <c r="D18" t="s">
        <v>37</v>
      </c>
      <c r="E18" s="6" t="s">
        <v>48</v>
      </c>
      <c r="F18" t="s">
        <v>197</v>
      </c>
      <c r="G18" t="s">
        <v>198</v>
      </c>
      <c r="H18" t="s">
        <v>199</v>
      </c>
      <c r="I18" t="s">
        <v>25</v>
      </c>
      <c r="J18" s="5">
        <v>2443350000</v>
      </c>
      <c r="K18" s="5">
        <f t="shared" si="0"/>
        <v>2443350000</v>
      </c>
      <c r="L18" s="3">
        <v>45763</v>
      </c>
      <c r="M18" s="4">
        <v>45775</v>
      </c>
      <c r="N18" s="3">
        <v>45991</v>
      </c>
      <c r="O18" s="2"/>
      <c r="P18" s="2">
        <v>2443350000</v>
      </c>
      <c r="Q18" s="10">
        <v>1477700000</v>
      </c>
      <c r="R18" s="8">
        <f ca="1">IF('DIFERENTES DE CPS'!$M50="SIN INICIO",0,IF((((TODAY()-M18)*100%)/(N18-M18))&gt;=100%,"100%",(((TODAY()-M18)*100%)/(N18-M18))))</f>
        <v>0.90740740740740744</v>
      </c>
      <c r="S18" s="5">
        <f>+'DIFERENTES DE CPS'!$P50-'DIFERENTES DE CPS'!$Q50</f>
        <v>899566667</v>
      </c>
      <c r="T18" t="s">
        <v>200</v>
      </c>
    </row>
    <row r="19" spans="1:20" x14ac:dyDescent="0.25">
      <c r="A19">
        <v>2025</v>
      </c>
      <c r="B19" s="6" t="s">
        <v>288</v>
      </c>
      <c r="C19" s="6" t="s">
        <v>288</v>
      </c>
      <c r="D19" t="s">
        <v>37</v>
      </c>
      <c r="E19" s="6" t="s">
        <v>48</v>
      </c>
      <c r="F19" t="s">
        <v>49</v>
      </c>
      <c r="G19" t="s">
        <v>295</v>
      </c>
      <c r="H19" t="s">
        <v>301</v>
      </c>
      <c r="I19" t="s">
        <v>25</v>
      </c>
      <c r="J19" s="5">
        <v>2400050000</v>
      </c>
      <c r="K19" s="5">
        <f t="shared" si="0"/>
        <v>2400050000</v>
      </c>
      <c r="L19" s="3">
        <v>45853</v>
      </c>
      <c r="M19" s="4">
        <v>45854</v>
      </c>
      <c r="N19" s="3">
        <v>45976</v>
      </c>
      <c r="O19" s="2"/>
      <c r="P19" s="2">
        <v>2400050000</v>
      </c>
      <c r="Q19" s="10">
        <v>0</v>
      </c>
      <c r="R19" s="8">
        <f ca="1">IF('DIFERENTES DE CPS'!$M63="SIN INICIO",0,IF((((TODAY()-M19)*100%)/(N19-M19))&gt;=100%,"100%",(((TODAY()-M19)*100%)/(N19-M19))))</f>
        <v>0.95901639344262291</v>
      </c>
      <c r="S19" s="5">
        <f>+'DIFERENTES DE CPS'!$P63-'DIFERENTES DE CPS'!$Q63</f>
        <v>31900000</v>
      </c>
      <c r="T19" t="s">
        <v>311</v>
      </c>
    </row>
    <row r="20" spans="1:20" x14ac:dyDescent="0.25">
      <c r="A20">
        <v>2025</v>
      </c>
      <c r="B20" s="6" t="s">
        <v>329</v>
      </c>
      <c r="C20" s="6" t="s">
        <v>330</v>
      </c>
      <c r="D20" t="s">
        <v>37</v>
      </c>
      <c r="E20" t="s">
        <v>332</v>
      </c>
      <c r="F20" t="s">
        <v>197</v>
      </c>
      <c r="G20" t="s">
        <v>342</v>
      </c>
      <c r="H20" t="s">
        <v>352</v>
      </c>
      <c r="I20" t="s">
        <v>25</v>
      </c>
      <c r="J20">
        <v>1070176161</v>
      </c>
      <c r="K20" s="5">
        <f t="shared" si="0"/>
        <v>1070176161</v>
      </c>
      <c r="L20" s="3">
        <v>45919</v>
      </c>
      <c r="M20" s="4" t="s">
        <v>33</v>
      </c>
      <c r="N20" s="3">
        <v>46022</v>
      </c>
      <c r="O20" s="2"/>
      <c r="P20" s="2">
        <v>1070176161</v>
      </c>
      <c r="Q20" s="10">
        <v>0</v>
      </c>
      <c r="R20" s="8">
        <f ca="1">IF('DIFERENTES DE CPS'!$M77="SIN INICIO",0,IF((((TODAY()-M20)*100%)/(N20-M20))&gt;=100%,"100%",(((TODAY()-M20)*100%)/(N20-M20))))</f>
        <v>0</v>
      </c>
      <c r="S20" s="5">
        <f>+'DIFERENTES DE CPS'!$P77-'DIFERENTES DE CPS'!$Q77</f>
        <v>580104480</v>
      </c>
      <c r="T20" t="s">
        <v>362</v>
      </c>
    </row>
    <row r="21" spans="1:20" x14ac:dyDescent="0.25">
      <c r="A21">
        <v>2025</v>
      </c>
      <c r="B21" s="6" t="s">
        <v>160</v>
      </c>
      <c r="C21" s="6" t="s">
        <v>160</v>
      </c>
      <c r="D21" t="s">
        <v>37</v>
      </c>
      <c r="E21" s="6" t="s">
        <v>48</v>
      </c>
      <c r="F21" t="s">
        <v>18</v>
      </c>
      <c r="G21" t="s">
        <v>161</v>
      </c>
      <c r="H21" t="s">
        <v>162</v>
      </c>
      <c r="I21" t="s">
        <v>23</v>
      </c>
      <c r="J21" s="5">
        <v>500000000</v>
      </c>
      <c r="K21" s="5">
        <f t="shared" si="0"/>
        <v>500000000</v>
      </c>
      <c r="L21" s="3">
        <v>45722</v>
      </c>
      <c r="M21" s="4">
        <v>45726</v>
      </c>
      <c r="N21" s="3">
        <v>45991</v>
      </c>
      <c r="O21" s="2"/>
      <c r="P21" s="2">
        <v>500000000</v>
      </c>
      <c r="Q21" s="10">
        <v>158192708</v>
      </c>
      <c r="R21" s="8">
        <f ca="1">IF('DIFERENTES DE CPS'!$M40="SIN INICIO",0,IF((((TODAY()-M21)*100%)/(N21-M21))&gt;=100%,"100%",(((TODAY()-M21)*100%)/(N21-M21))))</f>
        <v>0.92452830188679247</v>
      </c>
      <c r="S21" s="5">
        <f>+'DIFERENTES DE CPS'!$P40-'DIFERENTES DE CPS'!$Q40</f>
        <v>5998142850.4799995</v>
      </c>
      <c r="T21" t="s">
        <v>163</v>
      </c>
    </row>
    <row r="22" spans="1:20" x14ac:dyDescent="0.25">
      <c r="A22">
        <v>2025</v>
      </c>
      <c r="B22" s="6" t="s">
        <v>254</v>
      </c>
      <c r="C22" s="6" t="s">
        <v>182</v>
      </c>
      <c r="D22" t="s">
        <v>37</v>
      </c>
      <c r="E22" s="6" t="s">
        <v>38</v>
      </c>
      <c r="F22" t="s">
        <v>39</v>
      </c>
      <c r="G22" t="s">
        <v>183</v>
      </c>
      <c r="H22" t="s">
        <v>184</v>
      </c>
      <c r="I22" t="s">
        <v>19</v>
      </c>
      <c r="J22" s="5">
        <v>3939999999</v>
      </c>
      <c r="K22" s="5">
        <f t="shared" si="0"/>
        <v>3939999999</v>
      </c>
      <c r="L22" s="3">
        <v>45748</v>
      </c>
      <c r="M22" s="4">
        <v>45748</v>
      </c>
      <c r="N22" s="3">
        <v>45925</v>
      </c>
      <c r="O22" s="2"/>
      <c r="P22" s="2">
        <v>3939999999</v>
      </c>
      <c r="Q22" s="10">
        <v>2394475554.71</v>
      </c>
      <c r="R22" s="8" t="str">
        <f ca="1">IF('DIFERENTES DE CPS'!$M46="SIN INICIO",0,IF((((TODAY()-M22)*100%)/(N22-M22))&gt;=100%,"100%",(((TODAY()-M22)*100%)/(N22-M22))))</f>
        <v>100%</v>
      </c>
      <c r="S22" s="5">
        <f>+'DIFERENTES DE CPS'!$P46-'DIFERENTES DE CPS'!$Q46</f>
        <v>23531700</v>
      </c>
      <c r="T22" t="s">
        <v>185</v>
      </c>
    </row>
    <row r="23" spans="1:20" x14ac:dyDescent="0.25">
      <c r="A23">
        <v>2025</v>
      </c>
      <c r="B23" s="6" t="s">
        <v>209</v>
      </c>
      <c r="C23" s="6" t="s">
        <v>210</v>
      </c>
      <c r="D23" t="s">
        <v>37</v>
      </c>
      <c r="E23" s="6" t="s">
        <v>155</v>
      </c>
      <c r="F23" t="s">
        <v>168</v>
      </c>
      <c r="G23" t="s">
        <v>213</v>
      </c>
      <c r="H23" t="s">
        <v>216</v>
      </c>
      <c r="I23" t="s">
        <v>19</v>
      </c>
      <c r="J23" s="5">
        <v>42680000</v>
      </c>
      <c r="K23" s="5">
        <f t="shared" si="0"/>
        <v>42680000</v>
      </c>
      <c r="L23" s="3">
        <v>45782</v>
      </c>
      <c r="M23" s="4">
        <v>45782</v>
      </c>
      <c r="N23" s="3">
        <v>45930</v>
      </c>
      <c r="O23" s="2"/>
      <c r="P23" s="2">
        <v>42680000</v>
      </c>
      <c r="Q23" s="10">
        <v>42680000</v>
      </c>
      <c r="R23" s="8">
        <f ca="1">IF('DIFERENTES DE CPS'!$M53="SIN INICIO",0,IF((((TODAY()-M23)*100%)/(N23-M23))&gt;=100%,"100%",(((TODAY()-M23)*100%)/(N23-M23))))</f>
        <v>0</v>
      </c>
      <c r="S23" s="5">
        <f>+'DIFERENTES DE CPS'!$P53-'DIFERENTES DE CPS'!$Q53</f>
        <v>0</v>
      </c>
      <c r="T23" t="s">
        <v>279</v>
      </c>
    </row>
    <row r="24" spans="1:20" x14ac:dyDescent="0.25">
      <c r="A24">
        <v>2025</v>
      </c>
      <c r="B24" s="6" t="s">
        <v>179</v>
      </c>
      <c r="C24" s="6" t="s">
        <v>179</v>
      </c>
      <c r="D24" t="s">
        <v>37</v>
      </c>
      <c r="E24" s="6" t="s">
        <v>48</v>
      </c>
      <c r="F24" t="s">
        <v>31</v>
      </c>
      <c r="G24" t="s">
        <v>180</v>
      </c>
      <c r="H24" t="s">
        <v>181</v>
      </c>
      <c r="I24" t="s">
        <v>30</v>
      </c>
      <c r="J24" s="5">
        <v>398428617</v>
      </c>
      <c r="K24" s="5">
        <f t="shared" si="0"/>
        <v>398428617</v>
      </c>
      <c r="L24" s="3">
        <v>45756</v>
      </c>
      <c r="M24" s="4">
        <v>45762</v>
      </c>
      <c r="N24" s="3">
        <v>46010</v>
      </c>
      <c r="O24" s="2"/>
      <c r="P24" s="2">
        <v>398428617</v>
      </c>
      <c r="Q24" s="10">
        <v>55834500</v>
      </c>
      <c r="R24" s="8">
        <f ca="1">IF('DIFERENTES DE CPS'!$M45="SIN INICIO",0,IF((((TODAY()-M24)*100%)/(N24-M24))&gt;=100%,"100%",(((TODAY()-M24)*100%)/(N24-M24))))</f>
        <v>0.842741935483871</v>
      </c>
      <c r="S24" s="5">
        <f>+'DIFERENTES DE CPS'!$P45-'DIFERENTES DE CPS'!$Q45</f>
        <v>54282878.040000007</v>
      </c>
      <c r="T24" t="s">
        <v>276</v>
      </c>
    </row>
    <row r="25" spans="1:20" x14ac:dyDescent="0.25">
      <c r="A25">
        <v>2025</v>
      </c>
      <c r="B25" s="6" t="s">
        <v>211</v>
      </c>
      <c r="C25" s="6" t="s">
        <v>211</v>
      </c>
      <c r="D25" t="s">
        <v>37</v>
      </c>
      <c r="E25" s="6" t="s">
        <v>48</v>
      </c>
      <c r="F25" t="s">
        <v>54</v>
      </c>
      <c r="G25" t="s">
        <v>214</v>
      </c>
      <c r="H25" t="s">
        <v>270</v>
      </c>
      <c r="I25" t="s">
        <v>22</v>
      </c>
      <c r="J25" s="5">
        <v>13324300000</v>
      </c>
      <c r="K25" s="5">
        <f t="shared" si="0"/>
        <v>13324300000</v>
      </c>
      <c r="L25" s="3">
        <v>45785</v>
      </c>
      <c r="M25" s="4">
        <v>45790</v>
      </c>
      <c r="N25" s="3">
        <v>46006</v>
      </c>
      <c r="O25" s="2"/>
      <c r="P25" s="2">
        <v>13324300000</v>
      </c>
      <c r="Q25" s="10">
        <v>0</v>
      </c>
      <c r="R25" s="8">
        <f ca="1">IF('DIFERENTES DE CPS'!$M54="SIN INICIO",0,IF((((TODAY()-M25)*100%)/(N25-M25))&gt;=100%,"100%",(((TODAY()-M25)*100%)/(N25-M25))))</f>
        <v>0</v>
      </c>
      <c r="S25" s="5">
        <f>+'DIFERENTES DE CPS'!$P54-'DIFERENTES DE CPS'!$Q54</f>
        <v>1288377728</v>
      </c>
      <c r="T25" t="s">
        <v>280</v>
      </c>
    </row>
    <row r="26" spans="1:20" x14ac:dyDescent="0.25">
      <c r="A26">
        <v>2025</v>
      </c>
      <c r="B26" s="6" t="s">
        <v>287</v>
      </c>
      <c r="C26" s="6" t="s">
        <v>287</v>
      </c>
      <c r="D26" t="s">
        <v>37</v>
      </c>
      <c r="E26" s="6" t="s">
        <v>48</v>
      </c>
      <c r="F26" t="s">
        <v>54</v>
      </c>
      <c r="G26" t="s">
        <v>214</v>
      </c>
      <c r="H26" t="s">
        <v>300</v>
      </c>
      <c r="I26" t="s">
        <v>27</v>
      </c>
      <c r="J26" s="5">
        <v>17003000000</v>
      </c>
      <c r="K26" s="5">
        <f t="shared" si="0"/>
        <v>17003000000</v>
      </c>
      <c r="L26" s="3">
        <v>45846</v>
      </c>
      <c r="M26" s="4">
        <v>45848</v>
      </c>
      <c r="N26" s="3">
        <v>46022</v>
      </c>
      <c r="O26" s="2"/>
      <c r="P26" s="2">
        <v>17003000000</v>
      </c>
      <c r="Q26" s="10">
        <v>3568378532.6500001</v>
      </c>
      <c r="R26" s="8">
        <f ca="1">IF('DIFERENTES DE CPS'!$M62="SIN INICIO",0,IF((((TODAY()-M26)*100%)/(N26-M26))&gt;=100%,"100%",(((TODAY()-M26)*100%)/(N26-M26))))</f>
        <v>0.7068965517241379</v>
      </c>
      <c r="S26" s="5">
        <f>+'DIFERENTES DE CPS'!$P62-'DIFERENTES DE CPS'!$Q62</f>
        <v>8384541.6699999999</v>
      </c>
      <c r="T26" t="s">
        <v>310</v>
      </c>
    </row>
    <row r="27" spans="1:20" x14ac:dyDescent="0.25">
      <c r="A27">
        <v>2025</v>
      </c>
      <c r="B27" s="6" t="s">
        <v>291</v>
      </c>
      <c r="C27" s="6" t="s">
        <v>292</v>
      </c>
      <c r="D27" t="s">
        <v>37</v>
      </c>
      <c r="E27" s="6" t="s">
        <v>155</v>
      </c>
      <c r="F27" t="s">
        <v>31</v>
      </c>
      <c r="G27" t="s">
        <v>298</v>
      </c>
      <c r="H27" t="s">
        <v>304</v>
      </c>
      <c r="I27" t="s">
        <v>20</v>
      </c>
      <c r="J27" s="5">
        <v>90000000</v>
      </c>
      <c r="K27" s="5">
        <f t="shared" si="0"/>
        <v>90000000</v>
      </c>
      <c r="L27" s="3">
        <v>45855</v>
      </c>
      <c r="M27" s="4">
        <v>45859</v>
      </c>
      <c r="N27" s="3">
        <v>46011</v>
      </c>
      <c r="O27" s="2"/>
      <c r="P27" s="2">
        <v>90000000</v>
      </c>
      <c r="Q27" s="10">
        <v>9766901</v>
      </c>
      <c r="R27" s="8">
        <f ca="1">IF('DIFERENTES DE CPS'!$M66="SIN INICIO",0,IF((((TODAY()-M27)*100%)/(N27-M27))&gt;=100%,"100%",(((TODAY()-M27)*100%)/(N27-M27))))</f>
        <v>0.73684210526315785</v>
      </c>
      <c r="S27" s="5">
        <f>+'DIFERENTES DE CPS'!$P66-'DIFERENTES DE CPS'!$Q66</f>
        <v>43617522</v>
      </c>
      <c r="T27" t="s">
        <v>316</v>
      </c>
    </row>
    <row r="28" spans="1:20" x14ac:dyDescent="0.25">
      <c r="A28">
        <v>2025</v>
      </c>
      <c r="B28" s="6" t="s">
        <v>167</v>
      </c>
      <c r="C28" s="6" t="s">
        <v>167</v>
      </c>
      <c r="D28" t="s">
        <v>37</v>
      </c>
      <c r="E28" s="6" t="s">
        <v>48</v>
      </c>
      <c r="F28" t="s">
        <v>168</v>
      </c>
      <c r="G28" t="s">
        <v>169</v>
      </c>
      <c r="H28" t="s">
        <v>170</v>
      </c>
      <c r="I28" t="s">
        <v>19</v>
      </c>
      <c r="J28" s="5">
        <v>176502071</v>
      </c>
      <c r="K28" s="5">
        <f t="shared" si="0"/>
        <v>176502071</v>
      </c>
      <c r="L28" s="3">
        <v>45733</v>
      </c>
      <c r="M28" s="4">
        <v>45733</v>
      </c>
      <c r="N28" s="3">
        <v>45991</v>
      </c>
      <c r="O28" s="2"/>
      <c r="P28" s="2">
        <v>176502071</v>
      </c>
      <c r="Q28" s="10">
        <v>0</v>
      </c>
      <c r="R28" s="8">
        <f ca="1">IF('DIFERENTES DE CPS'!$M42="SIN INICIO",0,IF((((TODAY()-M28)*100%)/(N28-M28))&gt;=100%,"100%",(((TODAY()-M28)*100%)/(N28-M28))))</f>
        <v>0</v>
      </c>
      <c r="S28" s="5">
        <f>+'DIFERENTES DE CPS'!$P42-'DIFERENTES DE CPS'!$Q42</f>
        <v>93400000</v>
      </c>
      <c r="T28" t="s">
        <v>171</v>
      </c>
    </row>
    <row r="29" spans="1:20" x14ac:dyDescent="0.25">
      <c r="A29">
        <v>2025</v>
      </c>
      <c r="B29" s="6" t="s">
        <v>255</v>
      </c>
      <c r="C29" s="6" t="s">
        <v>186</v>
      </c>
      <c r="D29" t="s">
        <v>37</v>
      </c>
      <c r="E29" s="6" t="s">
        <v>38</v>
      </c>
      <c r="F29" t="s">
        <v>39</v>
      </c>
      <c r="G29" t="s">
        <v>187</v>
      </c>
      <c r="H29" t="s">
        <v>188</v>
      </c>
      <c r="I29" t="s">
        <v>218</v>
      </c>
      <c r="J29" s="5">
        <v>198515800</v>
      </c>
      <c r="K29" s="5">
        <f t="shared" si="0"/>
        <v>198515800</v>
      </c>
      <c r="L29" s="3">
        <v>45748</v>
      </c>
      <c r="M29" s="4">
        <v>45748</v>
      </c>
      <c r="N29" s="3">
        <v>45961</v>
      </c>
      <c r="O29" s="2"/>
      <c r="P29" s="2">
        <v>198515800</v>
      </c>
      <c r="Q29" s="10">
        <v>0</v>
      </c>
      <c r="R29" s="8" t="str">
        <f ca="1">IF('DIFERENTES DE CPS'!$M47="SIN INICIO",0,IF((((TODAY()-M29)*100%)/(N29-M29))&gt;=100%,"100%",(((TODAY()-M29)*100%)/(N29-M29))))</f>
        <v>100%</v>
      </c>
      <c r="S29" s="5">
        <f>+'DIFERENTES DE CPS'!$P47-'DIFERENTES DE CPS'!$Q47</f>
        <v>59773216</v>
      </c>
      <c r="T29" t="s">
        <v>189</v>
      </c>
    </row>
    <row r="30" spans="1:20" x14ac:dyDescent="0.25">
      <c r="A30">
        <v>2025</v>
      </c>
      <c r="B30" s="6" t="s">
        <v>229</v>
      </c>
      <c r="C30" s="6" t="s">
        <v>84</v>
      </c>
      <c r="D30" t="s">
        <v>37</v>
      </c>
      <c r="E30" s="6" t="s">
        <v>38</v>
      </c>
      <c r="F30" t="s">
        <v>39</v>
      </c>
      <c r="G30" t="s">
        <v>85</v>
      </c>
      <c r="H30" t="s">
        <v>73</v>
      </c>
      <c r="I30" t="s">
        <v>20</v>
      </c>
      <c r="J30" s="5">
        <v>84424524</v>
      </c>
      <c r="K30" s="5">
        <f t="shared" si="0"/>
        <v>84424524</v>
      </c>
      <c r="L30" s="3">
        <v>45696</v>
      </c>
      <c r="M30" s="4">
        <v>45707</v>
      </c>
      <c r="N30" s="3">
        <v>45907</v>
      </c>
      <c r="O30" s="2"/>
      <c r="P30" s="2">
        <v>84424524</v>
      </c>
      <c r="Q30" s="10">
        <v>38173561.789999999</v>
      </c>
      <c r="R30" s="8" t="str">
        <f ca="1">IF('DIFERENTES DE CPS'!$M15="SIN INICIO",0,IF((((TODAY()-M30)*100%)/(N30-M30))&gt;=100%,"100%",(((TODAY()-M30)*100%)/(N30-M30))))</f>
        <v>100%</v>
      </c>
      <c r="S30" s="5">
        <f>+'DIFERENTES DE CPS'!$P15-'DIFERENTES DE CPS'!$Q15</f>
        <v>65983906.640000001</v>
      </c>
      <c r="T30" t="s">
        <v>86</v>
      </c>
    </row>
    <row r="31" spans="1:20" x14ac:dyDescent="0.25">
      <c r="A31">
        <v>2025</v>
      </c>
      <c r="B31" s="6" t="s">
        <v>232</v>
      </c>
      <c r="C31" s="6" t="s">
        <v>91</v>
      </c>
      <c r="D31" t="s">
        <v>37</v>
      </c>
      <c r="E31" s="6" t="s">
        <v>38</v>
      </c>
      <c r="F31" t="s">
        <v>39</v>
      </c>
      <c r="G31" t="s">
        <v>85</v>
      </c>
      <c r="H31" t="s">
        <v>67</v>
      </c>
      <c r="I31" t="s">
        <v>20</v>
      </c>
      <c r="J31" s="5">
        <v>77827731</v>
      </c>
      <c r="K31" s="5">
        <f t="shared" si="0"/>
        <v>77827731</v>
      </c>
      <c r="L31" s="3">
        <v>45698</v>
      </c>
      <c r="M31" s="4">
        <v>45706</v>
      </c>
      <c r="N31" s="3">
        <v>45907</v>
      </c>
      <c r="O31" s="2"/>
      <c r="P31" s="2">
        <v>77827731</v>
      </c>
      <c r="Q31" s="10">
        <v>27938121</v>
      </c>
      <c r="R31" s="8" t="str">
        <f ca="1">IF('DIFERENTES DE CPS'!$M18="SIN INICIO",0,IF((((TODAY()-M31)*100%)/(N31-M31))&gt;=100%,"100%",(((TODAY()-M31)*100%)/(N31-M31))))</f>
        <v>100%</v>
      </c>
      <c r="S31" s="5">
        <f>+'DIFERENTES DE CPS'!$P18-'DIFERENTES DE CPS'!$Q18</f>
        <v>965650000</v>
      </c>
      <c r="T31" t="s">
        <v>92</v>
      </c>
    </row>
    <row r="32" spans="1:20" x14ac:dyDescent="0.25">
      <c r="A32">
        <v>2025</v>
      </c>
      <c r="B32" s="6" t="s">
        <v>234</v>
      </c>
      <c r="C32" s="6" t="s">
        <v>95</v>
      </c>
      <c r="D32" t="s">
        <v>37</v>
      </c>
      <c r="E32" s="6" t="s">
        <v>38</v>
      </c>
      <c r="F32" t="s">
        <v>39</v>
      </c>
      <c r="G32" t="s">
        <v>85</v>
      </c>
      <c r="H32" t="s">
        <v>67</v>
      </c>
      <c r="I32" t="s">
        <v>20</v>
      </c>
      <c r="J32" s="5">
        <v>74488154</v>
      </c>
      <c r="K32" s="5">
        <f t="shared" si="0"/>
        <v>74488154</v>
      </c>
      <c r="L32" s="3">
        <v>45699</v>
      </c>
      <c r="M32" s="4">
        <v>45706</v>
      </c>
      <c r="N32" s="3">
        <v>45907</v>
      </c>
      <c r="O32" s="2"/>
      <c r="P32" s="2">
        <v>74488154</v>
      </c>
      <c r="Q32" s="10">
        <v>17030759.800000001</v>
      </c>
      <c r="R32" s="8">
        <f ca="1">IF('DIFERENTES DE CPS'!$M20="SIN INICIO",0,IF((((TODAY()-M32)*100%)/(N32-M32))&gt;=100%,"100%",(((TODAY()-M32)*100%)/(N32-M32))))</f>
        <v>0</v>
      </c>
      <c r="S32" s="5">
        <f>+'DIFERENTES DE CPS'!$P20-'DIFERENTES DE CPS'!$Q20</f>
        <v>1070176161</v>
      </c>
      <c r="T32" t="s">
        <v>96</v>
      </c>
    </row>
    <row r="33" spans="1:20" x14ac:dyDescent="0.25">
      <c r="A33">
        <v>2025</v>
      </c>
      <c r="B33" s="6" t="s">
        <v>243</v>
      </c>
      <c r="C33" s="6" t="s">
        <v>121</v>
      </c>
      <c r="D33" t="s">
        <v>37</v>
      </c>
      <c r="E33" s="6" t="s">
        <v>38</v>
      </c>
      <c r="F33" t="s">
        <v>39</v>
      </c>
      <c r="G33" t="s">
        <v>85</v>
      </c>
      <c r="H33" t="s">
        <v>122</v>
      </c>
      <c r="I33" t="s">
        <v>20</v>
      </c>
      <c r="J33" s="5">
        <v>85822041</v>
      </c>
      <c r="K33" s="5">
        <f t="shared" si="0"/>
        <v>85822041</v>
      </c>
      <c r="L33" s="3">
        <v>45699</v>
      </c>
      <c r="M33" s="4">
        <v>45706</v>
      </c>
      <c r="N33" s="3">
        <v>45907</v>
      </c>
      <c r="O33" s="2"/>
      <c r="P33" s="2">
        <v>85822041</v>
      </c>
      <c r="Q33" s="10">
        <v>39398599.839999996</v>
      </c>
      <c r="R33" s="8" t="str">
        <f ca="1">IF('DIFERENTES DE CPS'!$M29="SIN INICIO",0,IF((((TODAY()-M33)*100%)/(N33-M33))&gt;=100%,"100%",(((TODAY()-M33)*100%)/(N33-M33))))</f>
        <v>100%</v>
      </c>
      <c r="S33" s="5">
        <f>+'DIFERENTES DE CPS'!$P29-'DIFERENTES DE CPS'!$Q29</f>
        <v>198515800</v>
      </c>
      <c r="T33" t="s">
        <v>123</v>
      </c>
    </row>
    <row r="34" spans="1:20" x14ac:dyDescent="0.25">
      <c r="A34">
        <v>2025</v>
      </c>
      <c r="B34" s="6" t="s">
        <v>250</v>
      </c>
      <c r="C34" s="6" t="s">
        <v>144</v>
      </c>
      <c r="D34" t="s">
        <v>37</v>
      </c>
      <c r="E34" s="6" t="s">
        <v>38</v>
      </c>
      <c r="F34" t="s">
        <v>39</v>
      </c>
      <c r="G34" t="s">
        <v>85</v>
      </c>
      <c r="H34" t="s">
        <v>145</v>
      </c>
      <c r="I34" t="s">
        <v>20</v>
      </c>
      <c r="J34" s="5">
        <v>59209271</v>
      </c>
      <c r="K34" s="5">
        <f t="shared" ref="K34:K65" si="1">+J34</f>
        <v>59209271</v>
      </c>
      <c r="L34" s="3">
        <v>45701</v>
      </c>
      <c r="M34" s="4">
        <v>45707</v>
      </c>
      <c r="N34" s="3">
        <v>45907</v>
      </c>
      <c r="O34" s="2"/>
      <c r="P34" s="2">
        <v>59209271</v>
      </c>
      <c r="Q34" s="10">
        <v>17778399.580000002</v>
      </c>
      <c r="R34" s="8" t="str">
        <f ca="1">IF('DIFERENTES DE CPS'!$M36="SIN INICIO",0,IF((((TODAY()-M34)*100%)/(N34-M34))&gt;=100%,"100%",(((TODAY()-M34)*100%)/(N34-M34))))</f>
        <v>100%</v>
      </c>
      <c r="S34" s="5">
        <f>+'DIFERENTES DE CPS'!$P36-'DIFERENTES DE CPS'!$Q36</f>
        <v>281114252.07999992</v>
      </c>
      <c r="T34" t="s">
        <v>146</v>
      </c>
    </row>
    <row r="35" spans="1:20" x14ac:dyDescent="0.25">
      <c r="A35">
        <v>2025</v>
      </c>
      <c r="B35" s="6">
        <v>146196</v>
      </c>
      <c r="C35" s="6" t="s">
        <v>212</v>
      </c>
      <c r="D35" t="s">
        <v>37</v>
      </c>
      <c r="E35" s="6" t="s">
        <v>38</v>
      </c>
      <c r="F35" t="s">
        <v>39</v>
      </c>
      <c r="G35" t="s">
        <v>215</v>
      </c>
      <c r="H35" t="s">
        <v>217</v>
      </c>
      <c r="I35" t="s">
        <v>19</v>
      </c>
      <c r="J35" s="5">
        <v>1314235147</v>
      </c>
      <c r="K35" s="5">
        <f t="shared" si="1"/>
        <v>1314235147</v>
      </c>
      <c r="L35" s="3">
        <v>45792</v>
      </c>
      <c r="M35" s="4">
        <v>45792</v>
      </c>
      <c r="N35" s="3">
        <v>45961</v>
      </c>
      <c r="O35" s="2"/>
      <c r="P35" s="2">
        <v>1314235147</v>
      </c>
      <c r="Q35" s="10">
        <v>1314235147</v>
      </c>
      <c r="R35" s="8" t="str">
        <f ca="1">IF('DIFERENTES DE CPS'!$M55="SIN INICIO",0,IF((((TODAY()-M35)*100%)/(N35-M35))&gt;=100%,"100%",(((TODAY()-M35)*100%)/(N35-M35))))</f>
        <v>100%</v>
      </c>
      <c r="S35" s="5">
        <f>+'DIFERENTES DE CPS'!$P55-'DIFERENTES DE CPS'!$Q55</f>
        <v>5493019467</v>
      </c>
      <c r="T35" t="s">
        <v>219</v>
      </c>
    </row>
    <row r="36" spans="1:20" x14ac:dyDescent="0.25">
      <c r="A36">
        <v>2025</v>
      </c>
      <c r="B36" s="6" t="s">
        <v>220</v>
      </c>
      <c r="C36" s="6" t="s">
        <v>36</v>
      </c>
      <c r="D36" t="s">
        <v>37</v>
      </c>
      <c r="E36" s="6" t="s">
        <v>38</v>
      </c>
      <c r="F36" t="s">
        <v>39</v>
      </c>
      <c r="G36" t="s">
        <v>40</v>
      </c>
      <c r="H36" t="s">
        <v>41</v>
      </c>
      <c r="I36" t="s">
        <v>20</v>
      </c>
      <c r="J36" s="5">
        <v>1198695327.0999999</v>
      </c>
      <c r="K36" s="5">
        <f t="shared" si="1"/>
        <v>1198695327.0999999</v>
      </c>
      <c r="L36" s="3">
        <v>45665</v>
      </c>
      <c r="M36" s="4">
        <v>45666</v>
      </c>
      <c r="N36" s="3">
        <v>45900</v>
      </c>
      <c r="O36" s="2"/>
      <c r="P36" s="2">
        <v>1198695327.0999999</v>
      </c>
      <c r="Q36" s="10">
        <v>917581075.01999998</v>
      </c>
      <c r="R36" s="7" t="str">
        <f ca="1">IF('DIFERENTES DE CPS'!$M2="SIN INICIO",0,IF((((TODAY()-M36)*100%)/(N36-M36))&gt;=100%,"100%",(((TODAY()-M36)*100%)/(N36-M36))))</f>
        <v>100%</v>
      </c>
      <c r="S36" s="5">
        <f>+'DIFERENTES DE CPS'!$P2-'DIFERENTES DE CPS'!$Q2</f>
        <v>198517500</v>
      </c>
      <c r="T36" t="s">
        <v>42</v>
      </c>
    </row>
    <row r="37" spans="1:20" x14ac:dyDescent="0.25">
      <c r="A37">
        <v>2025</v>
      </c>
      <c r="B37" s="6" t="s">
        <v>314</v>
      </c>
      <c r="C37" s="6" t="s">
        <v>286</v>
      </c>
      <c r="D37" t="s">
        <v>37</v>
      </c>
      <c r="E37" s="6" t="s">
        <v>263</v>
      </c>
      <c r="F37" t="s">
        <v>31</v>
      </c>
      <c r="G37" t="s">
        <v>294</v>
      </c>
      <c r="H37" t="s">
        <v>299</v>
      </c>
      <c r="I37" t="s">
        <v>20</v>
      </c>
      <c r="J37" s="5">
        <v>7301310818</v>
      </c>
      <c r="K37" s="5">
        <f t="shared" si="1"/>
        <v>7301310818</v>
      </c>
      <c r="L37" s="3">
        <v>45842</v>
      </c>
      <c r="M37" s="4">
        <v>45849</v>
      </c>
      <c r="N37" s="3">
        <v>46021</v>
      </c>
      <c r="O37" s="2"/>
      <c r="P37" s="2">
        <v>7301310818</v>
      </c>
      <c r="Q37" s="10">
        <v>1138379427</v>
      </c>
      <c r="R37" s="8">
        <f ca="1">IF('DIFERENTES DE CPS'!$M61="SIN INICIO",0,IF((((TODAY()-M37)*100%)/(N37-M37))&gt;=100%,"100%",(((TODAY()-M37)*100%)/(N37-M37))))</f>
        <v>0.70930232558139539</v>
      </c>
      <c r="S37" s="5">
        <f>+'DIFERENTES DE CPS'!$P61-'DIFERENTES DE CPS'!$Q61</f>
        <v>5460000000</v>
      </c>
      <c r="T37" t="s">
        <v>315</v>
      </c>
    </row>
    <row r="38" spans="1:20" x14ac:dyDescent="0.25">
      <c r="A38">
        <v>2025</v>
      </c>
      <c r="B38" s="6" t="s">
        <v>153</v>
      </c>
      <c r="C38" s="6" t="s">
        <v>154</v>
      </c>
      <c r="D38" t="s">
        <v>37</v>
      </c>
      <c r="E38" s="6" t="s">
        <v>155</v>
      </c>
      <c r="F38" t="s">
        <v>156</v>
      </c>
      <c r="G38" t="s">
        <v>157</v>
      </c>
      <c r="H38" t="s">
        <v>158</v>
      </c>
      <c r="I38" t="s">
        <v>20</v>
      </c>
      <c r="J38" s="5">
        <v>38000000</v>
      </c>
      <c r="K38" s="5">
        <f t="shared" si="1"/>
        <v>38000000</v>
      </c>
      <c r="L38" s="3">
        <v>45716</v>
      </c>
      <c r="M38" s="4">
        <v>45720</v>
      </c>
      <c r="N38" s="3">
        <v>46022</v>
      </c>
      <c r="O38" s="2"/>
      <c r="P38" s="2">
        <v>38000000</v>
      </c>
      <c r="Q38" s="10">
        <v>7919252.830000001</v>
      </c>
      <c r="R38" s="8">
        <f ca="1">IF('DIFERENTES DE CPS'!$M39="SIN INICIO",0,IF((((TODAY()-M38)*100%)/(N38-M38))&gt;=100%,"100%",(((TODAY()-M38)*100%)/(N38-M38))))</f>
        <v>0.83112582781456956</v>
      </c>
      <c r="S38" s="5">
        <f>+'DIFERENTES DE CPS'!$P39-'DIFERENTES DE CPS'!$Q39</f>
        <v>6500000</v>
      </c>
      <c r="T38" t="s">
        <v>159</v>
      </c>
    </row>
    <row r="39" spans="1:20" x14ac:dyDescent="0.25">
      <c r="A39">
        <v>2025</v>
      </c>
      <c r="B39" s="6" t="s">
        <v>175</v>
      </c>
      <c r="C39" s="6" t="s">
        <v>175</v>
      </c>
      <c r="D39" t="s">
        <v>37</v>
      </c>
      <c r="E39" s="6" t="s">
        <v>48</v>
      </c>
      <c r="F39" t="s">
        <v>176</v>
      </c>
      <c r="G39" t="s">
        <v>177</v>
      </c>
      <c r="H39" t="s">
        <v>178</v>
      </c>
      <c r="I39" t="s">
        <v>20</v>
      </c>
      <c r="J39" s="5">
        <v>40083333</v>
      </c>
      <c r="K39" s="5">
        <f t="shared" si="1"/>
        <v>40083333</v>
      </c>
      <c r="L39" s="3">
        <v>45742</v>
      </c>
      <c r="M39" s="4">
        <v>45742</v>
      </c>
      <c r="N39" s="3">
        <v>45930</v>
      </c>
      <c r="O39" s="2"/>
      <c r="P39" s="2">
        <v>40083333</v>
      </c>
      <c r="Q39" s="10">
        <v>33583333</v>
      </c>
      <c r="R39" s="8" t="str">
        <f ca="1">IF('DIFERENTES DE CPS'!$M44="SIN INICIO",0,IF((((TODAY()-M39)*100%)/(N39-M39))&gt;=100%,"100%",(((TODAY()-M39)*100%)/(N39-M39))))</f>
        <v>100%</v>
      </c>
      <c r="S39" s="5">
        <f>+'DIFERENTES DE CPS'!$P44-'DIFERENTES DE CPS'!$Q44</f>
        <v>303922430</v>
      </c>
      <c r="T39" t="s">
        <v>275</v>
      </c>
    </row>
    <row r="40" spans="1:20" x14ac:dyDescent="0.25">
      <c r="A40">
        <v>2025</v>
      </c>
      <c r="B40" s="6" t="s">
        <v>172</v>
      </c>
      <c r="C40" s="6" t="s">
        <v>172</v>
      </c>
      <c r="D40" t="s">
        <v>37</v>
      </c>
      <c r="E40" s="6" t="s">
        <v>48</v>
      </c>
      <c r="F40" t="s">
        <v>54</v>
      </c>
      <c r="G40" t="s">
        <v>173</v>
      </c>
      <c r="H40" t="s">
        <v>174</v>
      </c>
      <c r="I40" t="s">
        <v>24</v>
      </c>
      <c r="J40" s="5">
        <v>13391309598</v>
      </c>
      <c r="K40" s="5">
        <f t="shared" si="1"/>
        <v>13391309598</v>
      </c>
      <c r="L40" s="3">
        <v>45735</v>
      </c>
      <c r="M40" s="4">
        <v>45736</v>
      </c>
      <c r="N40" s="3">
        <v>46022</v>
      </c>
      <c r="O40" s="2"/>
      <c r="P40" s="2">
        <v>13391309598</v>
      </c>
      <c r="Q40" s="10">
        <v>7393166747.5200005</v>
      </c>
      <c r="R40" s="8">
        <f ca="1">IF('DIFERENTES DE CPS'!$M43="SIN INICIO",0,IF((((TODAY()-M40)*100%)/(N40-M40))&gt;=100%,"100%",(((TODAY()-M40)*100%)/(N40-M40))))</f>
        <v>0.82167832167832167</v>
      </c>
      <c r="S40" s="5">
        <f>+'DIFERENTES DE CPS'!$P43-'DIFERENTES DE CPS'!$Q43</f>
        <v>0</v>
      </c>
      <c r="T40" t="s">
        <v>32</v>
      </c>
    </row>
    <row r="41" spans="1:20" x14ac:dyDescent="0.25">
      <c r="A41">
        <v>2025</v>
      </c>
      <c r="B41" s="6" t="s">
        <v>293</v>
      </c>
      <c r="C41" s="6" t="s">
        <v>293</v>
      </c>
      <c r="D41" t="s">
        <v>37</v>
      </c>
      <c r="E41" s="6" t="s">
        <v>48</v>
      </c>
      <c r="F41" t="s">
        <v>54</v>
      </c>
      <c r="G41" t="s">
        <v>173</v>
      </c>
      <c r="H41" t="s">
        <v>305</v>
      </c>
      <c r="I41" t="s">
        <v>24</v>
      </c>
      <c r="J41" s="5">
        <v>11985193853</v>
      </c>
      <c r="K41" s="5">
        <f t="shared" si="1"/>
        <v>11985193853</v>
      </c>
      <c r="L41" s="3">
        <v>45863</v>
      </c>
      <c r="M41" s="4">
        <v>45868</v>
      </c>
      <c r="N41" s="3">
        <v>46006</v>
      </c>
      <c r="O41" s="2"/>
      <c r="P41" s="2">
        <v>11985193853</v>
      </c>
      <c r="Q41" s="10">
        <v>1102993141.52</v>
      </c>
      <c r="R41" s="8">
        <f ca="1">IF('DIFERENTES DE CPS'!$M67="SIN INICIO",0,IF((((TODAY()-M41)*100%)/(N41-M41))&gt;=100%,"100%",(((TODAY()-M41)*100%)/(N41-M41))))</f>
        <v>0.74637681159420288</v>
      </c>
      <c r="S41" s="5">
        <f>+'DIFERENTES DE CPS'!$P67-'DIFERENTES DE CPS'!$Q67</f>
        <v>36011632</v>
      </c>
      <c r="T41" t="s">
        <v>313</v>
      </c>
    </row>
    <row r="42" spans="1:20" x14ac:dyDescent="0.25">
      <c r="A42">
        <v>2025</v>
      </c>
      <c r="B42" s="6" t="s">
        <v>327</v>
      </c>
      <c r="C42" s="6" t="s">
        <v>328</v>
      </c>
      <c r="D42" t="s">
        <v>37</v>
      </c>
      <c r="E42" t="s">
        <v>155</v>
      </c>
      <c r="F42" t="s">
        <v>31</v>
      </c>
      <c r="G42" t="s">
        <v>341</v>
      </c>
      <c r="H42" t="s">
        <v>351</v>
      </c>
      <c r="I42" t="s">
        <v>20</v>
      </c>
      <c r="J42">
        <v>93400000</v>
      </c>
      <c r="K42" s="5">
        <f t="shared" si="1"/>
        <v>93400000</v>
      </c>
      <c r="L42" s="3">
        <v>45919</v>
      </c>
      <c r="M42" s="4" t="s">
        <v>33</v>
      </c>
      <c r="N42" s="3">
        <v>46011</v>
      </c>
      <c r="O42" s="2"/>
      <c r="P42" s="2">
        <v>93400000</v>
      </c>
      <c r="Q42" s="10">
        <v>0</v>
      </c>
      <c r="R42" s="8" t="e">
        <f ca="1">IF('DIFERENTES DE CPS'!$M76="SIN INICIO",0,IF((((TODAY()-M42)*100%)/(N42-M42))&gt;=100%,"100%",(((TODAY()-M42)*100%)/(N42-M42))))</f>
        <v>#VALUE!</v>
      </c>
      <c r="S42" s="5">
        <f>+'DIFERENTES DE CPS'!$P76-'DIFERENTES DE CPS'!$Q76</f>
        <v>63021561.019999996</v>
      </c>
      <c r="T42" t="s">
        <v>361</v>
      </c>
    </row>
    <row r="43" spans="1:20" x14ac:dyDescent="0.25">
      <c r="A43">
        <v>2025</v>
      </c>
      <c r="B43" s="6" t="s">
        <v>259</v>
      </c>
      <c r="C43" s="6" t="s">
        <v>259</v>
      </c>
      <c r="D43" t="s">
        <v>37</v>
      </c>
      <c r="E43" s="6" t="s">
        <v>48</v>
      </c>
      <c r="F43" t="s">
        <v>49</v>
      </c>
      <c r="G43" t="s">
        <v>267</v>
      </c>
      <c r="H43" t="s">
        <v>272</v>
      </c>
      <c r="I43" t="s">
        <v>22</v>
      </c>
      <c r="J43" s="5">
        <v>0</v>
      </c>
      <c r="K43" s="5">
        <f t="shared" si="1"/>
        <v>0</v>
      </c>
      <c r="L43" s="3">
        <v>45812</v>
      </c>
      <c r="M43" s="4">
        <v>45812</v>
      </c>
      <c r="N43" s="3">
        <v>46022</v>
      </c>
      <c r="O43" s="2"/>
      <c r="P43" s="2">
        <v>0</v>
      </c>
      <c r="Q43" s="10">
        <v>0</v>
      </c>
      <c r="R43" s="8">
        <f ca="1">IF('DIFERENTES DE CPS'!$M58="SIN INICIO",0,IF((((TODAY()-M43)*100%)/(N43-M43))&gt;=100%,"100%",(((TODAY()-M43)*100%)/(N43-M43))))</f>
        <v>0.75714285714285712</v>
      </c>
      <c r="S43" s="5">
        <f>+'DIFERENTES DE CPS'!$P58-'DIFERENTES DE CPS'!$Q58</f>
        <v>1790821426</v>
      </c>
      <c r="T43" t="s">
        <v>283</v>
      </c>
    </row>
    <row r="44" spans="1:20" x14ac:dyDescent="0.25">
      <c r="A44">
        <v>2025</v>
      </c>
      <c r="B44" s="6" t="s">
        <v>256</v>
      </c>
      <c r="C44" s="6" t="s">
        <v>190</v>
      </c>
      <c r="D44" t="s">
        <v>37</v>
      </c>
      <c r="E44" s="6" t="s">
        <v>38</v>
      </c>
      <c r="F44" t="s">
        <v>39</v>
      </c>
      <c r="G44" t="s">
        <v>191</v>
      </c>
      <c r="H44" t="s">
        <v>192</v>
      </c>
      <c r="I44" t="s">
        <v>19</v>
      </c>
      <c r="J44" s="5">
        <v>303922430</v>
      </c>
      <c r="K44" s="5">
        <f t="shared" si="1"/>
        <v>303922430</v>
      </c>
      <c r="L44" s="3">
        <v>45754</v>
      </c>
      <c r="M44" s="4">
        <v>45756</v>
      </c>
      <c r="N44" s="3">
        <v>45961</v>
      </c>
      <c r="O44" s="2"/>
      <c r="P44" s="2">
        <v>303922430</v>
      </c>
      <c r="Q44" s="10">
        <v>0</v>
      </c>
      <c r="R44" s="8" t="str">
        <f ca="1">IF('DIFERENTES DE CPS'!$M48="SIN INICIO",0,IF((((TODAY()-M44)*100%)/(N44-M44))&gt;=100%,"100%",(((TODAY()-M44)*100%)/(N44-M44))))</f>
        <v>100%</v>
      </c>
      <c r="S44" s="5">
        <f>+'DIFERENTES DE CPS'!$P48-'DIFERENTES DE CPS'!$Q48</f>
        <v>45234536.609999999</v>
      </c>
      <c r="T44" t="s">
        <v>193</v>
      </c>
    </row>
    <row r="45" spans="1:20" x14ac:dyDescent="0.25">
      <c r="A45">
        <v>2025</v>
      </c>
      <c r="B45" s="6" t="s">
        <v>240</v>
      </c>
      <c r="C45" s="6" t="s">
        <v>111</v>
      </c>
      <c r="D45" t="s">
        <v>37</v>
      </c>
      <c r="E45" s="6" t="s">
        <v>38</v>
      </c>
      <c r="F45" t="s">
        <v>39</v>
      </c>
      <c r="G45" t="s">
        <v>112</v>
      </c>
      <c r="H45" t="s">
        <v>113</v>
      </c>
      <c r="I45" t="s">
        <v>20</v>
      </c>
      <c r="J45" s="5">
        <v>82661370</v>
      </c>
      <c r="K45" s="5">
        <f t="shared" si="1"/>
        <v>82661370</v>
      </c>
      <c r="L45" s="3">
        <v>45699</v>
      </c>
      <c r="M45" s="4">
        <v>45707</v>
      </c>
      <c r="N45" s="3">
        <v>45907</v>
      </c>
      <c r="O45" s="2"/>
      <c r="P45" s="2">
        <v>82661370</v>
      </c>
      <c r="Q45" s="10">
        <v>28378491.959999997</v>
      </c>
      <c r="R45" s="8" t="str">
        <f ca="1">IF('DIFERENTES DE CPS'!$M26="SIN INICIO",0,IF((((TODAY()-M45)*100%)/(N45-M45))&gt;=100%,"100%",(((TODAY()-M45)*100%)/(N45-M45))))</f>
        <v>100%</v>
      </c>
      <c r="S45" s="5">
        <f>+'DIFERENTES DE CPS'!$P26-'DIFERENTES DE CPS'!$Q26</f>
        <v>13434621467.35</v>
      </c>
      <c r="T45" t="s">
        <v>114</v>
      </c>
    </row>
    <row r="46" spans="1:20" x14ac:dyDescent="0.25">
      <c r="A46">
        <v>2025</v>
      </c>
      <c r="B46" s="6" t="s">
        <v>53</v>
      </c>
      <c r="C46" s="6" t="s">
        <v>53</v>
      </c>
      <c r="D46" t="s">
        <v>37</v>
      </c>
      <c r="E46" s="6" t="s">
        <v>48</v>
      </c>
      <c r="F46" t="s">
        <v>54</v>
      </c>
      <c r="G46" t="s">
        <v>55</v>
      </c>
      <c r="H46" t="s">
        <v>56</v>
      </c>
      <c r="I46" t="s">
        <v>20</v>
      </c>
      <c r="J46" s="5">
        <v>120000000</v>
      </c>
      <c r="K46" s="5">
        <f t="shared" si="1"/>
        <v>120000000</v>
      </c>
      <c r="L46" s="3">
        <v>45688</v>
      </c>
      <c r="M46" s="4">
        <v>45692</v>
      </c>
      <c r="N46" s="3">
        <v>46022</v>
      </c>
      <c r="O46" s="2">
        <v>60000000</v>
      </c>
      <c r="P46" s="2">
        <v>180000000</v>
      </c>
      <c r="Q46" s="10">
        <v>156468300</v>
      </c>
      <c r="R46" s="8">
        <f ca="1">IF('DIFERENTES DE CPS'!$M5="SIN INICIO",0,IF((((TODAY()-M46)*100%)/(N46-M46))&gt;=100%,"100%",(((TODAY()-M46)*100%)/(N46-M46))))</f>
        <v>0.84545454545454546</v>
      </c>
      <c r="S46" s="5">
        <f>+'DIFERENTES DE CPS'!$P5-'DIFERENTES DE CPS'!$Q5</f>
        <v>52025928.289999999</v>
      </c>
      <c r="T46" t="s">
        <v>57</v>
      </c>
    </row>
    <row r="47" spans="1:20" x14ac:dyDescent="0.25">
      <c r="A47">
        <v>2025</v>
      </c>
      <c r="B47" s="6" t="s">
        <v>318</v>
      </c>
      <c r="C47" s="6" t="s">
        <v>318</v>
      </c>
      <c r="D47" t="s">
        <v>37</v>
      </c>
      <c r="E47" s="6" t="s">
        <v>48</v>
      </c>
      <c r="F47" t="s">
        <v>176</v>
      </c>
      <c r="G47" t="s">
        <v>334</v>
      </c>
      <c r="H47" t="s">
        <v>344</v>
      </c>
      <c r="I47" t="s">
        <v>20</v>
      </c>
      <c r="J47" s="5">
        <v>59773216</v>
      </c>
      <c r="K47" s="5">
        <f t="shared" si="1"/>
        <v>59773216</v>
      </c>
      <c r="L47" s="3">
        <v>45910</v>
      </c>
      <c r="M47" s="4">
        <v>45910</v>
      </c>
      <c r="N47" s="3">
        <v>46022</v>
      </c>
      <c r="O47" s="2"/>
      <c r="P47" s="2">
        <v>59773216</v>
      </c>
      <c r="Q47" s="10">
        <v>0</v>
      </c>
      <c r="R47" s="8">
        <f ca="1">IF('DIFERENTES DE CPS'!$M68="SIN INICIO",0,IF((((TODAY()-M47)*100%)/(N47-M47))&gt;=100%,"100%",(((TODAY()-M47)*100%)/(N47-M47))))</f>
        <v>0.5446428571428571</v>
      </c>
      <c r="S47" s="5">
        <f>+'DIFERENTES DE CPS'!$P68-'DIFERENTES DE CPS'!$Q68</f>
        <v>48044901.169999987</v>
      </c>
      <c r="T47" t="s">
        <v>354</v>
      </c>
    </row>
    <row r="48" spans="1:20" x14ac:dyDescent="0.25">
      <c r="A48">
        <v>2025</v>
      </c>
      <c r="B48" s="6" t="s">
        <v>245</v>
      </c>
      <c r="C48" s="6" t="s">
        <v>127</v>
      </c>
      <c r="D48" t="s">
        <v>37</v>
      </c>
      <c r="E48" s="6" t="s">
        <v>38</v>
      </c>
      <c r="F48" t="s">
        <v>39</v>
      </c>
      <c r="G48" t="s">
        <v>128</v>
      </c>
      <c r="H48" t="s">
        <v>129</v>
      </c>
      <c r="I48" t="s">
        <v>20</v>
      </c>
      <c r="J48" s="5">
        <v>75089110</v>
      </c>
      <c r="K48" s="5">
        <f t="shared" si="1"/>
        <v>75089110</v>
      </c>
      <c r="L48" s="3">
        <v>45700</v>
      </c>
      <c r="M48" s="4">
        <v>45712</v>
      </c>
      <c r="N48" s="3">
        <v>45907</v>
      </c>
      <c r="O48" s="2"/>
      <c r="P48" s="2">
        <v>75089110</v>
      </c>
      <c r="Q48" s="10">
        <v>29854573.390000001</v>
      </c>
      <c r="R48" s="8" t="str">
        <f ca="1">IF('DIFERENTES DE CPS'!$M31="SIN INICIO",0,IF((((TODAY()-M48)*100%)/(N48-M48))&gt;=100%,"100%",(((TODAY()-M48)*100%)/(N48-M48))))</f>
        <v>100%</v>
      </c>
      <c r="S48" s="5">
        <f>+'DIFERENTES DE CPS'!$P31-'DIFERENTES DE CPS'!$Q31</f>
        <v>49889610</v>
      </c>
      <c r="T48" t="s">
        <v>130</v>
      </c>
    </row>
    <row r="49" spans="1:20" x14ac:dyDescent="0.25">
      <c r="A49">
        <v>2025</v>
      </c>
      <c r="B49" s="6" t="s">
        <v>325</v>
      </c>
      <c r="C49" s="6" t="s">
        <v>326</v>
      </c>
      <c r="D49" t="s">
        <v>37</v>
      </c>
      <c r="E49" t="s">
        <v>48</v>
      </c>
      <c r="F49" t="s">
        <v>31</v>
      </c>
      <c r="G49" t="s">
        <v>340</v>
      </c>
      <c r="H49" t="s">
        <v>350</v>
      </c>
      <c r="I49" t="s">
        <v>26</v>
      </c>
      <c r="J49">
        <v>375343850</v>
      </c>
      <c r="K49" s="5">
        <f t="shared" si="1"/>
        <v>375343850</v>
      </c>
      <c r="L49" s="3">
        <v>45917</v>
      </c>
      <c r="M49" s="4">
        <v>45919</v>
      </c>
      <c r="N49" s="3">
        <v>46007</v>
      </c>
      <c r="O49" s="2"/>
      <c r="P49" s="2">
        <v>375343850</v>
      </c>
      <c r="Q49" s="10">
        <v>0</v>
      </c>
      <c r="R49" s="8">
        <f ca="1">IF('DIFERENTES DE CPS'!$M75="SIN INICIO",0,IF((((TODAY()-M49)*100%)/(N49-M49))&gt;=100%,"100%",(((TODAY()-M49)*100%)/(N49-M49))))</f>
        <v>0.59090909090909094</v>
      </c>
      <c r="S49" s="5">
        <f>+'DIFERENTES DE CPS'!$P75-'DIFERENTES DE CPS'!$Q75</f>
        <v>69946487.030000001</v>
      </c>
      <c r="T49" t="s">
        <v>360</v>
      </c>
    </row>
    <row r="50" spans="1:20" x14ac:dyDescent="0.25">
      <c r="A50">
        <v>2025</v>
      </c>
      <c r="B50" s="6" t="s">
        <v>320</v>
      </c>
      <c r="C50" s="6" t="s">
        <v>321</v>
      </c>
      <c r="D50" t="s">
        <v>37</v>
      </c>
      <c r="E50" t="s">
        <v>332</v>
      </c>
      <c r="F50" t="s">
        <v>197</v>
      </c>
      <c r="G50" t="s">
        <v>336</v>
      </c>
      <c r="H50" t="s">
        <v>346</v>
      </c>
      <c r="I50" t="s">
        <v>25</v>
      </c>
      <c r="J50">
        <v>899566667</v>
      </c>
      <c r="K50" s="5">
        <f t="shared" si="1"/>
        <v>899566667</v>
      </c>
      <c r="L50" s="3">
        <v>45910</v>
      </c>
      <c r="M50" s="4">
        <v>45912</v>
      </c>
      <c r="N50" s="3">
        <v>46022</v>
      </c>
      <c r="O50" s="2"/>
      <c r="P50" s="2">
        <v>899566667</v>
      </c>
      <c r="Q50" s="10">
        <v>0</v>
      </c>
      <c r="R50" s="8">
        <f ca="1">IF('DIFERENTES DE CPS'!$M71="SIN INICIO",0,IF((((TODAY()-M50)*100%)/(N50-M50))&gt;=100%,"100%",(((TODAY()-M50)*100%)/(N50-M50))))</f>
        <v>0.53636363636363638</v>
      </c>
      <c r="S50" s="5">
        <f>+'DIFERENTES DE CPS'!$P71-'DIFERENTES DE CPS'!$Q71</f>
        <v>34060902.920000002</v>
      </c>
      <c r="T50" t="s">
        <v>356</v>
      </c>
    </row>
    <row r="51" spans="1:20" x14ac:dyDescent="0.25">
      <c r="A51">
        <v>2025</v>
      </c>
      <c r="B51" s="6" t="s">
        <v>262</v>
      </c>
      <c r="C51" s="6" t="s">
        <v>262</v>
      </c>
      <c r="D51" t="s">
        <v>37</v>
      </c>
      <c r="E51" s="6" t="s">
        <v>48</v>
      </c>
      <c r="F51" t="s">
        <v>49</v>
      </c>
      <c r="G51" t="s">
        <v>269</v>
      </c>
      <c r="H51" t="s">
        <v>274</v>
      </c>
      <c r="I51" t="s">
        <v>25</v>
      </c>
      <c r="J51" s="5">
        <v>6897000000</v>
      </c>
      <c r="K51" s="5">
        <f t="shared" si="1"/>
        <v>6897000000</v>
      </c>
      <c r="L51" s="3">
        <v>45826</v>
      </c>
      <c r="M51" s="4">
        <v>45832</v>
      </c>
      <c r="N51" s="3">
        <v>46022</v>
      </c>
      <c r="O51" s="2"/>
      <c r="P51" s="2">
        <v>6897000000</v>
      </c>
      <c r="Q51" s="10">
        <v>0</v>
      </c>
      <c r="R51" s="8">
        <f ca="1">IF('DIFERENTES DE CPS'!$M60="SIN INICIO",0,IF((((TODAY()-M51)*100%)/(N51-M51))&gt;=100%,"100%",(((TODAY()-M51)*100%)/(N51-M51))))</f>
        <v>0.73157894736842111</v>
      </c>
      <c r="S51" s="5">
        <f>+'DIFERENTES DE CPS'!$P60-'DIFERENTES DE CPS'!$Q60</f>
        <v>500000000</v>
      </c>
      <c r="T51" t="s">
        <v>285</v>
      </c>
    </row>
    <row r="52" spans="1:20" x14ac:dyDescent="0.25">
      <c r="A52">
        <v>2025</v>
      </c>
      <c r="B52" s="6" t="s">
        <v>258</v>
      </c>
      <c r="C52" s="6" t="s">
        <v>258</v>
      </c>
      <c r="D52" t="s">
        <v>37</v>
      </c>
      <c r="E52" s="6" t="s">
        <v>48</v>
      </c>
      <c r="F52" t="s">
        <v>264</v>
      </c>
      <c r="G52" t="s">
        <v>266</v>
      </c>
      <c r="H52" t="s">
        <v>271</v>
      </c>
      <c r="I52" t="s">
        <v>23</v>
      </c>
      <c r="J52" s="5">
        <v>14000000000</v>
      </c>
      <c r="K52" s="5">
        <f t="shared" si="1"/>
        <v>14000000000</v>
      </c>
      <c r="L52" s="3">
        <v>45818</v>
      </c>
      <c r="M52" s="4">
        <v>45814</v>
      </c>
      <c r="N52" s="3">
        <v>46022</v>
      </c>
      <c r="O52" s="2"/>
      <c r="P52" s="2">
        <v>14000000000</v>
      </c>
      <c r="Q52" s="10">
        <v>4200000000</v>
      </c>
      <c r="R52" s="8">
        <f ca="1">IF('DIFERENTES DE CPS'!$M57="SIN INICIO",0,IF((((TODAY()-M52)*100%)/(N52-M52))&gt;=100%,"100%",(((TODAY()-M52)*100%)/(N52-M52))))</f>
        <v>0.75480769230769229</v>
      </c>
      <c r="S52" s="5">
        <f>+'DIFERENTES DE CPS'!$P57-'DIFERENTES DE CPS'!$Q57</f>
        <v>24970000</v>
      </c>
      <c r="T52" t="s">
        <v>282</v>
      </c>
    </row>
    <row r="53" spans="1:20" x14ac:dyDescent="0.25">
      <c r="A53">
        <v>2025</v>
      </c>
      <c r="B53" s="6" t="s">
        <v>323</v>
      </c>
      <c r="C53" s="6" t="s">
        <v>323</v>
      </c>
      <c r="D53" t="s">
        <v>37</v>
      </c>
      <c r="E53" t="s">
        <v>48</v>
      </c>
      <c r="F53" t="s">
        <v>49</v>
      </c>
      <c r="G53" t="s">
        <v>338</v>
      </c>
      <c r="H53" t="s">
        <v>348</v>
      </c>
      <c r="I53" t="s">
        <v>21</v>
      </c>
      <c r="J53">
        <v>0</v>
      </c>
      <c r="K53" s="5">
        <f t="shared" si="1"/>
        <v>0</v>
      </c>
      <c r="L53" s="3">
        <v>45911</v>
      </c>
      <c r="M53" s="4" t="s">
        <v>33</v>
      </c>
      <c r="N53" s="3">
        <v>46022</v>
      </c>
      <c r="O53" s="2"/>
      <c r="P53" s="2">
        <v>0</v>
      </c>
      <c r="Q53" s="10">
        <v>0</v>
      </c>
      <c r="R53" s="8" t="e">
        <f ca="1">IF('DIFERENTES DE CPS'!$M73="SIN INICIO",0,IF((((TODAY()-M53)*100%)/(N53-M53))&gt;=100%,"100%",(((TODAY()-M53)*100%)/(N53-M53))))</f>
        <v>#VALUE!</v>
      </c>
      <c r="S53" s="5">
        <f>+'DIFERENTES DE CPS'!$P73-'DIFERENTES DE CPS'!$Q73</f>
        <v>40537402.600000001</v>
      </c>
      <c r="T53" t="s">
        <v>358</v>
      </c>
    </row>
    <row r="54" spans="1:20" x14ac:dyDescent="0.25">
      <c r="A54">
        <v>2025</v>
      </c>
      <c r="B54" s="6" t="s">
        <v>322</v>
      </c>
      <c r="C54" s="6" t="s">
        <v>322</v>
      </c>
      <c r="D54" t="s">
        <v>37</v>
      </c>
      <c r="E54" t="s">
        <v>48</v>
      </c>
      <c r="F54" t="s">
        <v>49</v>
      </c>
      <c r="G54" t="s">
        <v>337</v>
      </c>
      <c r="H54" t="s">
        <v>347</v>
      </c>
      <c r="I54" t="s">
        <v>25</v>
      </c>
      <c r="J54">
        <v>1288377728</v>
      </c>
      <c r="K54" s="5">
        <f t="shared" si="1"/>
        <v>1288377728</v>
      </c>
      <c r="L54" s="3">
        <v>45917</v>
      </c>
      <c r="M54" s="4" t="s">
        <v>33</v>
      </c>
      <c r="N54" s="3">
        <v>46022</v>
      </c>
      <c r="O54" s="2"/>
      <c r="P54" s="2">
        <v>1288377728</v>
      </c>
      <c r="Q54" s="10">
        <v>0</v>
      </c>
      <c r="R54" s="8" t="e">
        <f ca="1">IF('DIFERENTES DE CPS'!$M72="SIN INICIO",0,IF((((TODAY()-M54)*100%)/(N54-M54))&gt;=100%,"100%",(((TODAY()-M54)*100%)/(N54-M54))))</f>
        <v>#VALUE!</v>
      </c>
      <c r="S54" s="5">
        <f>+'DIFERENTES DE CPS'!$P72-'DIFERENTES DE CPS'!$Q72</f>
        <v>71189786</v>
      </c>
      <c r="T54" t="s">
        <v>357</v>
      </c>
    </row>
    <row r="55" spans="1:20" x14ac:dyDescent="0.25">
      <c r="A55">
        <v>2025</v>
      </c>
      <c r="B55" s="6">
        <v>148933</v>
      </c>
      <c r="C55" s="6" t="s">
        <v>290</v>
      </c>
      <c r="D55" t="s">
        <v>37</v>
      </c>
      <c r="E55" s="6" t="s">
        <v>38</v>
      </c>
      <c r="F55" t="s">
        <v>39</v>
      </c>
      <c r="G55" t="s">
        <v>297</v>
      </c>
      <c r="H55" t="s">
        <v>303</v>
      </c>
      <c r="I55" t="s">
        <v>23</v>
      </c>
      <c r="J55" s="5">
        <v>5493019467</v>
      </c>
      <c r="K55" s="5">
        <f t="shared" si="1"/>
        <v>5493019467</v>
      </c>
      <c r="L55" s="3">
        <v>45853</v>
      </c>
      <c r="M55" s="4">
        <v>45853</v>
      </c>
      <c r="N55" s="3">
        <v>46022</v>
      </c>
      <c r="O55" s="2"/>
      <c r="P55" s="2">
        <v>5493019467</v>
      </c>
      <c r="Q55" s="10">
        <v>0</v>
      </c>
      <c r="R55" s="8">
        <f ca="1">IF('DIFERENTES DE CPS'!$M65="SIN INICIO",0,IF((((TODAY()-M55)*100%)/(N55-M55))&gt;=100%,"100%",(((TODAY()-M55)*100%)/(N55-M55))))</f>
        <v>0.69822485207100593</v>
      </c>
      <c r="S55" s="5">
        <f>+'DIFERENTES DE CPS'!$P65-'DIFERENTES DE CPS'!$Q65</f>
        <v>42437919</v>
      </c>
      <c r="T55" t="s">
        <v>306</v>
      </c>
    </row>
    <row r="56" spans="1:20" x14ac:dyDescent="0.25">
      <c r="A56">
        <v>2025</v>
      </c>
      <c r="B56" s="6" t="s">
        <v>201</v>
      </c>
      <c r="C56" s="6" t="s">
        <v>201</v>
      </c>
      <c r="D56" t="s">
        <v>37</v>
      </c>
      <c r="E56" s="6" t="s">
        <v>48</v>
      </c>
      <c r="F56" t="s">
        <v>31</v>
      </c>
      <c r="G56" t="s">
        <v>202</v>
      </c>
      <c r="H56" t="s">
        <v>203</v>
      </c>
      <c r="I56" t="s">
        <v>20</v>
      </c>
      <c r="J56" s="5">
        <v>43464271</v>
      </c>
      <c r="K56" s="5">
        <f t="shared" si="1"/>
        <v>43464271</v>
      </c>
      <c r="L56" s="3">
        <v>45775</v>
      </c>
      <c r="M56" s="4">
        <v>45779</v>
      </c>
      <c r="N56" s="3">
        <v>46022</v>
      </c>
      <c r="O56" s="2"/>
      <c r="P56" s="2">
        <v>43464271</v>
      </c>
      <c r="Q56" s="10">
        <v>4088918.54</v>
      </c>
      <c r="R56" s="8">
        <f ca="1">IF('DIFERENTES DE CPS'!$M51="SIN INICIO",0,IF((((TODAY()-M56)*100%)/(N56-M56))&gt;=100%,"100%",(((TODAY()-M56)*100%)/(N56-M56))))</f>
        <v>0.79012345679012341</v>
      </c>
      <c r="S56" s="5">
        <f>+'DIFERENTES DE CPS'!$P51-'DIFERENTES DE CPS'!$Q51</f>
        <v>6897000000</v>
      </c>
      <c r="T56" t="s">
        <v>204</v>
      </c>
    </row>
    <row r="57" spans="1:20" x14ac:dyDescent="0.25">
      <c r="A57">
        <v>2025</v>
      </c>
      <c r="B57" s="6" t="s">
        <v>205</v>
      </c>
      <c r="C57" s="6" t="s">
        <v>206</v>
      </c>
      <c r="D57" t="s">
        <v>37</v>
      </c>
      <c r="E57" s="6" t="s">
        <v>155</v>
      </c>
      <c r="F57" t="s">
        <v>31</v>
      </c>
      <c r="G57" t="s">
        <v>207</v>
      </c>
      <c r="H57" t="s">
        <v>208</v>
      </c>
      <c r="I57" t="s">
        <v>30</v>
      </c>
      <c r="J57" s="5">
        <v>26000000</v>
      </c>
      <c r="K57" s="5">
        <f t="shared" si="1"/>
        <v>26000000</v>
      </c>
      <c r="L57" s="3">
        <v>45770</v>
      </c>
      <c r="M57" s="4">
        <v>45806</v>
      </c>
      <c r="N57" s="3">
        <v>46006</v>
      </c>
      <c r="O57" s="2"/>
      <c r="P57" s="2">
        <v>26000000</v>
      </c>
      <c r="Q57" s="10">
        <v>1030000</v>
      </c>
      <c r="R57" s="8">
        <f ca="1">IF('DIFERENTES DE CPS'!$M52="SIN INICIO",0,IF((((TODAY()-M57)*100%)/(N57-M57))&gt;=100%,"100%",(((TODAY()-M57)*100%)/(N57-M57))))</f>
        <v>0.82499999999999996</v>
      </c>
      <c r="S57" s="5">
        <f>+'DIFERENTES DE CPS'!$P52-'DIFERENTES DE CPS'!$Q52</f>
        <v>9800000000</v>
      </c>
      <c r="T57" t="s">
        <v>278</v>
      </c>
    </row>
    <row r="58" spans="1:20" x14ac:dyDescent="0.25">
      <c r="A58">
        <v>2025</v>
      </c>
      <c r="B58" s="6" t="s">
        <v>260</v>
      </c>
      <c r="C58" s="6" t="s">
        <v>261</v>
      </c>
      <c r="D58" t="s">
        <v>37</v>
      </c>
      <c r="E58" s="6" t="s">
        <v>263</v>
      </c>
      <c r="F58" t="s">
        <v>156</v>
      </c>
      <c r="G58" t="s">
        <v>268</v>
      </c>
      <c r="H58" t="s">
        <v>273</v>
      </c>
      <c r="I58" t="s">
        <v>23</v>
      </c>
      <c r="J58" s="5">
        <v>3024000000</v>
      </c>
      <c r="K58" s="5">
        <f t="shared" si="1"/>
        <v>3024000000</v>
      </c>
      <c r="L58" s="3">
        <v>45821</v>
      </c>
      <c r="M58" s="4">
        <v>45825</v>
      </c>
      <c r="N58" s="3">
        <v>46021</v>
      </c>
      <c r="O58" s="2"/>
      <c r="P58" s="2">
        <v>3024000000</v>
      </c>
      <c r="Q58" s="10">
        <v>1233178574</v>
      </c>
      <c r="R58" s="8">
        <f ca="1">IF('DIFERENTES DE CPS'!$M59="SIN INICIO",0,IF((((TODAY()-M58)*100%)/(N58-M58))&gt;=100%,"100%",(((TODAY()-M58)*100%)/(N58-M58))))</f>
        <v>0.74489795918367352</v>
      </c>
      <c r="S58" s="5">
        <f>+'DIFERENTES DE CPS'!$P59-'DIFERENTES DE CPS'!$Q59</f>
        <v>424000702</v>
      </c>
      <c r="T58" t="s">
        <v>284</v>
      </c>
    </row>
    <row r="59" spans="1:20" x14ac:dyDescent="0.25">
      <c r="A59">
        <v>2025</v>
      </c>
      <c r="B59" s="6" t="s">
        <v>221</v>
      </c>
      <c r="C59" s="6" t="s">
        <v>43</v>
      </c>
      <c r="D59" t="s">
        <v>37</v>
      </c>
      <c r="E59" s="6" t="s">
        <v>38</v>
      </c>
      <c r="F59" t="s">
        <v>39</v>
      </c>
      <c r="G59" t="s">
        <v>44</v>
      </c>
      <c r="H59" t="s">
        <v>45</v>
      </c>
      <c r="I59" t="s">
        <v>20</v>
      </c>
      <c r="J59" s="5">
        <v>887563891</v>
      </c>
      <c r="K59" s="5">
        <f t="shared" si="1"/>
        <v>887563891</v>
      </c>
      <c r="L59" s="3">
        <v>45674</v>
      </c>
      <c r="M59" s="4">
        <v>45684</v>
      </c>
      <c r="N59" s="3">
        <v>46022</v>
      </c>
      <c r="O59" s="2"/>
      <c r="P59" s="2">
        <v>887563891</v>
      </c>
      <c r="Q59" s="10">
        <v>463563189</v>
      </c>
      <c r="R59" s="8">
        <f ca="1">IF('DIFERENTES DE CPS'!$M3="SIN INICIO",0,IF((((TODAY()-M59)*100%)/(N59-M59))&gt;=100%,"100%",(((TODAY()-M59)*100%)/(N59-M59))))</f>
        <v>0.84911242603550297</v>
      </c>
      <c r="S59" s="5">
        <f>+'DIFERENTES DE CPS'!$P3-'DIFERENTES DE CPS'!$Q3</f>
        <v>125244364.67</v>
      </c>
      <c r="T59" t="s">
        <v>46</v>
      </c>
    </row>
    <row r="60" spans="1:20" x14ac:dyDescent="0.25">
      <c r="A60">
        <v>2025</v>
      </c>
      <c r="B60" s="6" t="s">
        <v>257</v>
      </c>
      <c r="C60" s="6" t="s">
        <v>257</v>
      </c>
      <c r="D60" t="s">
        <v>37</v>
      </c>
      <c r="E60" s="6" t="s">
        <v>48</v>
      </c>
      <c r="F60" t="s">
        <v>31</v>
      </c>
      <c r="G60" t="s">
        <v>265</v>
      </c>
      <c r="H60" t="s">
        <v>162</v>
      </c>
      <c r="I60" t="s">
        <v>23</v>
      </c>
      <c r="J60" s="5">
        <v>500000000</v>
      </c>
      <c r="K60" s="5">
        <f t="shared" si="1"/>
        <v>500000000</v>
      </c>
      <c r="L60" s="3">
        <v>45812</v>
      </c>
      <c r="M60" s="4">
        <v>45818</v>
      </c>
      <c r="N60" s="3">
        <v>45991</v>
      </c>
      <c r="O60" s="2"/>
      <c r="P60" s="2">
        <v>500000000</v>
      </c>
      <c r="Q60" s="10">
        <v>0</v>
      </c>
      <c r="R60" s="8">
        <f ca="1">IF('DIFERENTES DE CPS'!$M56="SIN INICIO",0,IF((((TODAY()-M60)*100%)/(N60-M60))&gt;=100%,"100%",(((TODAY()-M60)*100%)/(N60-M60))))</f>
        <v>0.88439306358381498</v>
      </c>
      <c r="S60" s="5">
        <f>+'DIFERENTES DE CPS'!$P56-'DIFERENTES DE CPS'!$Q56</f>
        <v>39375352.460000001</v>
      </c>
      <c r="T60" t="s">
        <v>281</v>
      </c>
    </row>
    <row r="61" spans="1:20" x14ac:dyDescent="0.25">
      <c r="A61">
        <v>2025</v>
      </c>
      <c r="B61" s="6" t="s">
        <v>289</v>
      </c>
      <c r="C61" s="6" t="s">
        <v>289</v>
      </c>
      <c r="D61" t="s">
        <v>37</v>
      </c>
      <c r="E61" s="6" t="s">
        <v>48</v>
      </c>
      <c r="F61" t="s">
        <v>49</v>
      </c>
      <c r="G61" t="s">
        <v>296</v>
      </c>
      <c r="H61" t="s">
        <v>302</v>
      </c>
      <c r="I61" t="s">
        <v>26</v>
      </c>
      <c r="J61" s="5">
        <v>8848000000</v>
      </c>
      <c r="K61" s="5">
        <f t="shared" si="1"/>
        <v>8848000000</v>
      </c>
      <c r="L61" s="3">
        <v>45866</v>
      </c>
      <c r="M61" s="4">
        <v>45868</v>
      </c>
      <c r="N61" s="3">
        <v>46022</v>
      </c>
      <c r="O61" s="2"/>
      <c r="P61" s="2">
        <v>8848000000</v>
      </c>
      <c r="Q61" s="10">
        <v>3388000000</v>
      </c>
      <c r="R61" s="8">
        <f ca="1">IF('DIFERENTES DE CPS'!$M64="SIN INICIO",0,IF((((TODAY()-M61)*100%)/(N61-M61))&gt;=100%,"100%",(((TODAY()-M61)*100%)/(N61-M61))))</f>
        <v>0.66883116883116878</v>
      </c>
      <c r="S61" s="5">
        <f>+'DIFERENTES DE CPS'!$P64-'DIFERENTES DE CPS'!$Q64</f>
        <v>376266919</v>
      </c>
      <c r="T61" t="s">
        <v>312</v>
      </c>
    </row>
    <row r="62" spans="1:20" x14ac:dyDescent="0.25">
      <c r="A62">
        <v>2025</v>
      </c>
      <c r="B62" s="6" t="s">
        <v>307</v>
      </c>
      <c r="C62" s="6" t="s">
        <v>307</v>
      </c>
      <c r="D62" t="s">
        <v>37</v>
      </c>
      <c r="E62" t="s">
        <v>48</v>
      </c>
      <c r="F62" t="s">
        <v>176</v>
      </c>
      <c r="G62" t="s">
        <v>308</v>
      </c>
      <c r="H62" t="s">
        <v>309</v>
      </c>
      <c r="I62" t="s">
        <v>20</v>
      </c>
      <c r="J62">
        <v>8384541.6699999999</v>
      </c>
      <c r="K62" s="5">
        <f t="shared" si="1"/>
        <v>8384541.6699999999</v>
      </c>
      <c r="L62" s="3">
        <v>45897</v>
      </c>
      <c r="M62" s="4">
        <v>45897</v>
      </c>
      <c r="N62" s="3">
        <v>46022</v>
      </c>
      <c r="O62" s="2"/>
      <c r="P62" s="2">
        <v>8384541.6699999999</v>
      </c>
      <c r="Q62" s="10">
        <v>0</v>
      </c>
      <c r="R62" s="8">
        <f ca="1">IF('DIFERENTES DE CPS'!$M69="SIN INICIO",0,IF((((TODAY()-M62)*100%)/(N62-M62))&gt;=100%,"100%",(((TODAY()-M62)*100%)/(N62-M62))))</f>
        <v>0.59199999999999997</v>
      </c>
      <c r="S62" s="5">
        <f>+'DIFERENTES DE CPS'!$P69-'DIFERENTES DE CPS'!$Q69</f>
        <v>75260787.75999999</v>
      </c>
      <c r="T62" t="s">
        <v>317</v>
      </c>
    </row>
    <row r="63" spans="1:20" x14ac:dyDescent="0.25">
      <c r="A63">
        <v>2025</v>
      </c>
      <c r="B63" s="6" t="s">
        <v>58</v>
      </c>
      <c r="C63" s="6" t="s">
        <v>58</v>
      </c>
      <c r="D63" t="s">
        <v>37</v>
      </c>
      <c r="E63" s="6" t="s">
        <v>48</v>
      </c>
      <c r="F63" t="s">
        <v>31</v>
      </c>
      <c r="G63" t="s">
        <v>59</v>
      </c>
      <c r="H63" t="s">
        <v>29</v>
      </c>
      <c r="I63" t="s">
        <v>28</v>
      </c>
      <c r="J63" s="5">
        <v>88000000</v>
      </c>
      <c r="K63" s="5">
        <f t="shared" si="1"/>
        <v>88000000</v>
      </c>
      <c r="L63" s="3">
        <v>45685</v>
      </c>
      <c r="M63" s="4">
        <v>45685</v>
      </c>
      <c r="N63" s="3">
        <v>45900</v>
      </c>
      <c r="O63" s="2"/>
      <c r="P63" s="2">
        <v>88000000</v>
      </c>
      <c r="Q63" s="10">
        <v>56100000</v>
      </c>
      <c r="R63" s="8" t="str">
        <f ca="1">IF('DIFERENTES DE CPS'!$M6="SIN INICIO",0,IF((((TODAY()-M63)*100%)/(N63-M63))&gt;=100%,"100%",(((TODAY()-M63)*100%)/(N63-M63))))</f>
        <v>100%</v>
      </c>
      <c r="S63" s="5">
        <f>+'DIFERENTES DE CPS'!$P6-'DIFERENTES DE CPS'!$Q6</f>
        <v>66438842.819999993</v>
      </c>
      <c r="T63" t="s">
        <v>60</v>
      </c>
    </row>
    <row r="64" spans="1:20" x14ac:dyDescent="0.25">
      <c r="A64">
        <v>2025</v>
      </c>
      <c r="B64" s="6" t="s">
        <v>47</v>
      </c>
      <c r="C64" s="6" t="s">
        <v>47</v>
      </c>
      <c r="D64" t="s">
        <v>37</v>
      </c>
      <c r="E64" s="6" t="s">
        <v>48</v>
      </c>
      <c r="F64" t="s">
        <v>49</v>
      </c>
      <c r="G64" t="s">
        <v>50</v>
      </c>
      <c r="H64" t="s">
        <v>51</v>
      </c>
      <c r="I64" t="s">
        <v>20</v>
      </c>
      <c r="J64" s="5">
        <v>597401062</v>
      </c>
      <c r="K64" s="5">
        <f t="shared" si="1"/>
        <v>597401062</v>
      </c>
      <c r="L64" s="3">
        <v>45686</v>
      </c>
      <c r="M64" s="4">
        <v>45689</v>
      </c>
      <c r="N64" s="3">
        <v>46022</v>
      </c>
      <c r="O64" s="2"/>
      <c r="P64" s="2">
        <v>597401062</v>
      </c>
      <c r="Q64" s="10">
        <v>221134143</v>
      </c>
      <c r="R64" s="8">
        <f ca="1">IF('DIFERENTES DE CPS'!$M4="SIN INICIO",0,IF((((TODAY()-M64)*100%)/(N64-M64))&gt;=100%,"100%",(((TODAY()-M64)*100%)/(N64-M64))))</f>
        <v>0</v>
      </c>
      <c r="S64" s="5">
        <f>+'DIFERENTES DE CPS'!$P4-'DIFERENTES DE CPS'!$Q4</f>
        <v>8322498585</v>
      </c>
      <c r="T64" t="s">
        <v>52</v>
      </c>
    </row>
    <row r="65" spans="1:20" x14ac:dyDescent="0.25">
      <c r="A65">
        <v>2025</v>
      </c>
      <c r="B65" s="6" t="s">
        <v>246</v>
      </c>
      <c r="C65" s="6" t="s">
        <v>131</v>
      </c>
      <c r="D65" t="s">
        <v>37</v>
      </c>
      <c r="E65" s="6" t="s">
        <v>38</v>
      </c>
      <c r="F65" t="s">
        <v>39</v>
      </c>
      <c r="G65" t="s">
        <v>132</v>
      </c>
      <c r="H65" t="s">
        <v>133</v>
      </c>
      <c r="I65" t="s">
        <v>20</v>
      </c>
      <c r="J65" s="5">
        <v>70062110</v>
      </c>
      <c r="K65" s="5">
        <f t="shared" si="1"/>
        <v>70062110</v>
      </c>
      <c r="L65" s="3">
        <v>45701</v>
      </c>
      <c r="M65" s="4">
        <v>45716</v>
      </c>
      <c r="N65" s="3">
        <v>45907</v>
      </c>
      <c r="O65" s="2"/>
      <c r="P65" s="2">
        <v>70062110</v>
      </c>
      <c r="Q65" s="10">
        <v>27624191</v>
      </c>
      <c r="R65" s="8" t="str">
        <f ca="1">IF('DIFERENTES DE CPS'!$M32="SIN INICIO",0,IF((((TODAY()-M65)*100%)/(N65-M65))&gt;=100%,"100%",(((TODAY()-M65)*100%)/(N65-M65))))</f>
        <v>100%</v>
      </c>
      <c r="S65" s="5">
        <f>+'DIFERENTES DE CPS'!$P32-'DIFERENTES DE CPS'!$Q32</f>
        <v>57457394.200000003</v>
      </c>
      <c r="T65" t="s">
        <v>134</v>
      </c>
    </row>
    <row r="66" spans="1:20" x14ac:dyDescent="0.25">
      <c r="A66">
        <v>2025</v>
      </c>
      <c r="B66" s="6" t="s">
        <v>247</v>
      </c>
      <c r="C66" s="6" t="s">
        <v>135</v>
      </c>
      <c r="D66" t="s">
        <v>37</v>
      </c>
      <c r="E66" s="6" t="s">
        <v>38</v>
      </c>
      <c r="F66" t="s">
        <v>39</v>
      </c>
      <c r="G66" t="s">
        <v>132</v>
      </c>
      <c r="H66" t="s">
        <v>136</v>
      </c>
      <c r="I66" t="s">
        <v>20</v>
      </c>
      <c r="J66" s="5">
        <v>75099357</v>
      </c>
      <c r="K66" s="5">
        <f t="shared" ref="K66:K78" si="2">+J66</f>
        <v>75099357</v>
      </c>
      <c r="L66" s="3">
        <v>45701</v>
      </c>
      <c r="M66" s="4">
        <v>45701</v>
      </c>
      <c r="N66" s="3">
        <v>45907</v>
      </c>
      <c r="O66" s="2"/>
      <c r="P66" s="2">
        <v>75099357</v>
      </c>
      <c r="Q66" s="10">
        <v>31481835</v>
      </c>
      <c r="R66" s="8" t="str">
        <f ca="1">IF('DIFERENTES DE CPS'!$M33="SIN INICIO",0,IF((((TODAY()-M66)*100%)/(N66-M66))&gt;=100%,"100%",(((TODAY()-M66)*100%)/(N66-M66))))</f>
        <v>100%</v>
      </c>
      <c r="S66" s="5">
        <f>+'DIFERENTES DE CPS'!$P33-'DIFERENTES DE CPS'!$Q33</f>
        <v>46423441.160000004</v>
      </c>
      <c r="T66" t="s">
        <v>137</v>
      </c>
    </row>
    <row r="67" spans="1:20" x14ac:dyDescent="0.25">
      <c r="A67">
        <v>2025</v>
      </c>
      <c r="B67" s="6" t="s">
        <v>253</v>
      </c>
      <c r="C67" s="6" t="s">
        <v>164</v>
      </c>
      <c r="D67" t="s">
        <v>37</v>
      </c>
      <c r="E67" s="6" t="s">
        <v>38</v>
      </c>
      <c r="F67" t="s">
        <v>39</v>
      </c>
      <c r="G67" t="s">
        <v>132</v>
      </c>
      <c r="H67" t="s">
        <v>165</v>
      </c>
      <c r="I67" t="s">
        <v>20</v>
      </c>
      <c r="J67" s="5">
        <v>54033130</v>
      </c>
      <c r="K67" s="5">
        <f t="shared" si="2"/>
        <v>54033130</v>
      </c>
      <c r="L67" s="3">
        <v>45729</v>
      </c>
      <c r="M67" s="4">
        <v>45733</v>
      </c>
      <c r="N67" s="3">
        <v>45907</v>
      </c>
      <c r="O67" s="2"/>
      <c r="P67" s="2">
        <v>54033130</v>
      </c>
      <c r="Q67" s="10">
        <v>18021498</v>
      </c>
      <c r="R67" s="8" t="str">
        <f ca="1">IF('DIFERENTES DE CPS'!$M41="SIN INICIO",0,IF((((TODAY()-M67)*100%)/(N67-M67))&gt;=100%,"100%",(((TODAY()-M67)*100%)/(N67-M67))))</f>
        <v>100%</v>
      </c>
      <c r="S67" s="5">
        <f>+'DIFERENTES DE CPS'!$P41-'DIFERENTES DE CPS'!$Q41</f>
        <v>10882200711.48</v>
      </c>
      <c r="T67" t="s">
        <v>166</v>
      </c>
    </row>
    <row r="68" spans="1:20" x14ac:dyDescent="0.25">
      <c r="A68">
        <v>2025</v>
      </c>
      <c r="B68" s="6" t="s">
        <v>222</v>
      </c>
      <c r="C68" s="6" t="s">
        <v>65</v>
      </c>
      <c r="D68" t="s">
        <v>37</v>
      </c>
      <c r="E68" s="6" t="s">
        <v>38</v>
      </c>
      <c r="F68" t="s">
        <v>39</v>
      </c>
      <c r="G68" t="s">
        <v>66</v>
      </c>
      <c r="H68" t="s">
        <v>67</v>
      </c>
      <c r="I68" t="s">
        <v>20</v>
      </c>
      <c r="J68" s="5">
        <v>201245930</v>
      </c>
      <c r="K68" s="5">
        <f t="shared" si="2"/>
        <v>201245930</v>
      </c>
      <c r="L68" s="3">
        <v>45694</v>
      </c>
      <c r="M68" s="4">
        <v>45700</v>
      </c>
      <c r="N68" s="3">
        <v>45907</v>
      </c>
      <c r="O68" s="2"/>
      <c r="P68" s="2">
        <v>201245930</v>
      </c>
      <c r="Q68" s="10">
        <v>153201028.83000001</v>
      </c>
      <c r="R68" s="8" t="str">
        <f ca="1">IF('DIFERENTES DE CPS'!$M8="SIN INICIO",0,IF((((TODAY()-M68)*100%)/(N68-M68))&gt;=100%,"100%",(((TODAY()-M68)*100%)/(N68-M68))))</f>
        <v>100%</v>
      </c>
      <c r="S68" s="5">
        <f>+'DIFERENTES DE CPS'!$P8-'DIFERENTES DE CPS'!$Q8</f>
        <v>38652613.490000002</v>
      </c>
      <c r="T68" t="s">
        <v>68</v>
      </c>
    </row>
    <row r="69" spans="1:20" x14ac:dyDescent="0.25">
      <c r="A69">
        <v>2025</v>
      </c>
      <c r="B69" s="6" t="s">
        <v>223</v>
      </c>
      <c r="C69" s="6" t="s">
        <v>69</v>
      </c>
      <c r="D69" t="s">
        <v>37</v>
      </c>
      <c r="E69" s="6" t="s">
        <v>38</v>
      </c>
      <c r="F69" t="s">
        <v>39</v>
      </c>
      <c r="G69" t="s">
        <v>66</v>
      </c>
      <c r="H69" t="s">
        <v>70</v>
      </c>
      <c r="I69" t="s">
        <v>20</v>
      </c>
      <c r="J69" s="5">
        <v>108963310</v>
      </c>
      <c r="K69" s="5">
        <f t="shared" si="2"/>
        <v>108963310</v>
      </c>
      <c r="L69" s="3">
        <v>45694</v>
      </c>
      <c r="M69" s="4">
        <v>45702</v>
      </c>
      <c r="N69" s="3">
        <v>45907</v>
      </c>
      <c r="O69" s="2"/>
      <c r="P69" s="2">
        <v>108963310</v>
      </c>
      <c r="Q69" s="10">
        <v>33702522.240000002</v>
      </c>
      <c r="R69" s="8" t="str">
        <f ca="1">IF('DIFERENTES DE CPS'!$M9="SIN INICIO",0,IF((((TODAY()-M69)*100%)/(N69-M69))&gt;=100%,"100%",(((TODAY()-M69)*100%)/(N69-M69))))</f>
        <v>100%</v>
      </c>
      <c r="S69" s="5">
        <f>+'DIFERENTES DE CPS'!$P9-'DIFERENTES DE CPS'!$Q9</f>
        <v>45199935.350000001</v>
      </c>
      <c r="T69" t="s">
        <v>71</v>
      </c>
    </row>
    <row r="70" spans="1:20" x14ac:dyDescent="0.25">
      <c r="A70">
        <v>2025</v>
      </c>
      <c r="B70" s="6" t="s">
        <v>224</v>
      </c>
      <c r="C70" s="6" t="s">
        <v>72</v>
      </c>
      <c r="D70" t="s">
        <v>37</v>
      </c>
      <c r="E70" s="6" t="s">
        <v>38</v>
      </c>
      <c r="F70" t="s">
        <v>39</v>
      </c>
      <c r="G70" t="s">
        <v>66</v>
      </c>
      <c r="H70" t="s">
        <v>73</v>
      </c>
      <c r="I70" t="s">
        <v>20</v>
      </c>
      <c r="J70" s="5">
        <v>83237761</v>
      </c>
      <c r="K70" s="5">
        <f t="shared" si="2"/>
        <v>83237761</v>
      </c>
      <c r="L70" s="3">
        <v>45694</v>
      </c>
      <c r="M70" s="4">
        <v>45702</v>
      </c>
      <c r="N70" s="3">
        <v>45907</v>
      </c>
      <c r="O70" s="2"/>
      <c r="P70" s="2">
        <v>83237761</v>
      </c>
      <c r="Q70" s="10">
        <v>36793131.280000001</v>
      </c>
      <c r="R70" s="8" t="str">
        <f ca="1">IF('DIFERENTES DE CPS'!$M10="SIN INICIO",0,IF((((TODAY()-M70)*100%)/(N70-M70))&gt;=100%,"100%",(((TODAY()-M70)*100%)/(N70-M70))))</f>
        <v>100%</v>
      </c>
      <c r="S70" s="5">
        <f>+'DIFERENTES DE CPS'!$P10-'DIFERENTES DE CPS'!$Q10</f>
        <v>35588208.32</v>
      </c>
      <c r="T70" t="s">
        <v>74</v>
      </c>
    </row>
    <row r="71" spans="1:20" x14ac:dyDescent="0.25">
      <c r="A71">
        <v>2025</v>
      </c>
      <c r="B71" s="6" t="s">
        <v>225</v>
      </c>
      <c r="C71" s="6" t="s">
        <v>75</v>
      </c>
      <c r="D71" t="s">
        <v>37</v>
      </c>
      <c r="E71" s="6" t="s">
        <v>38</v>
      </c>
      <c r="F71" t="s">
        <v>39</v>
      </c>
      <c r="G71" t="s">
        <v>66</v>
      </c>
      <c r="H71" t="s">
        <v>73</v>
      </c>
      <c r="I71" t="s">
        <v>20</v>
      </c>
      <c r="J71" s="5">
        <v>60947053</v>
      </c>
      <c r="K71" s="5">
        <f t="shared" si="2"/>
        <v>60947053</v>
      </c>
      <c r="L71" s="3">
        <v>45694</v>
      </c>
      <c r="M71" s="4">
        <v>45711</v>
      </c>
      <c r="N71" s="3">
        <v>45907</v>
      </c>
      <c r="O71" s="2"/>
      <c r="P71" s="2">
        <v>60947053</v>
      </c>
      <c r="Q71" s="10">
        <v>26886150.079999998</v>
      </c>
      <c r="R71" s="8" t="str">
        <f ca="1">IF('DIFERENTES DE CPS'!$M11="SIN INICIO",0,IF((((TODAY()-M71)*100%)/(N71-M71))&gt;=100%,"100%",(((TODAY()-M71)*100%)/(N71-M71))))</f>
        <v>100%</v>
      </c>
      <c r="S71" s="5">
        <f>+'DIFERENTES DE CPS'!$P11-'DIFERENTES DE CPS'!$Q11</f>
        <v>42377682.329999998</v>
      </c>
      <c r="T71" t="s">
        <v>76</v>
      </c>
    </row>
    <row r="72" spans="1:20" x14ac:dyDescent="0.25">
      <c r="A72">
        <v>2025</v>
      </c>
      <c r="B72" s="6" t="s">
        <v>227</v>
      </c>
      <c r="C72" s="6" t="s">
        <v>80</v>
      </c>
      <c r="D72" t="s">
        <v>37</v>
      </c>
      <c r="E72" s="6" t="s">
        <v>38</v>
      </c>
      <c r="F72" t="s">
        <v>39</v>
      </c>
      <c r="G72" t="s">
        <v>66</v>
      </c>
      <c r="H72" t="s">
        <v>73</v>
      </c>
      <c r="I72" t="s">
        <v>20</v>
      </c>
      <c r="J72" s="5">
        <v>71189786</v>
      </c>
      <c r="K72" s="5">
        <f t="shared" si="2"/>
        <v>71189786</v>
      </c>
      <c r="L72" s="3">
        <v>45695</v>
      </c>
      <c r="M72" s="4">
        <v>45706</v>
      </c>
      <c r="N72" s="3">
        <v>45907</v>
      </c>
      <c r="O72" s="2"/>
      <c r="P72" s="2">
        <v>71189786</v>
      </c>
      <c r="Q72" s="10">
        <v>0</v>
      </c>
      <c r="R72" s="8" t="str">
        <f ca="1">IF('DIFERENTES DE CPS'!$M13="SIN INICIO",0,IF((((TODAY()-M72)*100%)/(N72-M72))&gt;=100%,"100%",(((TODAY()-M72)*100%)/(N72-M72))))</f>
        <v>100%</v>
      </c>
      <c r="S72" s="5">
        <f>+'DIFERENTES DE CPS'!$P13-'DIFERENTES DE CPS'!$Q13</f>
        <v>50346257.960000001</v>
      </c>
      <c r="T72" t="s">
        <v>81</v>
      </c>
    </row>
    <row r="73" spans="1:20" x14ac:dyDescent="0.25">
      <c r="A73">
        <v>2025</v>
      </c>
      <c r="B73" s="6" t="s">
        <v>248</v>
      </c>
      <c r="C73" s="6" t="s">
        <v>138</v>
      </c>
      <c r="D73" t="s">
        <v>37</v>
      </c>
      <c r="E73" s="6" t="s">
        <v>38</v>
      </c>
      <c r="F73" t="s">
        <v>39</v>
      </c>
      <c r="G73" t="s">
        <v>66</v>
      </c>
      <c r="H73" t="s">
        <v>139</v>
      </c>
      <c r="I73" t="s">
        <v>20</v>
      </c>
      <c r="J73" s="5">
        <v>72604752</v>
      </c>
      <c r="K73" s="5">
        <f t="shared" si="2"/>
        <v>72604752</v>
      </c>
      <c r="L73" s="3">
        <v>45701</v>
      </c>
      <c r="M73" s="4">
        <v>45713</v>
      </c>
      <c r="N73" s="3">
        <v>45907</v>
      </c>
      <c r="O73" s="2"/>
      <c r="P73" s="2">
        <v>72604752</v>
      </c>
      <c r="Q73" s="10">
        <v>32067349.399999999</v>
      </c>
      <c r="R73" s="8" t="str">
        <f ca="1">IF('DIFERENTES DE CPS'!$M34="SIN INICIO",0,IF((((TODAY()-M73)*100%)/(N73-M73))&gt;=100%,"100%",(((TODAY()-M73)*100%)/(N73-M73))))</f>
        <v>100%</v>
      </c>
      <c r="S73" s="5">
        <f>+'DIFERENTES DE CPS'!$P34-'DIFERENTES DE CPS'!$Q34</f>
        <v>41430871.420000002</v>
      </c>
      <c r="T73" t="s">
        <v>140</v>
      </c>
    </row>
    <row r="74" spans="1:20" x14ac:dyDescent="0.25">
      <c r="A74">
        <v>2025</v>
      </c>
      <c r="B74" s="6" t="s">
        <v>249</v>
      </c>
      <c r="C74" s="6" t="s">
        <v>141</v>
      </c>
      <c r="D74" t="s">
        <v>37</v>
      </c>
      <c r="E74" s="6" t="s">
        <v>38</v>
      </c>
      <c r="F74" t="s">
        <v>39</v>
      </c>
      <c r="G74" t="s">
        <v>66</v>
      </c>
      <c r="H74" t="s">
        <v>142</v>
      </c>
      <c r="I74" t="s">
        <v>20</v>
      </c>
      <c r="J74" s="5">
        <v>88419370</v>
      </c>
      <c r="K74" s="5">
        <f t="shared" si="2"/>
        <v>88419370</v>
      </c>
      <c r="L74" s="3">
        <v>45701</v>
      </c>
      <c r="M74" s="4">
        <v>45701</v>
      </c>
      <c r="N74" s="3">
        <v>45907</v>
      </c>
      <c r="O74" s="2"/>
      <c r="P74" s="2">
        <v>88419370</v>
      </c>
      <c r="Q74" s="10">
        <v>39096068.439999998</v>
      </c>
      <c r="R74" s="8" t="str">
        <f ca="1">IF('DIFERENTES DE CPS'!$M35="SIN INICIO",0,IF((((TODAY()-M74)*100%)/(N74-M74))&gt;=100%,"100%",(((TODAY()-M74)*100%)/(N74-M74))))</f>
        <v>100%</v>
      </c>
      <c r="S74" s="5">
        <f>+'DIFERENTES DE CPS'!$P35-'DIFERENTES DE CPS'!$Q35</f>
        <v>0</v>
      </c>
      <c r="T74" t="s">
        <v>143</v>
      </c>
    </row>
    <row r="75" spans="1:20" x14ac:dyDescent="0.25">
      <c r="A75">
        <v>2025</v>
      </c>
      <c r="B75" s="6" t="s">
        <v>251</v>
      </c>
      <c r="C75" s="6" t="s">
        <v>147</v>
      </c>
      <c r="D75" t="s">
        <v>37</v>
      </c>
      <c r="E75" s="6" t="s">
        <v>38</v>
      </c>
      <c r="F75" t="s">
        <v>39</v>
      </c>
      <c r="G75" t="s">
        <v>66</v>
      </c>
      <c r="H75" t="s">
        <v>148</v>
      </c>
      <c r="I75" t="s">
        <v>20</v>
      </c>
      <c r="J75" s="5">
        <v>78463190</v>
      </c>
      <c r="K75" s="5">
        <f t="shared" si="2"/>
        <v>78463190</v>
      </c>
      <c r="L75" s="3">
        <v>45702</v>
      </c>
      <c r="M75" s="4">
        <v>45716</v>
      </c>
      <c r="N75" s="3">
        <v>45907</v>
      </c>
      <c r="O75" s="2"/>
      <c r="P75" s="2">
        <v>78463190</v>
      </c>
      <c r="Q75" s="10">
        <v>8516702.9700000007</v>
      </c>
      <c r="R75" s="8" t="str">
        <f ca="1">IF('DIFERENTES DE CPS'!$M37="SIN INICIO",0,IF((((TODAY()-M75)*100%)/(N75-M75))&gt;=100%,"100%",(((TODAY()-M75)*100%)/(N75-M75))))</f>
        <v>100%</v>
      </c>
      <c r="S75" s="5">
        <f>+'DIFERENTES DE CPS'!$P37-'DIFERENTES DE CPS'!$Q37</f>
        <v>6162931391</v>
      </c>
      <c r="T75" t="s">
        <v>149</v>
      </c>
    </row>
    <row r="76" spans="1:20" x14ac:dyDescent="0.25">
      <c r="A76">
        <v>2025</v>
      </c>
      <c r="B76" s="6" t="s">
        <v>252</v>
      </c>
      <c r="C76" s="6" t="s">
        <v>150</v>
      </c>
      <c r="D76" t="s">
        <v>37</v>
      </c>
      <c r="E76" s="6" t="s">
        <v>38</v>
      </c>
      <c r="F76" t="s">
        <v>39</v>
      </c>
      <c r="G76" t="s">
        <v>66</v>
      </c>
      <c r="H76" t="s">
        <v>151</v>
      </c>
      <c r="I76" t="s">
        <v>20</v>
      </c>
      <c r="J76" s="5">
        <v>134093841</v>
      </c>
      <c r="K76" s="5">
        <f t="shared" si="2"/>
        <v>134093841</v>
      </c>
      <c r="L76" s="3">
        <v>45702</v>
      </c>
      <c r="M76" s="4">
        <v>45706</v>
      </c>
      <c r="N76" s="3">
        <v>45907</v>
      </c>
      <c r="O76" s="2"/>
      <c r="P76" s="2">
        <v>134093841</v>
      </c>
      <c r="Q76" s="10">
        <v>71072279.980000004</v>
      </c>
      <c r="R76" s="8" t="str">
        <f ca="1">IF('DIFERENTES DE CPS'!$M38="SIN INICIO",0,IF((((TODAY()-M76)*100%)/(N76-M76))&gt;=100%,"100%",(((TODAY()-M76)*100%)/(N76-M76))))</f>
        <v>100%</v>
      </c>
      <c r="S76" s="5">
        <f>+'DIFERENTES DE CPS'!$P38-'DIFERENTES DE CPS'!$Q38</f>
        <v>30080747.169999998</v>
      </c>
      <c r="T76" t="s">
        <v>152</v>
      </c>
    </row>
    <row r="77" spans="1:20" x14ac:dyDescent="0.25">
      <c r="A77">
        <v>2025</v>
      </c>
      <c r="B77" s="6" t="s">
        <v>324</v>
      </c>
      <c r="C77" s="6" t="s">
        <v>324</v>
      </c>
      <c r="D77" t="s">
        <v>37</v>
      </c>
      <c r="E77" t="s">
        <v>48</v>
      </c>
      <c r="F77" t="s">
        <v>333</v>
      </c>
      <c r="G77" t="s">
        <v>339</v>
      </c>
      <c r="H77" t="s">
        <v>349</v>
      </c>
      <c r="I77" t="s">
        <v>26</v>
      </c>
      <c r="J77">
        <v>580104480</v>
      </c>
      <c r="K77" s="5">
        <f t="shared" si="2"/>
        <v>580104480</v>
      </c>
      <c r="L77" s="3">
        <v>45912</v>
      </c>
      <c r="M77" s="4" t="s">
        <v>33</v>
      </c>
      <c r="N77" s="3">
        <v>49562</v>
      </c>
      <c r="O77" s="2"/>
      <c r="P77" s="2">
        <v>580104480</v>
      </c>
      <c r="Q77" s="10">
        <v>0</v>
      </c>
      <c r="R77" s="8" t="e">
        <f ca="1">IF('DIFERENTES DE CPS'!$M74="SIN INICIO",0,IF((((TODAY()-M77)*100%)/(N77-M77))&gt;=100%,"100%",(((TODAY()-M77)*100%)/(N77-M77))))</f>
        <v>#VALUE!</v>
      </c>
      <c r="S77" s="5">
        <f>+'DIFERENTES DE CPS'!$P74-'DIFERENTES DE CPS'!$Q74</f>
        <v>49323301.560000002</v>
      </c>
      <c r="T77" t="s">
        <v>359</v>
      </c>
    </row>
    <row r="78" spans="1:20" x14ac:dyDescent="0.25">
      <c r="A78">
        <v>2025</v>
      </c>
      <c r="B78" s="6" t="s">
        <v>194</v>
      </c>
      <c r="C78" s="6" t="s">
        <v>194</v>
      </c>
      <c r="D78" t="s">
        <v>37</v>
      </c>
      <c r="E78" s="6" t="s">
        <v>48</v>
      </c>
      <c r="F78" t="s">
        <v>31</v>
      </c>
      <c r="G78" t="s">
        <v>195</v>
      </c>
      <c r="H78" t="s">
        <v>162</v>
      </c>
      <c r="I78" t="s">
        <v>23</v>
      </c>
      <c r="J78" s="5">
        <v>500000000</v>
      </c>
      <c r="K78" s="5">
        <f t="shared" si="2"/>
        <v>500000000</v>
      </c>
      <c r="L78" s="3">
        <v>45771</v>
      </c>
      <c r="M78" s="4">
        <v>45776</v>
      </c>
      <c r="N78" s="3">
        <v>45991</v>
      </c>
      <c r="O78" s="2"/>
      <c r="P78" s="2">
        <v>500000000</v>
      </c>
      <c r="Q78" s="10">
        <v>327898741</v>
      </c>
      <c r="R78" s="8">
        <f ca="1">IF('DIFERENTES DE CPS'!$M49="SIN INICIO",0,IF((((TODAY()-M78)*100%)/(N78-M78))&gt;=100%,"100%",(((TODAY()-M78)*100%)/(N78-M78))))</f>
        <v>0.90697674418604646</v>
      </c>
      <c r="S78" s="5">
        <f>+'DIFERENTES DE CPS'!$P49-'DIFERENTES DE CPS'!$Q49</f>
        <v>375343850</v>
      </c>
      <c r="T78" t="s">
        <v>277</v>
      </c>
    </row>
  </sheetData>
  <hyperlinks>
    <hyperlink ref="T55" r:id="rId1" xr:uid="{4D16BDA8-EFFB-43D5-854E-A5D9A66512DF}"/>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DIFERENTES DE CPS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Florez Garcia</dc:creator>
  <cp:keywords/>
  <dc:description/>
  <cp:lastModifiedBy>Jennifer Adriana Mejia Amaya</cp:lastModifiedBy>
  <cp:revision/>
  <dcterms:created xsi:type="dcterms:W3CDTF">2025-04-16T19:59:58Z</dcterms:created>
  <dcterms:modified xsi:type="dcterms:W3CDTF">2025-11-10T15:56:35Z</dcterms:modified>
  <cp:category/>
  <cp:contentStatus/>
</cp:coreProperties>
</file>