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firstSheet="3"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externalReferences>
    <externalReference r:id="rId9"/>
    <externalReference r:id="rId10"/>
  </externalReferences>
  <definedNames>
    <definedName name="_xlnm._FilterDatabase" localSheetId="6" hidden="1">'6-MAPA DE RIESGOS CORRUPCION'!#REF!</definedName>
    <definedName name="_xlnm._FilterDatabase" localSheetId="7" hidden="1">'Anexo 1 modificaciones'!$B$9:$M$9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AD11" i="1" l="1"/>
  <c r="AD10" i="1"/>
  <c r="AD9" i="1"/>
  <c r="H69" i="8" l="1"/>
  <c r="H68" i="8"/>
  <c r="H67" i="8"/>
  <c r="H94" i="8"/>
  <c r="H93" i="8"/>
  <c r="H92" i="8"/>
  <c r="H91" i="8"/>
  <c r="H90" i="8"/>
  <c r="H89" i="8"/>
  <c r="H88" i="8"/>
  <c r="H87" i="8"/>
  <c r="H86" i="8"/>
  <c r="H85" i="8"/>
  <c r="H84" i="8"/>
  <c r="H83" i="8"/>
  <c r="H82" i="8"/>
  <c r="H81" i="8"/>
  <c r="H80" i="8"/>
  <c r="H79" i="8"/>
  <c r="H78" i="8"/>
  <c r="H77" i="8"/>
  <c r="H76" i="8"/>
  <c r="H75" i="8"/>
  <c r="H74" i="8"/>
  <c r="H73" i="8"/>
  <c r="H72" i="8"/>
  <c r="H71" i="8"/>
  <c r="H70"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3" i="8"/>
  <c r="H32" i="8"/>
  <c r="H31" i="8"/>
  <c r="H30" i="8"/>
  <c r="H29" i="8"/>
  <c r="H28" i="8"/>
  <c r="H27" i="8"/>
  <c r="H26" i="8"/>
  <c r="H25" i="8"/>
  <c r="H24" i="8"/>
  <c r="H23" i="8"/>
  <c r="H22" i="8"/>
  <c r="H21" i="8"/>
  <c r="H20" i="8"/>
  <c r="H19" i="8"/>
  <c r="H18" i="8"/>
  <c r="H17" i="8"/>
  <c r="H16" i="8"/>
  <c r="H15" i="8"/>
  <c r="H14" i="8"/>
  <c r="H13" i="8"/>
  <c r="H12" i="8"/>
  <c r="H11" i="8"/>
  <c r="K84" i="1" l="1"/>
  <c r="H84" i="1"/>
  <c r="S85" i="1"/>
  <c r="P85" i="1"/>
  <c r="O85" i="1"/>
  <c r="N85" i="1"/>
  <c r="M85" i="1"/>
  <c r="G85" i="1"/>
  <c r="F85" i="1"/>
  <c r="Y84" i="1"/>
  <c r="S84" i="1"/>
  <c r="P84" i="1"/>
  <c r="O84" i="1"/>
  <c r="N84" i="1"/>
  <c r="M84" i="1"/>
  <c r="G84" i="1"/>
  <c r="F84" i="1"/>
  <c r="D84" i="1"/>
  <c r="Z179" i="12"/>
  <c r="X179" i="12"/>
  <c r="V179" i="12"/>
  <c r="T179" i="12"/>
  <c r="R179" i="12"/>
  <c r="P179" i="12"/>
  <c r="N179" i="12"/>
  <c r="Z178" i="12"/>
  <c r="X178" i="12"/>
  <c r="V178" i="12"/>
  <c r="T178" i="12"/>
  <c r="R178" i="12"/>
  <c r="P178" i="12"/>
  <c r="N178" i="12"/>
  <c r="D178" i="12"/>
  <c r="Z177" i="12"/>
  <c r="X177" i="12"/>
  <c r="V177" i="12"/>
  <c r="T177" i="12"/>
  <c r="R177" i="12"/>
  <c r="P177" i="12"/>
  <c r="N177" i="12"/>
  <c r="Z176" i="12"/>
  <c r="X176" i="12"/>
  <c r="V176" i="12"/>
  <c r="T176" i="12"/>
  <c r="R176" i="12"/>
  <c r="P176" i="12"/>
  <c r="N176" i="12"/>
  <c r="D176" i="12"/>
  <c r="Z175" i="12"/>
  <c r="X175" i="12"/>
  <c r="V175" i="12"/>
  <c r="T175" i="12"/>
  <c r="R175" i="12"/>
  <c r="P175" i="12"/>
  <c r="N175" i="12"/>
  <c r="Z174" i="12"/>
  <c r="X174" i="12"/>
  <c r="V174" i="12"/>
  <c r="T174" i="12"/>
  <c r="R174" i="12"/>
  <c r="P174" i="12"/>
  <c r="N174" i="12"/>
  <c r="D174" i="12"/>
  <c r="Z173" i="12"/>
  <c r="X173" i="12"/>
  <c r="V173" i="12"/>
  <c r="T173" i="12"/>
  <c r="R173" i="12"/>
  <c r="P173" i="12"/>
  <c r="N173" i="12"/>
  <c r="Z172" i="12"/>
  <c r="X172" i="12"/>
  <c r="V172" i="12"/>
  <c r="T172" i="12"/>
  <c r="R172" i="12"/>
  <c r="P172" i="12"/>
  <c r="N172" i="12"/>
  <c r="D172" i="12"/>
  <c r="Z171" i="12"/>
  <c r="X171" i="12"/>
  <c r="V171" i="12"/>
  <c r="T171" i="12"/>
  <c r="R171" i="12"/>
  <c r="P171" i="12"/>
  <c r="N171" i="12"/>
  <c r="Z170" i="12"/>
  <c r="X170" i="12"/>
  <c r="V170" i="12"/>
  <c r="T170" i="12"/>
  <c r="R170" i="12"/>
  <c r="P170" i="12"/>
  <c r="N170" i="12"/>
  <c r="D170" i="12"/>
  <c r="C170" i="12"/>
  <c r="E94" i="8"/>
  <c r="E93" i="8"/>
  <c r="E92" i="8"/>
  <c r="E91" i="8"/>
  <c r="E90" i="8"/>
  <c r="B90" i="8"/>
  <c r="AB94" i="8"/>
  <c r="AC94" i="8" s="1"/>
  <c r="AB93" i="8"/>
  <c r="AC93" i="8" s="1"/>
  <c r="AB92" i="8"/>
  <c r="AC92" i="8" s="1"/>
  <c r="AB91" i="8"/>
  <c r="AC91" i="8" s="1"/>
  <c r="AB90" i="8"/>
  <c r="AC90" i="8" s="1"/>
  <c r="I84" i="1" s="1"/>
  <c r="E170" i="7"/>
  <c r="D90" i="8" s="1"/>
  <c r="B170" i="7"/>
  <c r="B84" i="1" s="1"/>
  <c r="AA174" i="12" l="1"/>
  <c r="AB174" i="12" s="1"/>
  <c r="AD174" i="12" s="1"/>
  <c r="AE174" i="12" s="1"/>
  <c r="AA173" i="12"/>
  <c r="AB173" i="12" s="1"/>
  <c r="AD173" i="12" s="1"/>
  <c r="AE173" i="12" s="1"/>
  <c r="AA170" i="12"/>
  <c r="AB170" i="12" s="1"/>
  <c r="B170" i="12"/>
  <c r="AA179" i="12"/>
  <c r="AB179" i="12" s="1"/>
  <c r="AA177" i="12"/>
  <c r="AB177" i="12" s="1"/>
  <c r="AA178" i="12"/>
  <c r="AB178" i="12" s="1"/>
  <c r="AA175" i="12"/>
  <c r="AB175" i="12" s="1"/>
  <c r="AA171" i="12"/>
  <c r="AB171" i="12" s="1"/>
  <c r="AA176" i="12"/>
  <c r="AB176" i="12" s="1"/>
  <c r="AA172" i="12"/>
  <c r="AB172" i="12" s="1"/>
  <c r="AE93" i="8"/>
  <c r="AD93" i="8"/>
  <c r="AE92" i="8"/>
  <c r="AD92" i="8"/>
  <c r="AE91" i="8"/>
  <c r="AD91" i="8"/>
  <c r="AE90" i="8"/>
  <c r="J84" i="1" s="1"/>
  <c r="AD90" i="8"/>
  <c r="AE94" i="8"/>
  <c r="AD94" i="8"/>
  <c r="E13" i="8"/>
  <c r="AB80" i="8"/>
  <c r="E12" i="7"/>
  <c r="AD171" i="12" l="1"/>
  <c r="R85" i="1"/>
  <c r="AD175" i="12"/>
  <c r="AD178" i="12"/>
  <c r="AD170" i="12"/>
  <c r="R84" i="1"/>
  <c r="AD177" i="12"/>
  <c r="AD179" i="12"/>
  <c r="AD176" i="12"/>
  <c r="AD172" i="12"/>
  <c r="AE179" i="12" l="1"/>
  <c r="AE178" i="12"/>
  <c r="AE177" i="12"/>
  <c r="AE175" i="12"/>
  <c r="AG174" i="12" s="1"/>
  <c r="AH174" i="12" s="1"/>
  <c r="AE170" i="12"/>
  <c r="T84" i="1"/>
  <c r="AE171" i="12"/>
  <c r="T85" i="1"/>
  <c r="AE176" i="12"/>
  <c r="AG176" i="12" s="1"/>
  <c r="AH176" i="12" s="1"/>
  <c r="AE172" i="12"/>
  <c r="AG172" i="12" s="1"/>
  <c r="AH172" i="12" s="1"/>
  <c r="G11" i="1"/>
  <c r="G13" i="1"/>
  <c r="G14" i="1"/>
  <c r="G15" i="1"/>
  <c r="G16" i="1"/>
  <c r="G17" i="1"/>
  <c r="G18" i="1"/>
  <c r="G19" i="1"/>
  <c r="G20" i="1"/>
  <c r="G21" i="1"/>
  <c r="G22" i="1"/>
  <c r="G23" i="1"/>
  <c r="G24" i="1"/>
  <c r="G25" i="1"/>
  <c r="G27" i="1"/>
  <c r="G28" i="1"/>
  <c r="G30" i="1"/>
  <c r="G31" i="1"/>
  <c r="G32" i="1"/>
  <c r="G33" i="1"/>
  <c r="G34" i="1"/>
  <c r="G35" i="1"/>
  <c r="G36" i="1"/>
  <c r="G37" i="1"/>
  <c r="G38" i="1"/>
  <c r="G39" i="1"/>
  <c r="G40" i="1"/>
  <c r="G41" i="1"/>
  <c r="G42" i="1"/>
  <c r="G44" i="1"/>
  <c r="G46" i="1"/>
  <c r="G48" i="1"/>
  <c r="G49" i="1"/>
  <c r="G50" i="1"/>
  <c r="G51" i="1"/>
  <c r="G52" i="1"/>
  <c r="G54"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F11" i="1"/>
  <c r="F13" i="1"/>
  <c r="F14" i="1"/>
  <c r="F15" i="1"/>
  <c r="F16" i="1"/>
  <c r="F17" i="1"/>
  <c r="F18" i="1"/>
  <c r="F19" i="1"/>
  <c r="F20" i="1"/>
  <c r="F21" i="1"/>
  <c r="F23" i="1"/>
  <c r="F25" i="1"/>
  <c r="F28" i="1"/>
  <c r="F29" i="1"/>
  <c r="F30" i="1"/>
  <c r="F31" i="1"/>
  <c r="F32" i="1"/>
  <c r="F33" i="1"/>
  <c r="F34" i="1"/>
  <c r="F35" i="1"/>
  <c r="F36" i="1"/>
  <c r="F37" i="1"/>
  <c r="F38" i="1"/>
  <c r="F39" i="1"/>
  <c r="F40" i="1"/>
  <c r="F41" i="1"/>
  <c r="F42" i="1"/>
  <c r="F44" i="1"/>
  <c r="F46" i="1"/>
  <c r="F47" i="1"/>
  <c r="F48" i="1"/>
  <c r="F49" i="1"/>
  <c r="F50" i="1"/>
  <c r="F51" i="1"/>
  <c r="F52" i="1"/>
  <c r="F53" i="1"/>
  <c r="F54" i="1"/>
  <c r="F56" i="1"/>
  <c r="F57" i="1"/>
  <c r="F58" i="1"/>
  <c r="F59" i="1"/>
  <c r="F60" i="1"/>
  <c r="F62" i="1"/>
  <c r="F64" i="1"/>
  <c r="F66" i="1"/>
  <c r="F67" i="1"/>
  <c r="F68" i="1"/>
  <c r="F69" i="1"/>
  <c r="F70" i="1"/>
  <c r="F71" i="1"/>
  <c r="F72" i="1"/>
  <c r="F73" i="1"/>
  <c r="F74" i="1"/>
  <c r="F75" i="1"/>
  <c r="F76" i="1"/>
  <c r="F77" i="1"/>
  <c r="F78" i="1"/>
  <c r="F79" i="1"/>
  <c r="F80" i="1"/>
  <c r="F81" i="1"/>
  <c r="F82" i="1"/>
  <c r="F83" i="1"/>
  <c r="AG178" i="12" l="1"/>
  <c r="AH178" i="12" s="1"/>
  <c r="AN174" i="12"/>
  <c r="AJ174" i="12"/>
  <c r="AG170" i="12"/>
  <c r="AH170" i="12" s="1"/>
  <c r="AJ176" i="12"/>
  <c r="AN176" i="12"/>
  <c r="AJ172" i="12"/>
  <c r="AN172" i="12"/>
  <c r="AO172" i="12" s="1"/>
  <c r="AP172" i="12" s="1"/>
  <c r="Y11" i="1"/>
  <c r="Y13" i="1"/>
  <c r="Y15" i="1"/>
  <c r="Y17" i="1"/>
  <c r="Y19" i="1"/>
  <c r="Y21" i="1"/>
  <c r="Y23" i="1"/>
  <c r="Y25" i="1"/>
  <c r="Y28" i="1"/>
  <c r="Y30" i="1"/>
  <c r="Y32" i="1"/>
  <c r="Y34" i="1"/>
  <c r="Y36" i="1"/>
  <c r="Y38" i="1"/>
  <c r="Y40" i="1"/>
  <c r="Y42" i="1"/>
  <c r="Y44" i="1"/>
  <c r="Y46" i="1"/>
  <c r="Y48" i="1"/>
  <c r="Y50" i="1"/>
  <c r="Y52" i="1"/>
  <c r="Y54" i="1"/>
  <c r="Y56" i="1"/>
  <c r="Y58" i="1"/>
  <c r="Y60" i="1"/>
  <c r="Y62" i="1"/>
  <c r="Y64" i="1"/>
  <c r="Y66" i="1"/>
  <c r="Y68" i="1"/>
  <c r="Y70" i="1"/>
  <c r="Y72" i="1"/>
  <c r="Y74" i="1"/>
  <c r="Y76" i="1"/>
  <c r="Y78" i="1"/>
  <c r="Y80" i="1"/>
  <c r="Y82" i="1"/>
  <c r="Y9" i="1"/>
  <c r="S11" i="1"/>
  <c r="S13" i="1"/>
  <c r="S15" i="1"/>
  <c r="S17" i="1"/>
  <c r="S18" i="1"/>
  <c r="S19" i="1"/>
  <c r="S20" i="1"/>
  <c r="S21" i="1"/>
  <c r="S23" i="1"/>
  <c r="S25" i="1"/>
  <c r="S28" i="1"/>
  <c r="S30" i="1"/>
  <c r="S31" i="1"/>
  <c r="S32" i="1"/>
  <c r="S33" i="1"/>
  <c r="S34" i="1"/>
  <c r="S35" i="1"/>
  <c r="S36" i="1"/>
  <c r="S37" i="1"/>
  <c r="S38" i="1"/>
  <c r="S40" i="1"/>
  <c r="S41" i="1"/>
  <c r="S42" i="1"/>
  <c r="S44" i="1"/>
  <c r="S46" i="1"/>
  <c r="S48" i="1"/>
  <c r="S49" i="1"/>
  <c r="S50" i="1"/>
  <c r="S51" i="1"/>
  <c r="S52" i="1"/>
  <c r="S54" i="1"/>
  <c r="S56" i="1"/>
  <c r="S58" i="1"/>
  <c r="S60" i="1"/>
  <c r="S62" i="1"/>
  <c r="S64" i="1"/>
  <c r="S65" i="1"/>
  <c r="S66" i="1"/>
  <c r="S68" i="1"/>
  <c r="S70" i="1"/>
  <c r="S72" i="1"/>
  <c r="S74" i="1"/>
  <c r="S75" i="1"/>
  <c r="S76" i="1"/>
  <c r="S77" i="1"/>
  <c r="S78" i="1"/>
  <c r="S80" i="1"/>
  <c r="S81" i="1"/>
  <c r="S82" i="1"/>
  <c r="S9" i="1"/>
  <c r="P11" i="1"/>
  <c r="P13" i="1"/>
  <c r="P15" i="1"/>
  <c r="P17" i="1"/>
  <c r="P18" i="1"/>
  <c r="P19" i="1"/>
  <c r="P20" i="1"/>
  <c r="P21" i="1"/>
  <c r="P23" i="1"/>
  <c r="P25" i="1"/>
  <c r="P28" i="1"/>
  <c r="P30" i="1"/>
  <c r="P31" i="1"/>
  <c r="P32" i="1"/>
  <c r="P33" i="1"/>
  <c r="P34" i="1"/>
  <c r="P35" i="1"/>
  <c r="P36" i="1"/>
  <c r="P37" i="1"/>
  <c r="P38" i="1"/>
  <c r="P40" i="1"/>
  <c r="P41" i="1"/>
  <c r="P42" i="1"/>
  <c r="P44" i="1"/>
  <c r="P46" i="1"/>
  <c r="P48" i="1"/>
  <c r="P49" i="1"/>
  <c r="P50" i="1"/>
  <c r="P51" i="1"/>
  <c r="P52" i="1"/>
  <c r="P54" i="1"/>
  <c r="P56" i="1"/>
  <c r="P58" i="1"/>
  <c r="P60" i="1"/>
  <c r="P62" i="1"/>
  <c r="P64" i="1"/>
  <c r="P65" i="1"/>
  <c r="P66" i="1"/>
  <c r="P68" i="1"/>
  <c r="P70" i="1"/>
  <c r="P72" i="1"/>
  <c r="P74" i="1"/>
  <c r="P75" i="1"/>
  <c r="P76" i="1"/>
  <c r="P77" i="1"/>
  <c r="P78" i="1"/>
  <c r="P80" i="1"/>
  <c r="P81" i="1"/>
  <c r="P82" i="1"/>
  <c r="P9" i="1"/>
  <c r="O11" i="1"/>
  <c r="O13" i="1"/>
  <c r="O15" i="1"/>
  <c r="O17" i="1"/>
  <c r="O18" i="1"/>
  <c r="O19" i="1"/>
  <c r="O20" i="1"/>
  <c r="O21" i="1"/>
  <c r="O23" i="1"/>
  <c r="O25" i="1"/>
  <c r="O28" i="1"/>
  <c r="O30" i="1"/>
  <c r="O31" i="1"/>
  <c r="O32" i="1"/>
  <c r="O33" i="1"/>
  <c r="O34" i="1"/>
  <c r="O35" i="1"/>
  <c r="O36" i="1"/>
  <c r="O37" i="1"/>
  <c r="O38" i="1"/>
  <c r="O40" i="1"/>
  <c r="O41" i="1"/>
  <c r="O42" i="1"/>
  <c r="O44" i="1"/>
  <c r="O46" i="1"/>
  <c r="O48" i="1"/>
  <c r="O49" i="1"/>
  <c r="O50" i="1"/>
  <c r="O51" i="1"/>
  <c r="O52" i="1"/>
  <c r="O54" i="1"/>
  <c r="O56" i="1"/>
  <c r="O58" i="1"/>
  <c r="O60" i="1"/>
  <c r="O62" i="1"/>
  <c r="O64" i="1"/>
  <c r="O65" i="1"/>
  <c r="O66" i="1"/>
  <c r="O68" i="1"/>
  <c r="O70" i="1"/>
  <c r="O72" i="1"/>
  <c r="O74" i="1"/>
  <c r="O75" i="1"/>
  <c r="O76" i="1"/>
  <c r="O77" i="1"/>
  <c r="O78" i="1"/>
  <c r="O80" i="1"/>
  <c r="O81" i="1"/>
  <c r="O82" i="1"/>
  <c r="O9" i="1"/>
  <c r="N11" i="1"/>
  <c r="N13" i="1"/>
  <c r="N15" i="1"/>
  <c r="N17" i="1"/>
  <c r="N18" i="1"/>
  <c r="N19" i="1"/>
  <c r="N20" i="1"/>
  <c r="N21" i="1"/>
  <c r="N23" i="1"/>
  <c r="N25" i="1"/>
  <c r="N28" i="1"/>
  <c r="N30" i="1"/>
  <c r="N31" i="1"/>
  <c r="N32" i="1"/>
  <c r="N33" i="1"/>
  <c r="N34" i="1"/>
  <c r="N35" i="1"/>
  <c r="N36" i="1"/>
  <c r="N37" i="1"/>
  <c r="N38" i="1"/>
  <c r="N40" i="1"/>
  <c r="N41" i="1"/>
  <c r="N42" i="1"/>
  <c r="N44" i="1"/>
  <c r="N46" i="1"/>
  <c r="N48" i="1"/>
  <c r="N49" i="1"/>
  <c r="N50" i="1"/>
  <c r="N51" i="1"/>
  <c r="N52" i="1"/>
  <c r="N54" i="1"/>
  <c r="N56" i="1"/>
  <c r="N58" i="1"/>
  <c r="N60" i="1"/>
  <c r="N62" i="1"/>
  <c r="N64" i="1"/>
  <c r="N65" i="1"/>
  <c r="N66" i="1"/>
  <c r="N68" i="1"/>
  <c r="N70" i="1"/>
  <c r="N72" i="1"/>
  <c r="N74" i="1"/>
  <c r="N75" i="1"/>
  <c r="N76" i="1"/>
  <c r="N77" i="1"/>
  <c r="N78" i="1"/>
  <c r="N80" i="1"/>
  <c r="N81" i="1"/>
  <c r="N82" i="1"/>
  <c r="N9" i="1"/>
  <c r="M11" i="1"/>
  <c r="M13" i="1"/>
  <c r="M15" i="1"/>
  <c r="M17" i="1"/>
  <c r="M18" i="1"/>
  <c r="M19" i="1"/>
  <c r="M20" i="1"/>
  <c r="M21" i="1"/>
  <c r="M23" i="1"/>
  <c r="M25" i="1"/>
  <c r="M28" i="1"/>
  <c r="M30" i="1"/>
  <c r="M31" i="1"/>
  <c r="M32" i="1"/>
  <c r="M33" i="1"/>
  <c r="M34" i="1"/>
  <c r="M35" i="1"/>
  <c r="M36" i="1"/>
  <c r="M37" i="1"/>
  <c r="M38" i="1"/>
  <c r="M40" i="1"/>
  <c r="M41" i="1"/>
  <c r="M42" i="1"/>
  <c r="M44" i="1"/>
  <c r="M46" i="1"/>
  <c r="M48" i="1"/>
  <c r="M49" i="1"/>
  <c r="M50" i="1"/>
  <c r="M51" i="1"/>
  <c r="M52" i="1"/>
  <c r="M54" i="1"/>
  <c r="M56" i="1"/>
  <c r="M58" i="1"/>
  <c r="M60" i="1"/>
  <c r="M62" i="1"/>
  <c r="M64" i="1"/>
  <c r="M65" i="1"/>
  <c r="M66" i="1"/>
  <c r="M68" i="1"/>
  <c r="M70" i="1"/>
  <c r="M72" i="1"/>
  <c r="M74" i="1"/>
  <c r="M75" i="1"/>
  <c r="M76" i="1"/>
  <c r="M77" i="1"/>
  <c r="M78" i="1"/>
  <c r="M80" i="1"/>
  <c r="M81" i="1"/>
  <c r="M82" i="1"/>
  <c r="M9" i="1"/>
  <c r="K82" i="1"/>
  <c r="K80" i="1"/>
  <c r="K78" i="1"/>
  <c r="K76" i="1"/>
  <c r="K74" i="1"/>
  <c r="K72" i="1"/>
  <c r="K70" i="1"/>
  <c r="K68" i="1"/>
  <c r="K66" i="1"/>
  <c r="K64" i="1"/>
  <c r="K62" i="1"/>
  <c r="K60" i="1"/>
  <c r="K58" i="1"/>
  <c r="K56" i="1"/>
  <c r="K54" i="1"/>
  <c r="K52" i="1"/>
  <c r="K50" i="1"/>
  <c r="K48" i="1"/>
  <c r="K46" i="1"/>
  <c r="K44" i="1"/>
  <c r="K42" i="1"/>
  <c r="K40" i="1"/>
  <c r="K38" i="1"/>
  <c r="K36" i="1"/>
  <c r="K34" i="1"/>
  <c r="K32" i="1"/>
  <c r="K30" i="1"/>
  <c r="K28" i="1"/>
  <c r="K25" i="1"/>
  <c r="K23" i="1"/>
  <c r="K21" i="1"/>
  <c r="K19" i="1"/>
  <c r="K17" i="1"/>
  <c r="K15" i="1"/>
  <c r="K13" i="1"/>
  <c r="K11" i="1"/>
  <c r="K9" i="1"/>
  <c r="H82" i="1"/>
  <c r="H80" i="1"/>
  <c r="H78" i="1"/>
  <c r="H76" i="1"/>
  <c r="H74" i="1"/>
  <c r="H72" i="1"/>
  <c r="H70" i="1"/>
  <c r="H68" i="1"/>
  <c r="H66" i="1"/>
  <c r="H64" i="1"/>
  <c r="H62" i="1"/>
  <c r="H60" i="1"/>
  <c r="H58" i="1"/>
  <c r="H56" i="1"/>
  <c r="H54" i="1"/>
  <c r="H52" i="1"/>
  <c r="H50" i="1"/>
  <c r="H48" i="1"/>
  <c r="H46" i="1"/>
  <c r="H44" i="1"/>
  <c r="H42" i="1"/>
  <c r="H40" i="1"/>
  <c r="H38" i="1"/>
  <c r="H36" i="1"/>
  <c r="H34" i="1"/>
  <c r="H32" i="1"/>
  <c r="H30" i="1"/>
  <c r="H28" i="1"/>
  <c r="H25" i="1"/>
  <c r="H23" i="1"/>
  <c r="H21" i="1"/>
  <c r="H19" i="1"/>
  <c r="H17" i="1"/>
  <c r="H15" i="1"/>
  <c r="H13" i="1"/>
  <c r="H11" i="1"/>
  <c r="H9" i="1"/>
  <c r="G9" i="1"/>
  <c r="D62" i="1"/>
  <c r="F9" i="1"/>
  <c r="D82" i="1"/>
  <c r="D80" i="1"/>
  <c r="D78" i="1"/>
  <c r="D76" i="1"/>
  <c r="D74" i="1"/>
  <c r="D72" i="1"/>
  <c r="D70" i="1"/>
  <c r="D68" i="1"/>
  <c r="D66" i="1"/>
  <c r="D64" i="1"/>
  <c r="D60" i="1"/>
  <c r="D58" i="1"/>
  <c r="D56" i="1"/>
  <c r="D54" i="1"/>
  <c r="D52" i="1"/>
  <c r="D50" i="1"/>
  <c r="D48" i="1"/>
  <c r="D46" i="1"/>
  <c r="D44" i="1"/>
  <c r="D42" i="1"/>
  <c r="D40" i="1"/>
  <c r="D38" i="1"/>
  <c r="D36" i="1"/>
  <c r="D34" i="1"/>
  <c r="D32" i="1"/>
  <c r="D30" i="1"/>
  <c r="D28" i="1"/>
  <c r="D25" i="1"/>
  <c r="D23" i="1"/>
  <c r="D21" i="1"/>
  <c r="D19" i="1"/>
  <c r="D17" i="1"/>
  <c r="D15" i="1"/>
  <c r="D13" i="1"/>
  <c r="D11" i="1"/>
  <c r="D9" i="1"/>
  <c r="AJ178" i="12" l="1"/>
  <c r="AN178" i="12"/>
  <c r="AO178" i="12" s="1"/>
  <c r="AP178" i="12" s="1"/>
  <c r="U84" i="1"/>
  <c r="AN170" i="12"/>
  <c r="AJ170" i="12"/>
  <c r="AK178" i="12"/>
  <c r="AL178" i="12" s="1"/>
  <c r="AK174" i="12"/>
  <c r="AL174" i="12" s="1"/>
  <c r="AO174" i="12"/>
  <c r="AP174" i="12" s="1"/>
  <c r="AK172" i="12"/>
  <c r="AL172" i="12" s="1"/>
  <c r="AK176" i="12"/>
  <c r="AL176" i="12" s="1"/>
  <c r="AO176" i="12"/>
  <c r="AP176" i="12" s="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N15" i="12"/>
  <c r="N16" i="12"/>
  <c r="N17" i="12"/>
  <c r="N18" i="12"/>
  <c r="N19" i="12"/>
  <c r="AA19" i="12" s="1"/>
  <c r="AB19" i="12" s="1"/>
  <c r="N20" i="12"/>
  <c r="N21" i="12"/>
  <c r="N22" i="12"/>
  <c r="N23" i="12"/>
  <c r="N24" i="12"/>
  <c r="N25" i="12"/>
  <c r="N26" i="12"/>
  <c r="N27" i="12"/>
  <c r="AA27" i="12" s="1"/>
  <c r="AB27" i="12" s="1"/>
  <c r="N28" i="12"/>
  <c r="N29" i="12"/>
  <c r="N30" i="12"/>
  <c r="N31" i="12"/>
  <c r="N32" i="12"/>
  <c r="N33" i="12"/>
  <c r="N34" i="12"/>
  <c r="N35" i="12"/>
  <c r="N36" i="12"/>
  <c r="N37" i="12"/>
  <c r="N38" i="12"/>
  <c r="N39" i="12"/>
  <c r="N40" i="12"/>
  <c r="N41" i="12"/>
  <c r="N42" i="12"/>
  <c r="N43" i="12"/>
  <c r="AA43" i="12" s="1"/>
  <c r="AB43" i="12" s="1"/>
  <c r="N44" i="12"/>
  <c r="N45" i="12"/>
  <c r="N46" i="12"/>
  <c r="N47" i="12"/>
  <c r="N48" i="12"/>
  <c r="N49" i="12"/>
  <c r="N50" i="12"/>
  <c r="N51" i="12"/>
  <c r="AA51" i="12" s="1"/>
  <c r="AB51" i="12" s="1"/>
  <c r="N52" i="12"/>
  <c r="N53" i="12"/>
  <c r="N54" i="12"/>
  <c r="N55" i="12"/>
  <c r="N56" i="12"/>
  <c r="N57" i="12"/>
  <c r="N58" i="12"/>
  <c r="N59" i="12"/>
  <c r="AA59" i="12" s="1"/>
  <c r="AB59" i="12" s="1"/>
  <c r="N60" i="12"/>
  <c r="N61" i="12"/>
  <c r="N62" i="12"/>
  <c r="N63" i="12"/>
  <c r="N64" i="12"/>
  <c r="N65" i="12"/>
  <c r="N66" i="12"/>
  <c r="N67" i="12"/>
  <c r="AA67" i="12" s="1"/>
  <c r="AB67" i="12" s="1"/>
  <c r="N68" i="12"/>
  <c r="N69" i="12"/>
  <c r="N70" i="12"/>
  <c r="N71" i="12"/>
  <c r="N72" i="12"/>
  <c r="N73" i="12"/>
  <c r="N74" i="12"/>
  <c r="N75" i="12"/>
  <c r="AA75" i="12" s="1"/>
  <c r="AB75" i="12" s="1"/>
  <c r="N76" i="12"/>
  <c r="N77" i="12"/>
  <c r="N78" i="12"/>
  <c r="N79" i="12"/>
  <c r="N80" i="12"/>
  <c r="N81" i="12"/>
  <c r="N82" i="12"/>
  <c r="N83" i="12"/>
  <c r="AA83" i="12" s="1"/>
  <c r="AB83" i="12" s="1"/>
  <c r="N84" i="12"/>
  <c r="N85" i="12"/>
  <c r="N86" i="12"/>
  <c r="N87" i="12"/>
  <c r="N88" i="12"/>
  <c r="N89" i="12"/>
  <c r="N90" i="12"/>
  <c r="N91" i="12"/>
  <c r="AA91" i="12" s="1"/>
  <c r="AB91" i="12" s="1"/>
  <c r="N92" i="12"/>
  <c r="N93" i="12"/>
  <c r="N94" i="12"/>
  <c r="N95" i="12"/>
  <c r="N96" i="12"/>
  <c r="N97" i="12"/>
  <c r="N98" i="12"/>
  <c r="N99" i="12"/>
  <c r="AA99" i="12" s="1"/>
  <c r="AB99" i="12" s="1"/>
  <c r="N100" i="12"/>
  <c r="N101" i="12"/>
  <c r="N102" i="12"/>
  <c r="N103" i="12"/>
  <c r="N104" i="12"/>
  <c r="N105" i="12"/>
  <c r="N106" i="12"/>
  <c r="N107" i="12"/>
  <c r="AA107" i="12" s="1"/>
  <c r="AB107" i="12" s="1"/>
  <c r="N108" i="12"/>
  <c r="N109" i="12"/>
  <c r="N110" i="12"/>
  <c r="N111" i="12"/>
  <c r="N112" i="12"/>
  <c r="N113" i="12"/>
  <c r="N114" i="12"/>
  <c r="N115" i="12"/>
  <c r="AA115" i="12" s="1"/>
  <c r="AB115" i="12" s="1"/>
  <c r="N116" i="12"/>
  <c r="N117" i="12"/>
  <c r="N118" i="12"/>
  <c r="N119" i="12"/>
  <c r="N120" i="12"/>
  <c r="N121" i="12"/>
  <c r="N122" i="12"/>
  <c r="N123" i="12"/>
  <c r="AA123" i="12" s="1"/>
  <c r="AB123" i="12" s="1"/>
  <c r="N124" i="12"/>
  <c r="N125" i="12"/>
  <c r="N126" i="12"/>
  <c r="N127" i="12"/>
  <c r="N128" i="12"/>
  <c r="N129" i="12"/>
  <c r="N130" i="12"/>
  <c r="N131" i="12"/>
  <c r="AA131" i="12" s="1"/>
  <c r="AB131" i="12" s="1"/>
  <c r="N132" i="12"/>
  <c r="N133" i="12"/>
  <c r="N134" i="12"/>
  <c r="N135" i="12"/>
  <c r="N136" i="12"/>
  <c r="N137" i="12"/>
  <c r="N138" i="12"/>
  <c r="N139" i="12"/>
  <c r="AA139" i="12" s="1"/>
  <c r="AB139" i="12" s="1"/>
  <c r="N140" i="12"/>
  <c r="N141" i="12"/>
  <c r="N142" i="12"/>
  <c r="N143" i="12"/>
  <c r="N144" i="12"/>
  <c r="N145" i="12"/>
  <c r="N146" i="12"/>
  <c r="N147" i="12"/>
  <c r="AA147" i="12" s="1"/>
  <c r="AB147" i="12" s="1"/>
  <c r="N148" i="12"/>
  <c r="N149" i="12"/>
  <c r="N150" i="12"/>
  <c r="N151" i="12"/>
  <c r="N152" i="12"/>
  <c r="N153" i="12"/>
  <c r="N154" i="12"/>
  <c r="N155" i="12"/>
  <c r="AA155" i="12" s="1"/>
  <c r="AB155" i="12" s="1"/>
  <c r="N156" i="12"/>
  <c r="N157" i="12"/>
  <c r="N158" i="12"/>
  <c r="N159" i="12"/>
  <c r="N160" i="12"/>
  <c r="N161" i="12"/>
  <c r="N162" i="12"/>
  <c r="N163" i="12"/>
  <c r="AA163" i="12" s="1"/>
  <c r="AB163" i="12" s="1"/>
  <c r="N164" i="12"/>
  <c r="N165" i="12"/>
  <c r="N166" i="12"/>
  <c r="N167" i="12"/>
  <c r="N168" i="12"/>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A145" i="12" l="1"/>
  <c r="AB145" i="12" s="1"/>
  <c r="AA137" i="12"/>
  <c r="AB137" i="12" s="1"/>
  <c r="AA129" i="12"/>
  <c r="AB129" i="12" s="1"/>
  <c r="AD129" i="12" s="1"/>
  <c r="AA121" i="12"/>
  <c r="AB121" i="12" s="1"/>
  <c r="AA113" i="12"/>
  <c r="AB113" i="12" s="1"/>
  <c r="AA105" i="12"/>
  <c r="AB105" i="12" s="1"/>
  <c r="AA97" i="12"/>
  <c r="AB97" i="12" s="1"/>
  <c r="AA89" i="12"/>
  <c r="AB89" i="12" s="1"/>
  <c r="AA81" i="12"/>
  <c r="AB81" i="12" s="1"/>
  <c r="AA73" i="12"/>
  <c r="AB73" i="12" s="1"/>
  <c r="AA65" i="12"/>
  <c r="AB65" i="12" s="1"/>
  <c r="AA57" i="12"/>
  <c r="AB57" i="12" s="1"/>
  <c r="AA49" i="12"/>
  <c r="AB49" i="12" s="1"/>
  <c r="AA41" i="12"/>
  <c r="AB41" i="12" s="1"/>
  <c r="AD41" i="12" s="1"/>
  <c r="AA33" i="12"/>
  <c r="AB33" i="12" s="1"/>
  <c r="AA25" i="12"/>
  <c r="AB25" i="12" s="1"/>
  <c r="AA17" i="12"/>
  <c r="AB17" i="12" s="1"/>
  <c r="AA168" i="12"/>
  <c r="AB168" i="12" s="1"/>
  <c r="AA136" i="12"/>
  <c r="AB136" i="12" s="1"/>
  <c r="AA128" i="12"/>
  <c r="AB128" i="12" s="1"/>
  <c r="AD128" i="12" s="1"/>
  <c r="AA104" i="12"/>
  <c r="AB104" i="12" s="1"/>
  <c r="AA96" i="12"/>
  <c r="AB96" i="12" s="1"/>
  <c r="AA88" i="12"/>
  <c r="AB88" i="12" s="1"/>
  <c r="AA80" i="12"/>
  <c r="AB80" i="12" s="1"/>
  <c r="AA72" i="12"/>
  <c r="AB72" i="12" s="1"/>
  <c r="AA64" i="12"/>
  <c r="AB64" i="12" s="1"/>
  <c r="AA56" i="12"/>
  <c r="AB56" i="12" s="1"/>
  <c r="AA48" i="12"/>
  <c r="AB48" i="12" s="1"/>
  <c r="AA40" i="12"/>
  <c r="AB40" i="12" s="1"/>
  <c r="AA32" i="12"/>
  <c r="AB32" i="12" s="1"/>
  <c r="R11" i="1" s="1"/>
  <c r="AA24" i="12"/>
  <c r="AB24" i="12" s="1"/>
  <c r="AA16" i="12"/>
  <c r="AB16" i="12" s="1"/>
  <c r="AA161" i="12"/>
  <c r="AB161" i="12" s="1"/>
  <c r="AA160" i="12"/>
  <c r="AB160" i="12" s="1"/>
  <c r="AA120" i="12"/>
  <c r="AB120" i="12" s="1"/>
  <c r="AA153" i="12"/>
  <c r="AB153" i="12" s="1"/>
  <c r="AA152" i="12"/>
  <c r="AB152" i="12" s="1"/>
  <c r="AA112" i="12"/>
  <c r="AB112" i="12" s="1"/>
  <c r="AD112" i="12" s="1"/>
  <c r="AA144" i="12"/>
  <c r="AB144" i="12" s="1"/>
  <c r="AA167" i="12"/>
  <c r="AB167" i="12" s="1"/>
  <c r="AD167" i="12" s="1"/>
  <c r="AA159" i="12"/>
  <c r="AB159" i="12" s="1"/>
  <c r="AA151" i="12"/>
  <c r="AB151" i="12" s="1"/>
  <c r="AA143" i="12"/>
  <c r="AB143" i="12" s="1"/>
  <c r="AA135" i="12"/>
  <c r="AB135" i="12" s="1"/>
  <c r="AA127" i="12"/>
  <c r="AB127" i="12" s="1"/>
  <c r="AA119" i="12"/>
  <c r="AB119" i="12" s="1"/>
  <c r="AA111" i="12"/>
  <c r="AB111" i="12" s="1"/>
  <c r="AD111" i="12" s="1"/>
  <c r="AA103" i="12"/>
  <c r="AB103" i="12" s="1"/>
  <c r="AA95" i="12"/>
  <c r="AB95" i="12" s="1"/>
  <c r="AA87" i="12"/>
  <c r="AB87" i="12" s="1"/>
  <c r="AA79" i="12"/>
  <c r="AB79" i="12" s="1"/>
  <c r="AA71" i="12"/>
  <c r="AB71" i="12" s="1"/>
  <c r="AA63" i="12"/>
  <c r="AB63" i="12" s="1"/>
  <c r="AA55" i="12"/>
  <c r="AB55" i="12" s="1"/>
  <c r="AA47" i="12"/>
  <c r="AB47" i="12" s="1"/>
  <c r="AA39" i="12"/>
  <c r="AB39" i="12" s="1"/>
  <c r="AA31" i="12"/>
  <c r="AB31" i="12" s="1"/>
  <c r="AA23" i="12"/>
  <c r="AB23" i="12" s="1"/>
  <c r="AA15" i="12"/>
  <c r="AB15" i="12" s="1"/>
  <c r="AA164" i="12"/>
  <c r="AB164" i="12" s="1"/>
  <c r="AA156" i="12"/>
  <c r="AB156" i="12" s="1"/>
  <c r="AA148" i="12"/>
  <c r="AB148" i="12" s="1"/>
  <c r="AD148" i="12" s="1"/>
  <c r="AA140" i="12"/>
  <c r="AB140" i="12" s="1"/>
  <c r="R74" i="1" s="1"/>
  <c r="AA132" i="12"/>
  <c r="AB132" i="12" s="1"/>
  <c r="R68" i="1" s="1"/>
  <c r="AA124" i="12"/>
  <c r="AB124" i="12" s="1"/>
  <c r="AD124" i="12" s="1"/>
  <c r="AA116" i="12"/>
  <c r="AB116" i="12" s="1"/>
  <c r="AA108" i="12"/>
  <c r="AB108" i="12" s="1"/>
  <c r="AD108" i="12" s="1"/>
  <c r="AA100" i="12"/>
  <c r="AB100" i="12" s="1"/>
  <c r="AA92" i="12"/>
  <c r="AB92" i="12" s="1"/>
  <c r="AA84" i="12"/>
  <c r="AB84" i="12" s="1"/>
  <c r="R42" i="1" s="1"/>
  <c r="AA76" i="12"/>
  <c r="AB76" i="12" s="1"/>
  <c r="R34" i="1" s="1"/>
  <c r="AA68" i="12"/>
  <c r="AB68" i="12" s="1"/>
  <c r="AA60" i="12"/>
  <c r="AB60" i="12" s="1"/>
  <c r="AA52" i="12"/>
  <c r="AB52" i="12" s="1"/>
  <c r="AA44" i="12"/>
  <c r="AB44" i="12" s="1"/>
  <c r="AD44" i="12" s="1"/>
  <c r="AA28" i="12"/>
  <c r="AB28" i="12" s="1"/>
  <c r="AA20" i="12"/>
  <c r="AB20" i="12" s="1"/>
  <c r="AA30" i="12"/>
  <c r="AB30" i="12" s="1"/>
  <c r="AD30" i="12" s="1"/>
  <c r="AA22" i="12"/>
  <c r="AB22" i="12" s="1"/>
  <c r="AA14" i="12"/>
  <c r="AB14" i="12" s="1"/>
  <c r="AA162" i="12"/>
  <c r="AB162" i="12" s="1"/>
  <c r="AA154" i="12"/>
  <c r="AB154" i="12" s="1"/>
  <c r="AA146" i="12"/>
  <c r="AB146" i="12" s="1"/>
  <c r="AD146" i="12" s="1"/>
  <c r="AA138" i="12"/>
  <c r="AB138" i="12" s="1"/>
  <c r="AA130" i="12"/>
  <c r="AB130" i="12" s="1"/>
  <c r="R66" i="1" s="1"/>
  <c r="AA122" i="12"/>
  <c r="AB122" i="12" s="1"/>
  <c r="R58" i="1" s="1"/>
  <c r="AA114" i="12"/>
  <c r="AB114" i="12" s="1"/>
  <c r="AA106" i="12"/>
  <c r="AB106" i="12" s="1"/>
  <c r="AD106" i="12" s="1"/>
  <c r="AA98" i="12"/>
  <c r="AB98" i="12" s="1"/>
  <c r="AA90" i="12"/>
  <c r="AB90" i="12" s="1"/>
  <c r="R48" i="1" s="1"/>
  <c r="AA82" i="12"/>
  <c r="AB82" i="12" s="1"/>
  <c r="R40" i="1" s="1"/>
  <c r="AA74" i="12"/>
  <c r="AB74" i="12" s="1"/>
  <c r="AA66" i="12"/>
  <c r="AB66" i="12" s="1"/>
  <c r="AD66" i="12" s="1"/>
  <c r="AA58" i="12"/>
  <c r="AB58" i="12" s="1"/>
  <c r="AA50" i="12"/>
  <c r="AB50" i="12" s="1"/>
  <c r="AA42" i="12"/>
  <c r="AB42" i="12" s="1"/>
  <c r="AD42" i="12" s="1"/>
  <c r="AD107" i="12"/>
  <c r="AD115" i="12"/>
  <c r="AD163" i="12"/>
  <c r="AD99" i="12"/>
  <c r="AD155" i="12"/>
  <c r="R49" i="1"/>
  <c r="AD91" i="12"/>
  <c r="AD147" i="12"/>
  <c r="R41" i="1"/>
  <c r="AD83" i="12"/>
  <c r="AD51" i="12"/>
  <c r="AD137" i="12"/>
  <c r="AD89" i="12"/>
  <c r="AD33" i="12"/>
  <c r="AD168" i="12"/>
  <c r="R56" i="1"/>
  <c r="AD120" i="12"/>
  <c r="R46" i="1"/>
  <c r="AD88" i="12"/>
  <c r="AD24" i="12"/>
  <c r="R33" i="1"/>
  <c r="AD75" i="12"/>
  <c r="AD87" i="12"/>
  <c r="AD55" i="12"/>
  <c r="AD43" i="12"/>
  <c r="AD131" i="12"/>
  <c r="AD67" i="12"/>
  <c r="AD105" i="12"/>
  <c r="AD57" i="12"/>
  <c r="AD162" i="12"/>
  <c r="R82" i="1"/>
  <c r="AD160" i="12"/>
  <c r="AD104" i="12"/>
  <c r="AD48" i="12"/>
  <c r="R77" i="1"/>
  <c r="AD143" i="12"/>
  <c r="R37" i="1"/>
  <c r="AD79" i="12"/>
  <c r="AA166" i="12"/>
  <c r="AB166" i="12" s="1"/>
  <c r="AA158" i="12"/>
  <c r="AB158" i="12" s="1"/>
  <c r="AA150" i="12"/>
  <c r="AB150" i="12" s="1"/>
  <c r="AA142" i="12"/>
  <c r="AB142" i="12" s="1"/>
  <c r="AA134" i="12"/>
  <c r="AB134" i="12" s="1"/>
  <c r="AA126" i="12"/>
  <c r="AB126" i="12" s="1"/>
  <c r="AA118" i="12"/>
  <c r="AB118" i="12" s="1"/>
  <c r="AA110" i="12"/>
  <c r="AB110" i="12" s="1"/>
  <c r="AA102" i="12"/>
  <c r="AB102" i="12" s="1"/>
  <c r="AA94" i="12"/>
  <c r="AB94" i="12" s="1"/>
  <c r="AA86" i="12"/>
  <c r="AB86" i="12" s="1"/>
  <c r="AA78" i="12"/>
  <c r="AB78" i="12" s="1"/>
  <c r="AA70" i="12"/>
  <c r="AB70" i="12" s="1"/>
  <c r="AA62" i="12"/>
  <c r="AB62" i="12" s="1"/>
  <c r="AA54" i="12"/>
  <c r="AB54" i="12" s="1"/>
  <c r="AA46" i="12"/>
  <c r="AB46" i="12" s="1"/>
  <c r="AD31" i="12"/>
  <c r="AD123" i="12"/>
  <c r="AD59" i="12"/>
  <c r="AD113" i="12"/>
  <c r="AD49" i="12"/>
  <c r="AD154" i="12"/>
  <c r="AD98" i="12"/>
  <c r="AD144" i="12"/>
  <c r="AD96" i="12"/>
  <c r="AD40" i="12"/>
  <c r="AD159" i="12"/>
  <c r="AA165" i="12"/>
  <c r="AB165" i="12" s="1"/>
  <c r="AA157" i="12"/>
  <c r="AB157" i="12" s="1"/>
  <c r="AA149" i="12"/>
  <c r="AB149" i="12" s="1"/>
  <c r="AA141" i="12"/>
  <c r="AB141" i="12" s="1"/>
  <c r="AA133" i="12"/>
  <c r="AB133" i="12" s="1"/>
  <c r="AA125" i="12"/>
  <c r="AB125" i="12" s="1"/>
  <c r="AA117" i="12"/>
  <c r="AB117" i="12" s="1"/>
  <c r="AA109" i="12"/>
  <c r="AB109" i="12" s="1"/>
  <c r="AA101" i="12"/>
  <c r="AB101" i="12" s="1"/>
  <c r="AA93" i="12"/>
  <c r="AB93" i="12" s="1"/>
  <c r="AA85" i="12"/>
  <c r="AB85" i="12" s="1"/>
  <c r="AA77" i="12"/>
  <c r="AB77" i="12" s="1"/>
  <c r="AA69" i="12"/>
  <c r="AB69" i="12" s="1"/>
  <c r="AA61" i="12"/>
  <c r="AB61" i="12" s="1"/>
  <c r="AA53" i="12"/>
  <c r="AB53" i="12" s="1"/>
  <c r="AA45" i="12"/>
  <c r="AB45" i="12" s="1"/>
  <c r="AA29" i="12"/>
  <c r="AB29" i="12" s="1"/>
  <c r="AA21" i="12"/>
  <c r="AB21" i="12" s="1"/>
  <c r="AA13" i="12"/>
  <c r="AB13" i="12" s="1"/>
  <c r="AD23" i="12"/>
  <c r="AD145" i="12"/>
  <c r="AD97" i="12"/>
  <c r="AD65" i="12"/>
  <c r="R32" i="1"/>
  <c r="AD74" i="12"/>
  <c r="R72" i="1"/>
  <c r="AD136" i="12"/>
  <c r="R28" i="1"/>
  <c r="AD64" i="12"/>
  <c r="AD16" i="12"/>
  <c r="AD151" i="12"/>
  <c r="AD103" i="12"/>
  <c r="AD116" i="12"/>
  <c r="AD100" i="12"/>
  <c r="AD60" i="12"/>
  <c r="AD28" i="12"/>
  <c r="AD20" i="12"/>
  <c r="AD15" i="12"/>
  <c r="R81" i="1"/>
  <c r="AD153" i="12"/>
  <c r="AD121" i="12"/>
  <c r="R31" i="1"/>
  <c r="AD73" i="12"/>
  <c r="AD17" i="12"/>
  <c r="AD14" i="12"/>
  <c r="R80" i="1"/>
  <c r="AD152" i="12"/>
  <c r="R30" i="1"/>
  <c r="AD72" i="12"/>
  <c r="R23" i="1"/>
  <c r="AD56" i="12"/>
  <c r="AD139" i="12"/>
  <c r="AD127" i="12"/>
  <c r="AD95" i="12"/>
  <c r="AD71" i="12"/>
  <c r="AD164" i="12"/>
  <c r="AD84" i="12"/>
  <c r="AD68" i="12"/>
  <c r="R19" i="1"/>
  <c r="AD52" i="12"/>
  <c r="AD27" i="12"/>
  <c r="AD19" i="12"/>
  <c r="R65" i="1"/>
  <c r="AD81" i="12"/>
  <c r="AD25" i="12"/>
  <c r="AD138" i="12"/>
  <c r="R64" i="1"/>
  <c r="R38" i="1"/>
  <c r="AD80" i="12"/>
  <c r="AD32" i="12"/>
  <c r="AD135" i="12"/>
  <c r="AD63" i="12"/>
  <c r="AD156" i="12"/>
  <c r="AD132" i="12"/>
  <c r="R50" i="1"/>
  <c r="AD92" i="12"/>
  <c r="AA34" i="12"/>
  <c r="AB34" i="12" s="1"/>
  <c r="AA26" i="12"/>
  <c r="AB26" i="12" s="1"/>
  <c r="AA18" i="12"/>
  <c r="AB18" i="12" s="1"/>
  <c r="AD161" i="12"/>
  <c r="R15" i="1"/>
  <c r="AA38" i="12"/>
  <c r="AB38" i="12" s="1"/>
  <c r="AQ178" i="12"/>
  <c r="AA35" i="12"/>
  <c r="AB35" i="12" s="1"/>
  <c r="AD35" i="12" s="1"/>
  <c r="AQ174" i="12"/>
  <c r="AK170" i="12"/>
  <c r="AL170" i="12" s="1"/>
  <c r="V84" i="1" s="1"/>
  <c r="AO170" i="12"/>
  <c r="AP170" i="12" s="1"/>
  <c r="AQ172" i="12"/>
  <c r="AQ176" i="12"/>
  <c r="AA37" i="12"/>
  <c r="AB37" i="12" s="1"/>
  <c r="AA36" i="12"/>
  <c r="AB36" i="12" s="1"/>
  <c r="AA169" i="12"/>
  <c r="AB169" i="12" s="1"/>
  <c r="AD58" i="12" l="1"/>
  <c r="AE58" i="12" s="1"/>
  <c r="R60" i="1"/>
  <c r="AD39" i="12"/>
  <c r="AD119" i="12"/>
  <c r="AD122" i="12"/>
  <c r="AD114" i="12"/>
  <c r="AD90" i="12"/>
  <c r="AD140" i="12"/>
  <c r="T74" i="1" s="1"/>
  <c r="AD50" i="12"/>
  <c r="AD76" i="12"/>
  <c r="T34" i="1" s="1"/>
  <c r="AD47" i="12"/>
  <c r="R17" i="1"/>
  <c r="AD82" i="12"/>
  <c r="AD22" i="12"/>
  <c r="AD130" i="12"/>
  <c r="T66" i="1" s="1"/>
  <c r="AD38" i="12"/>
  <c r="R52" i="1"/>
  <c r="AD94" i="12"/>
  <c r="AE168" i="12"/>
  <c r="T42" i="1"/>
  <c r="AE84" i="12"/>
  <c r="T81" i="1"/>
  <c r="AE153" i="12"/>
  <c r="R20" i="1"/>
  <c r="AD53" i="12"/>
  <c r="AD102" i="12"/>
  <c r="AE106" i="12"/>
  <c r="AE161" i="12"/>
  <c r="AD61" i="12"/>
  <c r="AD125" i="12"/>
  <c r="AE111" i="12"/>
  <c r="AE144" i="12"/>
  <c r="AE113" i="12"/>
  <c r="AD46" i="12"/>
  <c r="R54" i="1"/>
  <c r="AD110" i="12"/>
  <c r="T37" i="1"/>
  <c r="AE79" i="12"/>
  <c r="T82" i="1"/>
  <c r="AE160" i="12"/>
  <c r="AE105" i="12"/>
  <c r="AE55" i="12"/>
  <c r="AE24" i="12"/>
  <c r="T48" i="1"/>
  <c r="AE90" i="12"/>
  <c r="AE89" i="12"/>
  <c r="AE147" i="12"/>
  <c r="AE163" i="12"/>
  <c r="AE96" i="12"/>
  <c r="AD158" i="12"/>
  <c r="AE43" i="12"/>
  <c r="T68" i="1"/>
  <c r="AE132" i="12"/>
  <c r="AE167" i="12"/>
  <c r="AE145" i="12"/>
  <c r="AD166" i="12"/>
  <c r="AE156" i="12"/>
  <c r="T38" i="1"/>
  <c r="AE80" i="12"/>
  <c r="AE25" i="12"/>
  <c r="AE27" i="12"/>
  <c r="AE108" i="12"/>
  <c r="AE71" i="12"/>
  <c r="AE139" i="12"/>
  <c r="T80" i="1"/>
  <c r="AE152" i="12"/>
  <c r="AE17" i="12"/>
  <c r="AE15" i="12"/>
  <c r="AE60" i="12"/>
  <c r="AE140" i="12"/>
  <c r="AE16" i="12"/>
  <c r="AE146" i="12"/>
  <c r="AE23" i="12"/>
  <c r="AD69" i="12"/>
  <c r="AD133" i="12"/>
  <c r="R21" i="1"/>
  <c r="AD54" i="12"/>
  <c r="AD118" i="12"/>
  <c r="R18" i="1"/>
  <c r="AD45" i="12"/>
  <c r="AE104" i="12"/>
  <c r="T41" i="1"/>
  <c r="AE83" i="12"/>
  <c r="AE138" i="12"/>
  <c r="AE14" i="12"/>
  <c r="AE151" i="12"/>
  <c r="T58" i="1"/>
  <c r="AE122" i="12"/>
  <c r="AD18" i="12"/>
  <c r="R35" i="1"/>
  <c r="AD77" i="12"/>
  <c r="R75" i="1"/>
  <c r="AD141" i="12"/>
  <c r="AE159" i="12"/>
  <c r="AE98" i="12"/>
  <c r="AE59" i="12"/>
  <c r="R25" i="1"/>
  <c r="AD62" i="12"/>
  <c r="R62" i="1"/>
  <c r="AD126" i="12"/>
  <c r="T77" i="1"/>
  <c r="AE143" i="12"/>
  <c r="T40" i="1"/>
  <c r="AE82" i="12"/>
  <c r="AE67" i="12"/>
  <c r="AE87" i="12"/>
  <c r="T46" i="1"/>
  <c r="AE88" i="12"/>
  <c r="AE137" i="12"/>
  <c r="T49" i="1"/>
  <c r="AE91" i="12"/>
  <c r="AE115" i="12"/>
  <c r="AE41" i="12"/>
  <c r="AE49" i="12"/>
  <c r="AE33" i="12"/>
  <c r="AE39" i="12"/>
  <c r="AE19" i="12"/>
  <c r="T32" i="1"/>
  <c r="AE74" i="12"/>
  <c r="T64" i="1"/>
  <c r="AE128" i="12"/>
  <c r="AE81" i="12"/>
  <c r="T19" i="1"/>
  <c r="AE52" i="12"/>
  <c r="T60" i="1"/>
  <c r="AE124" i="12"/>
  <c r="AE95" i="12"/>
  <c r="T23" i="1"/>
  <c r="AE56" i="12"/>
  <c r="AE66" i="12"/>
  <c r="T31" i="1"/>
  <c r="AE73" i="12"/>
  <c r="AE20" i="12"/>
  <c r="AE76" i="12"/>
  <c r="AE47" i="12"/>
  <c r="T28" i="1"/>
  <c r="AE64" i="12"/>
  <c r="AE65" i="12"/>
  <c r="AD13" i="12"/>
  <c r="AD85" i="12"/>
  <c r="AD149" i="12"/>
  <c r="AD70" i="12"/>
  <c r="R70" i="1"/>
  <c r="AD134" i="12"/>
  <c r="AE31" i="12"/>
  <c r="AE99" i="12"/>
  <c r="AE164" i="12"/>
  <c r="AE116" i="12"/>
  <c r="AQ170" i="12"/>
  <c r="X84" i="1" s="1"/>
  <c r="W84" i="1"/>
  <c r="AD26" i="12"/>
  <c r="T15" i="1"/>
  <c r="AE42" i="12"/>
  <c r="AG42" i="12" s="1"/>
  <c r="AH42" i="12" s="1"/>
  <c r="R13" i="1"/>
  <c r="AD34" i="12"/>
  <c r="AD21" i="12"/>
  <c r="R51" i="1"/>
  <c r="AD93" i="12"/>
  <c r="AD157" i="12"/>
  <c r="AE40" i="12"/>
  <c r="AE154" i="12"/>
  <c r="AE123" i="12"/>
  <c r="R36" i="1"/>
  <c r="AD78" i="12"/>
  <c r="R76" i="1"/>
  <c r="AD142" i="12"/>
  <c r="AE48" i="12"/>
  <c r="AE162" i="12"/>
  <c r="AE131" i="12"/>
  <c r="AE119" i="12"/>
  <c r="T56" i="1"/>
  <c r="AE120" i="12"/>
  <c r="AE51" i="12"/>
  <c r="AE155" i="12"/>
  <c r="AE107" i="12"/>
  <c r="AD109" i="12"/>
  <c r="AE57" i="12"/>
  <c r="T33" i="1"/>
  <c r="AE75" i="12"/>
  <c r="T11" i="1"/>
  <c r="AE32" i="12"/>
  <c r="AE112" i="12"/>
  <c r="T17" i="1"/>
  <c r="AE44" i="12"/>
  <c r="AD117" i="12"/>
  <c r="AE63" i="12"/>
  <c r="AE30" i="12"/>
  <c r="T50" i="1"/>
  <c r="AE92" i="12"/>
  <c r="AE135" i="12"/>
  <c r="T65" i="1"/>
  <c r="AE129" i="12"/>
  <c r="AE68" i="12"/>
  <c r="AE148" i="12"/>
  <c r="AE127" i="12"/>
  <c r="T30" i="1"/>
  <c r="AE72" i="12"/>
  <c r="AE114" i="12"/>
  <c r="AE121" i="12"/>
  <c r="AE28" i="12"/>
  <c r="AE100" i="12"/>
  <c r="AE103" i="12"/>
  <c r="T72" i="1"/>
  <c r="AE136" i="12"/>
  <c r="AE97" i="12"/>
  <c r="AD29" i="12"/>
  <c r="AD101" i="12"/>
  <c r="AD165" i="12"/>
  <c r="R44" i="1"/>
  <c r="AD86" i="12"/>
  <c r="R78" i="1"/>
  <c r="AD150" i="12"/>
  <c r="AE35" i="12"/>
  <c r="AD37" i="12"/>
  <c r="AD36" i="12"/>
  <c r="AD169" i="12"/>
  <c r="D12" i="12"/>
  <c r="AG88" i="12" l="1"/>
  <c r="AH88" i="12" s="1"/>
  <c r="AG138" i="12"/>
  <c r="AH138" i="12" s="1"/>
  <c r="AE38" i="12"/>
  <c r="AE130" i="12"/>
  <c r="AG130" i="12" s="1"/>
  <c r="AH130" i="12" s="1"/>
  <c r="AG146" i="12"/>
  <c r="AH146" i="12" s="1"/>
  <c r="AE50" i="12"/>
  <c r="AG38" i="12"/>
  <c r="AH38" i="12" s="1"/>
  <c r="AE22" i="12"/>
  <c r="AG22" i="12" s="1"/>
  <c r="AH22" i="12" s="1"/>
  <c r="AG104" i="12"/>
  <c r="AH104" i="12" s="1"/>
  <c r="AG98" i="12"/>
  <c r="AH98" i="12" s="1"/>
  <c r="AG80" i="12"/>
  <c r="AH80" i="12" s="1"/>
  <c r="AG122" i="12"/>
  <c r="AH122" i="12" s="1"/>
  <c r="U58" i="1" s="1"/>
  <c r="AG64" i="12"/>
  <c r="AH64" i="12" s="1"/>
  <c r="U28" i="1" s="1"/>
  <c r="AG114" i="12"/>
  <c r="AH114" i="12" s="1"/>
  <c r="AG112" i="12"/>
  <c r="AH112" i="12" s="1"/>
  <c r="AG24" i="12"/>
  <c r="AH24" i="12" s="1"/>
  <c r="AG144" i="12"/>
  <c r="AH144" i="12" s="1"/>
  <c r="AN144" i="12" s="1"/>
  <c r="AG58" i="12"/>
  <c r="AH58" i="12" s="1"/>
  <c r="AG32" i="12"/>
  <c r="AH32" i="12" s="1"/>
  <c r="U11" i="1" s="1"/>
  <c r="AG120" i="12"/>
  <c r="AH120" i="12" s="1"/>
  <c r="U56" i="1" s="1"/>
  <c r="AG154" i="12"/>
  <c r="AH154" i="12" s="1"/>
  <c r="AJ154" i="12" s="1"/>
  <c r="AK154" i="12" s="1"/>
  <c r="AL154" i="12" s="1"/>
  <c r="AG74" i="12"/>
  <c r="AH74" i="12" s="1"/>
  <c r="U32" i="1" s="1"/>
  <c r="AG82" i="12"/>
  <c r="AH82" i="12" s="1"/>
  <c r="U40" i="1" s="1"/>
  <c r="AG14" i="12"/>
  <c r="AH14" i="12" s="1"/>
  <c r="AJ14" i="12" s="1"/>
  <c r="AK14" i="12" s="1"/>
  <c r="AL14" i="12" s="1"/>
  <c r="AG48" i="12"/>
  <c r="AH48" i="12" s="1"/>
  <c r="T35" i="1"/>
  <c r="AE77" i="12"/>
  <c r="T18" i="1"/>
  <c r="AE45" i="12"/>
  <c r="AG44" i="12" s="1"/>
  <c r="AH44" i="12" s="1"/>
  <c r="AE69" i="12"/>
  <c r="AG68" i="12" s="1"/>
  <c r="AH68" i="12" s="1"/>
  <c r="AG152" i="12"/>
  <c r="AH152" i="12" s="1"/>
  <c r="AE166" i="12"/>
  <c r="AG166" i="12" s="1"/>
  <c r="AH166" i="12" s="1"/>
  <c r="T54" i="1"/>
  <c r="AE110" i="12"/>
  <c r="AG110" i="12" s="1"/>
  <c r="AH110" i="12" s="1"/>
  <c r="AG106" i="12"/>
  <c r="AH106" i="12" s="1"/>
  <c r="AN104" i="12"/>
  <c r="AJ104" i="12"/>
  <c r="AK104" i="12" s="1"/>
  <c r="AL104" i="12" s="1"/>
  <c r="AE149" i="12"/>
  <c r="AG148" i="12" s="1"/>
  <c r="AH148" i="12" s="1"/>
  <c r="AE165" i="12"/>
  <c r="AG164" i="12" s="1"/>
  <c r="AH164" i="12" s="1"/>
  <c r="AG136" i="12"/>
  <c r="AH136" i="12" s="1"/>
  <c r="AE117" i="12"/>
  <c r="AG116" i="12" s="1"/>
  <c r="AH116" i="12" s="1"/>
  <c r="T76" i="1"/>
  <c r="AE142" i="12"/>
  <c r="AG142" i="12" s="1"/>
  <c r="AH142" i="12" s="1"/>
  <c r="AG40" i="12"/>
  <c r="AH40" i="12" s="1"/>
  <c r="T13" i="1"/>
  <c r="AE34" i="12"/>
  <c r="AG34" i="12" s="1"/>
  <c r="AH34" i="12" s="1"/>
  <c r="AG50" i="12"/>
  <c r="AH50" i="12" s="1"/>
  <c r="AE85" i="12"/>
  <c r="AG84" i="12" s="1"/>
  <c r="AH84" i="12" s="1"/>
  <c r="AG66" i="12"/>
  <c r="AH66" i="12" s="1"/>
  <c r="T25" i="1"/>
  <c r="AE62" i="12"/>
  <c r="AG62" i="12" s="1"/>
  <c r="AH62" i="12" s="1"/>
  <c r="AG16" i="12"/>
  <c r="AH16" i="12" s="1"/>
  <c r="AJ64" i="12"/>
  <c r="AK64" i="12" s="1"/>
  <c r="AL64" i="12" s="1"/>
  <c r="V28" i="1" s="1"/>
  <c r="U46" i="1"/>
  <c r="AN88" i="12"/>
  <c r="AJ88" i="12"/>
  <c r="AK88" i="12" s="1"/>
  <c r="AL88" i="12" s="1"/>
  <c r="V46" i="1" s="1"/>
  <c r="AN98" i="12"/>
  <c r="AE18" i="12"/>
  <c r="AG18" i="12" s="1"/>
  <c r="AH18" i="12" s="1"/>
  <c r="AJ138" i="12"/>
  <c r="AK138" i="12" s="1"/>
  <c r="AL138" i="12" s="1"/>
  <c r="AE118" i="12"/>
  <c r="AG118" i="12" s="1"/>
  <c r="AH118" i="12" s="1"/>
  <c r="AE158" i="12"/>
  <c r="AG158" i="12" s="1"/>
  <c r="AH158" i="12" s="1"/>
  <c r="AE46" i="12"/>
  <c r="AG46" i="12" s="1"/>
  <c r="AH46" i="12" s="1"/>
  <c r="AE125" i="12"/>
  <c r="AG124" i="12" s="1"/>
  <c r="AH124" i="12" s="1"/>
  <c r="AE102" i="12"/>
  <c r="AG102" i="12" s="1"/>
  <c r="AH102" i="12" s="1"/>
  <c r="T75" i="1"/>
  <c r="AE141" i="12"/>
  <c r="AG140" i="12" s="1"/>
  <c r="AH140" i="12" s="1"/>
  <c r="AE21" i="12"/>
  <c r="AG20" i="12" s="1"/>
  <c r="AH20" i="12" s="1"/>
  <c r="AE101" i="12"/>
  <c r="AG100" i="12" s="1"/>
  <c r="AH100" i="12" s="1"/>
  <c r="T36" i="1"/>
  <c r="AE78" i="12"/>
  <c r="AG78" i="12" s="1"/>
  <c r="AH78" i="12" s="1"/>
  <c r="AE157" i="12"/>
  <c r="AG156" i="12" s="1"/>
  <c r="AH156" i="12" s="1"/>
  <c r="U15" i="1"/>
  <c r="AN42" i="12"/>
  <c r="AJ42" i="12"/>
  <c r="AK42" i="12" s="1"/>
  <c r="AL42" i="12" s="1"/>
  <c r="V15" i="1" s="1"/>
  <c r="T70" i="1"/>
  <c r="AE134" i="12"/>
  <c r="AG134" i="12" s="1"/>
  <c r="AH134" i="12" s="1"/>
  <c r="AE13" i="12"/>
  <c r="AG76" i="12"/>
  <c r="AH76" i="12" s="1"/>
  <c r="AG56" i="12"/>
  <c r="AH56" i="12" s="1"/>
  <c r="T62" i="1"/>
  <c r="AE126" i="12"/>
  <c r="AG126" i="12" s="1"/>
  <c r="AH126" i="12" s="1"/>
  <c r="AN122" i="12"/>
  <c r="AJ122" i="12"/>
  <c r="AK122" i="12" s="1"/>
  <c r="AL122" i="12" s="1"/>
  <c r="V58" i="1" s="1"/>
  <c r="T21" i="1"/>
  <c r="AE54" i="12"/>
  <c r="AG54" i="12" s="1"/>
  <c r="AH54" i="12" s="1"/>
  <c r="AJ146" i="12"/>
  <c r="AK146" i="12" s="1"/>
  <c r="AL146" i="12" s="1"/>
  <c r="AN146" i="12"/>
  <c r="U38" i="1"/>
  <c r="AN80" i="12"/>
  <c r="AJ80" i="12"/>
  <c r="AK80" i="12" s="1"/>
  <c r="AL80" i="12" s="1"/>
  <c r="V38" i="1" s="1"/>
  <c r="AG96" i="12"/>
  <c r="AH96" i="12" s="1"/>
  <c r="AG90" i="12"/>
  <c r="AH90" i="12" s="1"/>
  <c r="AG160" i="12"/>
  <c r="AH160" i="12" s="1"/>
  <c r="AE61" i="12"/>
  <c r="AG60" i="12" s="1"/>
  <c r="AH60" i="12" s="1"/>
  <c r="T20" i="1"/>
  <c r="AE53" i="12"/>
  <c r="AG52" i="12" s="1"/>
  <c r="AH52" i="12" s="1"/>
  <c r="T52" i="1"/>
  <c r="AE94" i="12"/>
  <c r="AG94" i="12" s="1"/>
  <c r="AH94" i="12" s="1"/>
  <c r="AE133" i="12"/>
  <c r="AG132" i="12" s="1"/>
  <c r="AH132" i="12" s="1"/>
  <c r="T44" i="1"/>
  <c r="AE86" i="12"/>
  <c r="AG86" i="12" s="1"/>
  <c r="AH86" i="12" s="1"/>
  <c r="AN120" i="12"/>
  <c r="AJ120" i="12"/>
  <c r="AK120" i="12" s="1"/>
  <c r="AL120" i="12" s="1"/>
  <c r="V56" i="1" s="1"/>
  <c r="T78" i="1"/>
  <c r="AE150" i="12"/>
  <c r="AG150" i="12" s="1"/>
  <c r="AH150" i="12" s="1"/>
  <c r="AE29" i="12"/>
  <c r="AG28" i="12" s="1"/>
  <c r="AH28" i="12" s="1"/>
  <c r="AG72" i="12"/>
  <c r="AH72" i="12" s="1"/>
  <c r="AG30" i="12"/>
  <c r="AH30" i="12" s="1"/>
  <c r="AE109" i="12"/>
  <c r="AG108" i="12" s="1"/>
  <c r="AH108" i="12" s="1"/>
  <c r="AG162" i="12"/>
  <c r="AH162" i="12" s="1"/>
  <c r="T51" i="1"/>
  <c r="AE93" i="12"/>
  <c r="AG92" i="12" s="1"/>
  <c r="AH92" i="12" s="1"/>
  <c r="AE26" i="12"/>
  <c r="AG26" i="12" s="1"/>
  <c r="AH26" i="12" s="1"/>
  <c r="AE70" i="12"/>
  <c r="AG70" i="12" s="1"/>
  <c r="AH70" i="12" s="1"/>
  <c r="AG128" i="12"/>
  <c r="AH128" i="12" s="1"/>
  <c r="AN38" i="12"/>
  <c r="AJ38" i="12"/>
  <c r="AK38" i="12" s="1"/>
  <c r="AE37" i="12"/>
  <c r="AE36" i="12"/>
  <c r="AE169" i="12"/>
  <c r="AG168" i="12" s="1"/>
  <c r="AH168" i="12" s="1"/>
  <c r="AB86" i="8"/>
  <c r="AC86" i="8" s="1"/>
  <c r="AB87" i="8"/>
  <c r="AC87" i="8" s="1"/>
  <c r="AB88" i="8"/>
  <c r="AC88" i="8" s="1"/>
  <c r="AB89" i="8"/>
  <c r="AC89" i="8" s="1"/>
  <c r="E85" i="8"/>
  <c r="E86" i="8"/>
  <c r="E87" i="8"/>
  <c r="E88" i="8"/>
  <c r="E89" i="8"/>
  <c r="AB81" i="8"/>
  <c r="AC81" i="8" s="1"/>
  <c r="AB82" i="8"/>
  <c r="AC82" i="8" s="1"/>
  <c r="AB83" i="8"/>
  <c r="AC83" i="8" s="1"/>
  <c r="AE83" i="8" s="1"/>
  <c r="E80" i="8"/>
  <c r="E81" i="8"/>
  <c r="E82" i="8"/>
  <c r="E83" i="8"/>
  <c r="E84" i="8"/>
  <c r="AN22" i="12" l="1"/>
  <c r="U66" i="1"/>
  <c r="AN130" i="12"/>
  <c r="AN138" i="12"/>
  <c r="AJ112" i="12"/>
  <c r="AK112" i="12" s="1"/>
  <c r="AL112" i="12" s="1"/>
  <c r="AJ144" i="12"/>
  <c r="AK144" i="12" s="1"/>
  <c r="AL144" i="12" s="1"/>
  <c r="AJ22" i="12"/>
  <c r="AK22" i="12" s="1"/>
  <c r="AL22" i="12" s="1"/>
  <c r="AJ98" i="12"/>
  <c r="AK98" i="12" s="1"/>
  <c r="AL98" i="12" s="1"/>
  <c r="AJ130" i="12"/>
  <c r="AK130" i="12" s="1"/>
  <c r="AL130" i="12" s="1"/>
  <c r="V66" i="1" s="1"/>
  <c r="AJ74" i="12"/>
  <c r="AK74" i="12" s="1"/>
  <c r="AL74" i="12" s="1"/>
  <c r="V32" i="1" s="1"/>
  <c r="AN74" i="12"/>
  <c r="AN114" i="12"/>
  <c r="AJ114" i="12"/>
  <c r="AK114" i="12" s="1"/>
  <c r="AL114" i="12" s="1"/>
  <c r="AJ24" i="12"/>
  <c r="AK24" i="12" s="1"/>
  <c r="AL24" i="12" s="1"/>
  <c r="AN112" i="12"/>
  <c r="AN64" i="12"/>
  <c r="AN82" i="12"/>
  <c r="AJ58" i="12"/>
  <c r="AK58" i="12" s="1"/>
  <c r="AL58" i="12" s="1"/>
  <c r="AJ82" i="12"/>
  <c r="AK82" i="12" s="1"/>
  <c r="AL82" i="12" s="1"/>
  <c r="V40" i="1" s="1"/>
  <c r="AN58" i="12"/>
  <c r="U13" i="1"/>
  <c r="AN34" i="12"/>
  <c r="AJ34" i="12"/>
  <c r="AK34" i="12" s="1"/>
  <c r="AL34" i="12" s="1"/>
  <c r="V13" i="1" s="1"/>
  <c r="AN24" i="12"/>
  <c r="AJ32" i="12"/>
  <c r="AK32" i="12" s="1"/>
  <c r="AL32" i="12" s="1"/>
  <c r="V11" i="1" s="1"/>
  <c r="AN32" i="12"/>
  <c r="AN154" i="12"/>
  <c r="AN14" i="12"/>
  <c r="U50" i="1"/>
  <c r="AN92" i="12"/>
  <c r="AJ92" i="12"/>
  <c r="AK92" i="12" s="1"/>
  <c r="AL92" i="12" s="1"/>
  <c r="V50" i="1" s="1"/>
  <c r="AN108" i="12"/>
  <c r="AJ108" i="12"/>
  <c r="AK108" i="12" s="1"/>
  <c r="AL108" i="12" s="1"/>
  <c r="AD89" i="8"/>
  <c r="AE89" i="8"/>
  <c r="AN60" i="12"/>
  <c r="AJ60" i="12"/>
  <c r="AK60" i="12" s="1"/>
  <c r="AL60" i="12" s="1"/>
  <c r="AD88" i="8"/>
  <c r="AE88" i="8"/>
  <c r="AD87" i="8"/>
  <c r="AE87" i="8"/>
  <c r="AJ28" i="12"/>
  <c r="AK28" i="12" s="1"/>
  <c r="AL28" i="12" s="1"/>
  <c r="AN28" i="12"/>
  <c r="AD82" i="8"/>
  <c r="AE82" i="8"/>
  <c r="AN156" i="12"/>
  <c r="AJ156" i="12"/>
  <c r="AK156" i="12" s="1"/>
  <c r="AL156" i="12" s="1"/>
  <c r="AJ30" i="12"/>
  <c r="AK30" i="12" s="1"/>
  <c r="AL30" i="12" s="1"/>
  <c r="AN30" i="12"/>
  <c r="AJ50" i="12"/>
  <c r="AK50" i="12" s="1"/>
  <c r="AL50" i="12" s="1"/>
  <c r="AN50" i="12"/>
  <c r="U30" i="1"/>
  <c r="AN72" i="12"/>
  <c r="AJ72" i="12"/>
  <c r="AK72" i="12" s="1"/>
  <c r="AL72" i="12" s="1"/>
  <c r="V30" i="1" s="1"/>
  <c r="AN102" i="12"/>
  <c r="AJ102" i="12"/>
  <c r="AK102" i="12" s="1"/>
  <c r="AL102" i="12" s="1"/>
  <c r="AJ116" i="12"/>
  <c r="AK116" i="12" s="1"/>
  <c r="AL116" i="12" s="1"/>
  <c r="AN116" i="12"/>
  <c r="AJ148" i="12"/>
  <c r="AK148" i="12" s="1"/>
  <c r="AL148" i="12" s="1"/>
  <c r="AN148" i="12"/>
  <c r="AJ100" i="12"/>
  <c r="AK100" i="12" s="1"/>
  <c r="AL100" i="12" s="1"/>
  <c r="AN100" i="12"/>
  <c r="AN118" i="12"/>
  <c r="AJ118" i="12"/>
  <c r="AK118" i="12" s="1"/>
  <c r="AL118" i="12" s="1"/>
  <c r="U25" i="1"/>
  <c r="AN62" i="12"/>
  <c r="AJ62" i="12"/>
  <c r="AK62" i="12" s="1"/>
  <c r="AL62" i="12" s="1"/>
  <c r="V25" i="1" s="1"/>
  <c r="U72" i="1"/>
  <c r="AN136" i="12"/>
  <c r="AJ136" i="12"/>
  <c r="AK136" i="12" s="1"/>
  <c r="AL136" i="12" s="1"/>
  <c r="V72" i="1" s="1"/>
  <c r="I80" i="1"/>
  <c r="AD81" i="8"/>
  <c r="U52" i="1"/>
  <c r="AN94" i="12"/>
  <c r="AJ94" i="12"/>
  <c r="AK94" i="12" s="1"/>
  <c r="AL94" i="12" s="1"/>
  <c r="V52" i="1" s="1"/>
  <c r="AN70" i="12"/>
  <c r="AJ70" i="12"/>
  <c r="AK70" i="12" s="1"/>
  <c r="AL70" i="12" s="1"/>
  <c r="AN16" i="12"/>
  <c r="AJ16" i="12"/>
  <c r="AK16" i="12" s="1"/>
  <c r="AL16" i="12" s="1"/>
  <c r="AN166" i="12"/>
  <c r="AJ166" i="12"/>
  <c r="AK166" i="12" s="1"/>
  <c r="AL166" i="12" s="1"/>
  <c r="AE81" i="8"/>
  <c r="J80" i="1" s="1"/>
  <c r="AN26" i="12"/>
  <c r="AJ26" i="12"/>
  <c r="AK26" i="12" s="1"/>
  <c r="AL26" i="12" s="1"/>
  <c r="U44" i="1"/>
  <c r="AN86" i="12"/>
  <c r="AJ86" i="12"/>
  <c r="AK86" i="12" s="1"/>
  <c r="AL86" i="12" s="1"/>
  <c r="V44" i="1" s="1"/>
  <c r="U70" i="1"/>
  <c r="AN134" i="12"/>
  <c r="AJ134" i="12"/>
  <c r="AK134" i="12" s="1"/>
  <c r="AL134" i="12" s="1"/>
  <c r="V70" i="1" s="1"/>
  <c r="U36" i="1"/>
  <c r="AN78" i="12"/>
  <c r="AJ78" i="12"/>
  <c r="AK78" i="12" s="1"/>
  <c r="AL78" i="12" s="1"/>
  <c r="V36" i="1" s="1"/>
  <c r="U80" i="1"/>
  <c r="AN152" i="12"/>
  <c r="AJ152" i="12"/>
  <c r="AK152" i="12" s="1"/>
  <c r="AL152" i="12" s="1"/>
  <c r="V80" i="1" s="1"/>
  <c r="AN96" i="12"/>
  <c r="AJ96" i="12"/>
  <c r="AK96" i="12" s="1"/>
  <c r="AL96" i="12" s="1"/>
  <c r="U68" i="1"/>
  <c r="AJ132" i="12"/>
  <c r="AK132" i="12" s="1"/>
  <c r="AL132" i="12" s="1"/>
  <c r="V68" i="1" s="1"/>
  <c r="AN132" i="12"/>
  <c r="U74" i="1"/>
  <c r="AN140" i="12"/>
  <c r="AJ140" i="12"/>
  <c r="AK140" i="12" s="1"/>
  <c r="AL140" i="12" s="1"/>
  <c r="V74" i="1" s="1"/>
  <c r="U78" i="1"/>
  <c r="AN150" i="12"/>
  <c r="AJ150" i="12"/>
  <c r="AK150" i="12" s="1"/>
  <c r="AL150" i="12" s="1"/>
  <c r="V78" i="1" s="1"/>
  <c r="AJ164" i="12"/>
  <c r="AK164" i="12" s="1"/>
  <c r="AL164" i="12" s="1"/>
  <c r="AN164" i="12"/>
  <c r="U17" i="1"/>
  <c r="AN44" i="12"/>
  <c r="AJ44" i="12"/>
  <c r="AK44" i="12" s="1"/>
  <c r="AL44" i="12" s="1"/>
  <c r="V17" i="1" s="1"/>
  <c r="AN46" i="12"/>
  <c r="AJ46" i="12"/>
  <c r="AK46" i="12" s="1"/>
  <c r="AL46" i="12" s="1"/>
  <c r="AJ66" i="12"/>
  <c r="AK66" i="12" s="1"/>
  <c r="AL66" i="12" s="1"/>
  <c r="AN66" i="12"/>
  <c r="U76" i="1"/>
  <c r="AN142" i="12"/>
  <c r="AJ142" i="12"/>
  <c r="AK142" i="12" s="1"/>
  <c r="AL142" i="12" s="1"/>
  <c r="V76" i="1" s="1"/>
  <c r="U42" i="1"/>
  <c r="AJ84" i="12"/>
  <c r="AK84" i="12" s="1"/>
  <c r="AL84" i="12" s="1"/>
  <c r="V42" i="1" s="1"/>
  <c r="AN84" i="12"/>
  <c r="AN20" i="12"/>
  <c r="AJ20" i="12"/>
  <c r="AK20" i="12" s="1"/>
  <c r="AL20" i="12" s="1"/>
  <c r="U34" i="1"/>
  <c r="AN76" i="12"/>
  <c r="AJ76" i="12"/>
  <c r="AK76" i="12" s="1"/>
  <c r="AL76" i="12" s="1"/>
  <c r="V34" i="1" s="1"/>
  <c r="AN40" i="12"/>
  <c r="AJ40" i="12"/>
  <c r="AK40" i="12" s="1"/>
  <c r="AL40" i="12" s="1"/>
  <c r="AN48" i="12"/>
  <c r="AJ48" i="12"/>
  <c r="AK48" i="12" s="1"/>
  <c r="AL48" i="12" s="1"/>
  <c r="U82" i="1"/>
  <c r="AN160" i="12"/>
  <c r="AJ160" i="12"/>
  <c r="AK160" i="12" s="1"/>
  <c r="AL160" i="12" s="1"/>
  <c r="V82" i="1" s="1"/>
  <c r="AN106" i="12"/>
  <c r="AJ106" i="12"/>
  <c r="AK106" i="12" s="1"/>
  <c r="AL106" i="12" s="1"/>
  <c r="AD83" i="8"/>
  <c r="AO156" i="12" s="1"/>
  <c r="AP156" i="12" s="1"/>
  <c r="U62" i="1"/>
  <c r="AN126" i="12"/>
  <c r="AJ126" i="12"/>
  <c r="AK126" i="12" s="1"/>
  <c r="AL126" i="12" s="1"/>
  <c r="V62" i="1" s="1"/>
  <c r="U19" i="1"/>
  <c r="AJ52" i="12"/>
  <c r="AK52" i="12" s="1"/>
  <c r="AL52" i="12" s="1"/>
  <c r="V19" i="1" s="1"/>
  <c r="AN52" i="12"/>
  <c r="U64" i="1"/>
  <c r="AN128" i="12"/>
  <c r="AJ128" i="12"/>
  <c r="AK128" i="12" s="1"/>
  <c r="AL128" i="12" s="1"/>
  <c r="V64" i="1" s="1"/>
  <c r="AJ162" i="12"/>
  <c r="AK162" i="12" s="1"/>
  <c r="AL162" i="12" s="1"/>
  <c r="AN162" i="12"/>
  <c r="U60" i="1"/>
  <c r="AN124" i="12"/>
  <c r="AJ124" i="12"/>
  <c r="AK124" i="12" s="1"/>
  <c r="AL124" i="12" s="1"/>
  <c r="V60" i="1" s="1"/>
  <c r="U48" i="1"/>
  <c r="AN90" i="12"/>
  <c r="AJ90" i="12"/>
  <c r="AK90" i="12" s="1"/>
  <c r="AL90" i="12" s="1"/>
  <c r="V48" i="1" s="1"/>
  <c r="U21" i="1"/>
  <c r="AN54" i="12"/>
  <c r="AJ54" i="12"/>
  <c r="AK54" i="12" s="1"/>
  <c r="AL54" i="12" s="1"/>
  <c r="V21" i="1" s="1"/>
  <c r="U23" i="1"/>
  <c r="AN56" i="12"/>
  <c r="AJ56" i="12"/>
  <c r="AK56" i="12" s="1"/>
  <c r="AL56" i="12" s="1"/>
  <c r="V23" i="1" s="1"/>
  <c r="AJ68" i="12"/>
  <c r="AK68" i="12" s="1"/>
  <c r="AL68" i="12" s="1"/>
  <c r="AN68" i="12"/>
  <c r="AN158" i="12"/>
  <c r="AJ158" i="12"/>
  <c r="AK158" i="12" s="1"/>
  <c r="AL158" i="12" s="1"/>
  <c r="AN18" i="12"/>
  <c r="AJ18" i="12"/>
  <c r="AK18" i="12" s="1"/>
  <c r="AL18" i="12" s="1"/>
  <c r="U54" i="1"/>
  <c r="AN110" i="12"/>
  <c r="AJ110" i="12"/>
  <c r="AK110" i="12" s="1"/>
  <c r="AL110" i="12" s="1"/>
  <c r="V54" i="1" s="1"/>
  <c r="AD86" i="8"/>
  <c r="AE86" i="8"/>
  <c r="AL38" i="12"/>
  <c r="AG36" i="12"/>
  <c r="AH36" i="12" s="1"/>
  <c r="AN36" i="12" s="1"/>
  <c r="AN168" i="12"/>
  <c r="AJ168" i="12"/>
  <c r="AK168" i="12" s="1"/>
  <c r="AL168" i="12" s="1"/>
  <c r="AB76" i="8"/>
  <c r="AC76" i="8" s="1"/>
  <c r="AE76" i="8" s="1"/>
  <c r="J76" i="1" s="1"/>
  <c r="AB77" i="8"/>
  <c r="AC77" i="8" s="1"/>
  <c r="AB78" i="8"/>
  <c r="AC78" i="8" s="1"/>
  <c r="E75" i="8"/>
  <c r="E76" i="8"/>
  <c r="E77" i="8"/>
  <c r="E78" i="8"/>
  <c r="E79" i="8"/>
  <c r="AB72" i="8"/>
  <c r="AC72" i="8" s="1"/>
  <c r="E70" i="8"/>
  <c r="E71" i="8"/>
  <c r="E72" i="8"/>
  <c r="E73" i="8"/>
  <c r="E74" i="8"/>
  <c r="AB68" i="8"/>
  <c r="AC68" i="8" s="1"/>
  <c r="E65" i="8"/>
  <c r="E66" i="8"/>
  <c r="E67" i="8"/>
  <c r="E68" i="8"/>
  <c r="E69" i="8"/>
  <c r="AB61" i="8"/>
  <c r="AC61" i="8" s="1"/>
  <c r="AE61" i="8" s="1"/>
  <c r="AB62" i="8"/>
  <c r="AC62" i="8" s="1"/>
  <c r="AE62" i="8" s="1"/>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AB52" i="8"/>
  <c r="AC52" i="8" s="1"/>
  <c r="AB53" i="8"/>
  <c r="AC53" i="8" s="1"/>
  <c r="E50" i="8"/>
  <c r="E51" i="8"/>
  <c r="E52" i="8"/>
  <c r="E53" i="8"/>
  <c r="E54" i="8"/>
  <c r="AB47" i="8"/>
  <c r="AC47" i="8" s="1"/>
  <c r="AB48" i="8"/>
  <c r="AC48" i="8" s="1"/>
  <c r="E41" i="8"/>
  <c r="E42" i="8"/>
  <c r="E43" i="8"/>
  <c r="E44"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I13" i="1"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O154" i="12" l="1"/>
  <c r="AP154" i="12" s="1"/>
  <c r="AO162" i="12"/>
  <c r="AP162" i="12" s="1"/>
  <c r="AD64" i="8"/>
  <c r="AO118" i="12" s="1"/>
  <c r="AP118" i="12" s="1"/>
  <c r="AE64" i="8"/>
  <c r="I62" i="1"/>
  <c r="AD68" i="8"/>
  <c r="AO126" i="12" s="1"/>
  <c r="AP126" i="12" s="1"/>
  <c r="AE68" i="8"/>
  <c r="J62" i="1" s="1"/>
  <c r="AE15" i="8"/>
  <c r="AD15" i="8"/>
  <c r="AO20" i="12" s="1"/>
  <c r="AP20" i="12" s="1"/>
  <c r="AD63" i="8"/>
  <c r="AO116" i="12" s="1"/>
  <c r="AP116" i="12" s="1"/>
  <c r="AE63" i="8"/>
  <c r="AE57" i="8"/>
  <c r="AD57" i="8"/>
  <c r="AO104" i="12" s="1"/>
  <c r="AP104" i="12" s="1"/>
  <c r="AD77" i="8"/>
  <c r="AO144" i="12" s="1"/>
  <c r="AP144" i="12" s="1"/>
  <c r="AE77" i="8"/>
  <c r="I70" i="1"/>
  <c r="AD72" i="8"/>
  <c r="AO134" i="12" s="1"/>
  <c r="AP134" i="12" s="1"/>
  <c r="AE72" i="8"/>
  <c r="J70" i="1" s="1"/>
  <c r="AD78" i="8"/>
  <c r="AO146" i="12" s="1"/>
  <c r="AP146" i="12" s="1"/>
  <c r="AE78" i="8"/>
  <c r="AE55" i="8"/>
  <c r="AD55" i="8"/>
  <c r="AO100" i="12" s="1"/>
  <c r="AP100" i="12" s="1"/>
  <c r="AQ154" i="12"/>
  <c r="AE25" i="8"/>
  <c r="AD25" i="8"/>
  <c r="AO40" i="12" s="1"/>
  <c r="AP40" i="12" s="1"/>
  <c r="AE18" i="8"/>
  <c r="AD18" i="8"/>
  <c r="AO26" i="12" s="1"/>
  <c r="AP26" i="12" s="1"/>
  <c r="AE24" i="8"/>
  <c r="AD24" i="8"/>
  <c r="AO38" i="12" s="1"/>
  <c r="AP38" i="12" s="1"/>
  <c r="AE30" i="8"/>
  <c r="AD30" i="8"/>
  <c r="AO50" i="12" s="1"/>
  <c r="AP50" i="12" s="1"/>
  <c r="AE33" i="8"/>
  <c r="J23" i="1" s="1"/>
  <c r="I23" i="1"/>
  <c r="AD33" i="8"/>
  <c r="AO56" i="12" s="1"/>
  <c r="AP56" i="12" s="1"/>
  <c r="AE39" i="8"/>
  <c r="AD39" i="8"/>
  <c r="AO68" i="12" s="1"/>
  <c r="AP68" i="12" s="1"/>
  <c r="AO166" i="12"/>
  <c r="AP166" i="12" s="1"/>
  <c r="AE56" i="8"/>
  <c r="AD56" i="8"/>
  <c r="AO102" i="12" s="1"/>
  <c r="AP102" i="12" s="1"/>
  <c r="AE19" i="8"/>
  <c r="AD19" i="8"/>
  <c r="AO28" i="12" s="1"/>
  <c r="AP28" i="12" s="1"/>
  <c r="AE29" i="8"/>
  <c r="AD29" i="8"/>
  <c r="AO48" i="12" s="1"/>
  <c r="AP48" i="12" s="1"/>
  <c r="AE32" i="8"/>
  <c r="J21" i="1" s="1"/>
  <c r="I21" i="1"/>
  <c r="AD32" i="8"/>
  <c r="AO54" i="12" s="1"/>
  <c r="AP54" i="12" s="1"/>
  <c r="AE38" i="8"/>
  <c r="AD38" i="8"/>
  <c r="AO66" i="12" s="1"/>
  <c r="AP66" i="12" s="1"/>
  <c r="AO168" i="12"/>
  <c r="AP168" i="12" s="1"/>
  <c r="AE12" i="8"/>
  <c r="AD12" i="8"/>
  <c r="AO14" i="12" s="1"/>
  <c r="AP14" i="12" s="1"/>
  <c r="AE28" i="8"/>
  <c r="AD28" i="8"/>
  <c r="AO46" i="12" s="1"/>
  <c r="AP46" i="12" s="1"/>
  <c r="AE37" i="8"/>
  <c r="J28" i="1" s="1"/>
  <c r="I28" i="1"/>
  <c r="AD37" i="8"/>
  <c r="AO64" i="12" s="1"/>
  <c r="AP64" i="12" s="1"/>
  <c r="AE40" i="8"/>
  <c r="AD40" i="8"/>
  <c r="AO70" i="12" s="1"/>
  <c r="AP70" i="12" s="1"/>
  <c r="AE53" i="8"/>
  <c r="AD53" i="8"/>
  <c r="AO96" i="12" s="1"/>
  <c r="AP96" i="12" s="1"/>
  <c r="AE59" i="8"/>
  <c r="AD59" i="8"/>
  <c r="AO108" i="12" s="1"/>
  <c r="AP108" i="12" s="1"/>
  <c r="AO152" i="12"/>
  <c r="AP152" i="12" s="1"/>
  <c r="AE48" i="8"/>
  <c r="J44" i="1" s="1"/>
  <c r="I44" i="1"/>
  <c r="AD48" i="8"/>
  <c r="AO86" i="12" s="1"/>
  <c r="AP86" i="12" s="1"/>
  <c r="AE52" i="8"/>
  <c r="J52" i="1" s="1"/>
  <c r="I52" i="1"/>
  <c r="AD52" i="8"/>
  <c r="AO94" i="12" s="1"/>
  <c r="AP94" i="12" s="1"/>
  <c r="AE58" i="8"/>
  <c r="AD58" i="8"/>
  <c r="AO106" i="12" s="1"/>
  <c r="AP106" i="12" s="1"/>
  <c r="AD62" i="8"/>
  <c r="AO114" i="12" s="1"/>
  <c r="AP114" i="12" s="1"/>
  <c r="I76" i="1"/>
  <c r="AD76" i="8"/>
  <c r="AO142" i="12" s="1"/>
  <c r="AP142" i="12" s="1"/>
  <c r="AE47" i="8"/>
  <c r="J42" i="1" s="1"/>
  <c r="I42" i="1"/>
  <c r="AD47" i="8"/>
  <c r="AO84" i="12" s="1"/>
  <c r="AP84" i="12" s="1"/>
  <c r="AE51" i="8"/>
  <c r="J50" i="1" s="1"/>
  <c r="I50" i="1"/>
  <c r="AD51" i="8"/>
  <c r="AO92" i="12" s="1"/>
  <c r="AP92" i="12" s="1"/>
  <c r="AD61" i="8"/>
  <c r="AO112" i="12" s="1"/>
  <c r="AP112" i="12" s="1"/>
  <c r="AQ156" i="12"/>
  <c r="AO164" i="12"/>
  <c r="AP164" i="12" s="1"/>
  <c r="AE17" i="8"/>
  <c r="AD17" i="8"/>
  <c r="AO24" i="12" s="1"/>
  <c r="AP24" i="12" s="1"/>
  <c r="AE14" i="8"/>
  <c r="AD14" i="8"/>
  <c r="AO18" i="12" s="1"/>
  <c r="AP18" i="12" s="1"/>
  <c r="AQ162" i="12"/>
  <c r="AD13" i="8"/>
  <c r="AO16" i="12" s="1"/>
  <c r="AP16" i="12" s="1"/>
  <c r="AE13" i="8"/>
  <c r="AJ36" i="12"/>
  <c r="AK36" i="12" s="1"/>
  <c r="AL36" i="12" s="1"/>
  <c r="AE22" i="8"/>
  <c r="J13" i="1" s="1"/>
  <c r="AD22" i="8"/>
  <c r="AO34" i="12" s="1"/>
  <c r="AP34" i="12" s="1"/>
  <c r="AE20" i="8"/>
  <c r="AD20" i="8"/>
  <c r="AO30" i="12" s="1"/>
  <c r="AP30" i="12" s="1"/>
  <c r="AE23" i="8"/>
  <c r="AD23" i="8"/>
  <c r="AO36" i="12" s="1"/>
  <c r="AP36" i="12" s="1"/>
  <c r="E100" i="7"/>
  <c r="B100" i="7"/>
  <c r="AQ168" i="12" l="1"/>
  <c r="AQ38" i="12"/>
  <c r="AQ96" i="12"/>
  <c r="AQ66" i="12"/>
  <c r="AQ146" i="12"/>
  <c r="W50" i="1"/>
  <c r="AQ92" i="12"/>
  <c r="X50" i="1" s="1"/>
  <c r="AQ114" i="12"/>
  <c r="W44" i="1"/>
  <c r="AQ86" i="12"/>
  <c r="X44" i="1" s="1"/>
  <c r="AQ46" i="12"/>
  <c r="AQ28" i="12"/>
  <c r="AQ104" i="12"/>
  <c r="AQ68" i="12"/>
  <c r="W21" i="1"/>
  <c r="AQ54" i="12"/>
  <c r="X21" i="1" s="1"/>
  <c r="W23" i="1"/>
  <c r="AQ56" i="12"/>
  <c r="X23" i="1" s="1"/>
  <c r="W62" i="1"/>
  <c r="AQ126" i="12"/>
  <c r="X62" i="1" s="1"/>
  <c r="AQ106" i="12"/>
  <c r="AQ70" i="12"/>
  <c r="AQ164" i="12"/>
  <c r="W42" i="1"/>
  <c r="AQ84" i="12"/>
  <c r="X42" i="1" s="1"/>
  <c r="W80" i="1"/>
  <c r="AQ152" i="12"/>
  <c r="X80" i="1" s="1"/>
  <c r="AQ14" i="12"/>
  <c r="AQ102" i="12"/>
  <c r="AQ26" i="12"/>
  <c r="AQ100" i="12"/>
  <c r="W70" i="1"/>
  <c r="AQ134" i="12"/>
  <c r="X70" i="1" s="1"/>
  <c r="AQ108" i="12"/>
  <c r="AQ116" i="12"/>
  <c r="W28" i="1"/>
  <c r="AQ64" i="12"/>
  <c r="X28" i="1" s="1"/>
  <c r="AQ50" i="12"/>
  <c r="AQ118" i="12"/>
  <c r="W52" i="1"/>
  <c r="AQ94" i="12"/>
  <c r="X52" i="1" s="1"/>
  <c r="AQ48" i="12"/>
  <c r="AQ112" i="12"/>
  <c r="W76" i="1"/>
  <c r="AQ142" i="12"/>
  <c r="X76" i="1" s="1"/>
  <c r="AQ166" i="12"/>
  <c r="AQ40" i="12"/>
  <c r="AQ144" i="12"/>
  <c r="AQ20" i="12"/>
  <c r="AQ30" i="12"/>
  <c r="AQ24" i="12"/>
  <c r="AQ18" i="12"/>
  <c r="AQ16" i="12"/>
  <c r="B100" i="12"/>
  <c r="B55" i="8"/>
  <c r="C100" i="12"/>
  <c r="D55" i="8"/>
  <c r="AQ34" i="12"/>
  <c r="X13" i="1" s="1"/>
  <c r="W13" i="1"/>
  <c r="AQ36" i="12"/>
  <c r="E160" i="7"/>
  <c r="E150" i="7"/>
  <c r="E140" i="7"/>
  <c r="E130" i="7"/>
  <c r="B160" i="7"/>
  <c r="B150" i="7"/>
  <c r="B140" i="7"/>
  <c r="B130" i="7"/>
  <c r="B120" i="7"/>
  <c r="B110" i="7"/>
  <c r="B90" i="7"/>
  <c r="B72" i="7"/>
  <c r="B62" i="7"/>
  <c r="B52" i="7"/>
  <c r="B42" i="7"/>
  <c r="B32" i="7"/>
  <c r="B22" i="7"/>
  <c r="B12" i="7"/>
  <c r="E120" i="7"/>
  <c r="E110" i="7"/>
  <c r="E90" i="7" l="1"/>
  <c r="E72" i="7"/>
  <c r="E62" i="7"/>
  <c r="E52" i="7"/>
  <c r="E42" i="7"/>
  <c r="E32" i="7"/>
  <c r="E22" i="7"/>
  <c r="AB46" i="8" l="1"/>
  <c r="AC46" i="8" s="1"/>
  <c r="I40" i="1" l="1"/>
  <c r="AD46" i="8"/>
  <c r="AO82" i="12" s="1"/>
  <c r="AP82" i="12" s="1"/>
  <c r="AE46" i="8"/>
  <c r="J40" i="1" s="1"/>
  <c r="W40" i="1" l="1"/>
  <c r="AQ82" i="12"/>
  <c r="X40" i="1" s="1"/>
  <c r="B82" i="1"/>
  <c r="B78" i="1"/>
  <c r="B74" i="1"/>
  <c r="B66" i="1"/>
  <c r="B56" i="1"/>
  <c r="B54" i="1"/>
  <c r="B48" i="1"/>
  <c r="B30" i="1"/>
  <c r="B25" i="1"/>
  <c r="B19" i="1"/>
  <c r="B15" i="1"/>
  <c r="B11" i="1"/>
  <c r="B9"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5" i="8"/>
  <c r="AC45"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D79" i="8" s="1"/>
  <c r="AO148" i="12" s="1"/>
  <c r="AP148" i="12" s="1"/>
  <c r="AC80" i="8"/>
  <c r="AB84" i="8"/>
  <c r="AC84" i="8" s="1"/>
  <c r="AB85" i="8"/>
  <c r="AC85" i="8" s="1"/>
  <c r="AB11" i="8"/>
  <c r="AC11" i="8" s="1"/>
  <c r="I25" i="1" l="1"/>
  <c r="AD36" i="8"/>
  <c r="AO62" i="12" s="1"/>
  <c r="AP62" i="12" s="1"/>
  <c r="I82" i="1"/>
  <c r="AD85" i="8"/>
  <c r="AO160" i="12" s="1"/>
  <c r="AP160" i="12" s="1"/>
  <c r="I46" i="1"/>
  <c r="AD49" i="8"/>
  <c r="AO88" i="12" s="1"/>
  <c r="AP88" i="12" s="1"/>
  <c r="AD34" i="8"/>
  <c r="AO58" i="12" s="1"/>
  <c r="AP58" i="12" s="1"/>
  <c r="I9" i="1"/>
  <c r="AD11" i="8"/>
  <c r="I66" i="1"/>
  <c r="AD70" i="8"/>
  <c r="AO130" i="12" s="1"/>
  <c r="AP130" i="12" s="1"/>
  <c r="AD84" i="8"/>
  <c r="AO158" i="12" s="1"/>
  <c r="AP158" i="12" s="1"/>
  <c r="I64" i="1"/>
  <c r="AD69" i="8"/>
  <c r="AO128" i="12" s="1"/>
  <c r="AP128" i="12" s="1"/>
  <c r="I38" i="1"/>
  <c r="AD45" i="8"/>
  <c r="AO80" i="12" s="1"/>
  <c r="AP80" i="12" s="1"/>
  <c r="I19" i="1"/>
  <c r="AD31" i="8"/>
  <c r="AO52" i="12" s="1"/>
  <c r="AP52" i="12" s="1"/>
  <c r="I72" i="1"/>
  <c r="AD73" i="8"/>
  <c r="AO136" i="12" s="1"/>
  <c r="AP136" i="12" s="1"/>
  <c r="I68" i="1"/>
  <c r="AD71" i="8"/>
  <c r="AO132" i="12" s="1"/>
  <c r="AP132" i="12" s="1"/>
  <c r="I60" i="1"/>
  <c r="AD67" i="8"/>
  <c r="AO124" i="12" s="1"/>
  <c r="AP124" i="12" s="1"/>
  <c r="AQ148" i="12"/>
  <c r="I58" i="1"/>
  <c r="AD66" i="8"/>
  <c r="AO122" i="12" s="1"/>
  <c r="AP122" i="12" s="1"/>
  <c r="I34" i="1"/>
  <c r="AD43" i="8"/>
  <c r="AO76" i="12" s="1"/>
  <c r="AP76" i="12" s="1"/>
  <c r="I15" i="1"/>
  <c r="AD26" i="8"/>
  <c r="AO42" i="12" s="1"/>
  <c r="AP42" i="12" s="1"/>
  <c r="I48" i="1"/>
  <c r="AD50" i="8"/>
  <c r="AO90" i="12" s="1"/>
  <c r="AP90" i="12" s="1"/>
  <c r="I17" i="1"/>
  <c r="AD27" i="8"/>
  <c r="AO44" i="12" s="1"/>
  <c r="AP44" i="12" s="1"/>
  <c r="I56" i="1"/>
  <c r="AD65" i="8"/>
  <c r="AO120" i="12" s="1"/>
  <c r="AP120" i="12" s="1"/>
  <c r="I32" i="1"/>
  <c r="AD42" i="8"/>
  <c r="AO74" i="12" s="1"/>
  <c r="AP74" i="12" s="1"/>
  <c r="AD21" i="8"/>
  <c r="AO32" i="12" s="1"/>
  <c r="AP32" i="12" s="1"/>
  <c r="AQ32" i="12" s="1"/>
  <c r="X11" i="1" s="1"/>
  <c r="I11" i="1"/>
  <c r="AD54" i="8"/>
  <c r="AO98" i="12" s="1"/>
  <c r="AP98" i="12" s="1"/>
  <c r="AD35" i="8"/>
  <c r="AO60" i="12" s="1"/>
  <c r="AP60" i="12" s="1"/>
  <c r="I36" i="1"/>
  <c r="AD44" i="8"/>
  <c r="AO78" i="12" s="1"/>
  <c r="AP78" i="12" s="1"/>
  <c r="I74" i="1"/>
  <c r="AD75" i="8"/>
  <c r="AO140" i="12" s="1"/>
  <c r="AP140" i="12" s="1"/>
  <c r="AD74" i="8"/>
  <c r="AO138" i="12" s="1"/>
  <c r="AP138" i="12" s="1"/>
  <c r="I54" i="1"/>
  <c r="AD60" i="8"/>
  <c r="AO110" i="12" s="1"/>
  <c r="AP110" i="12" s="1"/>
  <c r="I30" i="1"/>
  <c r="AD41" i="8"/>
  <c r="AO72" i="12" s="1"/>
  <c r="AP72" i="12" s="1"/>
  <c r="AD16" i="8"/>
  <c r="AO22" i="12" s="1"/>
  <c r="AP22" i="12" s="1"/>
  <c r="I78" i="1"/>
  <c r="AD80" i="8"/>
  <c r="AO150" i="12" s="1"/>
  <c r="AP150" i="12" s="1"/>
  <c r="AE36" i="8"/>
  <c r="J25" i="1" s="1"/>
  <c r="AE71" i="8"/>
  <c r="J68" i="1" s="1"/>
  <c r="AE50" i="8"/>
  <c r="J48" i="1" s="1"/>
  <c r="AE35" i="8"/>
  <c r="AE85" i="8"/>
  <c r="J82" i="1" s="1"/>
  <c r="AE70" i="8"/>
  <c r="J66" i="1" s="1"/>
  <c r="AE49" i="8"/>
  <c r="J46" i="1" s="1"/>
  <c r="AE34" i="8"/>
  <c r="AE54" i="8"/>
  <c r="AE69" i="8"/>
  <c r="J64" i="1" s="1"/>
  <c r="AE45" i="8"/>
  <c r="J38" i="1" s="1"/>
  <c r="AE31" i="8"/>
  <c r="J19" i="1" s="1"/>
  <c r="AE80" i="8"/>
  <c r="J78" i="1" s="1"/>
  <c r="AE67" i="8"/>
  <c r="J60" i="1" s="1"/>
  <c r="AE44" i="8"/>
  <c r="J36" i="1" s="1"/>
  <c r="AE27" i="8"/>
  <c r="J17" i="1" s="1"/>
  <c r="AE79" i="8"/>
  <c r="AE66" i="8"/>
  <c r="J58" i="1" s="1"/>
  <c r="AE43" i="8"/>
  <c r="J34" i="1" s="1"/>
  <c r="AE26" i="8"/>
  <c r="J15" i="1" s="1"/>
  <c r="AE73" i="8"/>
  <c r="J72" i="1" s="1"/>
  <c r="AE75" i="8"/>
  <c r="J74" i="1" s="1"/>
  <c r="AE65" i="8"/>
  <c r="J56" i="1" s="1"/>
  <c r="AE42" i="8"/>
  <c r="J32" i="1" s="1"/>
  <c r="AE84" i="8"/>
  <c r="AE74" i="8"/>
  <c r="AE60" i="8"/>
  <c r="J54" i="1" s="1"/>
  <c r="AE41" i="8"/>
  <c r="J30" i="1" s="1"/>
  <c r="AE21" i="8"/>
  <c r="J11" i="1" s="1"/>
  <c r="AE16" i="8"/>
  <c r="AE11" i="8"/>
  <c r="J9" i="1" s="1"/>
  <c r="W11" i="1" l="1"/>
  <c r="W34" i="1"/>
  <c r="AQ76" i="12"/>
  <c r="X34" i="1" s="1"/>
  <c r="W64" i="1"/>
  <c r="AQ128" i="12"/>
  <c r="X64" i="1" s="1"/>
  <c r="AQ138" i="12"/>
  <c r="AQ98" i="12"/>
  <c r="W17" i="1"/>
  <c r="AQ44" i="12"/>
  <c r="X17" i="1" s="1"/>
  <c r="W58" i="1"/>
  <c r="AQ122" i="12"/>
  <c r="X58" i="1" s="1"/>
  <c r="W72" i="1"/>
  <c r="AQ136" i="12"/>
  <c r="X72" i="1" s="1"/>
  <c r="AQ158" i="12"/>
  <c r="W46" i="1"/>
  <c r="AQ88" i="12"/>
  <c r="X46" i="1" s="1"/>
  <c r="W56" i="1"/>
  <c r="AQ120" i="12"/>
  <c r="X56" i="1" s="1"/>
  <c r="W74" i="1"/>
  <c r="AQ140" i="12"/>
  <c r="X74" i="1" s="1"/>
  <c r="W19" i="1"/>
  <c r="AQ52" i="12"/>
  <c r="X19" i="1" s="1"/>
  <c r="W66" i="1"/>
  <c r="AQ130" i="12"/>
  <c r="X66" i="1" s="1"/>
  <c r="W82" i="1"/>
  <c r="AQ160" i="12"/>
  <c r="X82" i="1" s="1"/>
  <c r="W54" i="1"/>
  <c r="AQ110" i="12"/>
  <c r="X54" i="1" s="1"/>
  <c r="W68" i="1"/>
  <c r="AQ132" i="12"/>
  <c r="X68" i="1" s="1"/>
  <c r="AQ58" i="12"/>
  <c r="W48" i="1"/>
  <c r="AQ90" i="12"/>
  <c r="X48" i="1" s="1"/>
  <c r="W30" i="1"/>
  <c r="AQ72" i="12"/>
  <c r="X30" i="1" s="1"/>
  <c r="W36" i="1"/>
  <c r="AQ78" i="12"/>
  <c r="X36" i="1" s="1"/>
  <c r="W32" i="1"/>
  <c r="AQ74" i="12"/>
  <c r="X32" i="1" s="1"/>
  <c r="W15" i="1"/>
  <c r="AQ42" i="12"/>
  <c r="X15" i="1" s="1"/>
  <c r="W60" i="1"/>
  <c r="AQ124" i="12"/>
  <c r="X60" i="1" s="1"/>
  <c r="W38" i="1"/>
  <c r="AQ80" i="12"/>
  <c r="X38" i="1" s="1"/>
  <c r="W25" i="1"/>
  <c r="AQ62" i="12"/>
  <c r="X25" i="1" s="1"/>
  <c r="AQ60" i="12"/>
  <c r="AQ22" i="12"/>
  <c r="W78" i="1"/>
  <c r="AQ150" i="12"/>
  <c r="X78" i="1" s="1"/>
  <c r="AA12" i="12"/>
  <c r="AB12" i="12" s="1"/>
  <c r="R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D16" i="8"/>
  <c r="B21" i="8"/>
  <c r="D21" i="8"/>
  <c r="B26" i="8"/>
  <c r="B31" i="8"/>
  <c r="D31" i="8"/>
  <c r="B36" i="8"/>
  <c r="D36" i="8"/>
  <c r="B41" i="8"/>
  <c r="D41" i="8"/>
  <c r="B50" i="8"/>
  <c r="D50" i="8"/>
  <c r="B60" i="8"/>
  <c r="D60" i="8"/>
  <c r="B65" i="8"/>
  <c r="D65" i="8"/>
  <c r="B70" i="8"/>
  <c r="D70" i="8"/>
  <c r="B75" i="8"/>
  <c r="D75" i="8"/>
  <c r="B80" i="8"/>
  <c r="D80" i="8"/>
  <c r="B85" i="8"/>
  <c r="D85"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<sst xmlns="http://schemas.openxmlformats.org/spreadsheetml/2006/main" count="3519" uniqueCount="1235">
  <si>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</si>
  <si>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</si>
  <si>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</si>
  <si>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</si>
  <si>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</si>
  <si>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</si>
  <si>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</si>
  <si>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</si>
  <si>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</si>
  <si>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</si>
  <si>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</si>
  <si>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</si>
  <si>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</si>
  <si>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</si>
  <si>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</si>
  <si>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</si>
  <si>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</si>
  <si>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</si>
  <si>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</si>
  <si>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</si>
  <si>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</si>
  <si>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</si>
  <si>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</si>
  <si>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</si>
  <si>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</si>
  <si>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</si>
  <si>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</si>
  <si>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</si>
  <si>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</si>
  <si>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</si>
  <si>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</si>
  <si>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</si>
  <si>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</si>
  <si>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</si>
  <si>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</si>
  <si>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</si>
  <si>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</si>
  <si>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</si>
  <si>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</si>
  <si>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</si>
  <si>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</si>
  <si>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</si>
  <si>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</si>
  <si>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</si>
  <si>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</si>
  <si>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</si>
  <si>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</si>
  <si>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</si>
  <si>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</si>
  <si>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</si>
  <si>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</si>
  <si>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</si>
  <si>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</si>
  <si>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</si>
  <si>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</si>
  <si>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</si>
  <si>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</si>
  <si>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</si>
  <si>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</si>
  <si>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</si>
  <si>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</si>
  <si>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</si>
  <si>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</si>
  <si>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</si>
  <si>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</si>
  <si>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</si>
  <si>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</si>
  <si>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</si>
  <si>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</si>
  <si>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</si>
  <si>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</si>
  <si>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</si>
  <si>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</si>
  <si>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</si>
  <si>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</si>
  <si>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</si>
  <si>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</si>
  <si>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</si>
  <si>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</si>
  <si>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</si>
  <si>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</si>
  <si>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</si>
  <si>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</si>
  <si>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</si>
  <si>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</si>
  <si>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</si>
  <si>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</si>
  <si>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</si>
  <si>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</si>
  <si>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</si>
  <si>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</si>
  <si>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</si>
  <si>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</si>
  <si>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</si>
  <si>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</si>
  <si>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</si>
  <si>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</si>
  <si>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</si>
  <si>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</si>
  <si>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</si>
  <si>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</si>
  <si>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</si>
  <si>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</si>
  <si>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</si>
  <si>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</si>
  <si>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</si>
  <si>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</si>
  <si>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</si>
  <si>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</si>
  <si>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</si>
  <si>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</si>
  <si>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</si>
  <si>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</si>
  <si>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</si>
  <si>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</si>
  <si>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</si>
  <si>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</si>
  <si>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</si>
  <si>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</si>
  <si>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</si>
  <si>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</si>
  <si>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</si>
  <si>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</si>
  <si>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</si>
  <si>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</si>
  <si>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</si>
  <si>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</si>
  <si>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</si>
  <si>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</si>
  <si>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</si>
  <si>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</si>
  <si>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</si>
  <si>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</si>
  <si>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</si>
  <si>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</si>
  <si>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</si>
  <si>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</si>
  <si>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</si>
  <si>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</si>
  <si>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</si>
  <si>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</si>
  <si>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</si>
  <si>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</si>
  <si>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</si>
  <si>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</si>
  <si>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</si>
  <si>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</si>
  <si>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</si>
  <si>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</si>
  <si>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</si>
  <si>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</si>
  <si>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</si>
  <si>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</si>
  <si>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</si>
  <si>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</si>
  <si>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</si>
  <si>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</si>
  <si>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</si>
  <si>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</si>
  <si>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</si>
  <si>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</si>
  <si>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</si>
  <si>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</si>
  <si>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</si>
  <si>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</si>
  <si>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</si>
  <si>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</si>
  <si>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</si>
  <si>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</si>
  <si>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</si>
  <si>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</si>
  <si>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</si>
  <si>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</si>
  <si>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</si>
  <si>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</si>
  <si>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</si>
  <si>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</si>
  <si>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</si>
  <si>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</si>
  <si>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</si>
  <si>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</si>
  <si>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</si>
  <si>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</si>
  <si>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</si>
  <si>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</si>
  <si>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</si>
  <si>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</si>
  <si>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</si>
  <si>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</si>
  <si>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</si>
  <si>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</si>
  <si>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</si>
  <si>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</si>
  <si>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</si>
  <si>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</si>
  <si>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</si>
  <si>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</si>
  <si>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</si>
  <si>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</si>
  <si>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</si>
  <si>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</si>
  <si>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</si>
  <si>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</si>
  <si>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</si>
  <si>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</si>
  <si>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</si>
  <si>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</si>
  <si>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</si>
  <si>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</si>
  <si>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</si>
  <si>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</si>
  <si>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</si>
  <si>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</si>
  <si>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</si>
  <si>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</si>
  <si>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</si>
  <si>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</si>
  <si>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</si>
  <si>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</si>
  <si>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</si>
  <si>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</si>
  <si>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</si>
  <si>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</si>
  <si>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</si>
  <si>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</si>
  <si>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</si>
  <si>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</si>
  <si>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</si>
  <si>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</si>
  <si>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</si>
  <si>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</si>
  <si>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</si>
  <si>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</si>
  <si>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</si>
  <si>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</si>
  <si>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</si>
  <si>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</si>
  <si>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</si>
  <si>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</si>
  <si>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</si>
  <si>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</si>
  <si>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</si>
  <si>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</si>
  <si>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</si>
  <si>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</si>
  <si>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</si>
  <si>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</si>
  <si>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</si>
  <si>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</si>
  <si>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</si>
  <si>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</si>
  <si>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</si>
  <si>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</si>
  <si>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</si>
  <si>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</si>
  <si>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</si>
  <si>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</si>
  <si>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</si>
  <si>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</si>
  <si>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</si>
  <si>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</si>
  <si>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</si>
  <si>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</si>
  <si>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</si>
  <si>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</si>
  <si>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</si>
  <si>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</si>
  <si>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</si>
  <si>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</si>
  <si>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</si>
  <si>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</si>
  <si>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</si>
  <si>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</si>
  <si>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</si>
  <si>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</si>
  <si>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</si>
  <si>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</si>
  <si>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</si>
  <si>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</si>
  <si>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</si>
  <si>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</si>
  <si>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</si>
  <si>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</si>
  <si>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</si>
  <si>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</si>
  <si>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</si>
  <si>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</si>
  <si>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</si>
  <si>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</si>
  <si>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</si>
  <si>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</si>
  <si>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</si>
  <si>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</si>
  <si>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</si>
  <si>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</si>
  <si>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</si>
  <si>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</si>
  <si>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</si>
  <si>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</si>
  <si>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</si>
  <si>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</si>
  <si>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</si>
  <si>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</si>
  <si>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</si>
  <si>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</si>
  <si>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</si>
  <si>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</si>
  <si>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</si>
  <si>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</si>
  <si>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</si>
  <si>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</si>
  <si>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</si>
  <si>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</si>
  <si>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</si>
  <si>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</si>
  <si>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</si>
  <si>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</si>
  <si>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</si>
  <si>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</si>
  <si>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</si>
  <si>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</si>
  <si>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</si>
  <si>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</si>
  <si>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</si>
  <si>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</si>
  <si>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</si>
  <si>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</si>
  <si>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</si>
  <si>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</si>
  <si>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</si>
  <si>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</si>
  <si>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</si>
  <si>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</si>
  <si>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</si>
  <si>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</si>
  <si>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</si>
  <si>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</si>
  <si>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</si>
  <si>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</si>
  <si>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</si>
  <si>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</si>
  <si>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</si>
  <si>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</si>
  <si>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</si>
  <si>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</si>
  <si>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</si>
  <si>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</si>
  <si>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</si>
  <si>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</si>
  <si>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</si>
  <si>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</si>
  <si>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</si>
  <si>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</si>
  <si>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</si>
  <si>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</si>
  <si>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</si>
  <si>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</si>
  <si>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</si>
  <si>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</si>
  <si>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</si>
  <si>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</si>
  <si>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</si>
  <si>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</si>
  <si>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</si>
  <si>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</si>
  <si>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</si>
  <si>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</si>
  <si>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</si>
  <si>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</si>
  <si>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</si>
  <si>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</si>
  <si>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</si>
  <si>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</si>
  <si>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</si>
  <si>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</si>
  <si>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</si>
  <si>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</si>
  <si>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</si>
  <si>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</si>
  <si>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</si>
  <si>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</si>
  <si>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</si>
  <si>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</si>
  <si>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</si>
  <si>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</si>
  <si>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</si>
  <si>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</si>
  <si>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</si>
  <si>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1</t>
  </si>
  <si>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</si>
  <si>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</si>
  <si>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</si>
  <si>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</si>
  <si>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</si>
  <si>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</si>
  <si>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</si>
  <si>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</si>
  <si>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</si>
  <si>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</si>
  <si>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</si>
  <si>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</si>
  <si>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</si>
  <si>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</si>
  <si>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</si>
  <si>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</si>
  <si>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</si>
  <si>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</si>
  <si>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</si>
  <si>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</si>
  <si>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</si>
  <si>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</si>
  <si>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</si>
  <si>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</si>
  <si>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8</t>
  </si>
  <si>
    <t>Consecuencia 2 Riesgo 7</t>
  </si>
  <si>
    <t>Consecuencia 2 Riesgo 8</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</si>
  <si>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</si>
  <si>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</si>
  <si>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</si>
  <si>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</si>
  <si>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</si>
  <si>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</si>
  <si>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</si>
  <si>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</si>
  <si>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</si>
  <si>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</si>
  <si>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</si>
  <si>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</si>
  <si>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</si>
  <si>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</si>
  <si>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</si>
  <si>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</si>
  <si>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Posibilidad de beneficiar a grupos de interés contrarios a los objetivos de la Reforma Rural Integral y del Ordenamiento Social de la Propiedad Rural con la definición de lineamientos estratégicos</t>
  </si>
  <si>
    <t>Injerencia mediática de grupos de interés</t>
  </si>
  <si>
    <t>Al momento de realizar actividades que afectan la ejecución presupuestal</t>
  </si>
  <si>
    <t xml:space="preserve">Desatención de prioridades PND, Conpes, ODS y posconflicto </t>
  </si>
  <si>
    <t>Posibilidad de implementar la información generada por la entidad sin que este aprobada dentro del Sistema Integrado de Gestión en beneficio de grupos de interés, partidos políticos o particulares</t>
  </si>
  <si>
    <t>Injerencia en el desarrollo de las funciones</t>
  </si>
  <si>
    <t>Al momento de desarrollar alguna tarea o actividad de un proceso</t>
  </si>
  <si>
    <t>Favorecimiento indebido a grupos de interés</t>
  </si>
  <si>
    <t>Estructurar proyectos de TI para beneficio específico de un tercero o propio.</t>
  </si>
  <si>
    <t>Tráfico de influencias.</t>
  </si>
  <si>
    <t>Elaboración de ficha técnica y estudios previos de contratación</t>
  </si>
  <si>
    <t>Demoras en la disponibilidad del bien o servicio tecnológico a contratar</t>
  </si>
  <si>
    <t>Manejo indebido de la información</t>
  </si>
  <si>
    <t>Incremento en los costos y/o baja calidad del bien o servicio tecnológico</t>
  </si>
  <si>
    <t xml:space="preserve">Omitir o dilatar intencionalmente la gestión de PQRSD para beneficio propio o de terceros </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</si>
  <si>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</si>
  <si>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</si>
  <si>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</si>
  <si>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</si>
  <si>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</si>
  <si>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</si>
  <si>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</si>
  <si>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</si>
  <si>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</si>
  <si>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</si>
  <si>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Alterar u omitir la información física o jurídica levantada durante las fases de formulación  e implementación de Planes de Ordenamiento Social de la Propiedad, limitando las actuaciones como gestores catastrales para favorecer a terceros.</t>
  </si>
  <si>
    <t>Presencia de intereses particulares, financieros y/o políticos</t>
  </si>
  <si>
    <t>Durante la recolección y análisis de la información primaria para la implementación del Plan de Ordenamiento Social de la propiedad en el municipio programado.</t>
  </si>
  <si>
    <t>Investigaciones y sanciones.</t>
  </si>
  <si>
    <t>Debilidad en la auditoria de la información del componente físico-jurídico  capturada en campo.</t>
  </si>
  <si>
    <t>Perdida de credibilidad institucional</t>
  </si>
  <si>
    <t>Solicitar o recibir dadivas por inscripción en el Registro de Sujetos de Ordenamiento</t>
  </si>
  <si>
    <t>Falta de ética profesional del funcionario o personal vinculado a la entidad.</t>
  </si>
  <si>
    <t>En el proceso de inscripción en el RESO</t>
  </si>
  <si>
    <t>Deterioro de la imagen institucional.</t>
  </si>
  <si>
    <t>Hallazgos, observaciones y/o acciones sancionatorias por parte de los organismos de control.</t>
  </si>
  <si>
    <t>Alterar u omitir información en desarrollo del procedimiento de Registro de Sujetos de Ordenamiento, para favorecer a terceros.</t>
  </si>
  <si>
    <t>Desconocimiento de la normatividad y lineamientos establecidos para el desarrollo del registro de sujetos de ordenamiento</t>
  </si>
  <si>
    <t>En el proceso de valoración y calidad puede alterarse u omitir información</t>
  </si>
  <si>
    <t>Pérdida de la credibilidad institucional.</t>
  </si>
  <si>
    <t>Demandas contra la entidad y/o funcionarios</t>
  </si>
  <si>
    <t>1. Falta de ética profesional del funcionario o personal vinculado a la entidad.</t>
  </si>
  <si>
    <t>1. Afectación de credibilidad e imagen institucional</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</si>
  <si>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</si>
  <si>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</si>
  <si>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</si>
  <si>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</si>
  <si>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</si>
  <si>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</si>
  <si>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En las fases iniciales de los procesos agrarios y de formalización.</t>
  </si>
  <si>
    <t>2. Interés de terceros  en la dilatar u orientar la decisión de procesos agrarios.</t>
  </si>
  <si>
    <t>Manipulación y/u omisión de la información obtenida en la visita agronómica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</si>
  <si>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</si>
  <si>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Durante el desarrollo de la visita agronómica del predio y en la realización del estudio complementario de títulos</t>
  </si>
  <si>
    <t>Afectación en el logro de indicadores y metas asociadas a compra de predios en actividades misionales</t>
  </si>
  <si>
    <t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t>
  </si>
  <si>
    <t>Investigaciones y/o hallazgos presentados por parte de órganos de control</t>
  </si>
  <si>
    <t xml:space="preserve">Manipulación de la información durante las actividades de verificación de requisitos mínimos del predio de tipo jurídico, técnico o ambiental  bajo el cual se materialice un subsidio, para beneficio propio o de un tercero </t>
  </si>
  <si>
    <t xml:space="preserve">Presencia de intereses particulares o conductas de recibir o solicitar beneficios por parte de los profesionales asignados para el estudio de predios objeto de materialización del subsidio </t>
  </si>
  <si>
    <t>Durante la  valoración integral del predio, en el marco del análisis de los requisitos mínimos del predio de tipo jurídico, técnico o ambiental.</t>
  </si>
  <si>
    <t>Afectación en el logro de indicadores y metas asociadas a adquisición de predios en zonas focalizadas</t>
  </si>
  <si>
    <t>Desconocimiento de los requisitos establecidos en los  Procedimientos ACCTI-P-016 Materialización del Subsidio  - Adquisición del predio y ACCTI-P-017  Materialización del subsidio- Implementación del proyecto productivo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</si>
  <si>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</si>
  <si>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</si>
  <si>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En la elaboración del informe técnico-jurídico preliminar y definitivo, se puede favorecer intereses a particulares a efectos de establecer el inicio fase administrativa y/o judicial</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</si>
  <si>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</si>
  <si>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</si>
  <si>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Desconocimiento de los requisitos establecidos en el Procedimiento ACCTI-P-005 Revocatoria Baldíos a Persona Natural -Ley 160/94 y ACCTI-P-014 Titulación de Baldíos POSPR, por parte de colaboradores nuevos que ingresan al Grupo de Revocatoria</t>
  </si>
  <si>
    <t>Manipulación de la información entregada a las  subdirecciones misionales según el  POSPR-P-006 P Procedimiento Único de Ordenamiento Social de la Propiedad,  para beneficio propio o de terceros</t>
  </si>
  <si>
    <t>Presencia de intereses particulares o conductas de recibir o solicitar beneficios por parte de los profesionales asignados para la adjudicación de predios baldíos en las zonas focalizadas</t>
  </si>
  <si>
    <t xml:space="preserve">Durante la  validación  de la información remitida por parte DGOSP, como en la  elaboración  del informe  técnico  - jurídico preliminar  y definitivo en el marco del procedimiento único </t>
  </si>
  <si>
    <t>Afectación en el logro de indicadores y metas asociadas a adjudicación de predios baldíos y bienes fiscales patrimoniales en los municipios focalizados</t>
  </si>
  <si>
    <t>Desconocimiento de los requisitos establecidos en el Procedimiento POSPR-P-006 PROCEDIMIENTO ÚNICO DE ORDENAMIENTO SOCIAL DE LA PROPIEDAD, para la adjudicación de predios baldíos en los municipios focalizados, por parte del equipo profesional asignado</t>
  </si>
  <si>
    <t>Adquisición de predios con enfoque diferencial étnico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</si>
  <si>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</si>
  <si>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En la verificación de requisitos.</t>
  </si>
  <si>
    <t>Detrimento patrimonial debido al abuso indebido de los recursos de la entidad.</t>
  </si>
  <si>
    <t>Debilidades en el seguimiento y aplicación de los controles establecidos en el procedimiento.</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</si>
  <si>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</si>
  <si>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</si>
  <si>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</si>
  <si>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 xml:space="preserve">En la formulación y ejecución de la iniciativa comunitaria. </t>
  </si>
  <si>
    <t>Vulneración en derechos colectivos de comunidades.</t>
  </si>
  <si>
    <t>Intervención de un tercero en la construcción de la iniciativa comunitaria.</t>
  </si>
  <si>
    <t xml:space="preserve">Detrimento patrimonial  </t>
  </si>
  <si>
    <t>Dilación en la atención a las solicitudes de comunidades étnicas favoreciendo intereses particulares.</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</si>
  <si>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</si>
  <si>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</si>
  <si>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</si>
  <si>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</si>
  <si>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</si>
  <si>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</si>
  <si>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</si>
  <si>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</si>
  <si>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En el desarrollo de las fases administrativas</t>
  </si>
  <si>
    <t>2. Baja cobertura de capacitaciones frente a responsabilidades disciplinarias, fiscales o penales por incurrir en potenciales actos de corrupción con alcance a contratistas y funcionarios</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</si>
  <si>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</si>
  <si>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</si>
  <si>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</si>
  <si>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</si>
  <si>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</si>
  <si>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baldíos a Entidades de Derecho Público para beneficio particular o de terceros</t>
  </si>
  <si>
    <t xml:space="preserve">Presencia de intereses particulares o conductas de recibir o solicitar beneficios en la adjudicación de terrenos baldíos de la Nación a Entidades de Derecho Público por parte del profesional de SATN designado </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</si>
  <si>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</si>
  <si>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</si>
  <si>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Desconocimiento de los requisitos establecidos en el Procedimiento de Adjudicación de Baldíos a Entidades de Derecho Público por colaboradores nuevos que ingresan al grupo funcional de EDP en la SATN</t>
  </si>
  <si>
    <t>Ofrecer en la UGT promesa de éxito en la realización o priorización de un trámite a cambio de un beneficio personal</t>
  </si>
  <si>
    <t>En cualquiera de las fases del procedimiento de limitación de propiedad</t>
  </si>
  <si>
    <t>2. Presiones por las partes interesadas</t>
  </si>
  <si>
    <t>Manipulación de la información durante la visita técnica, levantamientos topográficos en campo y procesamiento de la información en oficina, ante una posible afectación de la cabida y linderos a los predios solicitados por el área misional, para beneficios particulares.</t>
  </si>
  <si>
    <t>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t>
  </si>
  <si>
    <t>En el desarrollo de la visita técnica, durante el postproceso de la información recopilada en campo y en la generación de informes técnicos que describen la cabida y linderos de los predios.</t>
  </si>
  <si>
    <t>* Afectación en el desarrollo de las actividades misionales.
* Investigaciones por parte de órganos de control.
* Afectación de credibilidad e imagen institucional
* Detrimento patrimonial</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</si>
  <si>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</si>
  <si>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</si>
  <si>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</si>
  <si>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</si>
  <si>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</si>
  <si>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Perdida de la credibilidad institucional</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</si>
  <si>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</si>
  <si>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</si>
  <si>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</si>
  <si>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</si>
  <si>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</si>
  <si>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</si>
  <si>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 xml:space="preserve">Emitir conceptos y viabilidades jurídicas para favorecer intereses propios o de terceros </t>
  </si>
  <si>
    <t xml:space="preserve">Dadivas y coimas </t>
  </si>
  <si>
    <t xml:space="preserve">En el trámite de formulación de conceptos o viabilidades jurídicas </t>
  </si>
  <si>
    <t xml:space="preserve">Expedición de actos administrativos contrarios a la normatividad vigente </t>
  </si>
  <si>
    <t xml:space="preserve">Amenazas o presiones indebidas y exposiciones del colaborador frente a terceros interesados </t>
  </si>
  <si>
    <t xml:space="preserve">Pérdida de credibilidad y confianza institucional </t>
  </si>
  <si>
    <t xml:space="preserve">Aplicación discrecional de las normas para favorecer intereses de terceros </t>
  </si>
  <si>
    <t xml:space="preserve">Desconocimiento de las normas que rigen el actuar de la Entidad </t>
  </si>
  <si>
    <t xml:space="preserve">En la formulación de conceptos o viabilidades jurídicas </t>
  </si>
  <si>
    <t xml:space="preserve">Investigaciones y Sanciones </t>
  </si>
  <si>
    <t xml:space="preserve">Beneficio a particulares al determinar los criterios aplicar y desconocimiento de la Política de Prevención del Daño Antijurídico </t>
  </si>
  <si>
    <t xml:space="preserve">Detrimento Patrimonial y Pérdida de la credibilidad institucional </t>
  </si>
  <si>
    <t>No ejecutar las acciones de cobro coactivo para favorecer intereses propios o de terceros.</t>
  </si>
  <si>
    <t>Beneficios particular del colaborador.</t>
  </si>
  <si>
    <t xml:space="preserve">En el desarrollo del procedimiento cobro coactivo </t>
  </si>
  <si>
    <t>Investigaciones y Sanciones.</t>
  </si>
  <si>
    <t>No dar trámite a procesos de cobro coactivo y presiones indebidas</t>
  </si>
  <si>
    <t xml:space="preserve">Detrimento patrimonial  y Pérdida de credibilidad institucional </t>
  </si>
  <si>
    <t>Orientar la defensa jurídica de la ANT o algunas de sus actuaciones  en perjuicio de sus intereses para favorecer a un tercero.</t>
  </si>
  <si>
    <t>Beneficios particulares del colaborador.</t>
  </si>
  <si>
    <t>En el desarrollo de defensa jurídica.</t>
  </si>
  <si>
    <t>Dilatar o no ejecutar las acciones de cobro coactivo para favorecer intereses propios o de terceros</t>
  </si>
  <si>
    <t>Presiones  indebidas.</t>
  </si>
  <si>
    <t>Orientar la defensa jurídica de la ANT o algunas de sus actuaciones en perjuicios de sus intereses para favorecer a un tercero.</t>
  </si>
  <si>
    <t>Celebración indebida de contratos en beneficio particular o de un tercero.</t>
  </si>
  <si>
    <t>Indebida verificación de requisitos y evaluación no objetiva de los proveedores.</t>
  </si>
  <si>
    <t>En cualquier fase del proceso de contratación.</t>
  </si>
  <si>
    <t>Detrimento patrimonial.</t>
  </si>
  <si>
    <t>Vicios en la estructuración de los pliegos y términos.</t>
  </si>
  <si>
    <t>Investigaciones y sanciones por parte de órganos de control, así como pérdida de credibilidad institucional.</t>
  </si>
  <si>
    <t>Aprobación de informes y pagos de contratos sin cumplimiento del objeto, obligaciones y/o requisitos contractuales en beneficio particular o de terceros.</t>
  </si>
  <si>
    <t>Desconocimiento del supervisor de las obligaciones contractuales y/o requisitos para el pago.</t>
  </si>
  <si>
    <t>En la aprobación de pagos y/o liquidación de contratos.</t>
  </si>
  <si>
    <t>Alto número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</si>
  <si>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</si>
  <si>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</si>
  <si>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y asignación de los bienes de la Agencia Nacional de Tierras</t>
  </si>
  <si>
    <t xml:space="preserve">Detrimento patrimonial e investigaciones y sanciones </t>
  </si>
  <si>
    <t>Falta de controles en la asignación y actualización de bienes en el aplicativo</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</si>
  <si>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</si>
  <si>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</si>
  <si>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</si>
  <si>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</si>
  <si>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</si>
  <si>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</si>
  <si>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pagos realizados por la Agencia Nacional de Tierras, sin el cumplimiento de requisitos legales, presupuestales y contables, en beneficio de un particular.</t>
  </si>
  <si>
    <t>Fallas en el control de los requisitos para la causación económica</t>
  </si>
  <si>
    <t>Desde la recepción de cuentas hasta el pago al beneficiario final</t>
  </si>
  <si>
    <t>Detrimento patrimonial</t>
  </si>
  <si>
    <t>Desconocimiento del procedimiento de pagos y listas de chequeo</t>
  </si>
  <si>
    <t>Investigaciones y sanciones por parte de órganos de control, así como perdida de credibilidad institucional</t>
  </si>
  <si>
    <t>Modificar, alterar u omitir información relevante en los informes emitidos por la Oficina de Control Interno a fin de beneficiar a terceros</t>
  </si>
  <si>
    <t xml:space="preserve">Falencias en los lineamientos para ejecutar los ejercicio de auditoría y evaluación independiente </t>
  </si>
  <si>
    <t>En la ejecución de las actividades establecidas en el plan  anual de auditoría vigente</t>
  </si>
  <si>
    <t>Pérdida de credibilidad de la Oficina de Control Interno</t>
  </si>
  <si>
    <t>Falta de ética de los auditores internos.</t>
  </si>
  <si>
    <t>Exposición a sanciones e investigaciones disciplinarias, penales, fiscales y favorecimiento o perjuicios a terceros</t>
  </si>
  <si>
    <t>Pérdida de documentación en los expedientes de procesos de investigación disciplinaria, en beneficio del o de los investigados</t>
  </si>
  <si>
    <t>Falta de control del expediente disciplinario</t>
  </si>
  <si>
    <t>En cualquiera de las fases de la investigación disciplinaria</t>
  </si>
  <si>
    <t>Investigaciones por parte de órganos de control</t>
  </si>
  <si>
    <t>Prescripción o caducidad de la acción disciplinaria en favor de los implicados.</t>
  </si>
  <si>
    <t>Falta del control en los términos de actuación en cada etapa procesal</t>
  </si>
  <si>
    <t>Incumplimiento de la  reserva sumarial de la acción disciplinaria en favor de terceros (Artículo 95 de Ley 734 de 2002)</t>
  </si>
  <si>
    <t>Consejo Directivo de la ANT</t>
  </si>
  <si>
    <t>Anual</t>
  </si>
  <si>
    <t>Asegurar que el Plan de Acción Anual y el Plan estratégico sean pertinentes a los objetivos de reforma rural integral y de Ordenamiento social de la propiedad rural.</t>
  </si>
  <si>
    <t>Es sesiones de Consejo Directivo, se someten para consideración y aprobación el Plan de Acción Anual y el Plan Estratégico cuatrienal, de acuerdo con los compromisos, objetivos, acciones, metas, plazos y responsables propuestos por las dependencias.</t>
  </si>
  <si>
    <t>No se aprueban los Planes de Acción y el Plan Estratégico y se deben realizar los ajustes orientados de acuerdo con las recomendaciones para que sean pertinentes a los objetivos de Reforma Rural Integral y de Ordenamiento Social de la Propiedad Rural.</t>
  </si>
  <si>
    <t>Acta de sesión de Consejo Directivo ANT donde se aprueba el Plan de Acción Anual y Plan Estratégico cuatrienal</t>
  </si>
  <si>
    <t>El Consejo Directivo de la ANT aprueba el Plan de Acción Anual Institucional y el Plan Estratégico Cuatrienal de acuerdo a los objetivos de reforma rural integral y de Ordenamiento social de la propiedad rural.</t>
  </si>
  <si>
    <t>Oficina de Planeación</t>
  </si>
  <si>
    <t>Mensual</t>
  </si>
  <si>
    <t>Propender que todos los documentos publicados en el Sistema Integrado de Gestión - SIG de la entidad estén aprobados</t>
  </si>
  <si>
    <t>La Oficina de Planeación valida los documentos que han sido elaborados, revisados y aprobados por los responsables del Proceso, con el fin de cumplir los requisitos para la publicación de estos.</t>
  </si>
  <si>
    <t>Si la validación del documento no cumple con la evaluación de la pertinencia de este, no se acepta y se presenta las observaciones al elaborador</t>
  </si>
  <si>
    <t>Reporte de documentos publicados en el SIG</t>
  </si>
  <si>
    <t>El responsable asignado por la Oficina de Planeación evalúa el documento con base a la SOLICITUD DE ELABORACIÓN, MODIFICACIÓN Y ELIMINACIÓN INTI-F-007 y la pertinencia de este</t>
  </si>
  <si>
    <t>Subdirección de Sistemas de Información de Tierras</t>
  </si>
  <si>
    <t>Cuatrimestral</t>
  </si>
  <si>
    <t>Revisar y aprobar que la necesidad indicada en la ficha técnica y estudios previos de las adquisiciones que son de proyectos de TI cumplan con el principio de pluralidad de oferentes y neutralidad tecnológica</t>
  </si>
  <si>
    <t xml:space="preserve">Solicitud de revisión y aprobación mediante correo electrónico institucional </t>
  </si>
  <si>
    <t xml:space="preserve">La ficha técnica y/o estudios previos deben ser aprobados por parte del Subdirector de Sistemas de Información de lo contrario no es posible continuar con el proceso de contratación </t>
  </si>
  <si>
    <t>Ficha técnica y/o estudio técnico aprobado</t>
  </si>
  <si>
    <t>Revisar y aprobar la ficha técnica y/o estudio técnico de las adquisiciones de los proyectos de TI</t>
  </si>
  <si>
    <t>Secretaría General - Servicio al Ciudadano</t>
  </si>
  <si>
    <t>Trimestral</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</si>
  <si>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</si>
  <si>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</si>
  <si>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</si>
  <si>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</si>
  <si>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</si>
  <si>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Semestral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</si>
  <si>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</si>
  <si>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canales de atención por medio de los cuales se pueden denunciar los posibles hechos de corrupción</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</si>
  <si>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</si>
  <si>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</si>
  <si>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 xml:space="preserve">Campaña de sensibilización frente a los trámites dirigida a la ciudadanía </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</si>
  <si>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</si>
  <si>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</si>
  <si>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</si>
  <si>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Subdirector de Planeación Operativa</t>
  </si>
  <si>
    <t>Cada vez que se formule o implemente un Plan de Ordenamiento Social de la Propiedad en un municipio programado.</t>
  </si>
  <si>
    <t xml:space="preserve">Fortalecer la  vigilancia ciudadana durante la formulación y implementación de POSPR </t>
  </si>
  <si>
    <t>Mediante espacios de articulación con la comunidad, presentar o socializar en los municipios programados la intervención en el marco de la formulación e implementación de POSPR,  incluyendo la difusión de mensajes claves anticorrupción.</t>
  </si>
  <si>
    <t>1. Se remiten las informaciones asociadas a presuntos actos de corrupción  a la Oficina del Inspector de Tierras.</t>
  </si>
  <si>
    <t>1. Registros de asistencia la actividad realizada.
2. Presentaciones, cartillas o piezas comunicativas elaboradas.</t>
  </si>
  <si>
    <t xml:space="preserve">Realizar espacios de articulación con la comunidades en la formulación e implementación de los POSPR en el marco de la  cultura de la veeduría  y  rendición de cuenta </t>
  </si>
  <si>
    <t>Garantizar la confiabilidad y precisión de la información del componente físico-jurídico capturada en campo, permitiendo detectar la calidad de la información en materia catastral para prevenir inconsistencias, omisiones y alteraciones de la información física o jurídica de los predios</t>
  </si>
  <si>
    <t>Mediante la implementación de esquemas de control de calidad a la información del componente físico-jurídico  capturada en campo,  analizando las  diferentes variables tanto catastrales como jurídicas dando como resultado la aprobación o no para los predios revisados, evitando así la omisión y la alteración de la información física o jurídica de los predios</t>
  </si>
  <si>
    <t>En caso de No Aprobado se hace devolución al socio estratégico para que realicen los ajustes de conformidad con los hallazgos reportados en los Informes de Validación.</t>
  </si>
  <si>
    <t>Documento o soporte de verificación de calidad de la información catastral</t>
  </si>
  <si>
    <t>Validar la información catastral por parte de la ANT en calidad de gestor catastral bajo los lineamientos vigentes de la autoridad catastral.</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</si>
  <si>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</si>
  <si>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</si>
  <si>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</si>
  <si>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por cada usuario con rol valorador</t>
  </si>
  <si>
    <t>Acceso controlado a la información a través de permisos para la solicitud FISO.</t>
  </si>
  <si>
    <t>Informar a los valoradores sobre cambios que se hayan presentado en el proceso de valoración y los riesgos que implica el realizar modificaciones o alterar la información del FISO</t>
  </si>
  <si>
    <t>A través de reuniones y correos electrónicos en los cuales se informa sobre los ajustes y actualizaciones del proceso de valoración</t>
  </si>
  <si>
    <t xml:space="preserve">si no se realizan las retroalimentaciones sobre las actualizaciones en el proceso de valoración, es posible que se incurran en errores al momento de analizar las solicitudes de inclusión al RESO </t>
  </si>
  <si>
    <t>Listados de asistencia, actas, presentaciones o correos electrónicos</t>
  </si>
  <si>
    <t>Retroalimentaciones al equipo RESO sobre los casos valorados y las consecuencias que acarrea las modificaciones y/o divulgación de información para beneficio de un tercero.</t>
  </si>
  <si>
    <t>Líderes UGT</t>
  </si>
  <si>
    <t>Según programación</t>
  </si>
  <si>
    <t>Subdirección de Procesos Agrarios y Gestión Jurídica: - Contratista – Líderes/Revisores. Subdirección de Seguridad Jurídica: - Contratista – Líderes/Revisores
Unidades de Gestión Territorial - Contratista – Líderes/Revisores</t>
  </si>
  <si>
    <t>Por Demanda</t>
  </si>
  <si>
    <t>Cotejar que la actuación administrativa descrita en el proyecto de acto administrativo y las decisiones u órdenes que este contiene, concuerden con los elementos probatorios y documentos complementarios que hacen parte del expediente, de acuerdo con la normatividad vigente.</t>
  </si>
  <si>
    <t>Los líderes/revisores de cada proceso revisan los actos administrativos que se proyectan por parte de los abogados sustanciadores de las Subdirecciones y de  las Unidades de Gestión Territorial ; la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</si>
  <si>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</si>
  <si>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o Unidades de Gestión Territorial,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</si>
  <si>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</si>
  <si>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</si>
  <si>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</si>
  <si>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</si>
  <si>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</si>
  <si>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</si>
  <si>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asignado</t>
  </si>
  <si>
    <t>Dirección de Acceso a Tierras (Profesional de Compra Directa DAT)</t>
  </si>
  <si>
    <t>Asegurar que las visitas agronómica y topográfica del predio cumplan con la información y documentación completa y con las características según los requisitos exigidos</t>
  </si>
  <si>
    <t>Diligenciando el ACCTI-F-007 Forma unificada de visita de caracterización documental</t>
  </si>
  <si>
    <t>Gestionar el ajuste para las desviaciones halladas. De identificarse la necesidad de una nueva visita de validación, realizarla, así como elevar consulta a las entidades del orden nacional y territorial correspondientes.</t>
  </si>
  <si>
    <t>ACCTI-F-007 Forma unificada de visita de caracterización documental</t>
  </si>
  <si>
    <t>Asegurar que la forma ACCTI-F-007-Visita de caracterización del predio, cumpla con la información y documentación completa, vigente y con las características según los requisitos exigidos</t>
  </si>
  <si>
    <t>Revisando que el informe de visita técnica, coincida con el área reportada en títulos</t>
  </si>
  <si>
    <t>Informar al propietario la necesidad de rectificación de cabida (área) y/o linderos, revisando el caso y solicitándole los documentos correspondientes.</t>
  </si>
  <si>
    <t>ACCTI-F-022 Estudio preliminar y complementario de títulos</t>
  </si>
  <si>
    <t>Asegurar que la forma ACCTI-F-022-Estudio preliminar y complementario de títulos, esté debidamente diligenciada, en el aparte de rectificación de cabida (área) y/o linderos y que cumpla con los requisitos.</t>
  </si>
  <si>
    <t>Subdirección de Acceso a Tierras en Zonas Focalizadas  (Profesionales asignados)</t>
  </si>
  <si>
    <t>Verificar la realización del análisis de un predio  objeto de materialización de un Subsidio, que cumpla con  la verificación jurídica , técnico y ambiental.</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</si>
  <si>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</si>
  <si>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</si>
  <si>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t>
  </si>
  <si>
    <t>Verificar el cumplimiento de requisitos del(los) propietario(s)  y del predio(s), como condiciones mínimas (jurídicas, técnicas y ambientales) para la materialización del subsidio,  mediante la revisión de un expediente en  cada trimestre del año.</t>
  </si>
  <si>
    <t xml:space="preserve">
Verificar  que la implementación del proyecto productivo objeto de materialización de un Subsidio, cumpla con la verificación técnica y financiera.
</t>
  </si>
  <si>
    <t>Mediante la verificación de cumplimiento de requisitos según procedimiento con  registro de las formas:  ACCTI-F-019 Estructuración Participativa de Proyectos Productivos,ACCTI-F-013 Plan de compras,ACCTI-F-014 Acta de Entrega de Bienes y Servicios, ACCTI-F-016 FORMA CONTROL DE SALDOS,ACCTI-F-017 FORMA CIERRE TÉCNICO Y FINANCIERO</t>
  </si>
  <si>
    <t>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t>
  </si>
  <si>
    <t xml:space="preserve">Verificar el cumplimiento de requisitos  técnicos y financieros en la implementación del proyecto productivo para la materialización del subsidio,  mediante la revisión de un expediente en  cada trimestre del año.
</t>
  </si>
  <si>
    <t>Subdirección de Acceso a Tierras por Demanda y Descongestión   (Profesionales asignados)</t>
  </si>
  <si>
    <t xml:space="preserve">Reducir potenciales demoras que se puedan presentar en el desarrollo de la actuación administrativa de la Revocatoria Directa   </t>
  </si>
  <si>
    <t>Revisando los expedientes o actuaciones administrativas de revocatoria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</si>
  <si>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</si>
  <si>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</si>
  <si>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Revisar e impulsar los procesos de revocatoria en curso, mediante diligenciamiento de la lista de chequeo y/o matriz de revocatoria</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</si>
  <si>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</si>
  <si>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</si>
  <si>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</si>
  <si>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</si>
  <si>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Incorporar oportunamente, la solicitud o información de la revocatoria en la forma ACCTI-F-097 Matriz de Revocatoria Directa</t>
  </si>
  <si>
    <t xml:space="preserve">Validar la decisión Acto Administrativo de Apertura,  mediante la verificación  del Informe Técnico Jurídico Preliminar, conforme al procedimiento único.
 </t>
  </si>
  <si>
    <t xml:space="preserve">Con los resultados de la validación de la información aportada en la operación del procedimiento se elabora el informe técnico jurídico preliminar para fundamentar la apertura del procedimiento ( Acto Administrativo de Apertura).
 </t>
  </si>
  <si>
    <t>La información faltante será solicitada por el profesional asignado a la dependencia correspondiente, según el  desarrollo de las actuaciones administrativas.</t>
  </si>
  <si>
    <t xml:space="preserve">Un Acta de verificación
Formato  POSPR-F-014 INFORME TÉCNICO JURÍDICO PRELIMINAR.
Resolución de Apertura Trámite Administrativo( notificada).
</t>
  </si>
  <si>
    <t>Verificar, semestralmente, la realización del informe técnico jurídico preliminar, con base en el análisis de la información aportada del procedimiento de un expediente.</t>
  </si>
  <si>
    <t xml:space="preserve">Validar la decisión Acto Administrativo de Cierre,  mediante la verificación  del Informe Técnico Jurídico Definitivo , conforme al procedimiento único.
</t>
  </si>
  <si>
    <t xml:space="preserve">Con los  resultados del Informe Técnico Jurídico Preliminar y  de la Audiencia Pública de Resultados, se elaborará el Informe Técnico definitivo ( Acto Administrativo de Cierre).
</t>
  </si>
  <si>
    <t xml:space="preserve">La información faltante será solicitada por el profesional asignado a la dependencia correspondiente, según el  desarrollo de las actuaciones administrativas.
</t>
  </si>
  <si>
    <t xml:space="preserve">Un Acta de verificación
Formato POSPR-F-015 INFORME TÉCNICO JURÍDICO DEFINITIVO.
Resolución de Cierre de Trámite Administrativo (notificada)
Folio de Matricula Inmobiliaria. </t>
  </si>
  <si>
    <t>Verificar, semestralmente, la realización del informe técnico jurídico definitivo y la expedición  del Acto Administrativo de cierre, con base en el análisis de la información aportada del procedimiento de un expediente.</t>
  </si>
  <si>
    <t xml:space="preserve">Servidor público encargado en el Equipo de Adquisición de Predios </t>
  </si>
  <si>
    <t>Según programación cada vez que se les asigne una oferta voluntaria para adquirir un predio</t>
  </si>
  <si>
    <t>Verificar que la información y documentación de la oferta este completa y con todos los requisitos y documentos exigidos.</t>
  </si>
  <si>
    <t>de acuerdo con lo establecido en la FORMA ACCTI-F-021-FORMA OFERTA VOLUNTARIA DE PREDIOS.</t>
  </si>
  <si>
    <t>Si el responsable de presentar la oferta no diligencia la forma de manera adecuada no se debe continuar el proceso hasta que se subsane la situación.</t>
  </si>
  <si>
    <t>Formato de oferta voluntaria de predios debidamente diligenciada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</si>
  <si>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t>
  </si>
  <si>
    <t>El Equipo técnico de iniciativas comunitarias de la Dirección de Asuntos Étnicos.</t>
  </si>
  <si>
    <t>Siempre que haya un proceso de priorización de iniciativa comunitaria</t>
  </si>
  <si>
    <t>Brindar garantías de transparencia y legalidad en el proceso.</t>
  </si>
  <si>
    <t>Realizar el proceso de socialización y formulación participativa de la Iniciativa de acuerdo a lo establecido en la guía operativa para la implementación de iniciativas comunitarias.</t>
  </si>
  <si>
    <t>Evidenciar las falencias y reportar al líder del Equipo de Iniciativas Comunitarias para tomar las acciones correspondientes, respecto a suspender, subsanar y/o continuar con la Iniciativa Comunitaria.</t>
  </si>
  <si>
    <t>Las evidencias se registrarán en el acta denominada "Acta de socialización y formulación participativa de la IC"</t>
  </si>
  <si>
    <t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t>
  </si>
  <si>
    <t>Siempre que sea cofinanciada una iniciativa comunitaria por la ANT</t>
  </si>
  <si>
    <t>Realizar la selección objetiva y transparente de los proveedores de acuerdo a lo establecido en la guía operativa.</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</si>
  <si>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</si>
  <si>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proveedores, con las respectivas firmas.</t>
  </si>
  <si>
    <t>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</si>
  <si>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</si>
  <si>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</si>
  <si>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</si>
  <si>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</si>
  <si>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</si>
  <si>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</si>
  <si>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</si>
  <si>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La Subdirección de Asuntos Étnicos realiza Mesas técnicas de seguimiento mensual donde se verifica por cada procedimiento de formalización el estado y ruta a seguir.</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</si>
  <si>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</si>
  <si>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</si>
  <si>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procedimientos de formalización, con el respectivo soporte de asistencia.</t>
  </si>
  <si>
    <t>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</si>
  <si>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</si>
  <si>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</si>
  <si>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</si>
  <si>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</si>
  <si>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</si>
  <si>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o delegado a la Propiedad y el Asesor de la Subdirección de Administración de Tierras de la Nación-SATN.</t>
  </si>
  <si>
    <t>Verificar el cumplimiento del procedimiento de Limitación a la Propiedad según documentos aportados en la solicitud, acorde con requisitos normativos</t>
  </si>
  <si>
    <t>Revisando por parte del Profesional Líder de LP las decisiones administrativas definidas frente a Limitación a la Propiedad, registrando   visto bueno en el trámite  como control previo antes de firma del Subdirector.</t>
  </si>
  <si>
    <t>Se informa al profesional designado y se realiza el ajuste correspondiente para decisión administrativa final sobre limitación a la propiedad</t>
  </si>
  <si>
    <t>Acta de reunión de revisión aleatoria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</si>
  <si>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</si>
  <si>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</si>
  <si>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</si>
  <si>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</si>
  <si>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ACCTI-F-065 Forma Auto de Archivo por Desistimiento Tácito o Expreso</t>
  </si>
  <si>
    <t>Realizar la revisión jurídica inicial y técnica de las solicitudes de adjudicación de baldíos a Entidades de Derecho Público-EDP, recibidos en la Subdirección de Administración de Tierras de la Nación-SATN.</t>
  </si>
  <si>
    <t>Verificar el cumplimiento de requisitos jurídicos y técnicos en la revisión inicial efectuada por la 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</si>
  <si>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</si>
  <si>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</si>
  <si>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</si>
  <si>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</si>
  <si>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 xml:space="preserve">cada vez que se recibe una solicitud </t>
  </si>
  <si>
    <t>Verificar y revisar el procedimiento realizado en campo por medio de la validación de evidencias de los formatos, datos de campo y del proceso de oficina con relación en la construcción de los linderos para la definición de la cabida.</t>
  </si>
  <si>
    <t>El control de calidad se realiza evaluando los resultados del levantamiento topográfico, el resultado del control se registra en la matriz de control de calidad donde se evalúa desde el procedimiento de campo, pasando por el procesamiento de datos de campo, hasta la generación de informes (Plano, informe levantamiento, redacción técnica de linderos, cruce de información geográfica) en los formatos definidos por la Agencia. "Revisión de los productos generados, bajo las especificaciones de las guías y formatos oficiales adoptados por la Agencia" GINFO-P-007 (ITEM 10)</t>
  </si>
  <si>
    <t>En el caso de No conformidad técnica en el producto, se reporta al profesional o socio estratégico para que este ajuste la información necesaria; este ajuste es nuevamente sometido a un control de calidad. Ningún informe relacionado con el levantamiento topográfico es entregado al solicitante o área misional sin contar con la conformidad de control de calidad.</t>
  </si>
  <si>
    <t xml:space="preserve">Matriz control de Calidad </t>
  </si>
  <si>
    <t>Profesionales de la Subdirección de Talento Humano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</si>
  <si>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</si>
  <si>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</si>
  <si>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</si>
  <si>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</si>
  <si>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Verificar el cumplimiento de los requisitos exigidos por el empleo a proveer, de acuerdo con los requisitos de Ley y los contemplados en el Manual Específico de Funciones y de Competencias Laborales de la Agencia.</t>
  </si>
  <si>
    <t>Funcionario designado para la custodia de expedientes</t>
  </si>
  <si>
    <t>Llevar el registro actualizado de los documentos que conforman el expediente laboral</t>
  </si>
  <si>
    <t>Una vez conformado el expediente del funcionario posesionado, el responsable del control diligencia la hoja de control del expediente, y la actualiza cada vez que surjan nuevos documentos.</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</si>
  <si>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</si>
  <si>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</si>
  <si>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</si>
  <si>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Grupo de Conceptos - Líder</t>
  </si>
  <si>
    <t xml:space="preserve">El líder del Grupo de Conceptos, previa supervisión por parte del Jefe Jurídico, estudiará y decidirá la procedencia de su expedición. </t>
  </si>
  <si>
    <t>El líder de conceptos verificará la viabilidad jurídica o concepto, así como  la solicitud que dio origen al mismo y   la normatividad vigente que soporte la respuesta  y demás documentos anexos.</t>
  </si>
  <si>
    <t xml:space="preserve">El Líder del Grupo de Conceptos, en caso de tener discrepancias con el contenido del documento emitido, lo regresará al escribiente, mediante el sistema de gestión  documental ORFEO, detallando allí el motivo y solicitando realizar los respectivos ajustes. </t>
  </si>
  <si>
    <t>Cada vez que se expide una viabilidad jurídica o concepto, se efectuará el control.</t>
  </si>
  <si>
    <t>El líder del Grupo de Conceptos,  solicitará a quien proyecte la viabilidad jurídica o concepto, la solicitud que dio origen al mismo, así como la normatividad vigente que soporta la respuesta y demás documentos anexos.</t>
  </si>
  <si>
    <t>Grupo de Representación Judicial - Líder</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</si>
  <si>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</si>
  <si>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</si>
  <si>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</si>
  <si>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El líder de Representación Judicial,  en caso de tener discrepancias con el contenido del documento emitido, lo regresará al escribiente, mediante el sistema de gestión  documental ORFEO, detallando allí el motivo y solicitando realizar los respectivos ajustes. </t>
  </si>
  <si>
    <t>Cada vez que la Agencia Nacional de Tierras sea notificada de una demanda, deberá establecer un término al  servidor público / colaborador para entregar el proyecto de la contestación.</t>
  </si>
  <si>
    <t xml:space="preserve">El líder de Grupo de Representación Judicial, previo visto bueno al proyecto de cobro coactivo, verificará el mismo, determinando así la procedencia o no de este. </t>
  </si>
  <si>
    <t>El líder del Grupo de Representación Judicial previo visto bueno al proyecto de contestación de la demanda,  verificará el mismo, determinando así la procedencia  o no de ésta.</t>
  </si>
  <si>
    <t>Coordinación para la Gestión Contractual - Secretaría General</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</si>
  <si>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</si>
  <si>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</si>
  <si>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</si>
  <si>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</si>
  <si>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</si>
  <si>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</si>
  <si>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Matriz asignación de procesos contractuales, donde se especifica tipo de proceso y abogado responsable.</t>
  </si>
  <si>
    <t>Revisión de la documentación precontractual que de cumplimiento a procedimientos, formas, instructivos y/o manuales en atención a las normas de contratación establecidas para tal fin.</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</si>
  <si>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</si>
  <si>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</si>
  <si>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</si>
  <si>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</si>
  <si>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</si>
  <si>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</si>
  <si>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t>
  </si>
  <si>
    <t>La suscripción en físico y/o línea a través del aplicativo dispuesto por la Agencia a las cuentas enviadas para pago, denotan el conocimiento y verificación por parte de los supervisores de las obligaciones y objeto contractual.</t>
  </si>
  <si>
    <t>Reporte de las aprobaciones y rechazos efectuados por parte de los supervisores.</t>
  </si>
  <si>
    <t>Realizar las aprobaciones de supervisión para los contratos suscritos.</t>
  </si>
  <si>
    <t>Almacenista
Subdirección Administrativa y Financiera</t>
  </si>
  <si>
    <t>Verificar el buen estado y uso de los bienes de la Agencia Nacional de Tierras, a través de un seguimiento al inventario de la entidad</t>
  </si>
  <si>
    <t>Se debe realizar un seguimiento a la verificación de existencia de los bienes de la entidad, confrontándolo con la información registrada en el aplicativo que tiene dispuesto la Agencia para el control de bienes, con el fin de identificar las pérdidas o daños de los mismos.</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</si>
  <si>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</si>
  <si>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mensual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</si>
  <si>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la existencia de los mismos y detectar posibles faltantes del inventario.</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</si>
  <si>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</si>
  <si>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</si>
  <si>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</si>
  <si>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</si>
  <si>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</si>
  <si>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</si>
  <si>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Subdirección Administrativa y Financiera - Gestión Documental
Secretaría General - EIST</t>
  </si>
  <si>
    <t>Controlar el acceso a los expedientes electrónicos e híbridos que se encuentran disponibles en el sistema de información de gestión documental ORFEO</t>
  </si>
  <si>
    <t>Identificar los roles por dependencia para el acceso a la información, con el propósito de mantener la información en entorno seguro, garantizando la preservación de la confidencialidad, la integridad y la disponibilidad de la información.</t>
  </si>
  <si>
    <t>Cuando no se cumple los permisos de acceso a la información se vulnera la confidencialidad, la integridad y la disponibilidad de la información de la entidad. En caso de acceso indebido el gestor documental (enlace) de cada dependencia debe validar los acceso a través de la opción "seguridad" de cada expediente disponible en el sistema determinando  quienes tienen acceso al expediente.</t>
  </si>
  <si>
    <t>Reporte de la configuración de los expedientes en el sistema de información ORFEO</t>
  </si>
  <si>
    <t>Implementar controles de acceso a la información que reposa en el Sistema de Gestión Documental ORFEO.</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</si>
  <si>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</si>
  <si>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</si>
  <si>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</si>
  <si>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</si>
  <si>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</si>
  <si>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</si>
  <si>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Jefe de la Oficina de Control Interno</t>
  </si>
  <si>
    <t>Identificar las necesidades de actualización de los lineamientos establecidos para la auditoría y la evaluación independiente.</t>
  </si>
  <si>
    <t>Determinar cuáles son los documentos que requieren actualización frente a la normatividad vigente aplicable para el ejercicio de la auditoría y la evaluación independiente</t>
  </si>
  <si>
    <t>Se aplica el conducto regular establecido para las Oficina de Control en cuando a posibles hechos de corrupción</t>
  </si>
  <si>
    <t>Documentos actualizados en el Sistema Integrado de Gestión</t>
  </si>
  <si>
    <t>Documentos de lineamientos de auditoría y evaluación independiente, actualizados según necesidad</t>
  </si>
  <si>
    <t>Fortalecer las competencias de los auditores</t>
  </si>
  <si>
    <t>Socializando el código de ética del auditor</t>
  </si>
  <si>
    <t>Listado de asistencia a socialización</t>
  </si>
  <si>
    <t>Socializaciones del código de ética del auditor</t>
  </si>
  <si>
    <t>adecuado</t>
  </si>
  <si>
    <t>oportuna</t>
  </si>
  <si>
    <t>prevenir</t>
  </si>
  <si>
    <t>confiable</t>
  </si>
  <si>
    <t>se investigan oportunamente</t>
  </si>
  <si>
    <t>completa</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</si>
  <si>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</si>
  <si>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</si>
  <si>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</si>
  <si>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</si>
  <si>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</si>
  <si>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</si>
  <si>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</si>
  <si>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</si>
  <si>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</si>
  <si>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Matriz de seguimiento de control de procesos disciplinarios y base de Autos autorizando o negando copias</t>
  </si>
  <si>
    <t>Registro de carpeta de control de préstamo de expedientes a sujetos procesales</t>
  </si>
  <si>
    <t>Digitalización carpeta de registro y control de acceso a los expedientes por los sujetos procesales.</t>
  </si>
  <si>
    <t>Oficina Jurídica - Grupo de Control Interno Disciplinario</t>
  </si>
  <si>
    <t>1. Subdirección de Talento Humano.
2. Secretaría General.
3. Oficina Jurídica</t>
  </si>
  <si>
    <t>DIRECCIÓN DE ASUNTOS ÉTNICOS</t>
  </si>
  <si>
    <t>Memorando 20235000218113 - INCLUSIÓN DE ACTIVIDAD PREVENTIVA PARA EL RIESGO ACCTI-COR-8 "capacitación de funcionarios y contratistas sobre Mapa de riesgos y anticorrupción, así como las sanciones a las que se enfrentan los profesionales por casos de corrupción dentro de sus labores."</t>
  </si>
  <si>
    <t>El riesgo no cuenta con acción preventiva en la versión 1 de 2023</t>
  </si>
  <si>
    <t>OFICINA JURÍDICA</t>
  </si>
  <si>
    <t>Capacitar a funcionarios y contratistas sobre Mapa de riesgos y anticorrupción, así como las sanciones a las que se enfrentan los profesionales por casos de corrupción dentro de sus labores.</t>
  </si>
  <si>
    <t>Dirección de Asuntos Étnicos</t>
  </si>
  <si>
    <t>Jornadas de capacitación realizadas</t>
  </si>
  <si>
    <t>Cumplimiento: (# de expedientes disciplinarios archivados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</si>
  <si>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</si>
  <si>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Cumplimiento: (# de expedientes de procesos disciplinarios registrados en la matriz de seguimiento y control / Total de expedientes de procesos disciplinarios).
Impacto: (# de procesos adelantados por violación de la reserva sobre la violación de procesos disciplinarios)</t>
  </si>
  <si>
    <t>GTHU-COR-1</t>
  </si>
  <si>
    <t>GTHU-COR-2</t>
  </si>
  <si>
    <t>GTHU-COR-3</t>
  </si>
  <si>
    <t>GTHU-COR-4</t>
  </si>
  <si>
    <t>GTHU-COR-5</t>
  </si>
  <si>
    <t>GTHU-COR-C.1.1</t>
  </si>
  <si>
    <t>GTHU-COR-C.2.1</t>
  </si>
  <si>
    <t>GTHU-COR-C.3.1</t>
  </si>
  <si>
    <t>GTHU-COR-C.4.1</t>
  </si>
  <si>
    <t>GTHU-COR-C.5.1</t>
  </si>
  <si>
    <t>GTHU-COR-C.5.2</t>
  </si>
  <si>
    <t>GTHU-COR-P.1.1</t>
  </si>
  <si>
    <t>GTHU-COR-P.2.1</t>
  </si>
  <si>
    <t>GTHU-COR-P.3.1</t>
  </si>
  <si>
    <t>GTHU-COR-P.4.1</t>
  </si>
  <si>
    <t>GTHU-COR-P.5.1</t>
  </si>
  <si>
    <t>GTHU-COR-P.5.2</t>
  </si>
  <si>
    <t>Seguimiento a la implementación, ajustes y/o desarrollos del Software Disciplinario y/o plataforma dispuesta.</t>
  </si>
  <si>
    <t>Documentos de seguimiento a la implementación, ajustes y/o desarrollos del Software</t>
  </si>
  <si>
    <t>Seguimiento a carpeta de registro y control de acceso a los expedientes por los sujetos procesales.</t>
  </si>
  <si>
    <t>Seguimiento a la carpeta de registro realizado</t>
  </si>
  <si>
    <t xml:space="preserve">Publicación de banner informativo </t>
  </si>
  <si>
    <t>Banner publicado</t>
  </si>
  <si>
    <t>Oficina Jurídica
Control Interno Disciplinario</t>
  </si>
  <si>
    <t xml:space="preserve">Oficina Jurídica
Control Interno Disciplinario
</t>
  </si>
  <si>
    <t>Memorando 20231030219263 - INCLUSIÓN DE RIESGOS (GTHU-COR-3, GTHU-COR-4, GTHU-COR-5) , ACTIVIDADES DE CONTROL (GTHU-COR-C.3.1, GTHU-COR-C.4.1, GTHU-COR-C.5.1 y GTHU-COR-C.5.2) Y ACCIONES PREVENTIVAS (GTHU-COR-P.3.1, GTHU-COR-P.4.1, GTHU-COR-P.5.1 y GTHU-COR-P.5.2) RELACIONADAS CON CONTROL INTERNO DISCIPLINARIO:</t>
  </si>
  <si>
    <t>Supervisión en la proyección de conceptos y viabilidades jurídicas por
parte del Líder o revisores del Grupo de Conceptos, quienes revisarán la
respuesta, su solicitud, la normatividad que la soporta y demás documentos anexos.</t>
  </si>
  <si>
    <t>Trazabilidad en el sistema de gestión documental ORFEO:
Número de radicado donde se evidencia la
solicitud original y sus anexos más los documentos aprobados y suscritos por el jefe de Oficina Jurídica.</t>
  </si>
  <si>
    <t>Supervisión del procedimiento de cobro coactivo por parte del Líder del Grupo de Representación judicial, quien verificará su cumplimiento en la
respuesta, su solicitud, la normatividad que la soporta y demás documentos del expediente.</t>
  </si>
  <si>
    <t>Supervisión de las respuestas de demanda por parte del líder o revisores del Grupo de Representación Judicial, quien solicitará a quien proyecte la contestación de la demanda, la notificación que dio origen a esta.</t>
  </si>
  <si>
    <t>Trazabilidad en el sistema de gestión documental ORFEO:
Número de radicado donde se evidencia la solicitud original y sus anexos más los documentos aprobados y suscritos por el jefe de Oficina Jurídica</t>
  </si>
  <si>
    <t>APJUR-COR-C.1.1</t>
  </si>
  <si>
    <t>APJUR-COR-C.2.1</t>
  </si>
  <si>
    <t>APJUR-COR-C.3.1</t>
  </si>
  <si>
    <t>APJUR-COR-C.4.1</t>
  </si>
  <si>
    <t>Número de conceptos y viabilidades supervisados / Número de conceptos y viabilidades emitidos</t>
  </si>
  <si>
    <t>Número de procesos de cobros coactivos supervisados / Número de procesos de cobros coactivos ejecutados</t>
  </si>
  <si>
    <t>Número de respuestas a las demandas supervisadas / Número de respuestas a las demandas notificadas</t>
  </si>
  <si>
    <t>APJUR-COR-P.1.1</t>
  </si>
  <si>
    <t xml:space="preserve">Líder del Grupo de Conceptos/ Jefe de Oficina Jurídica </t>
  </si>
  <si>
    <t>APJUR-COR-P.2.1</t>
  </si>
  <si>
    <t xml:space="preserve">Líder del Grupo de Conceptos / Jefe de Oficina Jurídica </t>
  </si>
  <si>
    <t>APJUR-COR-P.3.1</t>
  </si>
  <si>
    <t xml:space="preserve">Líder del Grupo de Representación Judicial / Jefe de Oficina Jurídica </t>
  </si>
  <si>
    <t>Manual de Cobro Coactivo implementado.</t>
  </si>
  <si>
    <t>APJUR-COR-P.4.1</t>
  </si>
  <si>
    <t>Implementación de la Política de Prevención del Daño Antijurídico para vigencia 2022 - 2023</t>
  </si>
  <si>
    <t>Estrategia de Prevención del Daño Antijurídico
implementada</t>
  </si>
  <si>
    <t>Publicación del Normograma actualizado a la vigencia 2023</t>
  </si>
  <si>
    <t>Versión actualizada al 2023 del Normograma
publicada en la Página Web de la Entidad</t>
  </si>
  <si>
    <t>Implementación del Manual de Cobro Coactivo</t>
  </si>
  <si>
    <t>Desarrollo de sesiones del Comité de Conciliación de la Entidad</t>
  </si>
  <si>
    <t xml:space="preserve">Actas de las sesiones del Comité de Conciliación </t>
  </si>
  <si>
    <t>Memorando 20231030219263 - actualización en la redacción de controles y evidencias (APJUR-COR-C.1.1, APJUR-COR-C.2.1, APJUR-COR-C.3.1, APJUR-COR-C.4.1) y de las acciones preventivas e indicadores (APJUR-COR-P.1.1, APJUR-COR-P.2.1, APJUR-COR-P.3.1 y APJUR-COR-P.4.1)</t>
  </si>
  <si>
    <t>"Debido a que, se ha encontrado una manera más clara de expresar la información allí contenida, que permite a los responsables de las acciones un mayor entendimiento y facilidad en el proceso de recopilación y aporte de evidencias."</t>
  </si>
  <si>
    <t>COORDINACIÓN DE UGT'S</t>
  </si>
  <si>
    <t>Memorando 20237000219403 - eliminar Riesgo POSPPR-COR-4</t>
  </si>
  <si>
    <t>"dado que ya no se realiza diligenciamiento o entrega del Formulario de Inscripción de Sujetos de Ordenamiento – FISO. Por ende, este ya no sería un riesgo que se podría ver materializado.</t>
  </si>
  <si>
    <t>Actualización</t>
  </si>
  <si>
    <t>Se solicitan estas actualizaciones debido a una recomendación de la Oficina de Control Interno en la auditoria al seguimiento del primer cuatrimestre del 2022 sobre el fortalecimiento de la definición de los indicadores, permitiendo con esta modificación realizar una medición mas precisa de la efectividad de las acciones</t>
  </si>
  <si>
    <t>*Las solicitudes con respecto a cambio de indicadores obedece a una recomendación emitida por la Oficina de Control Interno en la auditoria de seguimiento a estos instrumentos realizada a corte de mayo del 2023, permitiendo así una medición mas precisa de la eficiencia de los indicadores
*Para la actualización del control "control POSPPR-COR-C.1.1" con respecto a evidencias, se ajusta debido a los productos derivados de las jornadas sociales
*Con respecto al aumento de meta para la acción preventiva esto se debe al cumplimiento anticipado de la acción a corte del primer cuatrimestre emitido por la Oficina de Control Interno, por lo que con este aumento se indica que estas acciones se seguirán realizando y midiendo</t>
  </si>
  <si>
    <t>*Las solicitudes con respecto a cambio de indicadores obedece a una recomendación emitida por la Oficina de Control Interno en la auditoria de seguimiento a estos instrumentos realizada a corte de mayo del 2023, permitiendo así una medición mas precisa de la eficiencia de los indicadores
*Con respecto al aumento de meta para la acción preventiva esto se debe al cumplimiento anticipado de la acción a corte del primer cuatrimestre emitido por la Oficina de Control Interno, por lo que con este aumento se indica que estas acciones se seguirán realizando y midiendo</t>
  </si>
  <si>
    <t>Se solicitan estos ajustes debido a los cambios que se han venido desarrollando en la dinámica institucional relacionada con el método de captura del RESO por medio de WhatsApp y las automatizaciones que se están desarrollando dentro del proceso de inclusión al RESO. Es importante mencionar, que esta modificación también se acoge a una recomendación de la Oficina de Control Interno emitida en el informe de seguimiento</t>
  </si>
  <si>
    <t>Se solicita el ajuste de cambio de dependencia ya que el grupo de topografía ahora depende de la Dirección de Gestión del Ordenamiento Social de La Propiedad. Por otra parte, con respecto al cambio de evidencias esta se relaciona a como se esta ejecutando la acción preventiva actualmente</t>
  </si>
  <si>
    <t>DIRECCIÓN DE GESTIÓN DEL ORDENAMIENTO SOCIAL DE LA PROPIEDAD + Subdirección de Sistemas de Información de Tierras</t>
  </si>
  <si>
    <t>DIRECCIÓN DE GESTIÓN DEL ORDENAMIENTO SOCIAL DE LA PROPIEDAD + Subdirección de Planeación Operativa</t>
  </si>
  <si>
    <t>DIRECCIÓN DE GESTIÓN DEL ORDENAMIENTO SOCIAL DE LA PROPIEDAD</t>
  </si>
  <si>
    <t>DIRECCIÓN DE GESTIÓN DEL ORDENAMIENTO SOCIAL DE LA PROPIEDAD ( Geografía y Topografía)</t>
  </si>
  <si>
    <t>Numero de fichas técnicas y/o estudios técnicos revisados y validados</t>
  </si>
  <si>
    <t>INTI-COR-P.2.1</t>
  </si>
  <si>
    <t>Realizar el seguimiento a los proyectos de TI</t>
  </si>
  <si>
    <t xml:space="preserve">Subdirección Sistemas de Información de Tierras </t>
  </si>
  <si>
    <t xml:space="preserve">Numero de informes seguimiento elaborados de proyectos TI </t>
  </si>
  <si>
    <t>Número de municipios programados para la formulación e implementación de POSPR donde se realizaron espacios de articulación con las comunidades</t>
  </si>
  <si>
    <t>Difundir mensajes claves de prevención de la corrupción y gratuidad de trámites de la ANT en los municipios programados, a  través de los espacios de articulación con las comunidades</t>
  </si>
  <si>
    <t>Subdirección de Planeación Operativa</t>
  </si>
  <si>
    <t>No. De Municipios donde se difundieron mensajes claves de prevención de la corrupción y gratuidad de trámites de la ANT / No. De Municipios  donde se proyecta difundir mensajes claves anticorrupción.</t>
  </si>
  <si>
    <t>POSPPR-COR-P.1.1</t>
  </si>
  <si>
    <t>Número de documentos de verificación de calidad de la información catastral elaborados para el periodo</t>
  </si>
  <si>
    <t>POSPPR-COR-P.1.2</t>
  </si>
  <si>
    <t>Elaborar documentos o soportes de validación catastral para municipios programados por Unidades de Intervención territorial</t>
  </si>
  <si>
    <t>Número Unidades de Intervención validadas/ Número Unidades de Intervención barridas</t>
  </si>
  <si>
    <t xml:space="preserve">Número de acuerdos de confidencialidad firmados </t>
  </si>
  <si>
    <t>POSPPR-COR-P.2.1</t>
  </si>
  <si>
    <t>Realizar la validación de la información obtenida de los cruces de la consulta del ciudadano en diferentes fuentes externas para inclusión o no al RESO</t>
  </si>
  <si>
    <t>Dirección de Gestión de Ordenamiento Social de La Propiedad</t>
  </si>
  <si>
    <t>Numero de informes del resultado del cruce de consulta de fuentes externas de las solicitudes para inclusión o no al RESO</t>
  </si>
  <si>
    <t>Retroalimentaciones a Equipo del RESO y/o SSIT realizadas</t>
  </si>
  <si>
    <t>POSPPR-COR-P.3.1</t>
  </si>
  <si>
    <t>Aplicar los controles de calidad al proceso de valoración de las solicitudes de inclusión al RESO</t>
  </si>
  <si>
    <t>Numero de informes con la relación de las solicitudes de inclusión o no al RESO con el resultado de la segunda valoración</t>
  </si>
  <si>
    <t>El Asesor de la Dirección de Gestión de Ordenamiento Social de La Propiedad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</si>
  <si>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Dirección de Gestión de Ordenamiento Social de La Propiedad
 ( Geografía y Topografía)</t>
  </si>
  <si>
    <t>GINFO-COR-P.1.1</t>
  </si>
  <si>
    <t xml:space="preserve">Realizar capacitaciones en los procedimientos y especificaciones técnicas de topografía </t>
  </si>
  <si>
    <t>Numero de charlas y capacitaciones Realizadas  / Numero de charlas y capacitaciones programadas
* Evidencia: Listado de asistencia o enlace de grabación de Teams</t>
  </si>
  <si>
    <t>DEST-COR-1</t>
  </si>
  <si>
    <t>INTI-COR-1</t>
  </si>
  <si>
    <t>INTI-COR-2</t>
  </si>
  <si>
    <t>GEMA-COR-1</t>
  </si>
  <si>
    <t>GEMA-COR-2</t>
  </si>
  <si>
    <t>POSPPR-COR-1</t>
  </si>
  <si>
    <t>POSPPR-COR-2</t>
  </si>
  <si>
    <t>POSPPR-COR-3</t>
  </si>
  <si>
    <t>SEJUT-COR-1</t>
  </si>
  <si>
    <t>SEJUT-COR-2</t>
  </si>
  <si>
    <t>ACCTI-COR-1</t>
  </si>
  <si>
    <t>ACCTI-COR-2</t>
  </si>
  <si>
    <t>ACCTI-COR-3</t>
  </si>
  <si>
    <t>ACCTI-COR-4</t>
  </si>
  <si>
    <t>ACCTI-COR-5</t>
  </si>
  <si>
    <t>ACCTI-COR-6</t>
  </si>
  <si>
    <t>ACCTI-COR-7</t>
  </si>
  <si>
    <t>ACCTI-COR-8</t>
  </si>
  <si>
    <t>ACCTI-COR-9</t>
  </si>
  <si>
    <t>ADMTI-COR-1</t>
  </si>
  <si>
    <t>ADMTI-COR-2</t>
  </si>
  <si>
    <t>ADMTI-COR-3</t>
  </si>
  <si>
    <t>GINFO-COR-1</t>
  </si>
  <si>
    <t>APJUR-COR-1</t>
  </si>
  <si>
    <t>APJUR-COR-2</t>
  </si>
  <si>
    <t>APJUR-COR-3</t>
  </si>
  <si>
    <t>APJUR-COR-4</t>
  </si>
  <si>
    <t>ADQBS-COR-1</t>
  </si>
  <si>
    <t>ADQBS-COR-2</t>
  </si>
  <si>
    <t>ADMBS-COR-1</t>
  </si>
  <si>
    <t>ADMBS-COR-2</t>
  </si>
  <si>
    <t>GEFIN-COR-1</t>
  </si>
  <si>
    <t>SEYM-COR-1</t>
  </si>
  <si>
    <t>DEST-COR-C.1.1</t>
  </si>
  <si>
    <t>INTI-COR-C.1.1</t>
  </si>
  <si>
    <t>INTI-COR-C.2.1</t>
  </si>
  <si>
    <t>GEMA-COR-C.1.1</t>
  </si>
  <si>
    <t>GEMA-COR-C.2.1</t>
  </si>
  <si>
    <t>GEMA-COR-C.2.2</t>
  </si>
  <si>
    <t>POSPPR-COR-C.1.1</t>
  </si>
  <si>
    <t>POSPPR-COR-C.1.2</t>
  </si>
  <si>
    <t>POSPPR-COR-C.2.1</t>
  </si>
  <si>
    <t>POSPPR-COR-C.3.1</t>
  </si>
  <si>
    <t>SEJUT-COR-C.1.1</t>
  </si>
  <si>
    <t>SEJUT-COR-C.2.1</t>
  </si>
  <si>
    <t>ACCTI-COR-C.1.1</t>
  </si>
  <si>
    <t>ACCTI-COR-C.1.2</t>
  </si>
  <si>
    <t>ACCTI-COR-C.2.1</t>
  </si>
  <si>
    <t>ACCTI-COR-C.2.2</t>
  </si>
  <si>
    <t>ACCTI-COR-C.3.1</t>
  </si>
  <si>
    <t>ACCTI-COR-C.3.3</t>
  </si>
  <si>
    <t>ACCTI-COR-C.4.1</t>
  </si>
  <si>
    <t>ACCTI-COR-C.4.2</t>
  </si>
  <si>
    <t>ACCTI-COR-C.5.1</t>
  </si>
  <si>
    <t>ACCTI-COR-C.6.1</t>
  </si>
  <si>
    <t>ACCTI-COR-C.6.2</t>
  </si>
  <si>
    <t>ACCTI-COR-C.7.1</t>
  </si>
  <si>
    <t>ACCTI-COR-C.8.1</t>
  </si>
  <si>
    <t>ACCTI-COR-C.9.1</t>
  </si>
  <si>
    <t>ADMTI-COR-C.1.1</t>
  </si>
  <si>
    <t>ADMTI-COR-C.1.2</t>
  </si>
  <si>
    <t>ADMTI-COR-C.2.1</t>
  </si>
  <si>
    <t>ADMTI-COR-C.2.2</t>
  </si>
  <si>
    <t>ADMTI-COR-C.3.1</t>
  </si>
  <si>
    <t>GINFO-COR-C.1.1</t>
  </si>
  <si>
    <t>ADQBS-COR-C.1.1</t>
  </si>
  <si>
    <t>ADQBS-COR-C.1.2</t>
  </si>
  <si>
    <t>ADQBS-COR-C.2.1</t>
  </si>
  <si>
    <t>ADQBS-COR-C.2.2</t>
  </si>
  <si>
    <t>ADMBS-COR-C.1.1</t>
  </si>
  <si>
    <t>ADMBS-COR-C.2.1</t>
  </si>
  <si>
    <t>ADMBS-COR-C.2.2</t>
  </si>
  <si>
    <t>GEFIN-COR-C.1.1</t>
  </si>
  <si>
    <t>SEYM-COR-C.1.1</t>
  </si>
  <si>
    <t>SEYM-COR-C.1.2</t>
  </si>
  <si>
    <t>Planes aprobados / planes programados</t>
  </si>
  <si>
    <t>Número de documentos evaluados / Número de documentos recibidos</t>
  </si>
  <si>
    <t>Cumplimiento: (Número de PQRSD gestionadas/Número de PQRSD vencidas)
(La línea base se establecerá al inicio de la vigencia 2022)</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</si>
  <si>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</si>
  <si>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Número de actos administrativos revisados por los  líderes / Número de actos administrativos suscritos</t>
  </si>
  <si>
    <t>Expediente de Compra Directa, con forma ACCTI-F-007 Forma unificada de visita de caracterización documental, diligenciado</t>
  </si>
  <si>
    <t>Expediente de Compra Directa, con forma ACCTI-F-022 Estudio preliminar y complementario de títulos, diligenciado en el aparte de rectificación de cabida (área) y/o linderos</t>
  </si>
  <si>
    <t>Expediente con verificación de requisitos jurídicos, técnicos y ambientales del propietario y predio objeto de materialización del subsidio</t>
  </si>
  <si>
    <t>Expediente con  verificación técnica y financiera en la implementación del proyecto productivo objeto de materialización del subsidio</t>
  </si>
  <si>
    <t>Registro adecuado de lista de chequeo en procesos de revocatoria y/o matriz de revocatoria</t>
  </si>
  <si>
    <t>Formato ACCTI-F-097 Matriz de Revocatoria Directa, actualizado</t>
  </si>
  <si>
    <t>Expediente con verificación  Informe Técnico Jurídico Preliminar y Acto Administrativo de Apertura</t>
  </si>
  <si>
    <t>Expediente con verificación  Informe Técnico Jurídico Definitivo y Acto Administrativo de  Cierre.</t>
  </si>
  <si>
    <t>(No. De ofertas completas recibidas en el equipo de compra de predios en el mes/No. De ofertas recibidas en el mes)*100</t>
  </si>
  <si>
    <t>(No. De Actas de socialización y formulación participativa de la IC con firma / No. De Iniciativas priorizadas) x 100.</t>
  </si>
  <si>
    <t>(No. De actas de selección de la mejor alternativa de gasto (evaluación de cotizaciones y selección de proveedores) / El total de iniciativas cofinanciadas) x 100.</t>
  </si>
  <si>
    <t>No. De procedimientos gestionados mensualmente / Total de proyectados para atender en la matriz del Plan de Atención vigencia 2023.</t>
  </si>
  <si>
    <t>No. De actas de revisión llevadas a cabo/No. De actas programadas vigencia 2023.</t>
  </si>
  <si>
    <t>Comunicaciones emitidas a usuarios de LP</t>
  </si>
  <si>
    <t xml:space="preserve">Cumplimiento de controles del procedimiento de  LP </t>
  </si>
  <si>
    <t>Revisiones jurídico - técnicas realizadas sobre las solicitudes de Adjudicación de baldíos a EDP allegas a la SATN</t>
  </si>
  <si>
    <t>Matriz de seguimiento de solicitudes de Adjudicación de Baldíos a EDP actualizada</t>
  </si>
  <si>
    <t>Número de solicitudes técnicas en Matriz control de calidad / Número total de solicitudes técnicas allegados</t>
  </si>
  <si>
    <t>(Número de formatos de cumplimiento de requisitos mínimos diligenciados / Número de funcionarios vinculados) X 100</t>
  </si>
  <si>
    <t>(Hojas de control de los expedientes de hoja de vida diligenciados actualizados /  Número de funcionarios vinculados) X 100</t>
  </si>
  <si>
    <t>Número de requisitos verificados / Total de requisitos exigidos para la celebración de un contrato</t>
  </si>
  <si>
    <t>Cumplimiento:  Numero de procesos adelantados / Total de procesos asignados</t>
  </si>
  <si>
    <t>Cumplimiento: Número de cuentas e informes de actividades revisados y aprobados por el supervisor del contrato / Total de cuentas e informes del contrato.
Impacto: Hallazgos de auditorías internas o externas respecto al incumplimiento de alguna obligación contractual.</t>
  </si>
  <si>
    <t>Cumplimiento: Bienes actualizados en la herramienta Apoteosys /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</si>
  <si>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</si>
  <si>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(Número de muestras con resultado positivo detectadas / Número de muestras tomadas) x 100</t>
  </si>
  <si>
    <t>Documentos identificados y actualizados en el Sistema Integrado de Gestión</t>
  </si>
  <si>
    <t>DEST-COR-P.1.1</t>
  </si>
  <si>
    <t>DEST-COR-P.1.2</t>
  </si>
  <si>
    <t>INTI-COR-P.1.1</t>
  </si>
  <si>
    <t>Publicar el Plan de Acción Anual Institucional y el Plan estratégico Cuatrienal de la Entidad</t>
  </si>
  <si>
    <t>Plan de Acción Anual Institucional y el Plan estratégico Cuatrienal de la Entidad publicado</t>
  </si>
  <si>
    <t>Publicar el Plan de Participación Ciudadana 2023, como elemento que asegura la definición de lineamientos estratégicos y acciones que atiendan los objetivos de Reforma Rural Integral y Ordenamiento Social de la Propiedad Rural</t>
  </si>
  <si>
    <t>Plan de Participación Ciudadana 2023 publicado</t>
  </si>
  <si>
    <t>Realizar mesa técnica para validar la pertinencia de la SOLICITUD DE ELABORACIÓN, MODIFICACIÓN Y ELIMINACIÓN INTI-F-007 que elabora la dependencia que requiere la necesidad</t>
  </si>
  <si>
    <t>Reporte de SOLICITUD DE ELABORACIÓN, MODIFICACIÓN Y ELIMINACIÓN INTI-F-007 aprobada</t>
  </si>
  <si>
    <t>GEMA-COR-P.1.1</t>
  </si>
  <si>
    <t>Capacitar a servidores públicos, contratistas y colaboradores de la Agencia Nacional de Tierras sobre:
1. Manejo del Sistema de Gestión Documental ORFEO
2. Términos de ley para dar respuesta a las PQRSD</t>
  </si>
  <si>
    <t>Subdirección Administrativa y Financiera</t>
  </si>
  <si>
    <t>Capacitaciones realizadas</t>
  </si>
  <si>
    <t>GEMA-COR-P.2.1</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</si>
  <si>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</si>
  <si>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Secretaría General</t>
  </si>
  <si>
    <t>SEJUT-COR-P.1.1</t>
  </si>
  <si>
    <t>SEJUT-COR-P.1.2</t>
  </si>
  <si>
    <t>SEJUT-COR-P.1.3</t>
  </si>
  <si>
    <t>SEJUT-COR-P.2.1</t>
  </si>
  <si>
    <t>ACCTI-COR-P.1.1</t>
  </si>
  <si>
    <t>ACCTI-COR-P.1.2</t>
  </si>
  <si>
    <t>ACCTI-COR-P.2.1</t>
  </si>
  <si>
    <t>ACCTI-COR-P.2.2</t>
  </si>
  <si>
    <t>ACCTI-COR-P.3.1</t>
  </si>
  <si>
    <t>ACCTI-COR-P.3.2</t>
  </si>
  <si>
    <t>ACCTI-COR-P.4.1</t>
  </si>
  <si>
    <t>ACCTI-COR-P.4.2</t>
  </si>
  <si>
    <t>ACCTI-COR-P.5.1</t>
  </si>
  <si>
    <t>ACCTI-COR-P.6.1</t>
  </si>
  <si>
    <t>ACCTI-COR-P.6.2</t>
  </si>
  <si>
    <t>ACCTI-COR-P.7.1</t>
  </si>
  <si>
    <t>Actualizar y depurar el inventario de procesos agrarios.</t>
  </si>
  <si>
    <t>Subdirección de Procesos Agrarios y Gestión Jurídica, Subdirección de Seguridad Jurídica</t>
  </si>
  <si>
    <t>Inventario de procesos agrarios actualizado</t>
  </si>
  <si>
    <t>Gestionar la sensibilización sobre conflicto de intereses a contratistas y colaboradores de la Dirección de Gestión Jurídica de Tierras.</t>
  </si>
  <si>
    <t xml:space="preserve">Dirección de Gestión Jurídica de Tierras </t>
  </si>
  <si>
    <t>Número de gestiones</t>
  </si>
  <si>
    <t>Socializar los instrumentos del Sistema Integrado de Gestión del proceso de Seguridad Jurídica sobre la Titularidad de la Tierra y los Territorios a los colaboradores de la Dirección de Gestión Jurídica de Tierras y sus Subdirecciones a cargo.</t>
  </si>
  <si>
    <t>Número de socializaciones</t>
  </si>
  <si>
    <t>Capacitar a los colaboradores de las UGT en el manejo de presiones indebidas</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</si>
  <si>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</si>
  <si>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</si>
  <si>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</si>
  <si>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énfasis en los riesgos y controles aprobados en el procedimiento</t>
  </si>
  <si>
    <t>Cobertura de colaboradores de Compra Directa DAT capacitados en el ACCTI--P-010 Procedimiento de Compra Directa de Predios</t>
  </si>
  <si>
    <t>Realizar capacitación sobre PAAC a profesionales del grupo funcional de subsidios en  Zonas Focalizadas de la DAT</t>
  </si>
  <si>
    <t>Cobertura de colaboradores de SATZF capacitados en PAAC</t>
  </si>
  <si>
    <t>Capacitar a los profesionales de SATZF 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</si>
  <si>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</si>
  <si>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Cobertura de colaboradores capacitados en el procedimiento</t>
  </si>
  <si>
    <t>Realizar capacitación sobre PAAC a profesionales de Revocatoria Directa de la SATDD</t>
  </si>
  <si>
    <t>Cobertura de colaboradores de Revocatoria Directa de la  SATDD capacitados en PAAC</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</si>
  <si>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</si>
  <si>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SATDD (Profesional encargado del Grupo Funcional de Revocatoria Directa)</t>
  </si>
  <si>
    <t>Cobertura de colaboradores de Revocatoria Directa de la SATDD capacitados en el procedimiento</t>
  </si>
  <si>
    <t>Realizar capacitación sobre PAAC a profesionales de zonas focalizadas al grupo funcional de barrido predial</t>
  </si>
  <si>
    <t>Cobertura de colaboradores capacitados en PAAC</t>
  </si>
  <si>
    <t>Capacitar a los profesionales de SATZF  en el Procedimiento ACCTI- P-020 - en el marco del Procedimiento único de ordenamiento social de la Propiedad vigente.</t>
  </si>
  <si>
    <t>SATZF (Profesional encargado del Grupo Funcional de Barrido predial)</t>
  </si>
  <si>
    <t>Capacitar a los integrantes del Equipo de Adquisición de Predios el procedimiento de compra de predios y mejoras para comunidades étnicas.</t>
  </si>
  <si>
    <t xml:space="preserve">Encargado del Equipo de Adquisición de Predios </t>
  </si>
  <si>
    <t>(Número de capacitaciones del procedimiento / Número de capacitaciones  programadas) x 100</t>
  </si>
  <si>
    <t xml:space="preserve">Socializar al Grupo Técnico de Iniciativas Comunitarias los protocolos de implementación de las iniciativas comunitarias ( Instructivos, Guías y Formatos). </t>
  </si>
  <si>
    <t>El Equipo técnico de iniciativas comunitarias de la Dirección de Asuntos Étnicos</t>
  </si>
  <si>
    <t>(Número de socializaciones de la guía operativa al equipo técnico / Número de socializaciones al equipo técnico de iniciativas comunitarias programadas) x 100</t>
  </si>
  <si>
    <t>Cada tres meses el profesional del equipo técnico de Iniciativas Comunitarias deberá solicitar al representante legal de la comunidad beneficiada con la IC, los extractos bancarios de la cuenta de manejo controlado con segunda firma autorizada, donde se evidencien los movimientos financieros y el saldo disponible a la fecha.</t>
  </si>
  <si>
    <t>(No. De extractos bancarios / El total de iniciativas en la etapa de implementación) x 100.</t>
  </si>
  <si>
    <t>Realizar capacitación de funcionarios y contratistas sobre normativas legales que soportan los procesos y procedimientos de formalización de territorios colectivos a favor de comunidades étnicas; sobre la política institucional.</t>
  </si>
  <si>
    <t>Equipo de Subdirección de Asuntos Étnicos</t>
  </si>
  <si>
    <t>Número de socializaciones realizadas/Número de socializaciones programadas</t>
  </si>
  <si>
    <t>ACCTI-COR-P.8.1</t>
  </si>
  <si>
    <t>ACCTI-COR-P.9.1</t>
  </si>
  <si>
    <t>ADMTI-COR-P.1.1</t>
  </si>
  <si>
    <t>Realizar capacitación sobre PAAC y riesgos de corrupción a profesionales de Limitaciones a la Propiedad de la SATN.</t>
  </si>
  <si>
    <t>Cobertura de colaboradores de Limitación a la Propiedad de la  DAT capacitados en PAAC</t>
  </si>
  <si>
    <t>ADMTI-COR-P.1.2</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</si>
  <si>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</si>
  <si>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</si>
  <si>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</si>
  <si>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ADMTI-COR-P.2.1</t>
  </si>
  <si>
    <t>Realizar capacitación sobre PAAC a profesionales de Entidades de Derecho Público de la SATN.</t>
  </si>
  <si>
    <t>Colaboradores de EDP de la SATN capacitados en PAAC</t>
  </si>
  <si>
    <t>ADMTI-COR-P.2.2</t>
  </si>
  <si>
    <t>Capacitar a los colaboradores de EDP sobre el ACCTI-P-001 procedimiento de adjudicación de baldíos a EDP</t>
  </si>
  <si>
    <t>SATN (Profesional encargado del Grupo Funcional de EDP)</t>
  </si>
  <si>
    <t>Colaboradores de EDP de la SATN capacitados en el procedimiento</t>
  </si>
  <si>
    <t>ADMTI-COR-P.3.1</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</si>
  <si>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</si>
  <si>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</si>
  <si>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funcionarios vinculados) X 100</t>
  </si>
  <si>
    <t xml:space="preserve">Digitalizar los expedientes de historias laborales nuevos que se generen en el año,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</si>
  <si>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</si>
  <si>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</si>
  <si>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ADQBS-COR-P.1.1</t>
  </si>
  <si>
    <t>Elaborar lineamientos, sobre asuntos relacionados con la actividad contractual y el ejercicio de supervisión mediante: Memorando y/o circulares, a la vez de realizar su respectiva socialización</t>
  </si>
  <si>
    <t>Coordinación Para la Gestión Contractual</t>
  </si>
  <si>
    <t>Documentos elaborados y socializados</t>
  </si>
  <si>
    <t>ADQBS-COR-P.1.2</t>
  </si>
  <si>
    <t>ADQBS-COR-P.2.1</t>
  </si>
  <si>
    <t>Elaborar estrategia de seguimiento al cargue, revisión y aprobación de los informes de los contratistas y/o proveedores en Secop II, por parte de los supervisores</t>
  </si>
  <si>
    <t>Estrategia elaborada e implementada mediante la elaboración de comunicaciones, lineamientos, realización de mesas de trabajo, verificaciones periódicas y elaboración de informes, entre otros</t>
  </si>
  <si>
    <t>ADQBS-COR-P.2.2</t>
  </si>
  <si>
    <t>Capacitación a supervisores de contratos sobre la responsabilidad en la verificación y cumplimiento de requisitos, objeto y obligaciones pactadas para el proceso de pago.</t>
  </si>
  <si>
    <t>ADMBS-COR-P.1.1</t>
  </si>
  <si>
    <t>Realizar el levantamiento del inventario de la Entidad a nivel nacional</t>
  </si>
  <si>
    <t>Almacenista Subdirección Administrativa y Financiera</t>
  </si>
  <si>
    <t>Bienes actualizados en la herramienta Apoteosys / Bienes devolutivos de la entidad</t>
  </si>
  <si>
    <t>ADMBS-COR-P.2.1</t>
  </si>
  <si>
    <t>Publicar banner informativo sobre el procedimiento de préstamos de expedientes</t>
  </si>
  <si>
    <t>GEFIN-COR-P.1.1</t>
  </si>
  <si>
    <t xml:space="preserve">Sensibilización al grupo de gestión financiera sobre la responsabilidad en la verificación del cumplimiento de requisitos para la gestión del pago. </t>
  </si>
  <si>
    <t>Lista de asistencia</t>
  </si>
  <si>
    <t>GEFIN-COR-P.1.2</t>
  </si>
  <si>
    <t xml:space="preserve">Socializar a los contratistas de la entidad sobre la documentación requerida para el trámite de cuentas. </t>
  </si>
  <si>
    <t>Comunicación de socialización</t>
  </si>
  <si>
    <t>SEYM-COR-P.1.1</t>
  </si>
  <si>
    <t xml:space="preserve">Verificar la correcta y oportuna publicación en la página web de los documentos generados por la Oficina de Control Interno </t>
  </si>
  <si>
    <t>Relación de ejercicios verificados y ajustados, según actividades del plan anual de auditoría</t>
  </si>
  <si>
    <t>SEYM-COR-P.1.2</t>
  </si>
  <si>
    <t>Realizar monitoreo a las actividades ejecutadas en cuanto a la disposición de la información  en la carpeta compartida de la Oficina de Control Interno y el expediente documental.</t>
  </si>
  <si>
    <r>
      <t xml:space="preserve">Memorando 20232000218193 - Con respecto al riesgo </t>
    </r>
    <r>
      <rPr>
        <b/>
        <sz val="12"/>
        <color theme="1"/>
        <rFont val="Arial Narrow"/>
        <family val="2"/>
      </rPr>
      <t xml:space="preserve">INTI-COR-2 </t>
    </r>
    <r>
      <rPr>
        <sz val="12"/>
        <color theme="1"/>
        <rFont val="Arial Narrow"/>
        <family val="2"/>
      </rPr>
      <t xml:space="preserve">"Estructurar proyectos de TI para beneficio específico de un tercero o propio" se solicita:
- Para el Control </t>
    </r>
    <r>
      <rPr>
        <b/>
        <sz val="12"/>
        <color theme="1"/>
        <rFont val="Arial Narrow"/>
        <family val="2"/>
      </rPr>
      <t>INTI-COR-C.2.1</t>
    </r>
    <r>
      <rPr>
        <sz val="12"/>
        <color theme="1"/>
        <rFont val="Arial Narrow"/>
        <family val="2"/>
      </rPr>
      <t xml:space="preserve"> "Revisar y aprobar la ficha técnica y/o estudio técnico de las adquisiciones de los proyectos de TI",</t>
    </r>
    <r>
      <rPr>
        <u/>
        <sz val="12"/>
        <color theme="1"/>
        <rFont val="Arial Narrow"/>
        <family val="2"/>
      </rPr>
      <t xml:space="preserve"> modificar el indicador a "Numero de fichas técnicas y/o estudios técnicos revisados y validados".
</t>
    </r>
    <r>
      <rPr>
        <sz val="12"/>
        <color theme="1"/>
        <rFont val="Arial Narrow"/>
        <family val="2"/>
      </rPr>
      <t xml:space="preserve">
-Para la acción preventiva </t>
    </r>
    <r>
      <rPr>
        <b/>
        <sz val="12"/>
        <color theme="1"/>
        <rFont val="Arial Narrow"/>
        <family val="2"/>
      </rPr>
      <t>INTI-COR-P.2.1</t>
    </r>
    <r>
      <rPr>
        <sz val="12"/>
        <color theme="1"/>
        <rFont val="Arial Narrow"/>
        <family val="2"/>
      </rPr>
      <t xml:space="preserve"> "realizar seguimiento a los proyectos de TI", </t>
    </r>
    <r>
      <rPr>
        <u/>
        <sz val="12"/>
        <color theme="1"/>
        <rFont val="Arial Narrow"/>
        <family val="2"/>
      </rPr>
      <t>modificar el indicador a "Numero de informes seguimiento elaborados de proyectos TI"</t>
    </r>
  </si>
  <si>
    <r>
      <t xml:space="preserve">Memorando 20232000218193 - Con respecto al riesgo </t>
    </r>
    <r>
      <rPr>
        <b/>
        <sz val="12"/>
        <color theme="1"/>
        <rFont val="Arial Narrow"/>
        <family val="2"/>
      </rPr>
      <t>POSPPR-COR-1</t>
    </r>
    <r>
      <rPr>
        <sz val="12"/>
        <color theme="1"/>
        <rFont val="Arial Narrow"/>
        <family val="2"/>
      </rPr>
      <t xml:space="preserve"> "Alterar u omitir la información física o jurídica levantada durante las fases de formulación  e implementación de Planes de Ordenamiento Social de la Propiedad, limitando las actuaciones como gestores catastrales para favorecer a terceros", se solicita:
- Para el control </t>
    </r>
    <r>
      <rPr>
        <b/>
        <sz val="12"/>
        <color theme="1"/>
        <rFont val="Arial Narrow"/>
        <family val="2"/>
      </rPr>
      <t>POSPPR-COR-C.1.1</t>
    </r>
    <r>
      <rPr>
        <sz val="12"/>
        <color theme="1"/>
        <rFont val="Arial Narrow"/>
        <family val="2"/>
      </rPr>
      <t xml:space="preserve"> "Realizar espacios de articulación con la comunidades en la formulación e implementación de los POSPR en el marco de la  cultura de la veeduría  y  rendición de cuenta ", </t>
    </r>
    <r>
      <rPr>
        <u/>
        <sz val="12"/>
        <color theme="1"/>
        <rFont val="Arial Narrow"/>
        <family val="2"/>
      </rPr>
      <t xml:space="preserve">modificar la evidencia a "1. Listados de asistencia y 2. Presentaciones dirigidas a la comunidad o guiones comunicativos" y el indicador de control a "Número de municipios programados para la formulación e implementación de POSPR donde se realizaron espacios de articulación con las comunidades".
</t>
    </r>
    <r>
      <rPr>
        <sz val="12"/>
        <color theme="1"/>
        <rFont val="Arial Narrow"/>
        <family val="2"/>
      </rPr>
      <t xml:space="preserve">
-Para la acción preventiva </t>
    </r>
    <r>
      <rPr>
        <b/>
        <sz val="12"/>
        <color theme="1"/>
        <rFont val="Arial Narrow"/>
        <family val="2"/>
      </rPr>
      <t>POSPPR-COR-P.1.1</t>
    </r>
    <r>
      <rPr>
        <sz val="12"/>
        <color theme="1"/>
        <rFont val="Arial Narrow"/>
        <family val="2"/>
      </rPr>
      <t xml:space="preserve"> "Difundir mensajes claves de prevención de la corrupción y gratuidad de trámites de la ANT en los municipios programados, a  través de los espacios de participación comunitaria", </t>
    </r>
    <r>
      <rPr>
        <u/>
        <sz val="12"/>
        <color theme="1"/>
        <rFont val="Arial Narrow"/>
        <family val="2"/>
      </rPr>
      <t>modificar el indicador a "No. De Municipios donde se difundieron mensajes claves de prevención de la corrupción y gratuidad de trámites de la ANT" y aumentar la meta junto con su programador a 12.</t>
    </r>
  </si>
  <si>
    <r>
      <t xml:space="preserve">Memorando 20232000218193 - Con respecto al riesgo </t>
    </r>
    <r>
      <rPr>
        <b/>
        <sz val="12"/>
        <color theme="1"/>
        <rFont val="Arial Narrow"/>
        <family val="2"/>
      </rPr>
      <t>POSPPR-COR-1</t>
    </r>
    <r>
      <rPr>
        <sz val="12"/>
        <color theme="1"/>
        <rFont val="Arial Narrow"/>
        <family val="2"/>
      </rPr>
      <t xml:space="preserve"> "Alterar u omitir la información física o jurídica levantada durante las fases de formulación  e implementación de Planes de Ordenamiento Social de la Propiedad, limitando las actuaciones como gestores catastrales para favorecer a terceros", se solicita:
-Para el control </t>
    </r>
    <r>
      <rPr>
        <b/>
        <sz val="12"/>
        <color theme="1"/>
        <rFont val="Arial Narrow"/>
        <family val="2"/>
      </rPr>
      <t>POSPPR-COR-C.1.2</t>
    </r>
    <r>
      <rPr>
        <sz val="12"/>
        <color theme="1"/>
        <rFont val="Arial Narrow"/>
        <family val="2"/>
      </rPr>
      <t xml:space="preserve"> "Validar la información catastral por parte de la ANT en calidad de gestor catastral bajo los lineamientos vigentes de la autoridad catastral", </t>
    </r>
    <r>
      <rPr>
        <u/>
        <sz val="12"/>
        <color theme="1"/>
        <rFont val="Arial Narrow"/>
        <family val="2"/>
      </rPr>
      <t>actualizar el indicador a "Número de documentos de verificación de calidad de la información catastral elaborados para el periodo".</t>
    </r>
    <r>
      <rPr>
        <sz val="12"/>
        <color theme="1"/>
        <rFont val="Arial Narrow"/>
        <family val="2"/>
      </rPr>
      <t xml:space="preserve">
-Para la acción preventiva </t>
    </r>
    <r>
      <rPr>
        <b/>
        <sz val="12"/>
        <color theme="1"/>
        <rFont val="Arial Narrow"/>
        <family val="2"/>
      </rPr>
      <t>POSPPR-COR-P.1.2</t>
    </r>
    <r>
      <rPr>
        <sz val="12"/>
        <color theme="1"/>
        <rFont val="Arial Narrow"/>
        <family val="2"/>
      </rPr>
      <t xml:space="preserve"> "Elaborar documentos o soportes de validación catastral para municipios programados por Unidades de Intervención territorial en fase de implementación", </t>
    </r>
    <r>
      <rPr>
        <u/>
        <sz val="12"/>
        <color theme="1"/>
        <rFont val="Arial Narrow"/>
        <family val="2"/>
      </rPr>
      <t>modificar a "Número Unidades de Intervención validadas" y aumentar la meta junto con su programador a 18</t>
    </r>
  </si>
  <si>
    <r>
      <t xml:space="preserve">Memorando 20232000218193  - Con respecto al riesgo </t>
    </r>
    <r>
      <rPr>
        <b/>
        <sz val="12"/>
        <color theme="1"/>
        <rFont val="Arial Narrow"/>
        <family val="2"/>
      </rPr>
      <t>POSPPR-COR-2</t>
    </r>
    <r>
      <rPr>
        <sz val="12"/>
        <color theme="1"/>
        <rFont val="Arial Narrow"/>
        <family val="2"/>
      </rPr>
      <t xml:space="preserve"> "Solicitar o recibir dadivas por inscripción en el Registro de Sujetos de Ordenamiento", se solicita:
- Para el control </t>
    </r>
    <r>
      <rPr>
        <b/>
        <sz val="12"/>
        <color theme="1"/>
        <rFont val="Arial Narrow"/>
        <family val="2"/>
      </rPr>
      <t>POSPPR-COR-C.2.1,</t>
    </r>
    <r>
      <rPr>
        <sz val="12"/>
        <color theme="1"/>
        <rFont val="Arial Narrow"/>
        <family val="2"/>
      </rPr>
      <t xml:space="preserve"> </t>
    </r>
    <r>
      <rPr>
        <u/>
        <sz val="12"/>
        <color theme="1"/>
        <rFont val="Arial Narrow"/>
        <family val="2"/>
      </rPr>
      <t xml:space="preserve">modificar la descripción de la actividad a "Acceso controlado a la información a través de permisos para el ingreso al SIT (RESO)" y el indicador a "Número de acuerdos de confidencialidad firmados"
</t>
    </r>
    <r>
      <rPr>
        <sz val="12"/>
        <color theme="1"/>
        <rFont val="Arial Narrow"/>
        <family val="2"/>
      </rPr>
      <t xml:space="preserve">
- Para la acción preventiva </t>
    </r>
    <r>
      <rPr>
        <b/>
        <sz val="12"/>
        <color theme="1"/>
        <rFont val="Arial Narrow"/>
        <family val="2"/>
      </rPr>
      <t>POSPPR-COR-P.2.1,</t>
    </r>
    <r>
      <rPr>
        <sz val="12"/>
        <color theme="1"/>
        <rFont val="Arial Narrow"/>
        <family val="2"/>
      </rPr>
      <t xml:space="preserve"> </t>
    </r>
    <r>
      <rPr>
        <u/>
        <sz val="12"/>
        <color theme="1"/>
        <rFont val="Arial Narrow"/>
        <family val="2"/>
      </rPr>
      <t>modificar el planteamiento de la acción preventiva a "Realizar la validación de la información obtenida de los cruces de la consulta del ciudadano en diferentes fuentes externas para inclusión o no al RESO". Asimismo, actualizar la dependencia responsable, el indicador de medición, la meta y el programador de acuerdo a la matriz adjunta</t>
    </r>
  </si>
  <si>
    <r>
      <t xml:space="preserve">Memorando 20232000218193  - Con respecto al riesgo </t>
    </r>
    <r>
      <rPr>
        <b/>
        <sz val="12"/>
        <color theme="1"/>
        <rFont val="Arial Narrow"/>
        <family val="2"/>
      </rPr>
      <t>POSPPR-COR-3</t>
    </r>
    <r>
      <rPr>
        <sz val="12"/>
        <color theme="1"/>
        <rFont val="Arial Narrow"/>
        <family val="2"/>
      </rPr>
      <t xml:space="preserve"> "Alterar u omitir información en desarrollo del procedimiento de Registro de Sujetos de Ordenamiento, para favorecer a terceros", se solicita:
- Para el control </t>
    </r>
    <r>
      <rPr>
        <b/>
        <sz val="12"/>
        <color theme="1"/>
        <rFont val="Arial Narrow"/>
        <family val="2"/>
      </rPr>
      <t>POSPPR-COR-C.3.1</t>
    </r>
    <r>
      <rPr>
        <sz val="12"/>
        <color theme="1"/>
        <rFont val="Arial Narrow"/>
        <family val="2"/>
      </rPr>
      <t xml:space="preserve">, </t>
    </r>
    <r>
      <rPr>
        <u/>
        <sz val="12"/>
        <color theme="1"/>
        <rFont val="Arial Narrow"/>
        <family val="2"/>
      </rPr>
      <t xml:space="preserve">actualizar la descripción de la actividad a "Retroalimentaciones al equipo RESO y/o SSIT sobre los casos valorados y las consecuencias que acarrea las modificaciones y/o divulgación de información para beneficio de un tercero para inclusión o no al RESO" modificando las evidencias, el propósito y el indicador de medición de acuerdo a la matriz adjunta
</t>
    </r>
    <r>
      <rPr>
        <sz val="12"/>
        <color theme="1"/>
        <rFont val="Arial Narrow"/>
        <family val="2"/>
      </rPr>
      <t xml:space="preserve">
- Para la acción preventiva</t>
    </r>
    <r>
      <rPr>
        <b/>
        <sz val="12"/>
        <color theme="1"/>
        <rFont val="Arial Narrow"/>
        <family val="2"/>
      </rPr>
      <t xml:space="preserve"> POSPPR-COR-P.3.1</t>
    </r>
    <r>
      <rPr>
        <sz val="12"/>
        <color theme="1"/>
        <rFont val="Arial Narrow"/>
        <family val="2"/>
      </rPr>
      <t xml:space="preserve"> "Aplicar los controles de calidad al proceso de valoración de las solicitudes de inclusión al RESO", </t>
    </r>
    <r>
      <rPr>
        <u/>
        <sz val="12"/>
        <color theme="1"/>
        <rFont val="Arial Narrow"/>
        <family val="2"/>
      </rPr>
      <t>modificar la dependencia responsable, el informe de medición, la meta y el programador de acuerdo a la matriz adjunta</t>
    </r>
  </si>
  <si>
    <r>
      <t xml:space="preserve">Memorando 20232000218193 - Con respecto al riesgo </t>
    </r>
    <r>
      <rPr>
        <b/>
        <sz val="12"/>
        <color theme="1"/>
        <rFont val="Arial Narrow"/>
        <family val="2"/>
      </rPr>
      <t>GINFO-COR-1</t>
    </r>
    <r>
      <rPr>
        <sz val="12"/>
        <color theme="1"/>
        <rFont val="Arial Narrow"/>
        <family val="2"/>
      </rPr>
      <t xml:space="preserve"> "Manipulación de la información durante la visita técnica, levantamientos topográficos en campo y procesamiento de la información en oficina, ante una posible afectación de la cabida y linderos a los predios solicitados por el área misional, para beneficios particulares", se solicita actualizar:
-La dependencia responsable para la acción de control </t>
    </r>
    <r>
      <rPr>
        <b/>
        <sz val="12"/>
        <color theme="1"/>
        <rFont val="Arial Narrow"/>
        <family val="2"/>
      </rPr>
      <t>GINFO-COR.C.1.1</t>
    </r>
    <r>
      <rPr>
        <sz val="12"/>
        <color theme="1"/>
        <rFont val="Arial Narrow"/>
        <family val="2"/>
      </rPr>
      <t xml:space="preserve"> y para la acción preventiva </t>
    </r>
    <r>
      <rPr>
        <b/>
        <sz val="12"/>
        <color theme="1"/>
        <rFont val="Arial Narrow"/>
        <family val="2"/>
      </rPr>
      <t>GINFO-COR.P.1.1</t>
    </r>
    <r>
      <rPr>
        <sz val="12"/>
        <color theme="1"/>
        <rFont val="Arial Narrow"/>
        <family val="2"/>
      </rPr>
      <t xml:space="preserve"> a "Dirección de Gestión de Ordenamiento Social de La Propiedad ( Geografía y Topografía)"
- La evidencia del indicador de la acción preventiva </t>
    </r>
    <r>
      <rPr>
        <b/>
        <sz val="12"/>
        <color theme="1"/>
        <rFont val="Arial Narrow"/>
        <family val="2"/>
      </rPr>
      <t>GINFO-COR.P.1.1</t>
    </r>
    <r>
      <rPr>
        <sz val="12"/>
        <color theme="1"/>
        <rFont val="Arial Narrow"/>
        <family val="2"/>
      </rPr>
      <t xml:space="preserve"> a "listado de asistencia o enlace de grabación de Teams"</t>
    </r>
  </si>
  <si>
    <t>Los riesgos fueron identificados en la vigencia 2022 y se mantinene vigentes, sin embargo por la Resolución No. 20221000059076 del 30 de marzo de 2022, las tareas de Control Interno Disciplinario fueron trasladadas a la Oficina Jurídica</t>
  </si>
  <si>
    <t>ADMITIDA</t>
  </si>
  <si>
    <t>MAPA DE RIESGOS DE CORRUPCIÓN
Vigencia 2023 - Versión 2
Julio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</si>
</sst>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8"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11"/>
      <name val="Arial Narrow"/>
      <family val="2"/>
    </font>
    <font>
      <sz val="9"/>
      <name val="Arial Narrow"/>
      <family val="2"/>
    </font>
    <font>
      <sz val="9"/>
      <color theme="1"/>
      <name val="Arial Narrow"/>
      <family val="2"/>
    </font>
    <font>
      <sz val="8"/>
      <color rgb="FFFF0000"/>
      <name val="Arial Narrow"/>
      <family val="2"/>
    </font>
    <font>
      <u/>
      <sz val="12"/>
      <color theme="1"/>
      <name val="Arial Narrow"/>
      <family val="2"/>
    </font>
    <font>
      <sz val="11"/>
      <color rgb="FF000000"/>
      <name val="Arial Narrow"/>
      <family val="2"/>
    </font>
  </fonts>
  <fills count="1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E2EFDA"/>
        <bgColor rgb="FF000000"/>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684">
    <xf numFmtId="0" fontId="0" fillId="0" borderId="0" xfId="0"/>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4" fillId="5" borderId="1" xfId="0" applyFont="1" applyFill="1" applyBorder="1" applyAlignment="1" applyProtection="1">
      <alignment horizontal="center" vertical="center" wrapText="1"/>
    </xf>
    <xf numFmtId="0" fontId="31" fillId="7" borderId="5"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65" fillId="7" borderId="1" xfId="0" applyFont="1" applyFill="1" applyBorder="1" applyAlignment="1" applyProtection="1">
      <alignment horizontal="center" vertical="center" wrapText="1"/>
    </xf>
    <xf numFmtId="9" fontId="1" fillId="7" borderId="1" xfId="0" applyNumberFormat="1"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0" fontId="1" fillId="0" borderId="1" xfId="0" applyFont="1" applyFill="1" applyBorder="1" applyAlignment="1" applyProtection="1">
      <alignment horizontal="center" vertical="top" wrapText="1"/>
    </xf>
    <xf numFmtId="0" fontId="39" fillId="16" borderId="1" xfId="0" applyFont="1" applyFill="1" applyBorder="1" applyAlignment="1" applyProtection="1">
      <alignment horizontal="center" vertical="center" wrapText="1"/>
    </xf>
    <xf numFmtId="0" fontId="67" fillId="16" borderId="1" xfId="0" applyFont="1" applyFill="1" applyBorder="1" applyAlignment="1" applyProtection="1">
      <alignment horizontal="center" vertical="center" wrapText="1"/>
    </xf>
    <xf numFmtId="9" fontId="11" fillId="7" borderId="1" xfId="0" applyNumberFormat="1" applyFont="1" applyFill="1" applyBorder="1" applyAlignment="1" applyProtection="1">
      <alignment horizontal="center" vertical="center" wrapText="1"/>
    </xf>
    <xf numFmtId="1" fontId="11" fillId="7" borderId="1" xfId="7" applyNumberFormat="1" applyFont="1" applyFill="1" applyBorder="1" applyAlignment="1" applyProtection="1">
      <alignment horizontal="center" vertical="center" wrapText="1"/>
    </xf>
    <xf numFmtId="1" fontId="10" fillId="7" borderId="1" xfId="7" applyNumberFormat="1" applyFont="1" applyFill="1" applyBorder="1" applyAlignment="1" applyProtection="1">
      <alignment horizontal="center" vertical="center" wrapText="1"/>
    </xf>
    <xf numFmtId="9" fontId="13" fillId="7" borderId="1" xfId="0" applyNumberFormat="1" applyFont="1" applyFill="1" applyBorder="1" applyAlignment="1" applyProtection="1">
      <alignment horizontal="center" vertical="center" wrapText="1"/>
    </xf>
    <xf numFmtId="1" fontId="13" fillId="7" borderId="1" xfId="7" applyNumberFormat="1" applyFont="1" applyFill="1" applyBorder="1" applyAlignment="1" applyProtection="1">
      <alignment horizontal="center" vertical="center" wrapText="1"/>
    </xf>
    <xf numFmtId="1" fontId="1" fillId="7" borderId="1" xfId="0" applyNumberFormat="1" applyFont="1" applyFill="1" applyBorder="1" applyAlignment="1" applyProtection="1">
      <alignment horizontal="center" vertical="center" wrapText="1"/>
    </xf>
    <xf numFmtId="0" fontId="1" fillId="7" borderId="1" xfId="0" applyFont="1" applyFill="1" applyBorder="1" applyAlignment="1" applyProtection="1">
      <alignment horizontal="center" vertical="top" wrapText="1"/>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1"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23" fillId="3" borderId="1"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 fillId="7"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24" fillId="2" borderId="42" xfId="0" applyFont="1" applyFill="1" applyBorder="1" applyAlignment="1" applyProtection="1">
      <alignment horizontal="center" vertical="center" wrapText="1"/>
      <protection locked="0"/>
    </xf>
    <xf numFmtId="0" fontId="24" fillId="2" borderId="0" xfId="0" applyFont="1" applyFill="1" applyBorder="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59"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60" fillId="2" borderId="42" xfId="6" applyFont="1" applyFill="1" applyBorder="1" applyAlignment="1" applyProtection="1">
      <alignment horizontal="center"/>
      <protection locked="0"/>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53" fillId="5" borderId="101"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51" fillId="12" borderId="60"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13" xfId="0" applyFont="1" applyFill="1" applyBorder="1" applyAlignment="1" applyProtection="1">
      <alignment horizontal="center" vertical="center" wrapText="1"/>
    </xf>
    <xf numFmtId="0" fontId="53" fillId="5" borderId="14" xfId="0" applyFont="1" applyFill="1" applyBorder="1" applyAlignment="1" applyProtection="1">
      <alignment horizontal="center" vertical="center" wrapText="1"/>
    </xf>
    <xf numFmtId="0" fontId="53" fillId="5" borderId="61" xfId="0" applyFont="1" applyFill="1" applyBorder="1" applyAlignment="1" applyProtection="1">
      <alignment horizontal="center" vertical="center" wrapText="1"/>
    </xf>
    <xf numFmtId="0" fontId="53" fillId="5" borderId="15" xfId="0" applyFont="1" applyFill="1" applyBorder="1" applyAlignment="1" applyProtection="1">
      <alignment horizontal="center" vertical="center" wrapText="1"/>
    </xf>
    <xf numFmtId="0" fontId="53" fillId="5" borderId="0" xfId="0" applyFont="1" applyFill="1" applyBorder="1" applyAlignment="1" applyProtection="1">
      <alignment horizontal="center" vertical="center" wrapText="1"/>
    </xf>
    <xf numFmtId="0" fontId="53" fillId="5" borderId="16" xfId="0" applyFont="1" applyFill="1" applyBorder="1" applyAlignment="1" applyProtection="1">
      <alignment horizontal="center" vertical="center" wrapText="1"/>
    </xf>
    <xf numFmtId="0" fontId="51" fillId="12" borderId="60"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4" fillId="0" borderId="29"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4" fillId="0" borderId="22"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xf>
    <xf numFmtId="0" fontId="1" fillId="0" borderId="12" xfId="0" applyFont="1" applyFill="1" applyBorder="1" applyAlignment="1" applyProtection="1">
      <alignment horizontal="left" vertical="center"/>
    </xf>
    <xf numFmtId="0" fontId="1" fillId="0" borderId="4" xfId="0" applyFont="1" applyFill="1" applyBorder="1" applyAlignment="1" applyProtection="1">
      <alignment horizontal="left" vertical="center"/>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1"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14" fillId="0" borderId="7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xf>
    <xf numFmtId="0" fontId="14" fillId="0" borderId="100" xfId="0" applyFont="1" applyFill="1" applyBorder="1" applyAlignment="1" applyProtection="1">
      <alignment horizontal="left" vertical="center"/>
    </xf>
    <xf numFmtId="0" fontId="14" fillId="0" borderId="89" xfId="0" applyFont="1" applyFill="1" applyBorder="1" applyAlignment="1" applyProtection="1">
      <alignment horizontal="left" vertical="center"/>
    </xf>
    <xf numFmtId="0" fontId="13" fillId="0" borderId="72"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13" fillId="0" borderId="4" xfId="0" applyFont="1" applyFill="1" applyBorder="1" applyAlignment="1" applyProtection="1">
      <alignment horizontal="left" vertical="center"/>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9" fontId="1" fillId="7" borderId="2" xfId="7" applyFont="1" applyFill="1" applyBorder="1" applyAlignment="1" applyProtection="1">
      <alignment horizontal="center" vertical="center" wrapText="1"/>
    </xf>
    <xf numFmtId="9" fontId="1" fillId="7" borderId="4" xfId="7" applyFont="1" applyFill="1" applyBorder="1" applyAlignment="1" applyProtection="1">
      <alignment horizontal="center" vertical="center" wrapText="1"/>
    </xf>
    <xf numFmtId="0" fontId="0" fillId="0" borderId="4" xfId="0" applyBorder="1" applyAlignment="1" applyProtection="1">
      <alignment horizontal="center"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9" fontId="1" fillId="7" borderId="2" xfId="0" applyNumberFormat="1"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1" fontId="10" fillId="7" borderId="2" xfId="7" applyNumberFormat="1" applyFont="1" applyFill="1" applyBorder="1" applyAlignment="1" applyProtection="1">
      <alignment horizontal="center" vertical="center" wrapText="1"/>
    </xf>
    <xf numFmtId="1" fontId="10" fillId="7" borderId="4" xfId="7" applyNumberFormat="1" applyFont="1" applyFill="1" applyBorder="1" applyAlignment="1" applyProtection="1">
      <alignment horizontal="center" vertical="center" wrapText="1"/>
    </xf>
    <xf numFmtId="9" fontId="13" fillId="7" borderId="2" xfId="0" applyNumberFormat="1" applyFont="1" applyFill="1" applyBorder="1" applyAlignment="1" applyProtection="1">
      <alignment horizontal="center" vertical="center" wrapText="1"/>
    </xf>
    <xf numFmtId="9" fontId="13" fillId="7" borderId="4" xfId="0" applyNumberFormat="1" applyFont="1" applyFill="1" applyBorder="1" applyAlignment="1" applyProtection="1">
      <alignment horizontal="center" vertical="center" wrapText="1"/>
    </xf>
    <xf numFmtId="1" fontId="13" fillId="7" borderId="2" xfId="7" applyNumberFormat="1" applyFont="1" applyFill="1" applyBorder="1" applyAlignment="1" applyProtection="1">
      <alignment horizontal="center" vertical="center" wrapText="1"/>
    </xf>
    <xf numFmtId="1" fontId="13" fillId="7" borderId="4" xfId="7"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 fillId="0" borderId="2" xfId="0" applyFont="1" applyFill="1" applyBorder="1" applyAlignment="1" applyProtection="1">
      <alignment horizontal="center" vertical="top" wrapText="1"/>
    </xf>
    <xf numFmtId="0" fontId="1" fillId="0" borderId="4" xfId="0" applyFont="1" applyFill="1" applyBorder="1" applyAlignment="1" applyProtection="1">
      <alignment horizontal="center" vertical="top" wrapText="1"/>
    </xf>
    <xf numFmtId="0" fontId="1" fillId="0" borderId="12" xfId="0" applyFont="1" applyFill="1" applyBorder="1" applyAlignment="1" applyProtection="1">
      <alignment horizontal="center" vertical="center" wrapText="1"/>
    </xf>
    <xf numFmtId="0" fontId="7" fillId="0" borderId="12"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2" fillId="5" borderId="1" xfId="0" applyFont="1" applyFill="1" applyBorder="1" applyAlignment="1" applyProtection="1">
      <alignment horizontal="left" vertical="center" wrapText="1"/>
    </xf>
    <xf numFmtId="0" fontId="2" fillId="5" borderId="56" xfId="0" applyFont="1" applyFill="1" applyBorder="1" applyAlignment="1" applyProtection="1">
      <alignment vertical="center" wrapText="1"/>
    </xf>
    <xf numFmtId="0" fontId="2" fillId="5" borderId="57" xfId="0" applyFont="1" applyFill="1" applyBorder="1" applyAlignment="1" applyProtection="1">
      <alignment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08"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0" fillId="0" borderId="12" xfId="0"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78" xfId="0" applyFont="1" applyFill="1" applyBorder="1" applyAlignment="1" applyProtection="1">
      <alignment horizontal="left" vertical="center" wrapText="1"/>
    </xf>
    <xf numFmtId="0" fontId="2" fillId="5" borderId="58"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49" fillId="7" borderId="101" xfId="0" applyFont="1" applyFill="1" applyBorder="1" applyAlignment="1" applyProtection="1">
      <alignment horizontal="left"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1" fillId="7" borderId="1" xfId="0" applyFont="1" applyFill="1" applyBorder="1" applyAlignment="1" applyProtection="1">
      <alignment horizontal="center" vertical="center"/>
    </xf>
    <xf numFmtId="0" fontId="13" fillId="7" borderId="1" xfId="0" applyFont="1" applyFill="1" applyBorder="1" applyAlignment="1" applyProtection="1">
      <alignment horizontal="center" vertical="center"/>
    </xf>
    <xf numFmtId="0" fontId="11" fillId="7" borderId="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xf>
    <xf numFmtId="0" fontId="11" fillId="7" borderId="20" xfId="0" applyFont="1" applyFill="1" applyBorder="1" applyAlignment="1" applyProtection="1">
      <alignment horizontal="center" vertical="center" wrapText="1"/>
    </xf>
    <xf numFmtId="0" fontId="11" fillId="7" borderId="21" xfId="0" applyFont="1" applyFill="1" applyBorder="1" applyAlignment="1" applyProtection="1">
      <alignment horizontal="center" vertical="center" wrapText="1"/>
    </xf>
    <xf numFmtId="0" fontId="62" fillId="7" borderId="1" xfId="0" applyFont="1" applyFill="1" applyBorder="1" applyAlignment="1" applyProtection="1">
      <alignment horizontal="center" vertical="center"/>
    </xf>
    <xf numFmtId="0" fontId="11" fillId="7" borderId="11"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3" fillId="7" borderId="2" xfId="0" applyFont="1" applyFill="1" applyBorder="1" applyAlignment="1" applyProtection="1">
      <alignment horizontal="center" vertical="center"/>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 fillId="7" borderId="1" xfId="0" applyFont="1" applyFill="1" applyBorder="1" applyAlignment="1" applyProtection="1">
      <alignment horizontal="left" vertical="center" wrapText="1"/>
    </xf>
    <xf numFmtId="0" fontId="11" fillId="7" borderId="8"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11" fillId="7" borderId="7" xfId="0" applyFont="1" applyFill="1" applyBorder="1" applyAlignment="1" applyProtection="1">
      <alignment horizontal="center" vertical="center" wrapText="1"/>
    </xf>
    <xf numFmtId="0" fontId="11" fillId="7" borderId="11" xfId="0" applyFont="1" applyFill="1" applyBorder="1" applyAlignment="1" applyProtection="1">
      <alignment wrapText="1"/>
    </xf>
    <xf numFmtId="0" fontId="36" fillId="7" borderId="98" xfId="0" applyFont="1" applyFill="1" applyBorder="1" applyAlignment="1" applyProtection="1">
      <alignment horizontal="center" vertical="center" wrapText="1"/>
    </xf>
    <xf numFmtId="0" fontId="1" fillId="7" borderId="1" xfId="0" applyFont="1" applyFill="1" applyBorder="1" applyAlignment="1" applyProtection="1">
      <alignment vertical="center" wrapText="1"/>
    </xf>
    <xf numFmtId="0" fontId="11" fillId="7" borderId="1" xfId="0" applyFont="1" applyFill="1" applyBorder="1" applyAlignment="1" applyProtection="1">
      <alignment vertical="center" wrapText="1"/>
    </xf>
    <xf numFmtId="0" fontId="63" fillId="7" borderId="1" xfId="0" applyFont="1" applyFill="1" applyBorder="1" applyAlignment="1" applyProtection="1">
      <alignment vertical="center" wrapText="1"/>
    </xf>
    <xf numFmtId="0" fontId="63"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justify" vertical="center" wrapText="1"/>
    </xf>
    <xf numFmtId="0" fontId="64" fillId="7" borderId="1" xfId="0" applyFont="1" applyFill="1" applyBorder="1" applyAlignment="1" applyProtection="1">
      <alignment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0" fontId="12" fillId="7" borderId="1" xfId="0" applyFont="1" applyFill="1" applyBorder="1" applyAlignment="1" applyProtection="1">
      <alignment horizontal="center" vertical="center" wrapText="1"/>
    </xf>
    <xf numFmtId="0" fontId="20" fillId="2" borderId="1" xfId="0" applyFont="1" applyFill="1" applyBorder="1" applyAlignment="1" applyProtection="1">
      <alignment horizontal="center" vertical="center" wrapText="1"/>
    </xf>
    <xf numFmtId="0" fontId="20" fillId="7" borderId="1" xfId="0" applyFont="1" applyFill="1" applyBorder="1" applyAlignment="1" applyProtection="1">
      <alignment horizontal="justify"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24">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RC_2023%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T_MRC_2022_V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G21" sqref="G21"/>
    </sheetView>
  </sheetViews>
  <sheetFormatPr baseColWidth="10" defaultRowHeight="15" x14ac:dyDescent="0.25"/>
  <cols>
    <col min="1" max="1" width="11.42578125" style="1"/>
    <col min="2" max="2" width="14.140625" style="1" customWidth="1"/>
    <col min="3" max="3" width="14.85546875" style="1" customWidth="1"/>
    <col min="4" max="4" width="15" style="1" customWidth="1"/>
    <col min="5" max="5" width="13" style="1" customWidth="1"/>
    <col min="6" max="6" width="14" style="1" customWidth="1"/>
    <col min="7" max="7" width="13.5703125" style="1" customWidth="1"/>
    <col min="8" max="8" width="14.5703125" style="1" customWidth="1"/>
    <col min="9" max="9" width="14.28515625" style="1" customWidth="1"/>
    <col min="10" max="10" width="11.42578125" style="1"/>
    <col min="11" max="11" width="13" style="1" customWidth="1"/>
    <col min="12" max="12" width="11.42578125" style="1" customWidth="1"/>
    <col min="13" max="13" width="11.42578125" style="1"/>
    <col min="14" max="15" width="11.42578125" style="1" customWidth="1"/>
    <col min="16" max="16" width="11.42578125" style="1"/>
    <col min="17" max="17" width="11.42578125" style="1" customWidth="1"/>
    <col min="18" max="16384" width="11.42578125" style="1"/>
  </cols>
  <sheetData>
    <row r="2" spans="2:17" ht="15.75" thickBot="1" x14ac:dyDescent="0.3"/>
    <row r="3" spans="2:17" s="2" customFormat="1" ht="39" customHeight="1" x14ac:dyDescent="0.25">
      <c r="B3" s="231"/>
      <c r="C3" s="232"/>
      <c r="D3" s="237" t="s">
        <v>71</v>
      </c>
      <c r="E3" s="237"/>
      <c r="F3" s="203" t="s">
        <v>78</v>
      </c>
      <c r="G3" s="204"/>
      <c r="H3" s="204"/>
      <c r="I3" s="204"/>
      <c r="J3" s="204"/>
      <c r="K3" s="204"/>
      <c r="L3" s="204"/>
      <c r="M3" s="205"/>
      <c r="N3" s="237" t="s">
        <v>72</v>
      </c>
      <c r="O3" s="237"/>
      <c r="P3" s="199"/>
      <c r="Q3" s="200"/>
    </row>
    <row r="4" spans="2:17" s="2" customFormat="1" ht="27.75" customHeight="1" x14ac:dyDescent="0.25">
      <c r="B4" s="233"/>
      <c r="C4" s="234"/>
      <c r="D4" s="222" t="s">
        <v>73</v>
      </c>
      <c r="E4" s="222"/>
      <c r="F4" s="206" t="s">
        <v>74</v>
      </c>
      <c r="G4" s="207"/>
      <c r="H4" s="207"/>
      <c r="I4" s="207"/>
      <c r="J4" s="207"/>
      <c r="K4" s="207"/>
      <c r="L4" s="207"/>
      <c r="M4" s="208"/>
      <c r="N4" s="222" t="s">
        <v>75</v>
      </c>
      <c r="O4" s="222"/>
      <c r="P4" s="197"/>
      <c r="Q4" s="198"/>
    </row>
    <row r="5" spans="2:17" s="2" customFormat="1" ht="27.75" customHeight="1" x14ac:dyDescent="0.25">
      <c r="B5" s="233"/>
      <c r="C5" s="234"/>
      <c r="D5" s="222" t="s">
        <v>76</v>
      </c>
      <c r="E5" s="222"/>
      <c r="F5" s="211" t="s">
        <v>79</v>
      </c>
      <c r="G5" s="211"/>
      <c r="H5" s="211"/>
      <c r="I5" s="211"/>
      <c r="J5" s="211"/>
      <c r="K5" s="211"/>
      <c r="L5" s="211"/>
      <c r="M5" s="211"/>
      <c r="N5" s="223" t="s">
        <v>77</v>
      </c>
      <c r="O5" s="224"/>
      <c r="P5" s="227"/>
      <c r="Q5" s="228"/>
    </row>
    <row r="6" spans="2:17" s="2" customFormat="1" ht="42" customHeight="1" thickBot="1" x14ac:dyDescent="0.3">
      <c r="B6" s="235"/>
      <c r="C6" s="236"/>
      <c r="D6" s="238" t="s">
        <v>80</v>
      </c>
      <c r="E6" s="238"/>
      <c r="F6" s="212" t="s">
        <v>81</v>
      </c>
      <c r="G6" s="212"/>
      <c r="H6" s="212"/>
      <c r="I6" s="212"/>
      <c r="J6" s="212"/>
      <c r="K6" s="212"/>
      <c r="L6" s="212"/>
      <c r="M6" s="212"/>
      <c r="N6" s="225"/>
      <c r="O6" s="226"/>
      <c r="P6" s="229"/>
      <c r="Q6" s="230"/>
    </row>
    <row r="7" spans="2:17" ht="23.25" customHeight="1" thickBot="1" x14ac:dyDescent="0.3">
      <c r="B7" s="192" t="s">
        <v>95</v>
      </c>
      <c r="C7" s="193"/>
      <c r="D7" s="193"/>
      <c r="E7" s="193"/>
      <c r="F7" s="193"/>
      <c r="G7" s="193"/>
      <c r="H7" s="193"/>
      <c r="I7" s="193"/>
      <c r="J7" s="193"/>
      <c r="K7" s="193"/>
      <c r="L7" s="193"/>
      <c r="M7" s="193"/>
      <c r="N7" s="193"/>
      <c r="O7" s="193"/>
      <c r="P7" s="193"/>
      <c r="Q7" s="194"/>
    </row>
    <row r="8" spans="2:17" ht="35.25" customHeight="1" x14ac:dyDescent="0.25">
      <c r="B8" s="214" t="s">
        <v>86</v>
      </c>
      <c r="C8" s="215"/>
      <c r="D8" s="215"/>
      <c r="E8" s="215"/>
      <c r="F8" s="215"/>
      <c r="G8" s="215"/>
      <c r="H8" s="215"/>
      <c r="I8" s="215"/>
      <c r="J8" s="215"/>
      <c r="K8" s="215"/>
      <c r="L8" s="215"/>
      <c r="M8" s="215"/>
      <c r="N8" s="215"/>
      <c r="O8" s="215"/>
      <c r="P8" s="215"/>
      <c r="Q8" s="216"/>
    </row>
    <row r="9" spans="2:17" ht="27.75" customHeight="1" thickBot="1" x14ac:dyDescent="0.3">
      <c r="B9" s="3"/>
      <c r="C9" s="4"/>
      <c r="D9" s="4"/>
      <c r="E9" s="4"/>
      <c r="F9" s="4"/>
      <c r="G9" s="4"/>
      <c r="H9" s="4"/>
      <c r="I9" s="4"/>
      <c r="J9" s="4"/>
      <c r="K9" s="4"/>
      <c r="L9" s="4"/>
      <c r="M9" s="4"/>
      <c r="N9" s="4"/>
      <c r="O9" s="4"/>
      <c r="P9" s="4"/>
      <c r="Q9" s="5"/>
    </row>
    <row r="10" spans="2:17" ht="48" customHeight="1" thickTop="1" thickBot="1" x14ac:dyDescent="0.3">
      <c r="B10" s="3"/>
      <c r="C10" s="217" t="s">
        <v>82</v>
      </c>
      <c r="D10" s="6" t="s">
        <v>83</v>
      </c>
      <c r="E10" s="7"/>
      <c r="F10" s="8"/>
      <c r="G10" s="9"/>
      <c r="H10" s="9"/>
      <c r="I10" s="9"/>
      <c r="J10" s="4"/>
      <c r="K10" s="186" t="s">
        <v>113</v>
      </c>
      <c r="L10" s="187"/>
      <c r="M10" s="186" t="s">
        <v>112</v>
      </c>
      <c r="N10" s="187"/>
      <c r="O10" s="201" t="s">
        <v>114</v>
      </c>
      <c r="P10" s="201"/>
      <c r="Q10" s="5"/>
    </row>
    <row r="11" spans="2:17" ht="48" customHeight="1" thickTop="1" thickBot="1" x14ac:dyDescent="0.3">
      <c r="B11" s="3"/>
      <c r="C11" s="217"/>
      <c r="D11" s="6" t="s">
        <v>24</v>
      </c>
      <c r="E11" s="10"/>
      <c r="F11" s="8"/>
      <c r="G11" s="8"/>
      <c r="H11" s="9"/>
      <c r="I11" s="9"/>
      <c r="J11" s="4"/>
      <c r="K11" s="188" t="s">
        <v>25</v>
      </c>
      <c r="L11" s="189"/>
      <c r="M11" s="188" t="s">
        <v>33</v>
      </c>
      <c r="N11" s="189"/>
      <c r="O11" s="202" t="s">
        <v>115</v>
      </c>
      <c r="P11" s="202"/>
      <c r="Q11" s="5"/>
    </row>
    <row r="12" spans="2:17" ht="48" customHeight="1" thickTop="1" thickBot="1" x14ac:dyDescent="0.3">
      <c r="B12" s="3"/>
      <c r="C12" s="217"/>
      <c r="D12" s="6" t="s">
        <v>26</v>
      </c>
      <c r="E12" s="11"/>
      <c r="F12" s="12"/>
      <c r="G12" s="8"/>
      <c r="H12" s="9"/>
      <c r="I12" s="9"/>
      <c r="J12" s="4"/>
      <c r="K12" s="188" t="s">
        <v>25</v>
      </c>
      <c r="L12" s="189"/>
      <c r="M12" s="188" t="s">
        <v>24</v>
      </c>
      <c r="N12" s="189"/>
      <c r="O12" s="202" t="s">
        <v>115</v>
      </c>
      <c r="P12" s="202"/>
      <c r="Q12" s="5"/>
    </row>
    <row r="13" spans="2:17" ht="48" customHeight="1" thickTop="1" thickBot="1" x14ac:dyDescent="0.3">
      <c r="B13" s="3"/>
      <c r="C13" s="217"/>
      <c r="D13" s="6" t="s">
        <v>28</v>
      </c>
      <c r="E13" s="11"/>
      <c r="F13" s="13"/>
      <c r="G13" s="12"/>
      <c r="H13" s="8"/>
      <c r="I13" s="9"/>
      <c r="J13" s="4"/>
      <c r="K13" s="188" t="s">
        <v>25</v>
      </c>
      <c r="L13" s="189"/>
      <c r="M13" s="188" t="s">
        <v>26</v>
      </c>
      <c r="N13" s="189"/>
      <c r="O13" s="202" t="s">
        <v>115</v>
      </c>
      <c r="P13" s="202"/>
      <c r="Q13" s="5"/>
    </row>
    <row r="14" spans="2:17" ht="48" customHeight="1" thickTop="1" thickBot="1" x14ac:dyDescent="0.3">
      <c r="B14" s="3"/>
      <c r="C14" s="217"/>
      <c r="D14" s="6" t="s">
        <v>67</v>
      </c>
      <c r="E14" s="14"/>
      <c r="F14" s="15"/>
      <c r="G14" s="16"/>
      <c r="H14" s="17"/>
      <c r="I14" s="18"/>
      <c r="J14" s="4"/>
      <c r="K14" s="188" t="s">
        <v>25</v>
      </c>
      <c r="L14" s="189"/>
      <c r="M14" s="188" t="s">
        <v>28</v>
      </c>
      <c r="N14" s="189"/>
      <c r="O14" s="202" t="s">
        <v>115</v>
      </c>
      <c r="P14" s="202"/>
      <c r="Q14" s="5"/>
    </row>
    <row r="15" spans="2:17" ht="32.25" customHeight="1" thickTop="1" thickBot="1" x14ac:dyDescent="0.3">
      <c r="B15" s="3"/>
      <c r="C15" s="4"/>
      <c r="D15" s="4"/>
      <c r="E15" s="6" t="s">
        <v>84</v>
      </c>
      <c r="F15" s="6" t="s">
        <v>85</v>
      </c>
      <c r="G15" s="6" t="s">
        <v>58</v>
      </c>
      <c r="H15" s="6" t="s">
        <v>29</v>
      </c>
      <c r="I15" s="6" t="s">
        <v>25</v>
      </c>
      <c r="J15" s="4"/>
      <c r="K15" s="188" t="s">
        <v>25</v>
      </c>
      <c r="L15" s="189"/>
      <c r="M15" s="188" t="s">
        <v>67</v>
      </c>
      <c r="N15" s="189"/>
      <c r="O15" s="202" t="s">
        <v>115</v>
      </c>
      <c r="P15" s="202"/>
      <c r="Q15" s="5"/>
    </row>
    <row r="16" spans="2:17" ht="33.75" customHeight="1" thickTop="1" thickBot="1" x14ac:dyDescent="0.3">
      <c r="B16" s="3"/>
      <c r="C16" s="4"/>
      <c r="D16" s="4"/>
      <c r="E16" s="218" t="s">
        <v>6</v>
      </c>
      <c r="F16" s="218"/>
      <c r="G16" s="218"/>
      <c r="H16" s="218"/>
      <c r="I16" s="218"/>
      <c r="J16" s="4"/>
      <c r="K16" s="188" t="s">
        <v>29</v>
      </c>
      <c r="L16" s="189"/>
      <c r="M16" s="188" t="s">
        <v>33</v>
      </c>
      <c r="N16" s="189"/>
      <c r="O16" s="202" t="s">
        <v>115</v>
      </c>
      <c r="P16" s="202"/>
      <c r="Q16" s="5"/>
    </row>
    <row r="17" spans="2:17" ht="33.75" customHeight="1" thickTop="1" x14ac:dyDescent="0.25">
      <c r="B17" s="3"/>
      <c r="C17" s="4"/>
      <c r="D17" s="4"/>
      <c r="E17" s="19"/>
      <c r="F17" s="19"/>
      <c r="G17" s="19"/>
      <c r="H17" s="19"/>
      <c r="I17" s="19"/>
      <c r="J17" s="4"/>
      <c r="K17" s="188" t="s">
        <v>29</v>
      </c>
      <c r="L17" s="189"/>
      <c r="M17" s="188" t="s">
        <v>24</v>
      </c>
      <c r="N17" s="189"/>
      <c r="O17" s="202" t="s">
        <v>115</v>
      </c>
      <c r="P17" s="202"/>
      <c r="Q17" s="5"/>
    </row>
    <row r="18" spans="2:17" ht="33.75" customHeight="1" x14ac:dyDescent="0.25">
      <c r="B18" s="3"/>
      <c r="C18" s="4"/>
      <c r="D18" s="4"/>
      <c r="E18" s="19"/>
      <c r="F18" s="19"/>
      <c r="G18" s="19"/>
      <c r="H18" s="19"/>
      <c r="I18" s="19"/>
      <c r="J18" s="4"/>
      <c r="K18" s="188" t="s">
        <v>29</v>
      </c>
      <c r="L18" s="189"/>
      <c r="M18" s="188" t="s">
        <v>26</v>
      </c>
      <c r="N18" s="189"/>
      <c r="O18" s="202" t="s">
        <v>115</v>
      </c>
      <c r="P18" s="202"/>
      <c r="Q18" s="5"/>
    </row>
    <row r="19" spans="2:17" ht="33.75" customHeight="1" x14ac:dyDescent="0.25">
      <c r="B19" s="3"/>
      <c r="C19" s="4"/>
      <c r="D19" s="4"/>
      <c r="E19" s="19"/>
      <c r="F19" s="19"/>
      <c r="G19" s="19"/>
      <c r="H19" s="19"/>
      <c r="I19" s="19"/>
      <c r="J19" s="4"/>
      <c r="K19" s="188" t="s">
        <v>29</v>
      </c>
      <c r="L19" s="189"/>
      <c r="M19" s="188" t="s">
        <v>28</v>
      </c>
      <c r="N19" s="189"/>
      <c r="O19" s="209" t="s">
        <v>116</v>
      </c>
      <c r="P19" s="209"/>
      <c r="Q19" s="5"/>
    </row>
    <row r="20" spans="2:17" ht="33.75" customHeight="1" x14ac:dyDescent="0.25">
      <c r="B20" s="3"/>
      <c r="C20" s="4"/>
      <c r="D20" s="4"/>
      <c r="E20" s="19"/>
      <c r="F20" s="19"/>
      <c r="G20" s="19"/>
      <c r="H20" s="19"/>
      <c r="I20" s="19"/>
      <c r="J20" s="4"/>
      <c r="K20" s="188" t="s">
        <v>29</v>
      </c>
      <c r="L20" s="189"/>
      <c r="M20" s="188" t="s">
        <v>67</v>
      </c>
      <c r="N20" s="189"/>
      <c r="O20" s="209" t="s">
        <v>116</v>
      </c>
      <c r="P20" s="209"/>
      <c r="Q20" s="5"/>
    </row>
    <row r="21" spans="2:17" ht="33.75" customHeight="1" x14ac:dyDescent="0.25">
      <c r="B21" s="3"/>
      <c r="C21" s="4"/>
      <c r="D21" s="4"/>
      <c r="E21" s="19"/>
      <c r="F21" s="19"/>
      <c r="G21" s="19"/>
      <c r="H21" s="19"/>
      <c r="I21" s="19"/>
      <c r="J21" s="4"/>
      <c r="K21" s="188" t="s">
        <v>58</v>
      </c>
      <c r="L21" s="189"/>
      <c r="M21" s="188" t="s">
        <v>33</v>
      </c>
      <c r="N21" s="189"/>
      <c r="O21" s="202" t="s">
        <v>115</v>
      </c>
      <c r="P21" s="202"/>
      <c r="Q21" s="5"/>
    </row>
    <row r="22" spans="2:17" ht="33.75" customHeight="1" x14ac:dyDescent="0.25">
      <c r="B22" s="3"/>
      <c r="C22" s="4"/>
      <c r="D22" s="4"/>
      <c r="E22" s="19"/>
      <c r="F22" s="19"/>
      <c r="G22" s="19"/>
      <c r="H22" s="19"/>
      <c r="I22" s="19"/>
      <c r="J22" s="4"/>
      <c r="K22" s="188" t="s">
        <v>58</v>
      </c>
      <c r="L22" s="189"/>
      <c r="M22" s="188" t="s">
        <v>24</v>
      </c>
      <c r="N22" s="189"/>
      <c r="O22" s="209" t="s">
        <v>116</v>
      </c>
      <c r="P22" s="209"/>
      <c r="Q22" s="5"/>
    </row>
    <row r="23" spans="2:17" ht="33.75" customHeight="1" x14ac:dyDescent="0.25">
      <c r="B23" s="3"/>
      <c r="C23" s="4"/>
      <c r="D23" s="4"/>
      <c r="E23" s="19"/>
      <c r="F23" s="19"/>
      <c r="G23" s="19"/>
      <c r="H23" s="19"/>
      <c r="I23" s="19"/>
      <c r="J23" s="4"/>
      <c r="K23" s="188" t="s">
        <v>58</v>
      </c>
      <c r="L23" s="189"/>
      <c r="M23" s="188" t="s">
        <v>26</v>
      </c>
      <c r="N23" s="189"/>
      <c r="O23" s="209" t="s">
        <v>116</v>
      </c>
      <c r="P23" s="209"/>
      <c r="Q23" s="5"/>
    </row>
    <row r="24" spans="2:17" ht="33.75" customHeight="1" x14ac:dyDescent="0.25">
      <c r="B24" s="3"/>
      <c r="C24" s="4"/>
      <c r="D24" s="4"/>
      <c r="E24" s="19"/>
      <c r="F24" s="19"/>
      <c r="G24" s="19"/>
      <c r="H24" s="19"/>
      <c r="I24" s="19"/>
      <c r="J24" s="4"/>
      <c r="K24" s="188" t="s">
        <v>58</v>
      </c>
      <c r="L24" s="189"/>
      <c r="M24" s="188" t="s">
        <v>28</v>
      </c>
      <c r="N24" s="189"/>
      <c r="O24" s="195" t="s">
        <v>117</v>
      </c>
      <c r="P24" s="196"/>
      <c r="Q24" s="5"/>
    </row>
    <row r="25" spans="2:17" ht="33.75" customHeight="1" x14ac:dyDescent="0.25">
      <c r="B25" s="3"/>
      <c r="C25" s="4"/>
      <c r="D25" s="4"/>
      <c r="E25" s="19"/>
      <c r="F25" s="19"/>
      <c r="G25" s="19"/>
      <c r="H25" s="19"/>
      <c r="I25" s="19"/>
      <c r="J25" s="4"/>
      <c r="K25" s="188" t="s">
        <v>58</v>
      </c>
      <c r="L25" s="189"/>
      <c r="M25" s="188" t="s">
        <v>67</v>
      </c>
      <c r="N25" s="189"/>
      <c r="O25" s="195" t="s">
        <v>117</v>
      </c>
      <c r="P25" s="196"/>
      <c r="Q25" s="5"/>
    </row>
    <row r="26" spans="2:17" ht="33.75" customHeight="1" x14ac:dyDescent="0.25">
      <c r="B26" s="3"/>
      <c r="C26" s="4"/>
      <c r="D26" s="4"/>
      <c r="E26" s="19"/>
      <c r="F26" s="19"/>
      <c r="G26" s="19"/>
      <c r="H26" s="19"/>
      <c r="I26" s="19"/>
      <c r="J26" s="4"/>
      <c r="K26" s="188" t="s">
        <v>85</v>
      </c>
      <c r="L26" s="189"/>
      <c r="M26" s="188" t="s">
        <v>33</v>
      </c>
      <c r="N26" s="189"/>
      <c r="O26" s="209" t="s">
        <v>116</v>
      </c>
      <c r="P26" s="209"/>
      <c r="Q26" s="5"/>
    </row>
    <row r="27" spans="2:17" ht="33.75" customHeight="1" x14ac:dyDescent="0.25">
      <c r="B27" s="3"/>
      <c r="C27" s="4"/>
      <c r="D27" s="4"/>
      <c r="E27" s="19"/>
      <c r="F27" s="19"/>
      <c r="G27" s="19"/>
      <c r="H27" s="19"/>
      <c r="I27" s="19"/>
      <c r="J27" s="4"/>
      <c r="K27" s="188" t="s">
        <v>85</v>
      </c>
      <c r="L27" s="189"/>
      <c r="M27" s="188" t="s">
        <v>24</v>
      </c>
      <c r="N27" s="189"/>
      <c r="O27" s="209" t="s">
        <v>116</v>
      </c>
      <c r="P27" s="209"/>
      <c r="Q27" s="5"/>
    </row>
    <row r="28" spans="2:17" ht="33.75" customHeight="1" x14ac:dyDescent="0.25">
      <c r="B28" s="3"/>
      <c r="C28" s="4"/>
      <c r="D28" s="4"/>
      <c r="E28" s="19"/>
      <c r="F28" s="19"/>
      <c r="G28" s="19"/>
      <c r="H28" s="19"/>
      <c r="I28" s="19"/>
      <c r="J28" s="4"/>
      <c r="K28" s="188" t="s">
        <v>85</v>
      </c>
      <c r="L28" s="189"/>
      <c r="M28" s="188" t="s">
        <v>26</v>
      </c>
      <c r="N28" s="189"/>
      <c r="O28" s="195" t="s">
        <v>117</v>
      </c>
      <c r="P28" s="196"/>
      <c r="Q28" s="5"/>
    </row>
    <row r="29" spans="2:17" ht="33.75" customHeight="1" x14ac:dyDescent="0.25">
      <c r="B29" s="3"/>
      <c r="C29" s="4"/>
      <c r="D29" s="4"/>
      <c r="E29" s="19"/>
      <c r="F29" s="19"/>
      <c r="G29" s="19"/>
      <c r="H29" s="19"/>
      <c r="I29" s="19"/>
      <c r="J29" s="4"/>
      <c r="K29" s="188" t="s">
        <v>85</v>
      </c>
      <c r="L29" s="189"/>
      <c r="M29" s="188" t="s">
        <v>28</v>
      </c>
      <c r="N29" s="189"/>
      <c r="O29" s="210" t="s">
        <v>118</v>
      </c>
      <c r="P29" s="210"/>
      <c r="Q29" s="5"/>
    </row>
    <row r="30" spans="2:17" ht="33.75" customHeight="1" x14ac:dyDescent="0.25">
      <c r="B30" s="3"/>
      <c r="C30" s="4"/>
      <c r="D30" s="4"/>
      <c r="E30" s="19"/>
      <c r="F30" s="19"/>
      <c r="G30" s="19"/>
      <c r="H30" s="19"/>
      <c r="I30" s="19"/>
      <c r="J30" s="4"/>
      <c r="K30" s="188" t="s">
        <v>85</v>
      </c>
      <c r="L30" s="189"/>
      <c r="M30" s="188" t="s">
        <v>67</v>
      </c>
      <c r="N30" s="189"/>
      <c r="O30" s="210" t="s">
        <v>118</v>
      </c>
      <c r="P30" s="210"/>
      <c r="Q30" s="5"/>
    </row>
    <row r="31" spans="2:17" ht="33.75" customHeight="1" x14ac:dyDescent="0.25">
      <c r="B31" s="3"/>
      <c r="C31" s="4"/>
      <c r="D31" s="4"/>
      <c r="E31" s="19"/>
      <c r="F31" s="19"/>
      <c r="G31" s="19"/>
      <c r="H31" s="19"/>
      <c r="I31" s="19"/>
      <c r="J31" s="4"/>
      <c r="K31" s="188" t="s">
        <v>84</v>
      </c>
      <c r="L31" s="189"/>
      <c r="M31" s="188" t="s">
        <v>33</v>
      </c>
      <c r="N31" s="189"/>
      <c r="O31" s="209" t="s">
        <v>116</v>
      </c>
      <c r="P31" s="209"/>
      <c r="Q31" s="5"/>
    </row>
    <row r="32" spans="2:17" ht="33.75" customHeight="1" x14ac:dyDescent="0.25">
      <c r="B32" s="3"/>
      <c r="C32" s="4"/>
      <c r="D32" s="4"/>
      <c r="E32" s="19"/>
      <c r="F32" s="19"/>
      <c r="G32" s="19"/>
      <c r="H32" s="19"/>
      <c r="I32" s="19"/>
      <c r="J32" s="4"/>
      <c r="K32" s="188" t="s">
        <v>84</v>
      </c>
      <c r="L32" s="189"/>
      <c r="M32" s="188" t="s">
        <v>24</v>
      </c>
      <c r="N32" s="189"/>
      <c r="O32" s="195" t="s">
        <v>117</v>
      </c>
      <c r="P32" s="196"/>
      <c r="Q32" s="5"/>
    </row>
    <row r="33" spans="2:17" ht="33.75" customHeight="1" x14ac:dyDescent="0.25">
      <c r="B33" s="3"/>
      <c r="C33" s="4"/>
      <c r="D33" s="4"/>
      <c r="E33" s="19"/>
      <c r="F33" s="19"/>
      <c r="G33" s="19"/>
      <c r="H33" s="19"/>
      <c r="I33" s="19"/>
      <c r="J33" s="4"/>
      <c r="K33" s="188" t="s">
        <v>84</v>
      </c>
      <c r="L33" s="189"/>
      <c r="M33" s="188" t="s">
        <v>26</v>
      </c>
      <c r="N33" s="189"/>
      <c r="O33" s="210" t="s">
        <v>118</v>
      </c>
      <c r="P33" s="210"/>
      <c r="Q33" s="5"/>
    </row>
    <row r="34" spans="2:17" ht="33.75" customHeight="1" x14ac:dyDescent="0.25">
      <c r="B34" s="3"/>
      <c r="C34" s="4"/>
      <c r="D34" s="4"/>
      <c r="E34" s="19"/>
      <c r="F34" s="19"/>
      <c r="G34" s="19"/>
      <c r="H34" s="19"/>
      <c r="I34" s="19"/>
      <c r="J34" s="4"/>
      <c r="K34" s="188" t="s">
        <v>84</v>
      </c>
      <c r="L34" s="189"/>
      <c r="M34" s="188" t="s">
        <v>28</v>
      </c>
      <c r="N34" s="189"/>
      <c r="O34" s="210" t="s">
        <v>118</v>
      </c>
      <c r="P34" s="210"/>
      <c r="Q34" s="5"/>
    </row>
    <row r="35" spans="2:17" ht="33.75" customHeight="1" x14ac:dyDescent="0.25">
      <c r="B35" s="3"/>
      <c r="C35" s="4"/>
      <c r="D35" s="4"/>
      <c r="E35" s="19"/>
      <c r="F35" s="19"/>
      <c r="G35" s="19"/>
      <c r="H35" s="19"/>
      <c r="I35" s="19"/>
      <c r="J35" s="4"/>
      <c r="K35" s="188" t="s">
        <v>84</v>
      </c>
      <c r="L35" s="189"/>
      <c r="M35" s="188" t="s">
        <v>67</v>
      </c>
      <c r="N35" s="189"/>
      <c r="O35" s="210" t="s">
        <v>118</v>
      </c>
      <c r="P35" s="210"/>
      <c r="Q35" s="5"/>
    </row>
    <row r="36" spans="2:17" ht="33.75" customHeight="1" x14ac:dyDescent="0.25">
      <c r="B36" s="3"/>
      <c r="C36" s="4"/>
      <c r="D36" s="4"/>
      <c r="E36" s="19"/>
      <c r="F36" s="19"/>
      <c r="G36" s="19"/>
      <c r="H36" s="19"/>
      <c r="I36" s="19"/>
      <c r="J36" s="4"/>
      <c r="K36" s="20"/>
      <c r="L36" s="20"/>
      <c r="M36" s="20"/>
      <c r="N36" s="20"/>
      <c r="O36" s="21"/>
      <c r="P36" s="21"/>
      <c r="Q36" s="5"/>
    </row>
    <row r="37" spans="2:17" ht="33.75" customHeight="1" thickBot="1" x14ac:dyDescent="0.3">
      <c r="B37" s="3"/>
      <c r="C37" s="4"/>
      <c r="D37" s="4"/>
      <c r="E37" s="19"/>
      <c r="F37" s="19"/>
      <c r="G37" s="19"/>
      <c r="H37" s="19"/>
      <c r="I37" s="19"/>
      <c r="J37" s="4"/>
      <c r="K37" s="20"/>
      <c r="L37" s="20"/>
      <c r="M37" s="20"/>
      <c r="N37" s="20"/>
      <c r="O37" s="21"/>
      <c r="P37" s="21"/>
      <c r="Q37" s="5"/>
    </row>
    <row r="38" spans="2:17" ht="23.25" customHeight="1" thickBot="1" x14ac:dyDescent="0.3">
      <c r="B38" s="192" t="s">
        <v>221</v>
      </c>
      <c r="C38" s="193"/>
      <c r="D38" s="193"/>
      <c r="E38" s="193"/>
      <c r="F38" s="193"/>
      <c r="G38" s="193"/>
      <c r="H38" s="193"/>
      <c r="I38" s="193"/>
      <c r="J38" s="193"/>
      <c r="K38" s="193"/>
      <c r="L38" s="193"/>
      <c r="M38" s="193"/>
      <c r="N38" s="193"/>
      <c r="O38" s="193"/>
      <c r="P38" s="193"/>
      <c r="Q38" s="194"/>
    </row>
    <row r="39" spans="2:17" ht="15.75" thickBot="1" x14ac:dyDescent="0.3">
      <c r="B39" s="3"/>
      <c r="C39" s="4"/>
      <c r="D39" s="4"/>
      <c r="E39" s="4"/>
      <c r="F39" s="4"/>
      <c r="G39" s="4"/>
      <c r="H39" s="4"/>
      <c r="I39" s="4"/>
      <c r="J39" s="4"/>
      <c r="K39" s="4"/>
      <c r="L39" s="4"/>
      <c r="M39" s="4"/>
      <c r="N39" s="4"/>
      <c r="O39" s="4"/>
      <c r="P39" s="4"/>
      <c r="Q39" s="5"/>
    </row>
    <row r="40" spans="2:17" ht="18.75" customHeight="1" x14ac:dyDescent="0.25">
      <c r="B40" s="3"/>
      <c r="C40" s="251" t="s">
        <v>212</v>
      </c>
      <c r="D40" s="252"/>
      <c r="E40" s="252"/>
      <c r="F40" s="252"/>
      <c r="G40" s="253"/>
      <c r="H40" s="4"/>
      <c r="I40" s="247" t="s">
        <v>218</v>
      </c>
      <c r="J40" s="248"/>
      <c r="K40" s="248"/>
      <c r="L40" s="248"/>
      <c r="M40" s="248"/>
      <c r="N40" s="248"/>
      <c r="O40" s="248"/>
      <c r="P40" s="249"/>
      <c r="Q40" s="5"/>
    </row>
    <row r="41" spans="2:17" ht="17.25" customHeight="1" thickBot="1" x14ac:dyDescent="0.3">
      <c r="B41" s="3"/>
      <c r="C41" s="22" t="s">
        <v>198</v>
      </c>
      <c r="D41" s="23" t="s">
        <v>199</v>
      </c>
      <c r="E41" s="263" t="s">
        <v>200</v>
      </c>
      <c r="F41" s="263"/>
      <c r="G41" s="24" t="s">
        <v>201</v>
      </c>
      <c r="H41" s="4"/>
      <c r="I41" s="245" t="s">
        <v>62</v>
      </c>
      <c r="J41" s="284" t="s">
        <v>217</v>
      </c>
      <c r="K41" s="284"/>
      <c r="L41" s="284"/>
      <c r="M41" s="284"/>
      <c r="N41" s="284"/>
      <c r="O41" s="270" t="s">
        <v>213</v>
      </c>
      <c r="P41" s="271"/>
      <c r="Q41" s="5"/>
    </row>
    <row r="42" spans="2:17" ht="33" customHeight="1" thickBot="1" x14ac:dyDescent="0.3">
      <c r="B42" s="3"/>
      <c r="C42" s="25">
        <v>5</v>
      </c>
      <c r="D42" s="26" t="s">
        <v>33</v>
      </c>
      <c r="E42" s="264" t="s">
        <v>202</v>
      </c>
      <c r="F42" s="264"/>
      <c r="G42" s="27" t="s">
        <v>203</v>
      </c>
      <c r="H42" s="4"/>
      <c r="I42" s="246"/>
      <c r="J42" s="285"/>
      <c r="K42" s="285"/>
      <c r="L42" s="285"/>
      <c r="M42" s="285"/>
      <c r="N42" s="285"/>
      <c r="O42" s="28" t="s">
        <v>128</v>
      </c>
      <c r="P42" s="29" t="s">
        <v>185</v>
      </c>
      <c r="Q42" s="5"/>
    </row>
    <row r="43" spans="2:17" ht="14.25" customHeight="1" x14ac:dyDescent="0.3">
      <c r="B43" s="3"/>
      <c r="C43" s="267">
        <v>4</v>
      </c>
      <c r="D43" s="268" t="s">
        <v>24</v>
      </c>
      <c r="E43" s="265" t="s">
        <v>204</v>
      </c>
      <c r="F43" s="265"/>
      <c r="G43" s="250" t="s">
        <v>205</v>
      </c>
      <c r="H43" s="4"/>
      <c r="I43" s="30">
        <v>1</v>
      </c>
      <c r="J43" s="272" t="s">
        <v>133</v>
      </c>
      <c r="K43" s="272"/>
      <c r="L43" s="272"/>
      <c r="M43" s="272"/>
      <c r="N43" s="272"/>
      <c r="O43" s="31"/>
      <c r="P43" s="32"/>
      <c r="Q43" s="5"/>
    </row>
    <row r="44" spans="2:17" ht="17.25" customHeight="1" x14ac:dyDescent="0.3">
      <c r="B44" s="3"/>
      <c r="C44" s="267"/>
      <c r="D44" s="268"/>
      <c r="E44" s="265"/>
      <c r="F44" s="265"/>
      <c r="G44" s="250"/>
      <c r="H44" s="4"/>
      <c r="I44" s="33">
        <v>2</v>
      </c>
      <c r="J44" s="240" t="s">
        <v>134</v>
      </c>
      <c r="K44" s="240"/>
      <c r="L44" s="240"/>
      <c r="M44" s="240"/>
      <c r="N44" s="240"/>
      <c r="O44" s="34"/>
      <c r="P44" s="35"/>
      <c r="Q44" s="5"/>
    </row>
    <row r="45" spans="2:17" ht="30" customHeight="1" x14ac:dyDescent="0.3">
      <c r="B45" s="3"/>
      <c r="C45" s="36">
        <v>3</v>
      </c>
      <c r="D45" s="37" t="s">
        <v>26</v>
      </c>
      <c r="E45" s="265" t="s">
        <v>206</v>
      </c>
      <c r="F45" s="265"/>
      <c r="G45" s="38" t="s">
        <v>207</v>
      </c>
      <c r="H45" s="4"/>
      <c r="I45" s="33">
        <v>3</v>
      </c>
      <c r="J45" s="240" t="s">
        <v>135</v>
      </c>
      <c r="K45" s="240"/>
      <c r="L45" s="240"/>
      <c r="M45" s="240"/>
      <c r="N45" s="240"/>
      <c r="O45" s="34"/>
      <c r="P45" s="35"/>
      <c r="Q45" s="5"/>
    </row>
    <row r="46" spans="2:17" ht="26.25" customHeight="1" x14ac:dyDescent="0.3">
      <c r="B46" s="3"/>
      <c r="C46" s="36">
        <v>2</v>
      </c>
      <c r="D46" s="37" t="s">
        <v>28</v>
      </c>
      <c r="E46" s="265" t="s">
        <v>208</v>
      </c>
      <c r="F46" s="265"/>
      <c r="G46" s="38" t="s">
        <v>209</v>
      </c>
      <c r="H46" s="4"/>
      <c r="I46" s="33">
        <v>4</v>
      </c>
      <c r="J46" s="240" t="s">
        <v>136</v>
      </c>
      <c r="K46" s="240"/>
      <c r="L46" s="240"/>
      <c r="M46" s="240"/>
      <c r="N46" s="240"/>
      <c r="O46" s="34"/>
      <c r="P46" s="35"/>
      <c r="Q46" s="5"/>
    </row>
    <row r="47" spans="2:17" ht="40.5" customHeight="1" thickBot="1" x14ac:dyDescent="0.35">
      <c r="B47" s="3"/>
      <c r="C47" s="39">
        <v>1</v>
      </c>
      <c r="D47" s="40" t="s">
        <v>67</v>
      </c>
      <c r="E47" s="266" t="s">
        <v>210</v>
      </c>
      <c r="F47" s="266"/>
      <c r="G47" s="41" t="s">
        <v>211</v>
      </c>
      <c r="H47" s="4"/>
      <c r="I47" s="33">
        <v>5</v>
      </c>
      <c r="J47" s="240" t="s">
        <v>137</v>
      </c>
      <c r="K47" s="240"/>
      <c r="L47" s="240"/>
      <c r="M47" s="240"/>
      <c r="N47" s="240"/>
      <c r="O47" s="34"/>
      <c r="P47" s="35"/>
      <c r="Q47" s="5"/>
    </row>
    <row r="48" spans="2:17" ht="17.25" customHeight="1" x14ac:dyDescent="0.3">
      <c r="B48" s="3"/>
      <c r="C48" s="4"/>
      <c r="D48" s="4"/>
      <c r="E48" s="4"/>
      <c r="F48" s="4"/>
      <c r="G48" s="4"/>
      <c r="H48" s="4"/>
      <c r="I48" s="33">
        <v>6</v>
      </c>
      <c r="J48" s="240" t="s">
        <v>138</v>
      </c>
      <c r="K48" s="240"/>
      <c r="L48" s="240"/>
      <c r="M48" s="240"/>
      <c r="N48" s="240"/>
      <c r="O48" s="34"/>
      <c r="P48" s="35"/>
      <c r="Q48" s="5"/>
    </row>
    <row r="49" spans="2:17" ht="16.5" customHeight="1" thickBot="1" x14ac:dyDescent="0.35">
      <c r="B49" s="3"/>
      <c r="C49" s="4"/>
      <c r="D49" s="4"/>
      <c r="E49" s="4"/>
      <c r="F49" s="4"/>
      <c r="G49" s="4"/>
      <c r="H49" s="4"/>
      <c r="I49" s="33">
        <v>7</v>
      </c>
      <c r="J49" s="240" t="s">
        <v>139</v>
      </c>
      <c r="K49" s="240"/>
      <c r="L49" s="240"/>
      <c r="M49" s="240"/>
      <c r="N49" s="240"/>
      <c r="O49" s="34"/>
      <c r="P49" s="35"/>
      <c r="Q49" s="5"/>
    </row>
    <row r="50" spans="2:17" ht="28.5" customHeight="1" x14ac:dyDescent="0.3">
      <c r="B50" s="3"/>
      <c r="C50" s="251" t="s">
        <v>370</v>
      </c>
      <c r="D50" s="252"/>
      <c r="E50" s="252"/>
      <c r="F50" s="252"/>
      <c r="G50" s="253"/>
      <c r="H50" s="4"/>
      <c r="I50" s="33">
        <v>8</v>
      </c>
      <c r="J50" s="240" t="s">
        <v>140</v>
      </c>
      <c r="K50" s="240"/>
      <c r="L50" s="240"/>
      <c r="M50" s="240"/>
      <c r="N50" s="240"/>
      <c r="O50" s="34"/>
      <c r="P50" s="35"/>
      <c r="Q50" s="5"/>
    </row>
    <row r="51" spans="2:17" ht="17.25" customHeight="1" thickBot="1" x14ac:dyDescent="0.35">
      <c r="B51" s="3"/>
      <c r="C51" s="22" t="s">
        <v>371</v>
      </c>
      <c r="D51" s="254" t="s">
        <v>200</v>
      </c>
      <c r="E51" s="255"/>
      <c r="F51" s="255"/>
      <c r="G51" s="256"/>
      <c r="H51" s="4"/>
      <c r="I51" s="33">
        <v>9</v>
      </c>
      <c r="J51" s="240" t="s">
        <v>141</v>
      </c>
      <c r="K51" s="240"/>
      <c r="L51" s="240"/>
      <c r="M51" s="240"/>
      <c r="N51" s="240"/>
      <c r="O51" s="34"/>
      <c r="P51" s="35"/>
      <c r="Q51" s="5"/>
    </row>
    <row r="52" spans="2:17" ht="29.25" customHeight="1" x14ac:dyDescent="0.3">
      <c r="B52" s="3"/>
      <c r="C52" s="42" t="s">
        <v>372</v>
      </c>
      <c r="D52" s="257" t="s">
        <v>375</v>
      </c>
      <c r="E52" s="258"/>
      <c r="F52" s="258"/>
      <c r="G52" s="259"/>
      <c r="H52" s="4"/>
      <c r="I52" s="33">
        <v>10</v>
      </c>
      <c r="J52" s="240" t="s">
        <v>142</v>
      </c>
      <c r="K52" s="240"/>
      <c r="L52" s="240"/>
      <c r="M52" s="240"/>
      <c r="N52" s="240"/>
      <c r="O52" s="34"/>
      <c r="P52" s="35"/>
      <c r="Q52" s="5"/>
    </row>
    <row r="53" spans="2:17" ht="24.75" customHeight="1" x14ac:dyDescent="0.3">
      <c r="B53" s="3"/>
      <c r="C53" s="43" t="s">
        <v>9</v>
      </c>
      <c r="D53" s="260" t="s">
        <v>376</v>
      </c>
      <c r="E53" s="261"/>
      <c r="F53" s="261"/>
      <c r="G53" s="262"/>
      <c r="H53" s="4"/>
      <c r="I53" s="33">
        <v>11</v>
      </c>
      <c r="J53" s="240" t="s">
        <v>143</v>
      </c>
      <c r="K53" s="240"/>
      <c r="L53" s="240"/>
      <c r="M53" s="240"/>
      <c r="N53" s="240"/>
      <c r="O53" s="34"/>
      <c r="P53" s="35"/>
      <c r="Q53" s="5"/>
    </row>
    <row r="54" spans="2:17" ht="27" customHeight="1" x14ac:dyDescent="0.3">
      <c r="B54" s="3"/>
      <c r="C54" s="43" t="s">
        <v>373</v>
      </c>
      <c r="D54" s="260" t="s">
        <v>377</v>
      </c>
      <c r="E54" s="261"/>
      <c r="F54" s="261"/>
      <c r="G54" s="262"/>
      <c r="H54" s="4"/>
      <c r="I54" s="33">
        <v>12</v>
      </c>
      <c r="J54" s="240" t="s">
        <v>144</v>
      </c>
      <c r="K54" s="240"/>
      <c r="L54" s="240"/>
      <c r="M54" s="240"/>
      <c r="N54" s="240"/>
      <c r="O54" s="34"/>
      <c r="P54" s="35"/>
      <c r="Q54" s="5"/>
    </row>
    <row r="55" spans="2:17" ht="35.25" customHeight="1" x14ac:dyDescent="0.3">
      <c r="B55" s="3"/>
      <c r="C55" s="43" t="s">
        <v>374</v>
      </c>
      <c r="D55" s="260" t="s">
        <v>378</v>
      </c>
      <c r="E55" s="261"/>
      <c r="F55" s="261"/>
      <c r="G55" s="269"/>
      <c r="H55" s="4"/>
      <c r="I55" s="33">
        <v>13</v>
      </c>
      <c r="J55" s="240" t="s">
        <v>145</v>
      </c>
      <c r="K55" s="240"/>
      <c r="L55" s="240"/>
      <c r="M55" s="240"/>
      <c r="N55" s="240"/>
      <c r="O55" s="34"/>
      <c r="P55" s="35"/>
      <c r="Q55" s="5"/>
    </row>
    <row r="56" spans="2:17" ht="17.25" customHeight="1" x14ac:dyDescent="0.3">
      <c r="B56" s="3"/>
      <c r="C56" s="4"/>
      <c r="D56" s="4"/>
      <c r="E56" s="4"/>
      <c r="F56" s="4"/>
      <c r="G56" s="4"/>
      <c r="H56" s="4"/>
      <c r="I56" s="33">
        <v>14</v>
      </c>
      <c r="J56" s="240" t="s">
        <v>146</v>
      </c>
      <c r="K56" s="240"/>
      <c r="L56" s="240"/>
      <c r="M56" s="240"/>
      <c r="N56" s="240"/>
      <c r="O56" s="34"/>
      <c r="P56" s="35"/>
      <c r="Q56" s="5"/>
    </row>
    <row r="57" spans="2:17" ht="17.25" customHeight="1" x14ac:dyDescent="0.3">
      <c r="B57" s="3"/>
      <c r="C57" s="4"/>
      <c r="D57" s="4"/>
      <c r="E57" s="4"/>
      <c r="F57" s="4"/>
      <c r="G57" s="4"/>
      <c r="H57" s="4"/>
      <c r="I57" s="33">
        <v>15</v>
      </c>
      <c r="J57" s="240" t="s">
        <v>147</v>
      </c>
      <c r="K57" s="240"/>
      <c r="L57" s="240"/>
      <c r="M57" s="240"/>
      <c r="N57" s="240"/>
      <c r="O57" s="34"/>
      <c r="P57" s="35"/>
      <c r="Q57" s="5"/>
    </row>
    <row r="58" spans="2:17" ht="17.25" customHeight="1" x14ac:dyDescent="0.3">
      <c r="B58" s="3"/>
      <c r="C58" s="4"/>
      <c r="D58" s="4"/>
      <c r="E58" s="4"/>
      <c r="F58" s="4"/>
      <c r="G58" s="4"/>
      <c r="H58" s="4"/>
      <c r="I58" s="33">
        <v>16</v>
      </c>
      <c r="J58" s="240" t="s">
        <v>148</v>
      </c>
      <c r="K58" s="240"/>
      <c r="L58" s="240"/>
      <c r="M58" s="240"/>
      <c r="N58" s="240"/>
      <c r="O58" s="34"/>
      <c r="P58" s="35"/>
      <c r="Q58" s="5"/>
    </row>
    <row r="59" spans="2:17" ht="17.25" customHeight="1" x14ac:dyDescent="0.3">
      <c r="B59" s="3"/>
      <c r="C59" s="4"/>
      <c r="D59" s="4"/>
      <c r="E59" s="4"/>
      <c r="F59" s="4"/>
      <c r="G59" s="4"/>
      <c r="H59" s="4"/>
      <c r="I59" s="33">
        <v>17</v>
      </c>
      <c r="J59" s="240" t="s">
        <v>149</v>
      </c>
      <c r="K59" s="240"/>
      <c r="L59" s="240"/>
      <c r="M59" s="240"/>
      <c r="N59" s="240"/>
      <c r="O59" s="34"/>
      <c r="P59" s="35"/>
      <c r="Q59" s="5"/>
    </row>
    <row r="60" spans="2:17" ht="17.25" customHeight="1" x14ac:dyDescent="0.3">
      <c r="B60" s="3"/>
      <c r="C60" s="4"/>
      <c r="D60" s="4"/>
      <c r="E60" s="4"/>
      <c r="F60" s="4"/>
      <c r="G60" s="4"/>
      <c r="H60" s="4"/>
      <c r="I60" s="33">
        <v>18</v>
      </c>
      <c r="J60" s="240" t="s">
        <v>150</v>
      </c>
      <c r="K60" s="240"/>
      <c r="L60" s="240"/>
      <c r="M60" s="240"/>
      <c r="N60" s="240"/>
      <c r="O60" s="34"/>
      <c r="P60" s="35"/>
      <c r="Q60" s="5"/>
    </row>
    <row r="61" spans="2:17" ht="17.25" customHeight="1" x14ac:dyDescent="0.3">
      <c r="B61" s="3"/>
      <c r="C61" s="4"/>
      <c r="D61" s="4"/>
      <c r="E61" s="4"/>
      <c r="F61" s="4"/>
      <c r="G61" s="4"/>
      <c r="H61" s="4"/>
      <c r="I61" s="33">
        <v>19</v>
      </c>
      <c r="J61" s="240" t="s">
        <v>151</v>
      </c>
      <c r="K61" s="240"/>
      <c r="L61" s="240"/>
      <c r="M61" s="240"/>
      <c r="N61" s="240"/>
      <c r="O61" s="34"/>
      <c r="P61" s="35"/>
      <c r="Q61" s="5"/>
    </row>
    <row r="62" spans="2:17" ht="15" customHeight="1" x14ac:dyDescent="0.3">
      <c r="B62" s="3"/>
      <c r="C62" s="4"/>
      <c r="D62" s="4"/>
      <c r="E62" s="4"/>
      <c r="F62" s="4"/>
      <c r="G62" s="4"/>
      <c r="H62" s="4"/>
      <c r="I62" s="241" t="s">
        <v>219</v>
      </c>
      <c r="J62" s="242"/>
      <c r="K62" s="242"/>
      <c r="L62" s="242"/>
      <c r="M62" s="242"/>
      <c r="N62" s="242"/>
      <c r="O62" s="44"/>
      <c r="P62" s="45"/>
      <c r="Q62" s="5"/>
    </row>
    <row r="63" spans="2:17" ht="57.75" customHeight="1" x14ac:dyDescent="0.3">
      <c r="B63" s="3"/>
      <c r="C63" s="4"/>
      <c r="D63" s="4"/>
      <c r="E63" s="4"/>
      <c r="F63" s="4"/>
      <c r="G63" s="4"/>
      <c r="H63" s="4"/>
      <c r="I63" s="243" t="s">
        <v>220</v>
      </c>
      <c r="J63" s="244"/>
      <c r="K63" s="244"/>
      <c r="L63" s="244"/>
      <c r="M63" s="244"/>
      <c r="N63" s="244"/>
      <c r="O63" s="34"/>
      <c r="P63" s="35"/>
      <c r="Q63" s="5"/>
    </row>
    <row r="64" spans="2:17" ht="15.75" customHeight="1" x14ac:dyDescent="0.25">
      <c r="B64" s="3"/>
      <c r="C64" s="4"/>
      <c r="D64" s="4"/>
      <c r="E64" s="4"/>
      <c r="F64" s="4"/>
      <c r="G64" s="4"/>
      <c r="H64" s="4"/>
      <c r="I64" s="46" t="s">
        <v>58</v>
      </c>
      <c r="J64" s="276" t="s">
        <v>214</v>
      </c>
      <c r="K64" s="277"/>
      <c r="L64" s="277"/>
      <c r="M64" s="277"/>
      <c r="N64" s="278"/>
      <c r="O64" s="274"/>
      <c r="P64" s="275"/>
      <c r="Q64" s="5"/>
    </row>
    <row r="65" spans="2:17" ht="18" x14ac:dyDescent="0.25">
      <c r="B65" s="3"/>
      <c r="C65" s="4"/>
      <c r="D65" s="4"/>
      <c r="E65" s="4"/>
      <c r="F65" s="4"/>
      <c r="G65" s="4"/>
      <c r="H65" s="4"/>
      <c r="I65" s="46" t="s">
        <v>29</v>
      </c>
      <c r="J65" s="276" t="s">
        <v>215</v>
      </c>
      <c r="K65" s="277"/>
      <c r="L65" s="277"/>
      <c r="M65" s="277"/>
      <c r="N65" s="278"/>
      <c r="O65" s="274"/>
      <c r="P65" s="275"/>
      <c r="Q65" s="5"/>
    </row>
    <row r="66" spans="2:17" ht="18.75" thickBot="1" x14ac:dyDescent="0.3">
      <c r="B66" s="3"/>
      <c r="C66" s="4"/>
      <c r="D66" s="4"/>
      <c r="E66" s="4"/>
      <c r="F66" s="4"/>
      <c r="G66" s="4"/>
      <c r="H66" s="4"/>
      <c r="I66" s="47" t="s">
        <v>25</v>
      </c>
      <c r="J66" s="279" t="s">
        <v>216</v>
      </c>
      <c r="K66" s="280"/>
      <c r="L66" s="280"/>
      <c r="M66" s="280"/>
      <c r="N66" s="281"/>
      <c r="O66" s="282"/>
      <c r="P66" s="283"/>
      <c r="Q66" s="5"/>
    </row>
    <row r="67" spans="2:17" ht="16.5" thickBot="1" x14ac:dyDescent="0.3">
      <c r="B67" s="3"/>
      <c r="C67" s="48"/>
      <c r="D67" s="48"/>
      <c r="E67" s="48"/>
      <c r="F67" s="48"/>
      <c r="G67" s="48"/>
      <c r="H67" s="48"/>
      <c r="I67" s="48"/>
      <c r="J67" s="48"/>
      <c r="K67" s="48"/>
      <c r="L67" s="48"/>
      <c r="M67" s="49"/>
      <c r="N67" s="4"/>
      <c r="O67" s="4"/>
      <c r="P67" s="4"/>
      <c r="Q67" s="5"/>
    </row>
    <row r="68" spans="2:17" ht="23.25" customHeight="1" thickBot="1" x14ac:dyDescent="0.3">
      <c r="B68" s="192" t="s">
        <v>222</v>
      </c>
      <c r="C68" s="193"/>
      <c r="D68" s="193"/>
      <c r="E68" s="193"/>
      <c r="F68" s="193"/>
      <c r="G68" s="193"/>
      <c r="H68" s="193"/>
      <c r="I68" s="193"/>
      <c r="J68" s="193"/>
      <c r="K68" s="193"/>
      <c r="L68" s="193"/>
      <c r="M68" s="193"/>
      <c r="N68" s="193"/>
      <c r="O68" s="193"/>
      <c r="P68" s="193"/>
      <c r="Q68" s="194"/>
    </row>
    <row r="69" spans="2:17" ht="15.75" thickBot="1" x14ac:dyDescent="0.3">
      <c r="B69" s="3"/>
      <c r="C69" s="4"/>
      <c r="D69" s="4"/>
      <c r="E69" s="4"/>
      <c r="F69" s="4"/>
      <c r="G69" s="4"/>
      <c r="H69" s="4"/>
      <c r="I69" s="4"/>
      <c r="J69" s="4"/>
      <c r="K69" s="4"/>
      <c r="L69" s="4"/>
      <c r="M69" s="4"/>
      <c r="N69" s="4"/>
      <c r="O69" s="4"/>
      <c r="P69" s="4"/>
      <c r="Q69" s="5"/>
    </row>
    <row r="70" spans="2:17" ht="15.75" x14ac:dyDescent="0.25">
      <c r="B70" s="3"/>
      <c r="C70" s="312" t="s">
        <v>247</v>
      </c>
      <c r="D70" s="313"/>
      <c r="E70" s="313"/>
      <c r="F70" s="313"/>
      <c r="G70" s="314"/>
      <c r="H70" s="4"/>
      <c r="I70" s="312" t="s">
        <v>238</v>
      </c>
      <c r="J70" s="313"/>
      <c r="K70" s="313"/>
      <c r="L70" s="314"/>
      <c r="M70" s="4"/>
      <c r="N70" s="4"/>
      <c r="O70" s="4"/>
      <c r="P70" s="4"/>
      <c r="Q70" s="5"/>
    </row>
    <row r="71" spans="2:17" ht="66.75" thickBot="1" x14ac:dyDescent="0.3">
      <c r="B71" s="3"/>
      <c r="C71" s="50" t="s">
        <v>242</v>
      </c>
      <c r="D71" s="285" t="s">
        <v>243</v>
      </c>
      <c r="E71" s="285"/>
      <c r="F71" s="285"/>
      <c r="G71" s="319"/>
      <c r="H71" s="4"/>
      <c r="I71" s="246" t="s">
        <v>223</v>
      </c>
      <c r="J71" s="285"/>
      <c r="K71" s="51" t="s">
        <v>224</v>
      </c>
      <c r="L71" s="52" t="s">
        <v>225</v>
      </c>
      <c r="M71" s="4"/>
      <c r="N71" s="4"/>
      <c r="O71" s="4"/>
      <c r="P71" s="4"/>
      <c r="Q71" s="5"/>
    </row>
    <row r="72" spans="2:17" ht="32.25" customHeight="1" x14ac:dyDescent="0.3">
      <c r="B72" s="3"/>
      <c r="C72" s="53" t="s">
        <v>64</v>
      </c>
      <c r="D72" s="315" t="s">
        <v>244</v>
      </c>
      <c r="E72" s="315"/>
      <c r="F72" s="315"/>
      <c r="G72" s="316"/>
      <c r="H72" s="4"/>
      <c r="I72" s="317" t="s">
        <v>226</v>
      </c>
      <c r="J72" s="318"/>
      <c r="K72" s="54" t="s">
        <v>186</v>
      </c>
      <c r="L72" s="55">
        <v>15</v>
      </c>
      <c r="M72" s="4"/>
      <c r="N72" s="4"/>
      <c r="O72" s="4"/>
      <c r="P72" s="4"/>
      <c r="Q72" s="5"/>
    </row>
    <row r="73" spans="2:17" ht="18" x14ac:dyDescent="0.3">
      <c r="B73" s="3"/>
      <c r="C73" s="56" t="s">
        <v>58</v>
      </c>
      <c r="D73" s="320" t="s">
        <v>245</v>
      </c>
      <c r="E73" s="320"/>
      <c r="F73" s="320"/>
      <c r="G73" s="321"/>
      <c r="H73" s="4"/>
      <c r="I73" s="267"/>
      <c r="J73" s="273"/>
      <c r="K73" s="57" t="s">
        <v>227</v>
      </c>
      <c r="L73" s="58">
        <v>0</v>
      </c>
      <c r="M73" s="4"/>
      <c r="N73" s="4"/>
      <c r="O73" s="4"/>
      <c r="P73" s="4"/>
      <c r="Q73" s="5"/>
    </row>
    <row r="74" spans="2:17" ht="18.75" thickBot="1" x14ac:dyDescent="0.35">
      <c r="B74" s="3"/>
      <c r="C74" s="59" t="s">
        <v>65</v>
      </c>
      <c r="D74" s="322" t="s">
        <v>246</v>
      </c>
      <c r="E74" s="322"/>
      <c r="F74" s="322"/>
      <c r="G74" s="323"/>
      <c r="H74" s="4"/>
      <c r="I74" s="267" t="s">
        <v>228</v>
      </c>
      <c r="J74" s="273"/>
      <c r="K74" s="57" t="s">
        <v>187</v>
      </c>
      <c r="L74" s="58">
        <v>15</v>
      </c>
      <c r="M74" s="4"/>
      <c r="N74" s="4"/>
      <c r="O74" s="4"/>
      <c r="P74" s="4"/>
      <c r="Q74" s="5"/>
    </row>
    <row r="75" spans="2:17" ht="16.5" x14ac:dyDescent="0.25">
      <c r="B75" s="3"/>
      <c r="C75" s="4"/>
      <c r="D75" s="4"/>
      <c r="E75" s="4"/>
      <c r="F75" s="4"/>
      <c r="G75" s="4"/>
      <c r="H75" s="4"/>
      <c r="I75" s="267"/>
      <c r="J75" s="273"/>
      <c r="K75" s="57" t="s">
        <v>197</v>
      </c>
      <c r="L75" s="58">
        <v>0</v>
      </c>
      <c r="M75" s="4"/>
      <c r="N75" s="4"/>
      <c r="O75" s="4"/>
      <c r="P75" s="4"/>
      <c r="Q75" s="5"/>
    </row>
    <row r="76" spans="2:17" ht="16.5" x14ac:dyDescent="0.25">
      <c r="B76" s="3"/>
      <c r="C76" s="4"/>
      <c r="D76" s="4"/>
      <c r="E76" s="4"/>
      <c r="F76" s="4"/>
      <c r="G76" s="4"/>
      <c r="H76" s="4"/>
      <c r="I76" s="267" t="s">
        <v>229</v>
      </c>
      <c r="J76" s="273"/>
      <c r="K76" s="57" t="s">
        <v>188</v>
      </c>
      <c r="L76" s="58">
        <v>15</v>
      </c>
      <c r="M76" s="4"/>
      <c r="N76" s="4"/>
      <c r="O76" s="4"/>
      <c r="P76" s="4"/>
      <c r="Q76" s="5"/>
    </row>
    <row r="77" spans="2:17" ht="16.5" x14ac:dyDescent="0.25">
      <c r="B77" s="3"/>
      <c r="C77" s="4"/>
      <c r="D77" s="4"/>
      <c r="E77" s="4"/>
      <c r="F77" s="4"/>
      <c r="G77" s="4"/>
      <c r="H77" s="4"/>
      <c r="I77" s="267"/>
      <c r="J77" s="273"/>
      <c r="K77" s="57" t="s">
        <v>230</v>
      </c>
      <c r="L77" s="58">
        <v>0</v>
      </c>
      <c r="M77" s="4"/>
      <c r="N77" s="4"/>
      <c r="O77" s="4"/>
      <c r="P77" s="4"/>
      <c r="Q77" s="5"/>
    </row>
    <row r="78" spans="2:17" ht="16.5" x14ac:dyDescent="0.25">
      <c r="B78" s="3"/>
      <c r="C78" s="4"/>
      <c r="D78" s="4"/>
      <c r="E78" s="4"/>
      <c r="F78" s="4"/>
      <c r="G78" s="4"/>
      <c r="H78" s="4"/>
      <c r="I78" s="267" t="s">
        <v>231</v>
      </c>
      <c r="J78" s="273"/>
      <c r="K78" s="57" t="s">
        <v>61</v>
      </c>
      <c r="L78" s="58">
        <v>15</v>
      </c>
      <c r="M78" s="4"/>
      <c r="N78" s="4"/>
      <c r="O78" s="4"/>
      <c r="P78" s="4"/>
      <c r="Q78" s="5"/>
    </row>
    <row r="79" spans="2:17" ht="16.5" x14ac:dyDescent="0.25">
      <c r="B79" s="3"/>
      <c r="C79" s="4"/>
      <c r="D79" s="4"/>
      <c r="E79" s="4"/>
      <c r="F79" s="4"/>
      <c r="G79" s="4"/>
      <c r="H79" s="4"/>
      <c r="I79" s="267"/>
      <c r="J79" s="273"/>
      <c r="K79" s="57" t="s">
        <v>192</v>
      </c>
      <c r="L79" s="58">
        <v>10</v>
      </c>
      <c r="M79" s="4"/>
      <c r="N79" s="4"/>
      <c r="O79" s="4"/>
      <c r="P79" s="4"/>
      <c r="Q79" s="5"/>
    </row>
    <row r="80" spans="2:17" ht="33" x14ac:dyDescent="0.25">
      <c r="B80" s="3"/>
      <c r="C80" s="4"/>
      <c r="D80" s="4"/>
      <c r="E80" s="4"/>
      <c r="F80" s="4"/>
      <c r="G80" s="4"/>
      <c r="H80" s="4"/>
      <c r="I80" s="267"/>
      <c r="J80" s="273"/>
      <c r="K80" s="57" t="s">
        <v>232</v>
      </c>
      <c r="L80" s="58">
        <v>0</v>
      </c>
      <c r="M80" s="4"/>
      <c r="N80" s="4"/>
      <c r="O80" s="4"/>
      <c r="P80" s="4"/>
      <c r="Q80" s="5"/>
    </row>
    <row r="81" spans="2:17" ht="16.5" x14ac:dyDescent="0.25">
      <c r="B81" s="3"/>
      <c r="C81" s="4"/>
      <c r="D81" s="4"/>
      <c r="E81" s="4"/>
      <c r="F81" s="4"/>
      <c r="G81" s="4"/>
      <c r="H81" s="4"/>
      <c r="I81" s="267" t="s">
        <v>233</v>
      </c>
      <c r="J81" s="273"/>
      <c r="K81" s="57" t="s">
        <v>189</v>
      </c>
      <c r="L81" s="58">
        <v>15</v>
      </c>
      <c r="M81" s="4"/>
      <c r="N81" s="4"/>
      <c r="O81" s="4"/>
      <c r="P81" s="4"/>
      <c r="Q81" s="5"/>
    </row>
    <row r="82" spans="2:17" ht="16.5" x14ac:dyDescent="0.25">
      <c r="B82" s="3"/>
      <c r="C82" s="4"/>
      <c r="D82" s="4"/>
      <c r="E82" s="4"/>
      <c r="F82" s="4"/>
      <c r="G82" s="4"/>
      <c r="H82" s="4"/>
      <c r="I82" s="267"/>
      <c r="J82" s="273"/>
      <c r="K82" s="57" t="s">
        <v>234</v>
      </c>
      <c r="L82" s="58">
        <v>0</v>
      </c>
      <c r="M82" s="4"/>
      <c r="N82" s="4"/>
      <c r="O82" s="4"/>
      <c r="P82" s="4"/>
      <c r="Q82" s="5"/>
    </row>
    <row r="83" spans="2:17" ht="33" x14ac:dyDescent="0.25">
      <c r="B83" s="3"/>
      <c r="C83" s="4"/>
      <c r="D83" s="4"/>
      <c r="E83" s="4"/>
      <c r="F83" s="4"/>
      <c r="G83" s="4"/>
      <c r="H83" s="4"/>
      <c r="I83" s="267" t="s">
        <v>235</v>
      </c>
      <c r="J83" s="273"/>
      <c r="K83" s="57" t="s">
        <v>190</v>
      </c>
      <c r="L83" s="58">
        <v>15</v>
      </c>
      <c r="M83" s="4"/>
      <c r="N83" s="4"/>
      <c r="O83" s="4"/>
      <c r="P83" s="4"/>
      <c r="Q83" s="5"/>
    </row>
    <row r="84" spans="2:17" ht="49.5" x14ac:dyDescent="0.25">
      <c r="B84" s="3"/>
      <c r="C84" s="4"/>
      <c r="D84" s="4"/>
      <c r="E84" s="4"/>
      <c r="F84" s="4"/>
      <c r="G84" s="4"/>
      <c r="H84" s="4"/>
      <c r="I84" s="267"/>
      <c r="J84" s="273"/>
      <c r="K84" s="57" t="s">
        <v>194</v>
      </c>
      <c r="L84" s="58">
        <v>0</v>
      </c>
      <c r="M84" s="4"/>
      <c r="N84" s="4"/>
      <c r="O84" s="4"/>
      <c r="P84" s="4"/>
      <c r="Q84" s="5"/>
    </row>
    <row r="85" spans="2:17" ht="16.5" x14ac:dyDescent="0.25">
      <c r="B85" s="3"/>
      <c r="C85" s="4"/>
      <c r="D85" s="4"/>
      <c r="E85" s="4"/>
      <c r="F85" s="4"/>
      <c r="G85" s="4"/>
      <c r="H85" s="4"/>
      <c r="I85" s="267" t="s">
        <v>236</v>
      </c>
      <c r="J85" s="273"/>
      <c r="K85" s="57" t="s">
        <v>191</v>
      </c>
      <c r="L85" s="58">
        <v>10</v>
      </c>
      <c r="M85" s="4"/>
      <c r="N85" s="4"/>
      <c r="O85" s="4"/>
      <c r="P85" s="4"/>
      <c r="Q85" s="5"/>
    </row>
    <row r="86" spans="2:17" ht="16.5" x14ac:dyDescent="0.25">
      <c r="B86" s="3"/>
      <c r="C86" s="4"/>
      <c r="D86" s="4"/>
      <c r="E86" s="4"/>
      <c r="F86" s="4"/>
      <c r="G86" s="4"/>
      <c r="H86" s="4"/>
      <c r="I86" s="267"/>
      <c r="J86" s="273"/>
      <c r="K86" s="57" t="s">
        <v>193</v>
      </c>
      <c r="L86" s="58">
        <v>5</v>
      </c>
      <c r="M86" s="4"/>
      <c r="N86" s="4"/>
      <c r="O86" s="4"/>
      <c r="P86" s="4"/>
      <c r="Q86" s="5"/>
    </row>
    <row r="87" spans="2:17" ht="17.25" thickBot="1" x14ac:dyDescent="0.3">
      <c r="B87" s="3"/>
      <c r="C87" s="4"/>
      <c r="D87" s="4"/>
      <c r="E87" s="4"/>
      <c r="F87" s="4"/>
      <c r="G87" s="4"/>
      <c r="H87" s="4"/>
      <c r="I87" s="310"/>
      <c r="J87" s="311"/>
      <c r="K87" s="60" t="s">
        <v>237</v>
      </c>
      <c r="L87" s="61">
        <v>0</v>
      </c>
      <c r="M87" s="4"/>
      <c r="N87" s="4"/>
      <c r="O87" s="4"/>
      <c r="P87" s="4"/>
      <c r="Q87" s="5"/>
    </row>
    <row r="88" spans="2:17" ht="18" x14ac:dyDescent="0.25">
      <c r="B88" s="3"/>
      <c r="C88" s="4"/>
      <c r="D88" s="4"/>
      <c r="E88" s="4"/>
      <c r="F88" s="4"/>
      <c r="G88" s="4"/>
      <c r="H88" s="4"/>
      <c r="I88" s="62" t="s">
        <v>64</v>
      </c>
      <c r="J88" s="304" t="s">
        <v>239</v>
      </c>
      <c r="K88" s="304"/>
      <c r="L88" s="305"/>
      <c r="M88" s="4"/>
      <c r="N88" s="4"/>
      <c r="O88" s="4"/>
      <c r="P88" s="4"/>
      <c r="Q88" s="5"/>
    </row>
    <row r="89" spans="2:17" ht="18" x14ac:dyDescent="0.25">
      <c r="B89" s="3"/>
      <c r="C89" s="4"/>
      <c r="D89" s="4"/>
      <c r="E89" s="4"/>
      <c r="F89" s="4"/>
      <c r="G89" s="4"/>
      <c r="H89" s="4"/>
      <c r="I89" s="56" t="s">
        <v>58</v>
      </c>
      <c r="J89" s="306" t="s">
        <v>240</v>
      </c>
      <c r="K89" s="306"/>
      <c r="L89" s="307"/>
      <c r="M89" s="4"/>
      <c r="N89" s="4"/>
      <c r="O89" s="4"/>
      <c r="P89" s="4"/>
      <c r="Q89" s="5"/>
    </row>
    <row r="90" spans="2:17" ht="18.75" thickBot="1" x14ac:dyDescent="0.3">
      <c r="B90" s="3"/>
      <c r="C90" s="4"/>
      <c r="D90" s="4"/>
      <c r="E90" s="4"/>
      <c r="F90" s="4"/>
      <c r="G90" s="4"/>
      <c r="H90" s="4"/>
      <c r="I90" s="59" t="s">
        <v>65</v>
      </c>
      <c r="J90" s="308" t="s">
        <v>241</v>
      </c>
      <c r="K90" s="308"/>
      <c r="L90" s="309"/>
      <c r="M90" s="4"/>
      <c r="N90" s="4"/>
      <c r="O90" s="4"/>
      <c r="P90" s="4"/>
      <c r="Q90" s="5"/>
    </row>
    <row r="91" spans="2:17" ht="15.75" thickBot="1" x14ac:dyDescent="0.3">
      <c r="B91" s="3"/>
      <c r="C91" s="4"/>
      <c r="D91" s="4"/>
      <c r="E91" s="4"/>
      <c r="F91" s="4"/>
      <c r="G91" s="4"/>
      <c r="H91" s="4"/>
      <c r="I91" s="4"/>
      <c r="J91" s="4"/>
      <c r="K91" s="4"/>
      <c r="L91" s="4"/>
      <c r="M91" s="4"/>
      <c r="N91" s="4"/>
      <c r="O91" s="4"/>
      <c r="P91" s="4"/>
      <c r="Q91" s="5"/>
    </row>
    <row r="92" spans="2:17" ht="23.25" customHeight="1" thickBot="1" x14ac:dyDescent="0.3">
      <c r="B92" s="192" t="s">
        <v>248</v>
      </c>
      <c r="C92" s="193"/>
      <c r="D92" s="193"/>
      <c r="E92" s="193"/>
      <c r="F92" s="193"/>
      <c r="G92" s="193"/>
      <c r="H92" s="193"/>
      <c r="I92" s="193"/>
      <c r="J92" s="193"/>
      <c r="K92" s="193"/>
      <c r="L92" s="193"/>
      <c r="M92" s="193"/>
      <c r="N92" s="193"/>
      <c r="O92" s="193"/>
      <c r="P92" s="193"/>
      <c r="Q92" s="194"/>
    </row>
    <row r="93" spans="2:17" ht="15.75" thickBot="1" x14ac:dyDescent="0.3">
      <c r="B93" s="3"/>
      <c r="C93" s="4"/>
      <c r="D93" s="4"/>
      <c r="E93" s="4"/>
      <c r="F93" s="4"/>
      <c r="G93" s="4"/>
      <c r="H93" s="4"/>
      <c r="I93" s="4"/>
      <c r="J93" s="4"/>
      <c r="K93" s="4"/>
      <c r="L93" s="4"/>
      <c r="M93" s="4"/>
      <c r="N93" s="4"/>
      <c r="O93" s="4"/>
      <c r="P93" s="4"/>
      <c r="Q93" s="5"/>
    </row>
    <row r="94" spans="2:17" ht="45" customHeight="1" x14ac:dyDescent="0.25">
      <c r="B94" s="3"/>
      <c r="C94" s="286" t="s">
        <v>249</v>
      </c>
      <c r="D94" s="287"/>
      <c r="E94" s="288"/>
      <c r="F94" s="63"/>
      <c r="G94" s="4"/>
      <c r="H94" s="4"/>
      <c r="I94" s="289" t="s">
        <v>253</v>
      </c>
      <c r="J94" s="290"/>
      <c r="K94" s="290"/>
      <c r="L94" s="290"/>
      <c r="M94" s="290"/>
      <c r="N94" s="290"/>
      <c r="O94" s="290"/>
      <c r="P94" s="291"/>
      <c r="Q94" s="5"/>
    </row>
    <row r="95" spans="2:17" ht="33" customHeight="1" thickBot="1" x14ac:dyDescent="0.3">
      <c r="B95" s="3"/>
      <c r="C95" s="64" t="s">
        <v>250</v>
      </c>
      <c r="D95" s="65" t="s">
        <v>251</v>
      </c>
      <c r="E95" s="66" t="s">
        <v>252</v>
      </c>
      <c r="F95" s="4"/>
      <c r="G95" s="4"/>
      <c r="H95" s="4"/>
      <c r="I95" s="292"/>
      <c r="J95" s="293"/>
      <c r="K95" s="293"/>
      <c r="L95" s="293"/>
      <c r="M95" s="293"/>
      <c r="N95" s="293"/>
      <c r="O95" s="293"/>
      <c r="P95" s="294"/>
      <c r="Q95" s="5"/>
    </row>
    <row r="96" spans="2:17" ht="18" x14ac:dyDescent="0.3">
      <c r="B96" s="3"/>
      <c r="C96" s="67" t="s">
        <v>64</v>
      </c>
      <c r="D96" s="68" t="s">
        <v>64</v>
      </c>
      <c r="E96" s="69" t="s">
        <v>64</v>
      </c>
      <c r="F96" s="4"/>
      <c r="G96" s="4"/>
      <c r="H96" s="4"/>
      <c r="I96" s="53" t="s">
        <v>64</v>
      </c>
      <c r="J96" s="301" t="s">
        <v>254</v>
      </c>
      <c r="K96" s="302"/>
      <c r="L96" s="302"/>
      <c r="M96" s="302"/>
      <c r="N96" s="302"/>
      <c r="O96" s="302"/>
      <c r="P96" s="303"/>
      <c r="Q96" s="5"/>
    </row>
    <row r="97" spans="2:17" ht="18" x14ac:dyDescent="0.3">
      <c r="B97" s="3"/>
      <c r="C97" s="67" t="s">
        <v>64</v>
      </c>
      <c r="D97" s="68" t="s">
        <v>58</v>
      </c>
      <c r="E97" s="69" t="s">
        <v>58</v>
      </c>
      <c r="F97" s="4"/>
      <c r="G97" s="4"/>
      <c r="H97" s="4"/>
      <c r="I97" s="56" t="s">
        <v>58</v>
      </c>
      <c r="J97" s="295" t="s">
        <v>255</v>
      </c>
      <c r="K97" s="296"/>
      <c r="L97" s="296"/>
      <c r="M97" s="296"/>
      <c r="N97" s="296"/>
      <c r="O97" s="296"/>
      <c r="P97" s="297"/>
      <c r="Q97" s="5"/>
    </row>
    <row r="98" spans="2:17" ht="18.75" thickBot="1" x14ac:dyDescent="0.35">
      <c r="B98" s="3"/>
      <c r="C98" s="67" t="s">
        <v>64</v>
      </c>
      <c r="D98" s="68" t="s">
        <v>65</v>
      </c>
      <c r="E98" s="69" t="s">
        <v>65</v>
      </c>
      <c r="F98" s="4"/>
      <c r="G98" s="4"/>
      <c r="H98" s="4"/>
      <c r="I98" s="59" t="s">
        <v>65</v>
      </c>
      <c r="J98" s="298" t="s">
        <v>256</v>
      </c>
      <c r="K98" s="299"/>
      <c r="L98" s="299"/>
      <c r="M98" s="299"/>
      <c r="N98" s="299"/>
      <c r="O98" s="299"/>
      <c r="P98" s="300"/>
      <c r="Q98" s="5"/>
    </row>
    <row r="99" spans="2:17" ht="18" x14ac:dyDescent="0.25">
      <c r="B99" s="3"/>
      <c r="C99" s="67" t="s">
        <v>58</v>
      </c>
      <c r="D99" s="68" t="s">
        <v>64</v>
      </c>
      <c r="E99" s="69" t="s">
        <v>58</v>
      </c>
      <c r="F99" s="4"/>
      <c r="G99" s="4"/>
      <c r="H99" s="4"/>
      <c r="I99" s="4"/>
      <c r="J99" s="4"/>
      <c r="K99" s="4"/>
      <c r="L99" s="4"/>
      <c r="M99" s="4"/>
      <c r="N99" s="4"/>
      <c r="O99" s="4"/>
      <c r="P99" s="4"/>
      <c r="Q99" s="5"/>
    </row>
    <row r="100" spans="2:17" ht="18" x14ac:dyDescent="0.25">
      <c r="B100" s="3"/>
      <c r="C100" s="67" t="s">
        <v>58</v>
      </c>
      <c r="D100" s="68" t="s">
        <v>58</v>
      </c>
      <c r="E100" s="69" t="s">
        <v>58</v>
      </c>
      <c r="F100" s="4"/>
      <c r="G100" s="4"/>
      <c r="H100" s="4"/>
      <c r="I100" s="4" t="s">
        <v>379</v>
      </c>
      <c r="J100" s="4"/>
      <c r="K100" s="4"/>
      <c r="L100" s="4"/>
      <c r="M100" s="4"/>
      <c r="N100" s="4"/>
      <c r="O100" s="4"/>
      <c r="P100" s="4"/>
      <c r="Q100" s="5"/>
    </row>
    <row r="101" spans="2:17" ht="18" x14ac:dyDescent="0.25">
      <c r="B101" s="3"/>
      <c r="C101" s="67" t="s">
        <v>58</v>
      </c>
      <c r="D101" s="68" t="s">
        <v>65</v>
      </c>
      <c r="E101" s="69" t="s">
        <v>65</v>
      </c>
      <c r="F101" s="4"/>
      <c r="G101" s="4"/>
      <c r="H101" s="4"/>
      <c r="I101" s="4">
        <v>0</v>
      </c>
      <c r="J101" s="4"/>
      <c r="K101" s="4"/>
      <c r="L101" s="4"/>
      <c r="M101" s="4"/>
      <c r="N101" s="4"/>
      <c r="O101" s="4"/>
      <c r="P101" s="4"/>
      <c r="Q101" s="5"/>
    </row>
    <row r="102" spans="2:17" ht="18" x14ac:dyDescent="0.25">
      <c r="B102" s="3"/>
      <c r="C102" s="70" t="s">
        <v>65</v>
      </c>
      <c r="D102" s="71" t="s">
        <v>64</v>
      </c>
      <c r="E102" s="72" t="s">
        <v>65</v>
      </c>
      <c r="F102" s="48"/>
      <c r="G102" s="48"/>
      <c r="H102" s="48"/>
      <c r="I102" s="73">
        <v>1</v>
      </c>
      <c r="J102" s="48"/>
      <c r="K102" s="48"/>
      <c r="L102" s="48"/>
      <c r="M102" s="49"/>
      <c r="N102" s="4"/>
      <c r="O102" s="4"/>
      <c r="P102" s="4"/>
      <c r="Q102" s="5"/>
    </row>
    <row r="103" spans="2:17" ht="18.75" x14ac:dyDescent="0.25">
      <c r="B103" s="3"/>
      <c r="C103" s="70" t="s">
        <v>65</v>
      </c>
      <c r="D103" s="68" t="s">
        <v>58</v>
      </c>
      <c r="E103" s="69" t="s">
        <v>65</v>
      </c>
      <c r="F103" s="74"/>
      <c r="G103" s="74"/>
      <c r="H103" s="74"/>
      <c r="I103" s="74">
        <v>2</v>
      </c>
      <c r="J103" s="74"/>
      <c r="K103" s="74"/>
      <c r="L103" s="74"/>
      <c r="M103" s="75"/>
      <c r="N103" s="4"/>
      <c r="O103" s="4"/>
      <c r="P103" s="4"/>
      <c r="Q103" s="5"/>
    </row>
    <row r="104" spans="2:17" ht="19.5" thickBot="1" x14ac:dyDescent="0.3">
      <c r="B104" s="3"/>
      <c r="C104" s="76" t="s">
        <v>65</v>
      </c>
      <c r="D104" s="77" t="s">
        <v>65</v>
      </c>
      <c r="E104" s="78" t="s">
        <v>65</v>
      </c>
      <c r="F104" s="74"/>
      <c r="G104" s="74"/>
      <c r="H104" s="74"/>
      <c r="I104" s="74"/>
      <c r="J104" s="74"/>
      <c r="K104" s="74"/>
      <c r="L104" s="74"/>
      <c r="M104" s="75"/>
      <c r="N104" s="4"/>
      <c r="O104" s="4"/>
      <c r="P104" s="4"/>
      <c r="Q104" s="5"/>
    </row>
    <row r="105" spans="2:17" ht="19.5" thickBot="1" x14ac:dyDescent="0.35">
      <c r="B105" s="3"/>
      <c r="C105" s="79"/>
      <c r="D105" s="79"/>
      <c r="E105" s="74"/>
      <c r="F105" s="74"/>
      <c r="G105" s="74"/>
      <c r="H105" s="74"/>
      <c r="I105" s="74"/>
      <c r="J105" s="74"/>
      <c r="K105" s="74"/>
      <c r="L105" s="74"/>
      <c r="M105" s="75"/>
      <c r="N105" s="4"/>
      <c r="O105" s="4"/>
      <c r="P105" s="4"/>
      <c r="Q105" s="5"/>
    </row>
    <row r="106" spans="2:17" ht="23.25" customHeight="1" thickBot="1" x14ac:dyDescent="0.3">
      <c r="B106" s="192" t="s">
        <v>96</v>
      </c>
      <c r="C106" s="193"/>
      <c r="D106" s="193"/>
      <c r="E106" s="193"/>
      <c r="F106" s="193"/>
      <c r="G106" s="193"/>
      <c r="H106" s="193"/>
      <c r="I106" s="193"/>
      <c r="J106" s="193"/>
      <c r="K106" s="193"/>
      <c r="L106" s="193"/>
      <c r="M106" s="193"/>
      <c r="N106" s="193"/>
      <c r="O106" s="193"/>
      <c r="P106" s="193"/>
      <c r="Q106" s="194"/>
    </row>
    <row r="107" spans="2:17" x14ac:dyDescent="0.25">
      <c r="B107" s="3"/>
      <c r="C107" s="4"/>
      <c r="D107" s="4"/>
      <c r="E107" s="4"/>
      <c r="F107" s="4"/>
      <c r="G107" s="4"/>
      <c r="H107" s="4"/>
      <c r="I107" s="4"/>
      <c r="J107" s="4"/>
      <c r="K107" s="4"/>
      <c r="L107" s="4"/>
      <c r="M107" s="4"/>
      <c r="N107" s="4"/>
      <c r="O107" s="4"/>
      <c r="P107" s="4"/>
      <c r="Q107" s="5"/>
    </row>
    <row r="108" spans="2:17" ht="72.75" customHeight="1" x14ac:dyDescent="0.25">
      <c r="B108" s="3"/>
      <c r="C108" s="219" t="s">
        <v>87</v>
      </c>
      <c r="D108" s="219"/>
      <c r="E108" s="219" t="s">
        <v>88</v>
      </c>
      <c r="F108" s="219"/>
      <c r="G108" s="219" t="s">
        <v>89</v>
      </c>
      <c r="H108" s="219"/>
      <c r="I108" s="219" t="s">
        <v>90</v>
      </c>
      <c r="J108" s="219"/>
      <c r="K108" s="220" t="s">
        <v>91</v>
      </c>
      <c r="L108" s="221"/>
      <c r="M108" s="49"/>
      <c r="N108" s="4"/>
      <c r="O108" s="4"/>
      <c r="P108" s="4"/>
      <c r="Q108" s="5"/>
    </row>
    <row r="109" spans="2:17" ht="18.75" x14ac:dyDescent="0.3">
      <c r="B109" s="3"/>
      <c r="C109" s="239" t="s">
        <v>64</v>
      </c>
      <c r="D109" s="239"/>
      <c r="E109" s="213" t="s">
        <v>92</v>
      </c>
      <c r="F109" s="213"/>
      <c r="G109" s="213" t="s">
        <v>92</v>
      </c>
      <c r="H109" s="213"/>
      <c r="I109" s="213">
        <v>2</v>
      </c>
      <c r="J109" s="213"/>
      <c r="K109" s="190">
        <v>2</v>
      </c>
      <c r="L109" s="191"/>
      <c r="M109" s="75"/>
      <c r="N109" s="4"/>
      <c r="O109" s="4"/>
      <c r="P109" s="4"/>
      <c r="Q109" s="5"/>
    </row>
    <row r="110" spans="2:17" ht="18.75" x14ac:dyDescent="0.3">
      <c r="B110" s="3"/>
      <c r="C110" s="239" t="s">
        <v>64</v>
      </c>
      <c r="D110" s="239"/>
      <c r="E110" s="213" t="s">
        <v>92</v>
      </c>
      <c r="F110" s="213"/>
      <c r="G110" s="213" t="s">
        <v>93</v>
      </c>
      <c r="H110" s="213"/>
      <c r="I110" s="213">
        <v>2</v>
      </c>
      <c r="J110" s="213"/>
      <c r="K110" s="190">
        <v>1</v>
      </c>
      <c r="L110" s="191"/>
      <c r="M110" s="75"/>
      <c r="N110" s="80" t="s">
        <v>92</v>
      </c>
      <c r="O110" s="80"/>
      <c r="P110" s="4"/>
      <c r="Q110" s="5"/>
    </row>
    <row r="111" spans="2:17" ht="18.75" x14ac:dyDescent="0.3">
      <c r="B111" s="3"/>
      <c r="C111" s="239" t="s">
        <v>64</v>
      </c>
      <c r="D111" s="239"/>
      <c r="E111" s="213" t="s">
        <v>92</v>
      </c>
      <c r="F111" s="213"/>
      <c r="G111" s="213" t="s">
        <v>94</v>
      </c>
      <c r="H111" s="213"/>
      <c r="I111" s="213">
        <v>2</v>
      </c>
      <c r="J111" s="213"/>
      <c r="K111" s="190">
        <v>0</v>
      </c>
      <c r="L111" s="191"/>
      <c r="M111" s="75"/>
      <c r="N111" s="80" t="s">
        <v>94</v>
      </c>
      <c r="O111" s="80"/>
      <c r="P111" s="4"/>
      <c r="Q111" s="5"/>
    </row>
    <row r="112" spans="2:17" ht="18.75" x14ac:dyDescent="0.3">
      <c r="B112" s="3"/>
      <c r="C112" s="239" t="s">
        <v>64</v>
      </c>
      <c r="D112" s="239"/>
      <c r="E112" s="213" t="s">
        <v>94</v>
      </c>
      <c r="F112" s="213"/>
      <c r="G112" s="213" t="s">
        <v>92</v>
      </c>
      <c r="H112" s="213"/>
      <c r="I112" s="213">
        <v>0</v>
      </c>
      <c r="J112" s="213"/>
      <c r="K112" s="190">
        <v>2</v>
      </c>
      <c r="L112" s="191"/>
      <c r="M112" s="75"/>
      <c r="N112" s="4"/>
      <c r="O112" s="4"/>
      <c r="P112" s="4"/>
      <c r="Q112" s="5"/>
    </row>
    <row r="113" spans="2:17" ht="18.75" x14ac:dyDescent="0.3">
      <c r="B113" s="3"/>
      <c r="C113" s="239" t="s">
        <v>58</v>
      </c>
      <c r="D113" s="239"/>
      <c r="E113" s="213" t="s">
        <v>92</v>
      </c>
      <c r="F113" s="213"/>
      <c r="G113" s="213" t="s">
        <v>92</v>
      </c>
      <c r="H113" s="213"/>
      <c r="I113" s="213">
        <v>1</v>
      </c>
      <c r="J113" s="213"/>
      <c r="K113" s="190">
        <v>1</v>
      </c>
      <c r="L113" s="191"/>
      <c r="M113" s="75"/>
      <c r="N113" s="80" t="s">
        <v>92</v>
      </c>
      <c r="O113" s="80"/>
      <c r="P113" s="4"/>
      <c r="Q113" s="5"/>
    </row>
    <row r="114" spans="2:17" ht="18.75" x14ac:dyDescent="0.3">
      <c r="B114" s="3"/>
      <c r="C114" s="239" t="s">
        <v>58</v>
      </c>
      <c r="D114" s="239"/>
      <c r="E114" s="213" t="s">
        <v>92</v>
      </c>
      <c r="F114" s="213"/>
      <c r="G114" s="213" t="s">
        <v>93</v>
      </c>
      <c r="H114" s="213"/>
      <c r="I114" s="213">
        <v>1</v>
      </c>
      <c r="J114" s="213"/>
      <c r="K114" s="190">
        <v>0</v>
      </c>
      <c r="L114" s="191"/>
      <c r="M114" s="75"/>
      <c r="N114" s="80" t="s">
        <v>93</v>
      </c>
      <c r="O114" s="80"/>
      <c r="P114" s="4"/>
      <c r="Q114" s="5"/>
    </row>
    <row r="115" spans="2:17" ht="18.75" x14ac:dyDescent="0.3">
      <c r="B115" s="3"/>
      <c r="C115" s="239" t="s">
        <v>58</v>
      </c>
      <c r="D115" s="239"/>
      <c r="E115" s="213" t="s">
        <v>92</v>
      </c>
      <c r="F115" s="213"/>
      <c r="G115" s="213" t="s">
        <v>94</v>
      </c>
      <c r="H115" s="213"/>
      <c r="I115" s="213">
        <v>1</v>
      </c>
      <c r="J115" s="213"/>
      <c r="K115" s="190">
        <v>0</v>
      </c>
      <c r="L115" s="191"/>
      <c r="M115" s="75"/>
      <c r="N115" s="80" t="s">
        <v>94</v>
      </c>
      <c r="O115" s="80"/>
      <c r="P115" s="4"/>
      <c r="Q115" s="5"/>
    </row>
    <row r="116" spans="2:17" ht="18.75" x14ac:dyDescent="0.3">
      <c r="B116" s="3"/>
      <c r="C116" s="239" t="s">
        <v>58</v>
      </c>
      <c r="D116" s="239"/>
      <c r="E116" s="213" t="s">
        <v>94</v>
      </c>
      <c r="F116" s="213"/>
      <c r="G116" s="213" t="s">
        <v>92</v>
      </c>
      <c r="H116" s="213"/>
      <c r="I116" s="213">
        <v>0</v>
      </c>
      <c r="J116" s="213"/>
      <c r="K116" s="190">
        <v>1</v>
      </c>
      <c r="L116" s="191"/>
      <c r="M116" s="75"/>
      <c r="N116" s="4"/>
      <c r="O116" s="4"/>
      <c r="P116" s="4"/>
      <c r="Q116" s="5"/>
    </row>
    <row r="117" spans="2:17" x14ac:dyDescent="0.25">
      <c r="B117" s="3"/>
      <c r="C117" s="4"/>
      <c r="D117" s="4"/>
      <c r="E117" s="4"/>
      <c r="F117" s="4"/>
      <c r="G117" s="4"/>
      <c r="H117" s="4"/>
      <c r="I117" s="4"/>
      <c r="J117" s="4"/>
      <c r="K117" s="4"/>
      <c r="L117" s="4"/>
      <c r="M117" s="4"/>
      <c r="N117" s="4"/>
      <c r="O117" s="4"/>
      <c r="P117" s="4"/>
      <c r="Q117" s="5"/>
    </row>
    <row r="118" spans="2:17" x14ac:dyDescent="0.25">
      <c r="B118" s="3"/>
      <c r="C118" s="4"/>
      <c r="D118" s="4"/>
      <c r="E118" s="81" t="s">
        <v>386</v>
      </c>
      <c r="F118" s="81"/>
      <c r="G118" s="81"/>
      <c r="H118" s="4"/>
      <c r="I118" s="4"/>
      <c r="J118" s="4"/>
      <c r="K118" s="4"/>
      <c r="L118" s="4"/>
      <c r="M118" s="4"/>
      <c r="N118" s="4"/>
      <c r="O118" s="4"/>
      <c r="P118" s="4"/>
      <c r="Q118" s="5"/>
    </row>
    <row r="119" spans="2:17" ht="15.75" x14ac:dyDescent="0.25">
      <c r="B119" s="3"/>
      <c r="C119" s="4"/>
      <c r="D119" s="4"/>
      <c r="E119" s="82" t="s">
        <v>294</v>
      </c>
      <c r="F119" s="83"/>
      <c r="G119" s="83"/>
      <c r="H119" s="4"/>
      <c r="I119" s="4"/>
      <c r="J119" s="4"/>
      <c r="K119" s="4"/>
      <c r="L119" s="4"/>
      <c r="M119" s="4"/>
      <c r="N119" s="4"/>
      <c r="O119" s="4"/>
      <c r="P119" s="4"/>
      <c r="Q119" s="5"/>
    </row>
    <row r="120" spans="2:17" ht="15.75" x14ac:dyDescent="0.25">
      <c r="B120" s="3"/>
      <c r="C120" s="4"/>
      <c r="D120" s="4"/>
      <c r="E120" s="82" t="s">
        <v>295</v>
      </c>
      <c r="F120" s="83"/>
      <c r="G120" s="83"/>
      <c r="H120" s="4"/>
      <c r="I120" s="4"/>
      <c r="J120" s="4"/>
      <c r="K120" s="4"/>
      <c r="L120" s="4"/>
      <c r="M120" s="4"/>
      <c r="N120" s="4"/>
      <c r="O120" s="4"/>
      <c r="P120" s="4"/>
      <c r="Q120" s="5"/>
    </row>
    <row r="121" spans="2:17" ht="15.75" x14ac:dyDescent="0.25">
      <c r="B121" s="3"/>
      <c r="C121" s="4"/>
      <c r="D121" s="4"/>
      <c r="E121" s="82" t="s">
        <v>296</v>
      </c>
      <c r="F121" s="83"/>
      <c r="G121" s="83"/>
      <c r="H121" s="4"/>
      <c r="I121" s="4"/>
      <c r="J121" s="4"/>
      <c r="K121" s="4"/>
      <c r="L121" s="4"/>
      <c r="M121" s="4"/>
      <c r="N121" s="4"/>
      <c r="O121" s="4"/>
      <c r="P121" s="4"/>
      <c r="Q121" s="5"/>
    </row>
    <row r="122" spans="2:17" x14ac:dyDescent="0.25">
      <c r="B122" s="3"/>
      <c r="C122" s="4"/>
      <c r="D122" s="4"/>
      <c r="E122" s="4"/>
      <c r="F122" s="4"/>
      <c r="G122" s="4"/>
      <c r="H122" s="4"/>
      <c r="I122" s="4"/>
      <c r="J122" s="4"/>
      <c r="K122" s="4"/>
      <c r="L122" s="4"/>
      <c r="M122" s="4"/>
      <c r="N122" s="4"/>
      <c r="O122" s="4"/>
      <c r="P122" s="4"/>
      <c r="Q122" s="5"/>
    </row>
    <row r="123" spans="2:17" x14ac:dyDescent="0.25">
      <c r="B123" s="3"/>
      <c r="C123" s="4"/>
      <c r="D123" s="4"/>
      <c r="E123" s="4"/>
      <c r="F123" s="4"/>
      <c r="G123" s="4"/>
      <c r="H123" s="4"/>
      <c r="I123" s="4"/>
      <c r="J123" s="4"/>
      <c r="K123" s="4"/>
      <c r="L123" s="4"/>
      <c r="M123" s="4"/>
      <c r="N123" s="4"/>
      <c r="O123" s="4"/>
      <c r="P123" s="4"/>
      <c r="Q123" s="5"/>
    </row>
    <row r="124" spans="2:17" x14ac:dyDescent="0.25">
      <c r="B124" s="3"/>
      <c r="C124" s="4"/>
      <c r="D124" s="4"/>
      <c r="E124" s="4"/>
      <c r="F124" s="4"/>
      <c r="G124" s="4"/>
      <c r="H124" s="4"/>
      <c r="I124" s="4"/>
      <c r="J124" s="4"/>
      <c r="K124" s="4"/>
      <c r="L124" s="4"/>
      <c r="M124" s="4"/>
      <c r="N124" s="4"/>
      <c r="O124" s="4"/>
      <c r="P124" s="4"/>
      <c r="Q124" s="5"/>
    </row>
    <row r="125" spans="2:17" x14ac:dyDescent="0.25">
      <c r="B125" s="3"/>
      <c r="C125" s="4"/>
      <c r="D125" s="4"/>
      <c r="E125" s="4"/>
      <c r="F125" s="4"/>
      <c r="G125" s="4"/>
      <c r="H125" s="4"/>
      <c r="I125" s="4"/>
      <c r="J125" s="4"/>
      <c r="K125" s="4"/>
      <c r="L125" s="4"/>
      <c r="M125" s="4"/>
      <c r="N125" s="4"/>
      <c r="O125" s="4"/>
      <c r="P125" s="4"/>
      <c r="Q125" s="5"/>
    </row>
    <row r="126" spans="2:17" x14ac:dyDescent="0.25">
      <c r="B126" s="3"/>
      <c r="C126" s="4"/>
      <c r="D126" s="4"/>
      <c r="E126" s="4"/>
      <c r="F126" s="4"/>
      <c r="G126" s="4"/>
      <c r="H126" s="4"/>
      <c r="I126" s="4"/>
      <c r="J126" s="4"/>
      <c r="K126" s="4"/>
      <c r="L126" s="4"/>
      <c r="M126" s="4"/>
      <c r="N126" s="4"/>
      <c r="O126" s="4"/>
      <c r="P126" s="4"/>
      <c r="Q126" s="5"/>
    </row>
    <row r="127" spans="2:17" x14ac:dyDescent="0.25">
      <c r="B127" s="3"/>
      <c r="C127" s="4"/>
      <c r="D127" s="4"/>
      <c r="E127" s="4"/>
      <c r="F127" s="4"/>
      <c r="G127" s="4"/>
      <c r="H127" s="4"/>
      <c r="I127" s="4"/>
      <c r="J127" s="4"/>
      <c r="K127" s="4"/>
      <c r="L127" s="4"/>
      <c r="M127" s="4"/>
      <c r="N127" s="4"/>
      <c r="O127" s="4"/>
      <c r="P127" s="4"/>
      <c r="Q127" s="5"/>
    </row>
    <row r="128" spans="2:17" ht="15.75" thickBot="1" x14ac:dyDescent="0.3">
      <c r="B128" s="84"/>
      <c r="C128" s="85"/>
      <c r="D128" s="85"/>
      <c r="E128" s="85"/>
      <c r="F128" s="85"/>
      <c r="G128" s="85"/>
      <c r="H128" s="85"/>
      <c r="I128" s="85"/>
      <c r="J128" s="85"/>
      <c r="K128" s="85"/>
      <c r="L128" s="85"/>
      <c r="M128" s="85"/>
      <c r="N128" s="85"/>
      <c r="O128" s="85"/>
      <c r="P128" s="85"/>
      <c r="Q128" s="86"/>
    </row>
  </sheetData>
  <sheetProtection algorithmName="SHA-512" hashValue="45yKgvlTsn2LbKhOvHqYevVKFHJXG78GSylaElt3TBu0Dj5u8PFAwTd3XXwOJBy5coxeIF1bfNqGD0b1f2XJwg==" saltValue="tTVMX0TE6RfxEyz/nwDhNA==" spinCount="100000" sheet="1" objects="1" scenarios="1" formatCells="0" formatColumns="0" formatRows="0"/>
  <mergeCells count="215">
    <mergeCell ref="C70:G70"/>
    <mergeCell ref="D72:G72"/>
    <mergeCell ref="I71:J71"/>
    <mergeCell ref="I72:J73"/>
    <mergeCell ref="I74:J75"/>
    <mergeCell ref="I76:J77"/>
    <mergeCell ref="I78:J80"/>
    <mergeCell ref="D71:G71"/>
    <mergeCell ref="D73:G73"/>
    <mergeCell ref="D74:G74"/>
    <mergeCell ref="I70:L70"/>
    <mergeCell ref="I83:J84"/>
    <mergeCell ref="C94:E94"/>
    <mergeCell ref="I94:P95"/>
    <mergeCell ref="J97:P97"/>
    <mergeCell ref="J98:P98"/>
    <mergeCell ref="J96:P96"/>
    <mergeCell ref="J88:L88"/>
    <mergeCell ref="J89:L89"/>
    <mergeCell ref="J90:L90"/>
    <mergeCell ref="I85:J87"/>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O26:P26"/>
    <mergeCell ref="O27:P27"/>
    <mergeCell ref="O28:P28"/>
    <mergeCell ref="O34:P34"/>
    <mergeCell ref="O35:P35"/>
    <mergeCell ref="O23:P23"/>
    <mergeCell ref="O22:P22"/>
    <mergeCell ref="O29:P29"/>
    <mergeCell ref="O30:P30"/>
    <mergeCell ref="O31:P31"/>
    <mergeCell ref="O32:P32"/>
    <mergeCell ref="O33:P33"/>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60" zoomScaleNormal="60" workbookViewId="0">
      <selection activeCell="D15" sqref="D15:P15"/>
    </sheetView>
  </sheetViews>
  <sheetFormatPr baseColWidth="10"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1" spans="2:16" ht="7.5" customHeight="1" thickBot="1" x14ac:dyDescent="0.3"/>
    <row r="2" spans="2:16" s="2" customFormat="1" ht="39" customHeight="1" thickTop="1" x14ac:dyDescent="0.25">
      <c r="B2" s="352"/>
      <c r="C2" s="353"/>
      <c r="D2" s="356" t="s">
        <v>71</v>
      </c>
      <c r="E2" s="356"/>
      <c r="F2" s="357" t="s">
        <v>78</v>
      </c>
      <c r="G2" s="357"/>
      <c r="H2" s="357"/>
      <c r="I2" s="357"/>
      <c r="J2" s="357"/>
      <c r="K2" s="357"/>
      <c r="L2" s="357"/>
      <c r="M2" s="356" t="s">
        <v>72</v>
      </c>
      <c r="N2" s="356"/>
      <c r="O2" s="358"/>
      <c r="P2" s="359"/>
    </row>
    <row r="3" spans="2:16" s="2" customFormat="1" ht="27.75" customHeight="1" x14ac:dyDescent="0.25">
      <c r="B3" s="354"/>
      <c r="C3" s="234"/>
      <c r="D3" s="222" t="s">
        <v>73</v>
      </c>
      <c r="E3" s="222"/>
      <c r="F3" s="211" t="s">
        <v>74</v>
      </c>
      <c r="G3" s="211"/>
      <c r="H3" s="211"/>
      <c r="I3" s="211"/>
      <c r="J3" s="211"/>
      <c r="K3" s="211"/>
      <c r="L3" s="211"/>
      <c r="M3" s="222" t="s">
        <v>75</v>
      </c>
      <c r="N3" s="222"/>
      <c r="O3" s="360"/>
      <c r="P3" s="361"/>
    </row>
    <row r="4" spans="2:16" s="2" customFormat="1" ht="27.75" customHeight="1" x14ac:dyDescent="0.25">
      <c r="B4" s="354"/>
      <c r="C4" s="234"/>
      <c r="D4" s="222" t="s">
        <v>76</v>
      </c>
      <c r="E4" s="222"/>
      <c r="F4" s="211" t="s">
        <v>79</v>
      </c>
      <c r="G4" s="211"/>
      <c r="H4" s="211"/>
      <c r="I4" s="211"/>
      <c r="J4" s="211"/>
      <c r="K4" s="211"/>
      <c r="L4" s="211"/>
      <c r="M4" s="223" t="s">
        <v>77</v>
      </c>
      <c r="N4" s="224"/>
      <c r="O4" s="227"/>
      <c r="P4" s="362"/>
    </row>
    <row r="5" spans="2:16" s="2" customFormat="1" ht="42" customHeight="1" thickBot="1" x14ac:dyDescent="0.3">
      <c r="B5" s="355"/>
      <c r="C5" s="236"/>
      <c r="D5" s="238" t="s">
        <v>80</v>
      </c>
      <c r="E5" s="238"/>
      <c r="F5" s="212" t="s">
        <v>81</v>
      </c>
      <c r="G5" s="212"/>
      <c r="H5" s="212"/>
      <c r="I5" s="212"/>
      <c r="J5" s="212"/>
      <c r="K5" s="212"/>
      <c r="L5" s="212"/>
      <c r="M5" s="225"/>
      <c r="N5" s="226"/>
      <c r="O5" s="229"/>
      <c r="P5" s="363"/>
    </row>
    <row r="6" spans="2:16" ht="27.75" customHeight="1" thickBot="1" x14ac:dyDescent="0.3">
      <c r="B6" s="330" t="s">
        <v>97</v>
      </c>
      <c r="C6" s="331"/>
      <c r="D6" s="331"/>
      <c r="E6" s="331"/>
      <c r="F6" s="331"/>
      <c r="G6" s="331"/>
      <c r="H6" s="331"/>
      <c r="I6" s="331"/>
      <c r="J6" s="331"/>
      <c r="K6" s="331"/>
      <c r="L6" s="331"/>
      <c r="M6" s="331"/>
      <c r="N6" s="331"/>
      <c r="O6" s="331"/>
      <c r="P6" s="332"/>
    </row>
    <row r="7" spans="2:16" ht="60" customHeight="1" x14ac:dyDescent="0.25">
      <c r="B7" s="345" t="s">
        <v>98</v>
      </c>
      <c r="C7" s="215"/>
      <c r="D7" s="215"/>
      <c r="E7" s="215"/>
      <c r="F7" s="215"/>
      <c r="G7" s="215"/>
      <c r="H7" s="215"/>
      <c r="I7" s="215"/>
      <c r="J7" s="215"/>
      <c r="K7" s="215"/>
      <c r="L7" s="215"/>
      <c r="M7" s="215"/>
      <c r="N7" s="215"/>
      <c r="O7" s="215"/>
      <c r="P7" s="346"/>
    </row>
    <row r="8" spans="2:16" ht="9.75" customHeight="1" x14ac:dyDescent="0.25">
      <c r="B8" s="87"/>
      <c r="C8" s="4"/>
      <c r="D8" s="4"/>
      <c r="E8" s="4"/>
      <c r="F8" s="4"/>
      <c r="G8" s="4"/>
      <c r="H8" s="4"/>
      <c r="I8" s="4"/>
      <c r="J8" s="4"/>
      <c r="K8" s="4"/>
      <c r="L8" s="4"/>
      <c r="M8" s="4"/>
      <c r="N8" s="4"/>
      <c r="O8" s="4"/>
      <c r="P8" s="88"/>
    </row>
    <row r="9" spans="2:16" ht="21.75" customHeight="1" x14ac:dyDescent="0.25">
      <c r="B9" s="333" t="s">
        <v>99</v>
      </c>
      <c r="C9" s="334"/>
      <c r="D9" s="334"/>
      <c r="E9" s="334"/>
      <c r="F9" s="334"/>
      <c r="G9" s="334"/>
      <c r="H9" s="334"/>
      <c r="I9" s="334"/>
      <c r="J9" s="334"/>
      <c r="K9" s="334"/>
      <c r="L9" s="334"/>
      <c r="M9" s="334"/>
      <c r="N9" s="334"/>
      <c r="O9" s="334"/>
      <c r="P9" s="335"/>
    </row>
    <row r="10" spans="2:16" ht="18.75" customHeight="1" x14ac:dyDescent="0.3">
      <c r="B10" s="347" t="s">
        <v>422</v>
      </c>
      <c r="C10" s="337"/>
      <c r="D10" s="337"/>
      <c r="E10" s="337"/>
      <c r="F10" s="337"/>
      <c r="G10" s="337"/>
      <c r="H10" s="337"/>
      <c r="I10" s="337"/>
      <c r="J10" s="337"/>
      <c r="K10" s="337"/>
      <c r="L10" s="337"/>
      <c r="M10" s="337"/>
      <c r="N10" s="337"/>
      <c r="O10" s="337"/>
      <c r="P10" s="338"/>
    </row>
    <row r="11" spans="2:16" ht="18.75" customHeight="1" x14ac:dyDescent="0.3">
      <c r="B11" s="89"/>
      <c r="C11" s="90"/>
      <c r="D11" s="90"/>
      <c r="E11" s="90"/>
      <c r="F11" s="90"/>
      <c r="G11" s="90"/>
      <c r="H11" s="90"/>
      <c r="I11" s="90"/>
      <c r="J11" s="90"/>
      <c r="K11" s="90"/>
      <c r="L11" s="90"/>
      <c r="M11" s="90"/>
      <c r="N11" s="90"/>
      <c r="O11" s="90"/>
      <c r="P11" s="91"/>
    </row>
    <row r="12" spans="2:16" ht="59.25" customHeight="1" x14ac:dyDescent="0.25">
      <c r="B12" s="339" t="s">
        <v>100</v>
      </c>
      <c r="C12" s="340"/>
      <c r="D12" s="341" t="s">
        <v>101</v>
      </c>
      <c r="E12" s="341"/>
      <c r="F12" s="341"/>
      <c r="G12" s="341"/>
      <c r="H12" s="341"/>
      <c r="I12" s="341"/>
      <c r="J12" s="341"/>
      <c r="K12" s="341"/>
      <c r="L12" s="341"/>
      <c r="M12" s="341"/>
      <c r="N12" s="341"/>
      <c r="O12" s="341"/>
      <c r="P12" s="342"/>
    </row>
    <row r="13" spans="2:16" ht="48" customHeight="1" x14ac:dyDescent="0.25">
      <c r="B13" s="328" t="s">
        <v>102</v>
      </c>
      <c r="C13" s="329"/>
      <c r="D13" s="326" t="s">
        <v>103</v>
      </c>
      <c r="E13" s="326"/>
      <c r="F13" s="326"/>
      <c r="G13" s="326"/>
      <c r="H13" s="326"/>
      <c r="I13" s="326"/>
      <c r="J13" s="326"/>
      <c r="K13" s="326"/>
      <c r="L13" s="326"/>
      <c r="M13" s="326"/>
      <c r="N13" s="326"/>
      <c r="O13" s="326"/>
      <c r="P13" s="327"/>
    </row>
    <row r="14" spans="2:16" ht="192" customHeight="1" x14ac:dyDescent="0.25">
      <c r="B14" s="328" t="s">
        <v>104</v>
      </c>
      <c r="C14" s="329"/>
      <c r="D14" s="348" t="s">
        <v>105</v>
      </c>
      <c r="E14" s="348"/>
      <c r="F14" s="348"/>
      <c r="G14" s="348"/>
      <c r="H14" s="348"/>
      <c r="I14" s="348"/>
      <c r="J14" s="348"/>
      <c r="K14" s="348"/>
      <c r="L14" s="348"/>
      <c r="M14" s="348"/>
      <c r="N14" s="348"/>
      <c r="O14" s="348"/>
      <c r="P14" s="349"/>
    </row>
    <row r="15" spans="2:16" ht="69" customHeight="1" x14ac:dyDescent="0.25">
      <c r="B15" s="324" t="s">
        <v>107</v>
      </c>
      <c r="C15" s="325"/>
      <c r="D15" s="350" t="s">
        <v>106</v>
      </c>
      <c r="E15" s="350"/>
      <c r="F15" s="350"/>
      <c r="G15" s="350"/>
      <c r="H15" s="350"/>
      <c r="I15" s="350"/>
      <c r="J15" s="350"/>
      <c r="K15" s="350"/>
      <c r="L15" s="350"/>
      <c r="M15" s="350"/>
      <c r="N15" s="350"/>
      <c r="O15" s="350"/>
      <c r="P15" s="351"/>
    </row>
    <row r="16" spans="2:16" ht="33.75" customHeight="1" thickBot="1" x14ac:dyDescent="0.3">
      <c r="B16" s="324" t="s">
        <v>108</v>
      </c>
      <c r="C16" s="325"/>
      <c r="D16" s="343" t="s">
        <v>109</v>
      </c>
      <c r="E16" s="343"/>
      <c r="F16" s="343"/>
      <c r="G16" s="343"/>
      <c r="H16" s="343"/>
      <c r="I16" s="343"/>
      <c r="J16" s="343"/>
      <c r="K16" s="343"/>
      <c r="L16" s="343"/>
      <c r="M16" s="343"/>
      <c r="N16" s="343"/>
      <c r="O16" s="343"/>
      <c r="P16" s="344"/>
    </row>
    <row r="17" spans="2:16" ht="36.75" customHeight="1" thickBot="1" x14ac:dyDescent="0.3">
      <c r="B17" s="330" t="s">
        <v>416</v>
      </c>
      <c r="C17" s="331"/>
      <c r="D17" s="331"/>
      <c r="E17" s="331"/>
      <c r="F17" s="331"/>
      <c r="G17" s="331"/>
      <c r="H17" s="331"/>
      <c r="I17" s="331"/>
      <c r="J17" s="331"/>
      <c r="K17" s="331"/>
      <c r="L17" s="331"/>
      <c r="M17" s="331"/>
      <c r="N17" s="331"/>
      <c r="O17" s="331"/>
      <c r="P17" s="332"/>
    </row>
    <row r="18" spans="2:16" ht="9.75" customHeight="1" x14ac:dyDescent="0.25">
      <c r="B18" s="87"/>
      <c r="C18" s="4"/>
      <c r="D18" s="4"/>
      <c r="E18" s="4"/>
      <c r="F18" s="4"/>
      <c r="G18" s="4"/>
      <c r="H18" s="4"/>
      <c r="I18" s="4"/>
      <c r="J18" s="4"/>
      <c r="K18" s="4"/>
      <c r="L18" s="4"/>
      <c r="M18" s="4"/>
      <c r="N18" s="4"/>
      <c r="O18" s="4"/>
      <c r="P18" s="88"/>
    </row>
    <row r="19" spans="2:16" ht="21.75" customHeight="1" x14ac:dyDescent="0.25">
      <c r="B19" s="333" t="s">
        <v>417</v>
      </c>
      <c r="C19" s="334"/>
      <c r="D19" s="334"/>
      <c r="E19" s="334"/>
      <c r="F19" s="334"/>
      <c r="G19" s="334"/>
      <c r="H19" s="334"/>
      <c r="I19" s="334"/>
      <c r="J19" s="334"/>
      <c r="K19" s="334"/>
      <c r="L19" s="334"/>
      <c r="M19" s="334"/>
      <c r="N19" s="334"/>
      <c r="O19" s="334"/>
      <c r="P19" s="335"/>
    </row>
    <row r="20" spans="2:16" ht="18.75" customHeight="1" x14ac:dyDescent="0.3">
      <c r="B20" s="336" t="s">
        <v>423</v>
      </c>
      <c r="C20" s="337"/>
      <c r="D20" s="337"/>
      <c r="E20" s="337"/>
      <c r="F20" s="337"/>
      <c r="G20" s="337"/>
      <c r="H20" s="337"/>
      <c r="I20" s="337"/>
      <c r="J20" s="337"/>
      <c r="K20" s="337"/>
      <c r="L20" s="337"/>
      <c r="M20" s="337"/>
      <c r="N20" s="337"/>
      <c r="O20" s="337"/>
      <c r="P20" s="338"/>
    </row>
    <row r="21" spans="2:16" ht="18.75" customHeight="1" x14ac:dyDescent="0.3">
      <c r="B21" s="89"/>
      <c r="C21" s="90"/>
      <c r="D21" s="90"/>
      <c r="E21" s="90"/>
      <c r="F21" s="90"/>
      <c r="G21" s="90"/>
      <c r="H21" s="90"/>
      <c r="I21" s="90"/>
      <c r="J21" s="90"/>
      <c r="K21" s="90"/>
      <c r="L21" s="90"/>
      <c r="M21" s="90"/>
      <c r="N21" s="90"/>
      <c r="O21" s="90"/>
      <c r="P21" s="91"/>
    </row>
    <row r="22" spans="2:16" ht="59.25" customHeight="1" x14ac:dyDescent="0.25">
      <c r="B22" s="339" t="s">
        <v>100</v>
      </c>
      <c r="C22" s="340"/>
      <c r="D22" s="341" t="s">
        <v>419</v>
      </c>
      <c r="E22" s="341"/>
      <c r="F22" s="341"/>
      <c r="G22" s="341"/>
      <c r="H22" s="341"/>
      <c r="I22" s="341"/>
      <c r="J22" s="341"/>
      <c r="K22" s="341"/>
      <c r="L22" s="341"/>
      <c r="M22" s="341"/>
      <c r="N22" s="341"/>
      <c r="O22" s="341"/>
      <c r="P22" s="342"/>
    </row>
    <row r="23" spans="2:16" ht="56.25" customHeight="1" x14ac:dyDescent="0.25">
      <c r="B23" s="328" t="s">
        <v>102</v>
      </c>
      <c r="C23" s="329"/>
      <c r="D23" s="326" t="s">
        <v>418</v>
      </c>
      <c r="E23" s="326"/>
      <c r="F23" s="326"/>
      <c r="G23" s="326"/>
      <c r="H23" s="326"/>
      <c r="I23" s="326"/>
      <c r="J23" s="326"/>
      <c r="K23" s="326"/>
      <c r="L23" s="326"/>
      <c r="M23" s="326"/>
      <c r="N23" s="326"/>
      <c r="O23" s="326"/>
      <c r="P23" s="327"/>
    </row>
    <row r="24" spans="2:16" ht="91.5" customHeight="1" x14ac:dyDescent="0.25">
      <c r="B24" s="328" t="s">
        <v>104</v>
      </c>
      <c r="C24" s="329"/>
      <c r="D24" s="326" t="s">
        <v>420</v>
      </c>
      <c r="E24" s="326"/>
      <c r="F24" s="326"/>
      <c r="G24" s="326"/>
      <c r="H24" s="326"/>
      <c r="I24" s="326"/>
      <c r="J24" s="326"/>
      <c r="K24" s="326"/>
      <c r="L24" s="326"/>
      <c r="M24" s="326"/>
      <c r="N24" s="326"/>
      <c r="O24" s="326"/>
      <c r="P24" s="327"/>
    </row>
    <row r="25" spans="2:16" ht="81.75" customHeight="1" x14ac:dyDescent="0.25">
      <c r="B25" s="324" t="s">
        <v>107</v>
      </c>
      <c r="C25" s="325"/>
      <c r="D25" s="326" t="s">
        <v>420</v>
      </c>
      <c r="E25" s="326"/>
      <c r="F25" s="326"/>
      <c r="G25" s="326"/>
      <c r="H25" s="326"/>
      <c r="I25" s="326"/>
      <c r="J25" s="326"/>
      <c r="K25" s="326"/>
      <c r="L25" s="326"/>
      <c r="M25" s="326"/>
      <c r="N25" s="326"/>
      <c r="O25" s="326"/>
      <c r="P25" s="327"/>
    </row>
    <row r="26" spans="2:16" ht="97.5" customHeight="1" x14ac:dyDescent="0.25">
      <c r="B26" s="324" t="s">
        <v>108</v>
      </c>
      <c r="C26" s="325"/>
      <c r="D26" s="326" t="s">
        <v>421</v>
      </c>
      <c r="E26" s="326"/>
      <c r="F26" s="326"/>
      <c r="G26" s="326"/>
      <c r="H26" s="326"/>
      <c r="I26" s="326"/>
      <c r="J26" s="326"/>
      <c r="K26" s="326"/>
      <c r="L26" s="326"/>
      <c r="M26" s="326"/>
      <c r="N26" s="326"/>
      <c r="O26" s="326"/>
      <c r="P26" s="327"/>
    </row>
    <row r="27" spans="2:16" ht="42" customHeight="1" x14ac:dyDescent="0.25">
      <c r="B27" s="87"/>
      <c r="C27" s="4"/>
      <c r="D27" s="4"/>
      <c r="E27" s="4"/>
      <c r="F27" s="4"/>
      <c r="G27" s="4"/>
      <c r="H27" s="4"/>
      <c r="I27" s="4"/>
      <c r="J27" s="4"/>
      <c r="K27" s="4"/>
      <c r="L27" s="4"/>
      <c r="M27" s="4"/>
      <c r="N27" s="4"/>
      <c r="O27" s="4"/>
      <c r="P27" s="88"/>
    </row>
    <row r="28" spans="2:16" x14ac:dyDescent="0.25">
      <c r="B28" s="87"/>
      <c r="C28" s="4"/>
      <c r="D28" s="4"/>
      <c r="E28" s="4"/>
      <c r="F28" s="4"/>
      <c r="G28" s="4"/>
      <c r="H28" s="4"/>
      <c r="I28" s="4"/>
      <c r="J28" s="4"/>
      <c r="K28" s="4"/>
      <c r="L28" s="4"/>
      <c r="M28" s="4"/>
      <c r="N28" s="4"/>
      <c r="O28" s="4"/>
      <c r="P28" s="88"/>
    </row>
    <row r="29" spans="2:16" ht="15.75" thickBot="1" x14ac:dyDescent="0.3">
      <c r="B29" s="92"/>
      <c r="C29" s="93"/>
      <c r="D29" s="93"/>
      <c r="E29" s="93"/>
      <c r="F29" s="93"/>
      <c r="G29" s="93"/>
      <c r="H29" s="93"/>
      <c r="I29" s="93"/>
      <c r="J29" s="93"/>
      <c r="K29" s="93"/>
      <c r="L29" s="93"/>
      <c r="M29" s="93"/>
      <c r="N29" s="93"/>
      <c r="O29" s="93"/>
      <c r="P29" s="94"/>
    </row>
    <row r="30" spans="2:16" ht="15.75" thickTop="1" x14ac:dyDescent="0.25"/>
  </sheetData>
  <sheetProtection algorithmName="SHA-512" hashValue="KcL+TobJCUcmFVqdvpwZ5O+ZVLlHBbvHSlRX/T6e/7OtkXVzooiQSn/FnDF3Wu0K9NnG/4YMWt9MSOrnlj/sOQ==" saltValue="ee+a/a5vf7cVRtohIg0oWQ==" spinCount="100000" sheet="1" objects="1" scenarios="1" formatCells="0" formatColumns="0" formatRows="0"/>
  <mergeCells count="42">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 ref="D16:P16"/>
    <mergeCell ref="B15:C15"/>
    <mergeCell ref="B16:C16"/>
    <mergeCell ref="B7:P7"/>
    <mergeCell ref="B9:P9"/>
    <mergeCell ref="B10:P10"/>
    <mergeCell ref="B12:C12"/>
    <mergeCell ref="D12:P12"/>
    <mergeCell ref="B13:C13"/>
    <mergeCell ref="D13:P13"/>
    <mergeCell ref="B14:C14"/>
    <mergeCell ref="D14:P14"/>
    <mergeCell ref="D15:P15"/>
    <mergeCell ref="B17:P17"/>
    <mergeCell ref="B19:P19"/>
    <mergeCell ref="B20:P20"/>
    <mergeCell ref="B22:C22"/>
    <mergeCell ref="D22:P22"/>
    <mergeCell ref="B26:C26"/>
    <mergeCell ref="D26:P26"/>
    <mergeCell ref="B23:C23"/>
    <mergeCell ref="D23:P23"/>
    <mergeCell ref="B24:C24"/>
    <mergeCell ref="D24:P24"/>
    <mergeCell ref="B25:C25"/>
    <mergeCell ref="D25:P2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G21" sqref="G21:M22"/>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18.85546875" style="1" customWidth="1"/>
    <col min="7" max="7" width="73" style="1" customWidth="1"/>
    <col min="8" max="8" width="39" style="1" customWidth="1"/>
    <col min="9" max="9" width="30.5703125" style="1" customWidth="1"/>
    <col min="10" max="10" width="94.7109375" style="1" customWidth="1"/>
    <col min="11" max="11" width="54.85546875" style="1" customWidth="1"/>
    <col min="12" max="12" width="37" style="1" customWidth="1"/>
    <col min="13" max="13" width="41.85546875" style="1" customWidth="1"/>
    <col min="14" max="16384" width="11.42578125" style="1"/>
  </cols>
  <sheetData>
    <row r="1" spans="2:13" ht="9.75" customHeight="1" thickBot="1" x14ac:dyDescent="0.3"/>
    <row r="2" spans="2:13" s="2" customFormat="1" ht="39" customHeight="1" x14ac:dyDescent="0.25">
      <c r="B2" s="231"/>
      <c r="C2" s="232"/>
      <c r="D2" s="237" t="s">
        <v>71</v>
      </c>
      <c r="E2" s="237"/>
      <c r="F2" s="203" t="s">
        <v>78</v>
      </c>
      <c r="G2" s="204"/>
      <c r="H2" s="204"/>
      <c r="I2" s="204"/>
      <c r="J2" s="205"/>
      <c r="K2" s="368" t="s">
        <v>72</v>
      </c>
      <c r="L2" s="369"/>
      <c r="M2" s="95"/>
    </row>
    <row r="3" spans="2:13" s="2" customFormat="1" ht="27.75" customHeight="1" x14ac:dyDescent="0.25">
      <c r="B3" s="233"/>
      <c r="C3" s="234"/>
      <c r="D3" s="222" t="s">
        <v>73</v>
      </c>
      <c r="E3" s="222"/>
      <c r="F3" s="206" t="s">
        <v>74</v>
      </c>
      <c r="G3" s="207"/>
      <c r="H3" s="207"/>
      <c r="I3" s="207"/>
      <c r="J3" s="208"/>
      <c r="K3" s="370" t="s">
        <v>75</v>
      </c>
      <c r="L3" s="371"/>
      <c r="M3" s="96"/>
    </row>
    <row r="4" spans="2:13" s="2" customFormat="1" ht="27.75" customHeight="1" x14ac:dyDescent="0.25">
      <c r="B4" s="233"/>
      <c r="C4" s="234"/>
      <c r="D4" s="222" t="s">
        <v>76</v>
      </c>
      <c r="E4" s="222"/>
      <c r="F4" s="375" t="s">
        <v>79</v>
      </c>
      <c r="G4" s="376"/>
      <c r="H4" s="376"/>
      <c r="I4" s="376"/>
      <c r="J4" s="377"/>
      <c r="K4" s="223" t="s">
        <v>77</v>
      </c>
      <c r="L4" s="372"/>
      <c r="M4" s="228"/>
    </row>
    <row r="5" spans="2:13" s="2" customFormat="1" ht="42" customHeight="1" thickBot="1" x14ac:dyDescent="0.3">
      <c r="B5" s="235"/>
      <c r="C5" s="236"/>
      <c r="D5" s="238" t="s">
        <v>80</v>
      </c>
      <c r="E5" s="238"/>
      <c r="F5" s="378" t="s">
        <v>81</v>
      </c>
      <c r="G5" s="379"/>
      <c r="H5" s="379"/>
      <c r="I5" s="379"/>
      <c r="J5" s="380"/>
      <c r="K5" s="373"/>
      <c r="L5" s="374"/>
      <c r="M5" s="367"/>
    </row>
    <row r="6" spans="2:13" ht="23.25" customHeight="1" thickBot="1" x14ac:dyDescent="0.3">
      <c r="B6" s="192" t="s">
        <v>110</v>
      </c>
      <c r="C6" s="193"/>
      <c r="D6" s="193"/>
      <c r="E6" s="193"/>
      <c r="F6" s="193"/>
      <c r="G6" s="193"/>
      <c r="H6" s="193"/>
      <c r="I6" s="193"/>
      <c r="J6" s="193"/>
      <c r="K6" s="193"/>
      <c r="L6" s="193"/>
      <c r="M6" s="194"/>
    </row>
    <row r="7" spans="2:13" ht="42" customHeight="1" thickBot="1" x14ac:dyDescent="0.3">
      <c r="B7" s="364" t="s">
        <v>111</v>
      </c>
      <c r="C7" s="365"/>
      <c r="D7" s="365"/>
      <c r="E7" s="365"/>
      <c r="F7" s="365"/>
      <c r="G7" s="365"/>
      <c r="H7" s="365"/>
      <c r="I7" s="365"/>
      <c r="J7" s="365"/>
      <c r="K7" s="365"/>
      <c r="L7" s="365"/>
      <c r="M7" s="366"/>
    </row>
    <row r="8" spans="2:13" ht="27.75" customHeight="1" thickBot="1" x14ac:dyDescent="0.3">
      <c r="B8" s="381" t="s">
        <v>266</v>
      </c>
      <c r="C8" s="382"/>
      <c r="D8" s="382"/>
      <c r="E8" s="382"/>
      <c r="F8" s="382"/>
      <c r="G8" s="382"/>
      <c r="H8" s="382"/>
      <c r="I8" s="382"/>
      <c r="J8" s="382"/>
      <c r="K8" s="382"/>
      <c r="L8" s="382"/>
      <c r="M8" s="383"/>
    </row>
    <row r="9" spans="2:13" ht="80.25" customHeight="1" thickBot="1" x14ac:dyDescent="0.3">
      <c r="B9" s="384" t="s">
        <v>263</v>
      </c>
      <c r="C9" s="384"/>
      <c r="D9" s="384"/>
      <c r="E9" s="385" t="s">
        <v>268</v>
      </c>
      <c r="F9" s="385"/>
      <c r="G9" s="640" t="s">
        <v>355</v>
      </c>
      <c r="H9" s="640"/>
      <c r="I9" s="640"/>
      <c r="J9" s="640"/>
      <c r="K9" s="640"/>
      <c r="L9" s="640"/>
      <c r="M9" s="640"/>
    </row>
    <row r="10" spans="2:13" ht="15.75" thickBot="1" x14ac:dyDescent="0.3">
      <c r="B10" s="384"/>
      <c r="C10" s="384"/>
      <c r="D10" s="384"/>
      <c r="E10" s="385"/>
      <c r="F10" s="385"/>
      <c r="G10" s="640"/>
      <c r="H10" s="640"/>
      <c r="I10" s="640"/>
      <c r="J10" s="640"/>
      <c r="K10" s="640"/>
      <c r="L10" s="640"/>
      <c r="M10" s="640"/>
    </row>
    <row r="11" spans="2:13" ht="34.5" customHeight="1" thickBot="1" x14ac:dyDescent="0.3">
      <c r="B11" s="384"/>
      <c r="C11" s="384"/>
      <c r="D11" s="384"/>
      <c r="E11" s="385" t="s">
        <v>269</v>
      </c>
      <c r="F11" s="385"/>
      <c r="G11" s="640" t="s">
        <v>356</v>
      </c>
      <c r="H11" s="640"/>
      <c r="I11" s="640"/>
      <c r="J11" s="640"/>
      <c r="K11" s="640"/>
      <c r="L11" s="640"/>
      <c r="M11" s="640"/>
    </row>
    <row r="12" spans="2:13" ht="43.5" customHeight="1" thickBot="1" x14ac:dyDescent="0.3">
      <c r="B12" s="384"/>
      <c r="C12" s="384"/>
      <c r="D12" s="384"/>
      <c r="E12" s="385"/>
      <c r="F12" s="385"/>
      <c r="G12" s="640"/>
      <c r="H12" s="640"/>
      <c r="I12" s="640"/>
      <c r="J12" s="640"/>
      <c r="K12" s="640"/>
      <c r="L12" s="640"/>
      <c r="M12" s="640"/>
    </row>
    <row r="13" spans="2:13" ht="27.75" customHeight="1" thickBot="1" x14ac:dyDescent="0.3">
      <c r="B13" s="384"/>
      <c r="C13" s="384"/>
      <c r="D13" s="384"/>
      <c r="E13" s="385" t="s">
        <v>270</v>
      </c>
      <c r="F13" s="385"/>
      <c r="G13" s="640" t="s">
        <v>357</v>
      </c>
      <c r="H13" s="640"/>
      <c r="I13" s="640"/>
      <c r="J13" s="640"/>
      <c r="K13" s="640"/>
      <c r="L13" s="640"/>
      <c r="M13" s="640"/>
    </row>
    <row r="14" spans="2:13" ht="42" customHeight="1" thickBot="1" x14ac:dyDescent="0.3">
      <c r="B14" s="384"/>
      <c r="C14" s="384"/>
      <c r="D14" s="384"/>
      <c r="E14" s="385"/>
      <c r="F14" s="385"/>
      <c r="G14" s="640"/>
      <c r="H14" s="640"/>
      <c r="I14" s="640"/>
      <c r="J14" s="640"/>
      <c r="K14" s="640"/>
      <c r="L14" s="640"/>
      <c r="M14" s="640"/>
    </row>
    <row r="15" spans="2:13" ht="27.75" customHeight="1" thickBot="1" x14ac:dyDescent="0.3">
      <c r="B15" s="384"/>
      <c r="C15" s="384"/>
      <c r="D15" s="384"/>
      <c r="E15" s="386" t="s">
        <v>271</v>
      </c>
      <c r="F15" s="386"/>
      <c r="G15" s="640" t="s">
        <v>358</v>
      </c>
      <c r="H15" s="640"/>
      <c r="I15" s="640"/>
      <c r="J15" s="640"/>
      <c r="K15" s="640"/>
      <c r="L15" s="640"/>
      <c r="M15" s="640"/>
    </row>
    <row r="16" spans="2:13" ht="27.75" customHeight="1" thickBot="1" x14ac:dyDescent="0.3">
      <c r="B16" s="384"/>
      <c r="C16" s="384"/>
      <c r="D16" s="384"/>
      <c r="E16" s="386"/>
      <c r="F16" s="386"/>
      <c r="G16" s="640"/>
      <c r="H16" s="640"/>
      <c r="I16" s="640"/>
      <c r="J16" s="640"/>
      <c r="K16" s="640"/>
      <c r="L16" s="640"/>
      <c r="M16" s="640"/>
    </row>
    <row r="17" spans="2:13" ht="27.75" customHeight="1" thickBot="1" x14ac:dyDescent="0.3">
      <c r="B17" s="384"/>
      <c r="C17" s="384"/>
      <c r="D17" s="384"/>
      <c r="E17" s="385" t="s">
        <v>272</v>
      </c>
      <c r="F17" s="385"/>
      <c r="G17" s="640" t="s">
        <v>359</v>
      </c>
      <c r="H17" s="640"/>
      <c r="I17" s="640"/>
      <c r="J17" s="640"/>
      <c r="K17" s="640"/>
      <c r="L17" s="640"/>
      <c r="M17" s="640"/>
    </row>
    <row r="18" spans="2:13" ht="27.75" customHeight="1" thickBot="1" x14ac:dyDescent="0.3">
      <c r="B18" s="384"/>
      <c r="C18" s="384"/>
      <c r="D18" s="384"/>
      <c r="E18" s="385"/>
      <c r="F18" s="385"/>
      <c r="G18" s="640"/>
      <c r="H18" s="640"/>
      <c r="I18" s="640"/>
      <c r="J18" s="640"/>
      <c r="K18" s="640"/>
      <c r="L18" s="640"/>
      <c r="M18" s="640"/>
    </row>
    <row r="19" spans="2:13" ht="27.75" customHeight="1" thickBot="1" x14ac:dyDescent="0.3">
      <c r="B19" s="384"/>
      <c r="C19" s="384"/>
      <c r="D19" s="384"/>
      <c r="E19" s="385" t="s">
        <v>273</v>
      </c>
      <c r="F19" s="385"/>
      <c r="G19" s="640" t="s">
        <v>360</v>
      </c>
      <c r="H19" s="640"/>
      <c r="I19" s="640"/>
      <c r="J19" s="640"/>
      <c r="K19" s="640"/>
      <c r="L19" s="640"/>
      <c r="M19" s="640"/>
    </row>
    <row r="20" spans="2:13" ht="27.75" customHeight="1" thickBot="1" x14ac:dyDescent="0.3">
      <c r="B20" s="384"/>
      <c r="C20" s="384"/>
      <c r="D20" s="384"/>
      <c r="E20" s="385"/>
      <c r="F20" s="385"/>
      <c r="G20" s="640"/>
      <c r="H20" s="640"/>
      <c r="I20" s="640"/>
      <c r="J20" s="640"/>
      <c r="K20" s="640"/>
      <c r="L20" s="640"/>
      <c r="M20" s="640"/>
    </row>
    <row r="21" spans="2:13" ht="27.75" customHeight="1" thickBot="1" x14ac:dyDescent="0.3">
      <c r="B21" s="384" t="s">
        <v>264</v>
      </c>
      <c r="C21" s="384"/>
      <c r="D21" s="384"/>
      <c r="E21" s="385" t="s">
        <v>274</v>
      </c>
      <c r="F21" s="385"/>
      <c r="G21" s="640" t="s">
        <v>361</v>
      </c>
      <c r="H21" s="640"/>
      <c r="I21" s="640"/>
      <c r="J21" s="640"/>
      <c r="K21" s="640"/>
      <c r="L21" s="640"/>
      <c r="M21" s="640"/>
    </row>
    <row r="22" spans="2:13" ht="27.75" customHeight="1" thickBot="1" x14ac:dyDescent="0.3">
      <c r="B22" s="384"/>
      <c r="C22" s="384"/>
      <c r="D22" s="384"/>
      <c r="E22" s="385"/>
      <c r="F22" s="385"/>
      <c r="G22" s="640"/>
      <c r="H22" s="640"/>
      <c r="I22" s="640"/>
      <c r="J22" s="640"/>
      <c r="K22" s="640"/>
      <c r="L22" s="640"/>
      <c r="M22" s="640"/>
    </row>
    <row r="23" spans="2:13" ht="66" customHeight="1" thickBot="1" x14ac:dyDescent="0.3">
      <c r="B23" s="384"/>
      <c r="C23" s="384"/>
      <c r="D23" s="384"/>
      <c r="E23" s="385" t="s">
        <v>275</v>
      </c>
      <c r="F23" s="385"/>
      <c r="G23" s="640" t="s">
        <v>362</v>
      </c>
      <c r="H23" s="640"/>
      <c r="I23" s="640"/>
      <c r="J23" s="640"/>
      <c r="K23" s="640"/>
      <c r="L23" s="640"/>
      <c r="M23" s="640"/>
    </row>
    <row r="24" spans="2:13" ht="27.75" customHeight="1" thickBot="1" x14ac:dyDescent="0.3">
      <c r="B24" s="384"/>
      <c r="C24" s="384"/>
      <c r="D24" s="384"/>
      <c r="E24" s="385"/>
      <c r="F24" s="385"/>
      <c r="G24" s="640"/>
      <c r="H24" s="640"/>
      <c r="I24" s="640"/>
      <c r="J24" s="640"/>
      <c r="K24" s="640"/>
      <c r="L24" s="640"/>
      <c r="M24" s="640"/>
    </row>
    <row r="25" spans="2:13" ht="27.75" customHeight="1" thickBot="1" x14ac:dyDescent="0.3">
      <c r="B25" s="384"/>
      <c r="C25" s="384"/>
      <c r="D25" s="384"/>
      <c r="E25" s="385" t="s">
        <v>276</v>
      </c>
      <c r="F25" s="385"/>
      <c r="G25" s="640" t="s">
        <v>363</v>
      </c>
      <c r="H25" s="640"/>
      <c r="I25" s="640"/>
      <c r="J25" s="640"/>
      <c r="K25" s="640"/>
      <c r="L25" s="640"/>
      <c r="M25" s="640"/>
    </row>
    <row r="26" spans="2:13" ht="42" customHeight="1" thickBot="1" x14ac:dyDescent="0.3">
      <c r="B26" s="384"/>
      <c r="C26" s="384"/>
      <c r="D26" s="384"/>
      <c r="E26" s="385"/>
      <c r="F26" s="385"/>
      <c r="G26" s="640"/>
      <c r="H26" s="640"/>
      <c r="I26" s="640"/>
      <c r="J26" s="640"/>
      <c r="K26" s="640"/>
      <c r="L26" s="640"/>
      <c r="M26" s="640"/>
    </row>
    <row r="27" spans="2:13" ht="35.25" customHeight="1" thickBot="1" x14ac:dyDescent="0.3">
      <c r="B27" s="384"/>
      <c r="C27" s="384"/>
      <c r="D27" s="384"/>
      <c r="E27" s="385" t="s">
        <v>277</v>
      </c>
      <c r="F27" s="385"/>
      <c r="G27" s="640" t="s">
        <v>364</v>
      </c>
      <c r="H27" s="640"/>
      <c r="I27" s="640"/>
      <c r="J27" s="640"/>
      <c r="K27" s="640"/>
      <c r="L27" s="640"/>
      <c r="M27" s="640"/>
    </row>
    <row r="28" spans="2:13" ht="42" customHeight="1" thickBot="1" x14ac:dyDescent="0.3">
      <c r="B28" s="384"/>
      <c r="C28" s="384"/>
      <c r="D28" s="384"/>
      <c r="E28" s="385"/>
      <c r="F28" s="385"/>
      <c r="G28" s="640"/>
      <c r="H28" s="640"/>
      <c r="I28" s="640"/>
      <c r="J28" s="640"/>
      <c r="K28" s="640"/>
      <c r="L28" s="640"/>
      <c r="M28" s="640"/>
    </row>
    <row r="29" spans="2:13" ht="53.25" customHeight="1" thickBot="1" x14ac:dyDescent="0.3">
      <c r="B29" s="384"/>
      <c r="C29" s="384"/>
      <c r="D29" s="384"/>
      <c r="E29" s="385" t="s">
        <v>278</v>
      </c>
      <c r="F29" s="385"/>
      <c r="G29" s="640" t="s">
        <v>365</v>
      </c>
      <c r="H29" s="640"/>
      <c r="I29" s="640"/>
      <c r="J29" s="640"/>
      <c r="K29" s="640"/>
      <c r="L29" s="640"/>
      <c r="M29" s="640"/>
    </row>
    <row r="30" spans="2:13" ht="59.25" customHeight="1" thickBot="1" x14ac:dyDescent="0.3">
      <c r="B30" s="384"/>
      <c r="C30" s="384"/>
      <c r="D30" s="384"/>
      <c r="E30" s="385"/>
      <c r="F30" s="385"/>
      <c r="G30" s="640"/>
      <c r="H30" s="640"/>
      <c r="I30" s="640"/>
      <c r="J30" s="640"/>
      <c r="K30" s="640"/>
      <c r="L30" s="640"/>
      <c r="M30" s="640"/>
    </row>
    <row r="31" spans="2:13" ht="39" customHeight="1" thickBot="1" x14ac:dyDescent="0.3">
      <c r="B31" s="384"/>
      <c r="C31" s="384"/>
      <c r="D31" s="384"/>
      <c r="E31" s="386" t="s">
        <v>279</v>
      </c>
      <c r="F31" s="386"/>
      <c r="G31" s="640" t="s">
        <v>366</v>
      </c>
      <c r="H31" s="640"/>
      <c r="I31" s="640"/>
      <c r="J31" s="640"/>
      <c r="K31" s="640"/>
      <c r="L31" s="640"/>
      <c r="M31" s="640"/>
    </row>
    <row r="32" spans="2:13" ht="49.5" customHeight="1" thickBot="1" x14ac:dyDescent="0.3">
      <c r="B32" s="384"/>
      <c r="C32" s="384"/>
      <c r="D32" s="384"/>
      <c r="E32" s="386"/>
      <c r="F32" s="386"/>
      <c r="G32" s="640"/>
      <c r="H32" s="640"/>
      <c r="I32" s="640"/>
      <c r="J32" s="640"/>
      <c r="K32" s="640"/>
      <c r="L32" s="640"/>
      <c r="M32" s="640"/>
    </row>
    <row r="33" spans="2:13" ht="106.5" customHeight="1" thickBot="1" x14ac:dyDescent="0.3">
      <c r="B33" s="389" t="s">
        <v>265</v>
      </c>
      <c r="C33" s="390"/>
      <c r="D33" s="391"/>
      <c r="E33" s="395" t="s">
        <v>80</v>
      </c>
      <c r="F33" s="396"/>
      <c r="G33" s="97" t="s">
        <v>280</v>
      </c>
      <c r="H33" s="97" t="s">
        <v>281</v>
      </c>
      <c r="I33" s="97" t="s">
        <v>282</v>
      </c>
      <c r="J33" s="97" t="s">
        <v>283</v>
      </c>
      <c r="K33" s="97" t="s">
        <v>284</v>
      </c>
      <c r="L33" s="98" t="s">
        <v>285</v>
      </c>
      <c r="M33" s="98" t="s">
        <v>286</v>
      </c>
    </row>
    <row r="34" spans="2:13" ht="105.75" customHeight="1" thickBot="1" x14ac:dyDescent="0.35">
      <c r="B34" s="392"/>
      <c r="C34" s="393"/>
      <c r="D34" s="394"/>
      <c r="E34" s="387" t="s">
        <v>14</v>
      </c>
      <c r="F34" s="388"/>
      <c r="G34" s="641" t="s">
        <v>302</v>
      </c>
      <c r="H34" s="641"/>
      <c r="I34" s="641"/>
      <c r="J34" s="641" t="s">
        <v>305</v>
      </c>
      <c r="K34" s="641" t="s">
        <v>426</v>
      </c>
      <c r="L34" s="642"/>
      <c r="M34" s="642"/>
    </row>
    <row r="35" spans="2:13" ht="99.75" thickBot="1" x14ac:dyDescent="0.35">
      <c r="B35" s="392"/>
      <c r="C35" s="393"/>
      <c r="D35" s="394"/>
      <c r="E35" s="387" t="s">
        <v>8</v>
      </c>
      <c r="F35" s="388"/>
      <c r="G35" s="641" t="s">
        <v>307</v>
      </c>
      <c r="H35" s="641"/>
      <c r="I35" s="641"/>
      <c r="J35" s="641" t="s">
        <v>308</v>
      </c>
      <c r="K35" s="641" t="s">
        <v>309</v>
      </c>
      <c r="L35" s="642"/>
      <c r="M35" s="642"/>
    </row>
    <row r="36" spans="2:13" ht="149.25" thickBot="1" x14ac:dyDescent="0.35">
      <c r="B36" s="392"/>
      <c r="C36" s="393"/>
      <c r="D36" s="394"/>
      <c r="E36" s="387" t="s">
        <v>11</v>
      </c>
      <c r="F36" s="388"/>
      <c r="G36" s="641" t="s">
        <v>311</v>
      </c>
      <c r="H36" s="641"/>
      <c r="I36" s="641"/>
      <c r="J36" s="641" t="s">
        <v>312</v>
      </c>
      <c r="K36" s="641" t="s">
        <v>313</v>
      </c>
      <c r="L36" s="642"/>
      <c r="M36" s="642"/>
    </row>
    <row r="37" spans="2:13" ht="99.75" thickBot="1" x14ac:dyDescent="0.35">
      <c r="B37" s="392"/>
      <c r="C37" s="393"/>
      <c r="D37" s="394"/>
      <c r="E37" s="387" t="s">
        <v>15</v>
      </c>
      <c r="F37" s="388"/>
      <c r="G37" s="641" t="s">
        <v>315</v>
      </c>
      <c r="H37" s="641"/>
      <c r="I37" s="641"/>
      <c r="J37" s="641" t="s">
        <v>317</v>
      </c>
      <c r="K37" s="641" t="s">
        <v>318</v>
      </c>
      <c r="L37" s="642"/>
      <c r="M37" s="642"/>
    </row>
    <row r="38" spans="2:13" ht="149.25" thickBot="1" x14ac:dyDescent="0.35">
      <c r="B38" s="392"/>
      <c r="C38" s="393"/>
      <c r="D38" s="394"/>
      <c r="E38" s="387" t="s">
        <v>10</v>
      </c>
      <c r="F38" s="388"/>
      <c r="G38" s="641" t="s">
        <v>319</v>
      </c>
      <c r="H38" s="641"/>
      <c r="I38" s="641"/>
      <c r="J38" s="641" t="s">
        <v>321</v>
      </c>
      <c r="K38" s="641" t="s">
        <v>427</v>
      </c>
      <c r="L38" s="642"/>
      <c r="M38" s="642"/>
    </row>
    <row r="39" spans="2:13" ht="116.25" thickBot="1" x14ac:dyDescent="0.35">
      <c r="B39" s="392"/>
      <c r="C39" s="393"/>
      <c r="D39" s="394"/>
      <c r="E39" s="387" t="s">
        <v>16</v>
      </c>
      <c r="F39" s="388"/>
      <c r="G39" s="641" t="s">
        <v>322</v>
      </c>
      <c r="H39" s="641"/>
      <c r="I39" s="641"/>
      <c r="J39" s="641" t="s">
        <v>324</v>
      </c>
      <c r="K39" s="641" t="s">
        <v>325</v>
      </c>
      <c r="L39" s="642"/>
      <c r="M39" s="642"/>
    </row>
    <row r="40" spans="2:13" ht="314.25" thickBot="1" x14ac:dyDescent="0.35">
      <c r="B40" s="392"/>
      <c r="C40" s="393"/>
      <c r="D40" s="394"/>
      <c r="E40" s="387" t="s">
        <v>17</v>
      </c>
      <c r="F40" s="388"/>
      <c r="G40" s="641" t="s">
        <v>326</v>
      </c>
      <c r="H40" s="641"/>
      <c r="I40" s="641"/>
      <c r="J40" s="641" t="s">
        <v>331</v>
      </c>
      <c r="K40" s="641" t="s">
        <v>428</v>
      </c>
      <c r="L40" s="642"/>
      <c r="M40" s="642"/>
    </row>
    <row r="41" spans="2:13" ht="231.75" thickBot="1" x14ac:dyDescent="0.35">
      <c r="B41" s="392"/>
      <c r="C41" s="393"/>
      <c r="D41" s="394"/>
      <c r="E41" s="387" t="s">
        <v>18</v>
      </c>
      <c r="F41" s="388"/>
      <c r="G41" s="641" t="s">
        <v>328</v>
      </c>
      <c r="H41" s="641"/>
      <c r="I41" s="641"/>
      <c r="J41" s="641" t="s">
        <v>329</v>
      </c>
      <c r="K41" s="641" t="s">
        <v>429</v>
      </c>
      <c r="L41" s="642"/>
      <c r="M41" s="642"/>
    </row>
    <row r="42" spans="2:13" ht="83.25" thickBot="1" x14ac:dyDescent="0.35">
      <c r="B42" s="392"/>
      <c r="C42" s="393"/>
      <c r="D42" s="394"/>
      <c r="E42" s="387" t="s">
        <v>332</v>
      </c>
      <c r="F42" s="388"/>
      <c r="G42" s="641" t="s">
        <v>333</v>
      </c>
      <c r="H42" s="641"/>
      <c r="I42" s="641"/>
      <c r="J42" s="641"/>
      <c r="K42" s="641" t="s">
        <v>306</v>
      </c>
      <c r="L42" s="642"/>
      <c r="M42" s="642"/>
    </row>
    <row r="43" spans="2:13" ht="83.25" thickBot="1" x14ac:dyDescent="0.35">
      <c r="B43" s="392"/>
      <c r="C43" s="393"/>
      <c r="D43" s="394"/>
      <c r="E43" s="387" t="s">
        <v>27</v>
      </c>
      <c r="F43" s="388"/>
      <c r="G43" s="641" t="s">
        <v>334</v>
      </c>
      <c r="H43" s="641"/>
      <c r="I43" s="641"/>
      <c r="J43" s="641" t="s">
        <v>336</v>
      </c>
      <c r="K43" s="641" t="s">
        <v>430</v>
      </c>
      <c r="L43" s="642"/>
      <c r="M43" s="642"/>
    </row>
    <row r="44" spans="2:13" ht="336" customHeight="1" thickBot="1" x14ac:dyDescent="0.35">
      <c r="B44" s="392"/>
      <c r="C44" s="393"/>
      <c r="D44" s="394"/>
      <c r="E44" s="387" t="s">
        <v>19</v>
      </c>
      <c r="F44" s="388"/>
      <c r="G44" s="641" t="s">
        <v>337</v>
      </c>
      <c r="H44" s="641"/>
      <c r="I44" s="641"/>
      <c r="J44" s="641" t="s">
        <v>339</v>
      </c>
      <c r="K44" s="641" t="s">
        <v>891</v>
      </c>
      <c r="L44" s="642"/>
      <c r="M44" s="642"/>
    </row>
    <row r="45" spans="2:13" ht="83.25" thickBot="1" x14ac:dyDescent="0.35">
      <c r="B45" s="392"/>
      <c r="C45" s="393"/>
      <c r="D45" s="394"/>
      <c r="E45" s="387" t="s">
        <v>20</v>
      </c>
      <c r="F45" s="388"/>
      <c r="G45" s="641" t="s">
        <v>340</v>
      </c>
      <c r="H45" s="641"/>
      <c r="I45" s="641"/>
      <c r="J45" s="641" t="s">
        <v>342</v>
      </c>
      <c r="K45" s="641" t="s">
        <v>343</v>
      </c>
      <c r="L45" s="642"/>
      <c r="M45" s="642"/>
    </row>
    <row r="46" spans="2:13" ht="116.25" thickBot="1" x14ac:dyDescent="0.35">
      <c r="B46" s="392"/>
      <c r="C46" s="393"/>
      <c r="D46" s="394"/>
      <c r="E46" s="387" t="s">
        <v>21</v>
      </c>
      <c r="F46" s="388"/>
      <c r="G46" s="641" t="s">
        <v>344</v>
      </c>
      <c r="H46" s="643"/>
      <c r="I46" s="643"/>
      <c r="J46" s="641" t="s">
        <v>346</v>
      </c>
      <c r="K46" s="644" t="s">
        <v>347</v>
      </c>
      <c r="L46" s="642"/>
      <c r="M46" s="642"/>
    </row>
    <row r="47" spans="2:13" ht="215.25" thickBot="1" x14ac:dyDescent="0.35">
      <c r="B47" s="392"/>
      <c r="C47" s="393"/>
      <c r="D47" s="394"/>
      <c r="E47" s="387" t="s">
        <v>22</v>
      </c>
      <c r="F47" s="388"/>
      <c r="G47" s="641" t="s">
        <v>348</v>
      </c>
      <c r="H47" s="643"/>
      <c r="I47" s="643"/>
      <c r="J47" s="641" t="s">
        <v>349</v>
      </c>
      <c r="K47" s="644" t="s">
        <v>347</v>
      </c>
      <c r="L47" s="642"/>
      <c r="M47" s="642"/>
    </row>
    <row r="48" spans="2:13" ht="149.25" thickBot="1" x14ac:dyDescent="0.35">
      <c r="B48" s="392"/>
      <c r="C48" s="393"/>
      <c r="D48" s="394"/>
      <c r="E48" s="387" t="s">
        <v>23</v>
      </c>
      <c r="F48" s="388"/>
      <c r="G48" s="641" t="s">
        <v>351</v>
      </c>
      <c r="H48" s="643"/>
      <c r="I48" s="643"/>
      <c r="J48" s="641" t="s">
        <v>352</v>
      </c>
      <c r="K48" s="644" t="s">
        <v>353</v>
      </c>
      <c r="L48" s="642"/>
      <c r="M48" s="642"/>
    </row>
    <row r="49" spans="2:13" ht="116.25" thickBot="1" x14ac:dyDescent="0.35">
      <c r="B49" s="392"/>
      <c r="C49" s="393"/>
      <c r="D49" s="394"/>
      <c r="E49" s="387" t="s">
        <v>267</v>
      </c>
      <c r="F49" s="388"/>
      <c r="G49" s="641" t="s">
        <v>367</v>
      </c>
      <c r="H49" s="643"/>
      <c r="I49" s="643"/>
      <c r="J49" s="641" t="s">
        <v>368</v>
      </c>
      <c r="K49" s="644" t="s">
        <v>369</v>
      </c>
      <c r="L49" s="642"/>
      <c r="M49" s="642"/>
    </row>
    <row r="50" spans="2:13" ht="52.5" customHeight="1" x14ac:dyDescent="0.25">
      <c r="B50" s="99"/>
      <c r="C50" s="63"/>
      <c r="D50" s="63"/>
      <c r="E50" s="63"/>
      <c r="F50" s="63"/>
      <c r="G50" s="63"/>
      <c r="H50" s="63"/>
      <c r="I50" s="63"/>
      <c r="J50" s="63"/>
      <c r="K50" s="63"/>
      <c r="L50" s="63"/>
      <c r="M50" s="100"/>
    </row>
    <row r="51" spans="2:13" ht="18.75" x14ac:dyDescent="0.3">
      <c r="B51" s="3"/>
      <c r="C51" s="79"/>
      <c r="D51" s="79"/>
      <c r="E51" s="74"/>
      <c r="F51" s="74"/>
      <c r="G51" s="74"/>
      <c r="H51" s="74"/>
      <c r="I51" s="74"/>
      <c r="J51" s="4"/>
      <c r="K51" s="4"/>
      <c r="L51" s="4"/>
      <c r="M51" s="5"/>
    </row>
    <row r="52" spans="2:13" x14ac:dyDescent="0.25">
      <c r="B52" s="3"/>
      <c r="C52" s="4"/>
      <c r="D52" s="4"/>
      <c r="E52" s="4"/>
      <c r="F52" s="4"/>
      <c r="G52" s="4"/>
      <c r="H52" s="4"/>
      <c r="I52" s="4"/>
      <c r="J52" s="4"/>
      <c r="K52" s="4"/>
      <c r="L52" s="4"/>
      <c r="M52" s="5"/>
    </row>
    <row r="53" spans="2:13" ht="15.75" thickBot="1" x14ac:dyDescent="0.3">
      <c r="B53" s="84"/>
      <c r="C53" s="85"/>
      <c r="D53" s="85"/>
      <c r="E53" s="85"/>
      <c r="F53" s="85"/>
      <c r="G53" s="85"/>
      <c r="H53" s="85"/>
      <c r="I53" s="85"/>
      <c r="J53" s="85"/>
      <c r="K53" s="85"/>
      <c r="L53" s="85"/>
      <c r="M53" s="86"/>
    </row>
  </sheetData>
  <sheetProtection algorithmName="SHA-512" hashValue="iN+lIlbqwPqouS57ogDkf6UBIDCZYuzDl9Hjl29oNN14R6+CKPGABV2XkhdxWlJs6c2f36Qm5RgphFrGG6hXRg==" saltValue="ikkDbaEagLkz/5rKSRNmoQ==" spinCount="100000" sheet="1" objects="1" scenarios="1" formatCells="0" formatColumns="0" formatRows="0"/>
  <mergeCells count="6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G31:M32"/>
    <mergeCell ref="G9:M10"/>
    <mergeCell ref="G11:M12"/>
    <mergeCell ref="G13:M14"/>
    <mergeCell ref="G15:M16"/>
    <mergeCell ref="B8:M8"/>
    <mergeCell ref="B9:D20"/>
    <mergeCell ref="E9:F10"/>
    <mergeCell ref="E11:F12"/>
    <mergeCell ref="E13:F14"/>
    <mergeCell ref="E15:F16"/>
    <mergeCell ref="E17:F18"/>
    <mergeCell ref="E19:F2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2"/>
  <sheetViews>
    <sheetView zoomScale="60" zoomScaleNormal="60" workbookViewId="0">
      <selection activeCell="G12" sqref="G12:G13"/>
    </sheetView>
  </sheetViews>
  <sheetFormatPr baseColWidth="10" defaultRowHeight="15" x14ac:dyDescent="0.25"/>
  <cols>
    <col min="1" max="1" width="7.140625" style="1" customWidth="1"/>
    <col min="2" max="2" width="17.7109375" style="1" customWidth="1"/>
    <col min="3" max="3" width="40.7109375" style="1" customWidth="1"/>
    <col min="4" max="4" width="59.28515625" style="1" customWidth="1"/>
    <col min="5" max="5" width="33" style="1" customWidth="1"/>
    <col min="6" max="6" width="6.5703125" style="1" customWidth="1"/>
    <col min="7" max="7" width="69.5703125" style="1" customWidth="1"/>
    <col min="8" max="8" width="28" style="1" customWidth="1"/>
    <col min="9" max="9" width="29.7109375" style="1" customWidth="1"/>
    <col min="10" max="10" width="25" style="1" customWidth="1"/>
    <col min="11" max="11" width="16.140625" style="1" customWidth="1"/>
    <col min="12" max="12" width="28" style="1" customWidth="1"/>
    <col min="13" max="13" width="23.28515625" style="1" customWidth="1"/>
    <col min="14" max="14" width="8.42578125" style="1" customWidth="1"/>
    <col min="15" max="15" width="7.85546875" style="1" customWidth="1"/>
    <col min="16" max="16" width="10.28515625" style="1" customWidth="1"/>
    <col min="17" max="17" width="10.85546875" style="1" customWidth="1"/>
    <col min="18" max="16384" width="11.42578125" style="1"/>
  </cols>
  <sheetData>
    <row r="2" spans="2:17" ht="15.75" thickBot="1" x14ac:dyDescent="0.3"/>
    <row r="3" spans="2:17" s="2" customFormat="1" ht="39" customHeight="1" x14ac:dyDescent="0.25">
      <c r="B3" s="415"/>
      <c r="C3" s="416"/>
      <c r="D3" s="178" t="s">
        <v>71</v>
      </c>
      <c r="E3" s="421" t="s">
        <v>78</v>
      </c>
      <c r="F3" s="422"/>
      <c r="G3" s="422"/>
      <c r="H3" s="422"/>
      <c r="I3" s="422"/>
      <c r="J3" s="422"/>
      <c r="K3" s="423"/>
      <c r="L3" s="237" t="s">
        <v>72</v>
      </c>
      <c r="M3" s="237"/>
      <c r="N3" s="427"/>
      <c r="O3" s="199"/>
      <c r="P3" s="199"/>
      <c r="Q3" s="428"/>
    </row>
    <row r="4" spans="2:17" s="2" customFormat="1" ht="27.75" customHeight="1" x14ac:dyDescent="0.25">
      <c r="B4" s="417"/>
      <c r="C4" s="418"/>
      <c r="D4" s="179" t="s">
        <v>73</v>
      </c>
      <c r="E4" s="424" t="s">
        <v>74</v>
      </c>
      <c r="F4" s="425"/>
      <c r="G4" s="425"/>
      <c r="H4" s="425"/>
      <c r="I4" s="425"/>
      <c r="J4" s="425"/>
      <c r="K4" s="426"/>
      <c r="L4" s="222" t="s">
        <v>75</v>
      </c>
      <c r="M4" s="222"/>
      <c r="N4" s="360"/>
      <c r="O4" s="197"/>
      <c r="P4" s="197"/>
      <c r="Q4" s="429"/>
    </row>
    <row r="5" spans="2:17" s="2" customFormat="1" ht="27.75" customHeight="1" x14ac:dyDescent="0.25">
      <c r="B5" s="417"/>
      <c r="C5" s="418"/>
      <c r="D5" s="179" t="s">
        <v>76</v>
      </c>
      <c r="E5" s="424" t="s">
        <v>79</v>
      </c>
      <c r="F5" s="425"/>
      <c r="G5" s="425"/>
      <c r="H5" s="425"/>
      <c r="I5" s="425"/>
      <c r="J5" s="425"/>
      <c r="K5" s="426"/>
      <c r="L5" s="223" t="s">
        <v>77</v>
      </c>
      <c r="M5" s="224"/>
      <c r="N5" s="227"/>
      <c r="O5" s="413"/>
      <c r="P5" s="413"/>
      <c r="Q5" s="228"/>
    </row>
    <row r="6" spans="2:17" s="2" customFormat="1" ht="42" customHeight="1" thickBot="1" x14ac:dyDescent="0.3">
      <c r="B6" s="419"/>
      <c r="C6" s="420"/>
      <c r="D6" s="101" t="s">
        <v>80</v>
      </c>
      <c r="E6" s="378" t="s">
        <v>81</v>
      </c>
      <c r="F6" s="379"/>
      <c r="G6" s="379"/>
      <c r="H6" s="379"/>
      <c r="I6" s="379"/>
      <c r="J6" s="379"/>
      <c r="K6" s="380"/>
      <c r="L6" s="225"/>
      <c r="M6" s="226"/>
      <c r="N6" s="229"/>
      <c r="O6" s="414"/>
      <c r="P6" s="414"/>
      <c r="Q6" s="230"/>
    </row>
    <row r="7" spans="2:17" ht="23.25" customHeight="1" thickBot="1" x14ac:dyDescent="0.3">
      <c r="B7" s="192" t="s">
        <v>119</v>
      </c>
      <c r="C7" s="193"/>
      <c r="D7" s="193"/>
      <c r="E7" s="193"/>
      <c r="F7" s="193"/>
      <c r="G7" s="193"/>
      <c r="H7" s="193"/>
      <c r="I7" s="193"/>
      <c r="J7" s="193"/>
      <c r="K7" s="193"/>
      <c r="L7" s="193"/>
      <c r="M7" s="193"/>
      <c r="N7" s="193"/>
      <c r="O7" s="193"/>
      <c r="P7" s="193"/>
      <c r="Q7" s="194"/>
    </row>
    <row r="8" spans="2:17" ht="48" customHeight="1" x14ac:dyDescent="0.25">
      <c r="B8" s="401" t="s">
        <v>132</v>
      </c>
      <c r="C8" s="402"/>
      <c r="D8" s="402"/>
      <c r="E8" s="402"/>
      <c r="F8" s="402"/>
      <c r="G8" s="402"/>
      <c r="H8" s="402"/>
      <c r="I8" s="402"/>
      <c r="J8" s="402"/>
      <c r="K8" s="402"/>
      <c r="L8" s="402"/>
      <c r="M8" s="402"/>
      <c r="N8" s="402"/>
      <c r="O8" s="402"/>
      <c r="P8" s="402"/>
      <c r="Q8" s="403"/>
    </row>
    <row r="9" spans="2:17" ht="27.75" customHeight="1" x14ac:dyDescent="0.25">
      <c r="B9" s="404" t="s">
        <v>120</v>
      </c>
      <c r="C9" s="405"/>
      <c r="D9" s="405"/>
      <c r="E9" s="405"/>
      <c r="F9" s="405"/>
      <c r="G9" s="405"/>
      <c r="H9" s="405"/>
      <c r="I9" s="405"/>
      <c r="J9" s="405"/>
      <c r="K9" s="405"/>
      <c r="L9" s="405"/>
      <c r="M9" s="405"/>
      <c r="N9" s="405"/>
      <c r="O9" s="405"/>
      <c r="P9" s="405"/>
      <c r="Q9" s="406"/>
    </row>
    <row r="10" spans="2:17" ht="36" customHeight="1" x14ac:dyDescent="0.25">
      <c r="B10" s="407" t="s">
        <v>80</v>
      </c>
      <c r="C10" s="408"/>
      <c r="D10" s="433" t="s">
        <v>303</v>
      </c>
      <c r="E10" s="433" t="s">
        <v>127</v>
      </c>
      <c r="F10" s="284" t="s">
        <v>129</v>
      </c>
      <c r="G10" s="284"/>
      <c r="H10" s="409" t="s">
        <v>130</v>
      </c>
      <c r="I10" s="410"/>
      <c r="J10" s="409" t="s">
        <v>387</v>
      </c>
      <c r="K10" s="410"/>
      <c r="L10" s="435" t="s">
        <v>131</v>
      </c>
      <c r="M10" s="436"/>
      <c r="N10" s="430" t="s">
        <v>121</v>
      </c>
      <c r="O10" s="431"/>
      <c r="P10" s="431"/>
      <c r="Q10" s="432"/>
    </row>
    <row r="11" spans="2:17" ht="46.5" customHeight="1" x14ac:dyDescent="0.25">
      <c r="B11" s="407"/>
      <c r="C11" s="408"/>
      <c r="D11" s="434"/>
      <c r="E11" s="434"/>
      <c r="F11" s="284"/>
      <c r="G11" s="284"/>
      <c r="H11" s="411"/>
      <c r="I11" s="412"/>
      <c r="J11" s="411"/>
      <c r="K11" s="412"/>
      <c r="L11" s="437"/>
      <c r="M11" s="438"/>
      <c r="N11" s="170" t="s">
        <v>122</v>
      </c>
      <c r="O11" s="170" t="s">
        <v>123</v>
      </c>
      <c r="P11" s="170" t="s">
        <v>124</v>
      </c>
      <c r="Q11" s="102" t="s">
        <v>125</v>
      </c>
    </row>
    <row r="12" spans="2:17" ht="16.5" customHeight="1" x14ac:dyDescent="0.25">
      <c r="B12" s="439" t="str">
        <f>'2 - CONTEXTO'!E34</f>
        <v>Direccionamiento Estratégico</v>
      </c>
      <c r="C12" s="440"/>
      <c r="D12" s="451" t="s">
        <v>304</v>
      </c>
      <c r="E12" s="454" t="str">
        <f>'2 - CONTEXTO'!K34</f>
        <v>1. Oficina del Planeación.
2. Dirección General.</v>
      </c>
      <c r="F12" s="457">
        <v>1</v>
      </c>
      <c r="G12" s="240" t="s">
        <v>432</v>
      </c>
      <c r="H12" s="240" t="s">
        <v>433</v>
      </c>
      <c r="I12" s="645"/>
      <c r="J12" s="240" t="s">
        <v>434</v>
      </c>
      <c r="K12" s="240"/>
      <c r="L12" s="240" t="s">
        <v>435</v>
      </c>
      <c r="M12" s="645"/>
      <c r="N12" s="646" t="s">
        <v>128</v>
      </c>
      <c r="O12" s="646" t="s">
        <v>128</v>
      </c>
      <c r="P12" s="646" t="s">
        <v>128</v>
      </c>
      <c r="Q12" s="646" t="s">
        <v>128</v>
      </c>
    </row>
    <row r="13" spans="2:17" ht="16.5" customHeight="1" x14ac:dyDescent="0.25">
      <c r="B13" s="441"/>
      <c r="C13" s="442"/>
      <c r="D13" s="452"/>
      <c r="E13" s="455"/>
      <c r="F13" s="457"/>
      <c r="G13" s="240"/>
      <c r="H13" s="240" t="s">
        <v>399</v>
      </c>
      <c r="I13" s="645"/>
      <c r="J13" s="240"/>
      <c r="K13" s="240"/>
      <c r="L13" s="240" t="s">
        <v>401</v>
      </c>
      <c r="M13" s="645"/>
      <c r="N13" s="646"/>
      <c r="O13" s="646"/>
      <c r="P13" s="646"/>
      <c r="Q13" s="646"/>
    </row>
    <row r="14" spans="2:17" ht="16.5" customHeight="1" x14ac:dyDescent="0.25">
      <c r="B14" s="441"/>
      <c r="C14" s="442"/>
      <c r="D14" s="452"/>
      <c r="E14" s="455"/>
      <c r="F14" s="457">
        <v>2</v>
      </c>
      <c r="G14" s="240" t="s">
        <v>389</v>
      </c>
      <c r="H14" s="240" t="s">
        <v>394</v>
      </c>
      <c r="I14" s="645"/>
      <c r="J14" s="240"/>
      <c r="K14" s="240"/>
      <c r="L14" s="240" t="s">
        <v>397</v>
      </c>
      <c r="M14" s="645"/>
      <c r="N14" s="646"/>
      <c r="O14" s="646"/>
      <c r="P14" s="646"/>
      <c r="Q14" s="646"/>
    </row>
    <row r="15" spans="2:17" ht="16.5" customHeight="1" x14ac:dyDescent="0.25">
      <c r="B15" s="441"/>
      <c r="C15" s="442"/>
      <c r="D15" s="452"/>
      <c r="E15" s="455"/>
      <c r="F15" s="457"/>
      <c r="G15" s="240"/>
      <c r="H15" s="240" t="s">
        <v>398</v>
      </c>
      <c r="I15" s="645"/>
      <c r="J15" s="240"/>
      <c r="K15" s="240"/>
      <c r="L15" s="240" t="s">
        <v>400</v>
      </c>
      <c r="M15" s="645"/>
      <c r="N15" s="646"/>
      <c r="O15" s="646"/>
      <c r="P15" s="646"/>
      <c r="Q15" s="646"/>
    </row>
    <row r="16" spans="2:17" ht="16.5" customHeight="1" x14ac:dyDescent="0.25">
      <c r="B16" s="441"/>
      <c r="C16" s="442"/>
      <c r="D16" s="452"/>
      <c r="E16" s="455"/>
      <c r="F16" s="457">
        <v>3</v>
      </c>
      <c r="G16" s="240" t="s">
        <v>390</v>
      </c>
      <c r="H16" s="240" t="s">
        <v>395</v>
      </c>
      <c r="I16" s="645"/>
      <c r="J16" s="240"/>
      <c r="K16" s="240"/>
      <c r="L16" s="240" t="s">
        <v>407</v>
      </c>
      <c r="M16" s="645"/>
      <c r="N16" s="646"/>
      <c r="O16" s="646"/>
      <c r="P16" s="646"/>
      <c r="Q16" s="646"/>
    </row>
    <row r="17" spans="2:17" ht="16.5" customHeight="1" x14ac:dyDescent="0.25">
      <c r="B17" s="441"/>
      <c r="C17" s="442"/>
      <c r="D17" s="452"/>
      <c r="E17" s="455"/>
      <c r="F17" s="457"/>
      <c r="G17" s="240"/>
      <c r="H17" s="240" t="s">
        <v>402</v>
      </c>
      <c r="I17" s="645"/>
      <c r="J17" s="240"/>
      <c r="K17" s="240"/>
      <c r="L17" s="240" t="s">
        <v>408</v>
      </c>
      <c r="M17" s="645"/>
      <c r="N17" s="646"/>
      <c r="O17" s="646"/>
      <c r="P17" s="646"/>
      <c r="Q17" s="646"/>
    </row>
    <row r="18" spans="2:17" ht="16.5" customHeight="1" x14ac:dyDescent="0.25">
      <c r="B18" s="441"/>
      <c r="C18" s="442"/>
      <c r="D18" s="452"/>
      <c r="E18" s="455"/>
      <c r="F18" s="457">
        <v>4</v>
      </c>
      <c r="G18" s="240" t="s">
        <v>391</v>
      </c>
      <c r="H18" s="240" t="s">
        <v>403</v>
      </c>
      <c r="I18" s="645"/>
      <c r="J18" s="240"/>
      <c r="K18" s="240"/>
      <c r="L18" s="240" t="s">
        <v>409</v>
      </c>
      <c r="M18" s="645"/>
      <c r="N18" s="646"/>
      <c r="O18" s="646"/>
      <c r="P18" s="646"/>
      <c r="Q18" s="646"/>
    </row>
    <row r="19" spans="2:17" ht="16.5" customHeight="1" x14ac:dyDescent="0.25">
      <c r="B19" s="441"/>
      <c r="C19" s="442"/>
      <c r="D19" s="452"/>
      <c r="E19" s="455"/>
      <c r="F19" s="457"/>
      <c r="G19" s="240"/>
      <c r="H19" s="240" t="s">
        <v>404</v>
      </c>
      <c r="I19" s="645"/>
      <c r="J19" s="240"/>
      <c r="K19" s="240"/>
      <c r="L19" s="240" t="s">
        <v>410</v>
      </c>
      <c r="M19" s="645"/>
      <c r="N19" s="646"/>
      <c r="O19" s="646"/>
      <c r="P19" s="646"/>
      <c r="Q19" s="646"/>
    </row>
    <row r="20" spans="2:17" ht="16.5" customHeight="1" x14ac:dyDescent="0.25">
      <c r="B20" s="441"/>
      <c r="C20" s="442"/>
      <c r="D20" s="452"/>
      <c r="E20" s="455"/>
      <c r="F20" s="457">
        <v>5</v>
      </c>
      <c r="G20" s="240" t="s">
        <v>392</v>
      </c>
      <c r="H20" s="240" t="s">
        <v>405</v>
      </c>
      <c r="I20" s="645"/>
      <c r="J20" s="240"/>
      <c r="K20" s="240"/>
      <c r="L20" s="240" t="s">
        <v>411</v>
      </c>
      <c r="M20" s="645"/>
      <c r="N20" s="646"/>
      <c r="O20" s="646"/>
      <c r="P20" s="646"/>
      <c r="Q20" s="646"/>
    </row>
    <row r="21" spans="2:17" ht="16.5" customHeight="1" x14ac:dyDescent="0.25">
      <c r="B21" s="443"/>
      <c r="C21" s="444"/>
      <c r="D21" s="453"/>
      <c r="E21" s="456"/>
      <c r="F21" s="457"/>
      <c r="G21" s="240"/>
      <c r="H21" s="240" t="s">
        <v>406</v>
      </c>
      <c r="I21" s="645"/>
      <c r="J21" s="240"/>
      <c r="K21" s="240"/>
      <c r="L21" s="240" t="s">
        <v>412</v>
      </c>
      <c r="M21" s="645"/>
      <c r="N21" s="646"/>
      <c r="O21" s="646"/>
      <c r="P21" s="646"/>
      <c r="Q21" s="646"/>
    </row>
    <row r="22" spans="2:17" ht="16.5" customHeight="1" x14ac:dyDescent="0.25">
      <c r="B22" s="445" t="str">
        <f>'2 - CONTEXTO'!E35</f>
        <v>Comunicación y Gestión con Grupos de Interés.</v>
      </c>
      <c r="C22" s="446"/>
      <c r="D22" s="451" t="s">
        <v>310</v>
      </c>
      <c r="E22" s="454" t="str">
        <f>'2 - CONTEXTO'!K35</f>
        <v>1. Dirección General.
2. Secretaría General.
3. Oficina de Planeación.
4. Oficina Jurídica.
5. Oficina del Inspector de la Gestión de Tierras.
6. Oficina de Control Interno.</v>
      </c>
      <c r="F22" s="457">
        <v>1</v>
      </c>
      <c r="G22" s="240" t="s">
        <v>388</v>
      </c>
      <c r="H22" s="240" t="s">
        <v>393</v>
      </c>
      <c r="I22" s="645"/>
      <c r="J22" s="240"/>
      <c r="K22" s="240"/>
      <c r="L22" s="240" t="s">
        <v>396</v>
      </c>
      <c r="M22" s="645"/>
      <c r="N22" s="646"/>
      <c r="O22" s="646"/>
      <c r="P22" s="646"/>
      <c r="Q22" s="646"/>
    </row>
    <row r="23" spans="2:17" ht="16.5" customHeight="1" x14ac:dyDescent="0.25">
      <c r="B23" s="447"/>
      <c r="C23" s="448"/>
      <c r="D23" s="452"/>
      <c r="E23" s="455"/>
      <c r="F23" s="457"/>
      <c r="G23" s="240"/>
      <c r="H23" s="240" t="s">
        <v>399</v>
      </c>
      <c r="I23" s="645"/>
      <c r="J23" s="240"/>
      <c r="K23" s="240"/>
      <c r="L23" s="240" t="s">
        <v>401</v>
      </c>
      <c r="M23" s="645"/>
      <c r="N23" s="646"/>
      <c r="O23" s="646"/>
      <c r="P23" s="646"/>
      <c r="Q23" s="646"/>
    </row>
    <row r="24" spans="2:17" ht="16.5" customHeight="1" x14ac:dyDescent="0.25">
      <c r="B24" s="447"/>
      <c r="C24" s="448"/>
      <c r="D24" s="452"/>
      <c r="E24" s="455"/>
      <c r="F24" s="457">
        <v>2</v>
      </c>
      <c r="G24" s="240" t="s">
        <v>389</v>
      </c>
      <c r="H24" s="240" t="s">
        <v>394</v>
      </c>
      <c r="I24" s="645"/>
      <c r="J24" s="240"/>
      <c r="K24" s="240"/>
      <c r="L24" s="240" t="s">
        <v>397</v>
      </c>
      <c r="M24" s="645"/>
      <c r="N24" s="646"/>
      <c r="O24" s="646"/>
      <c r="P24" s="646"/>
      <c r="Q24" s="646"/>
    </row>
    <row r="25" spans="2:17" ht="16.5" customHeight="1" x14ac:dyDescent="0.25">
      <c r="B25" s="447"/>
      <c r="C25" s="448"/>
      <c r="D25" s="452"/>
      <c r="E25" s="455"/>
      <c r="F25" s="457"/>
      <c r="G25" s="240"/>
      <c r="H25" s="240" t="s">
        <v>398</v>
      </c>
      <c r="I25" s="645"/>
      <c r="J25" s="240"/>
      <c r="K25" s="240"/>
      <c r="L25" s="240" t="s">
        <v>400</v>
      </c>
      <c r="M25" s="645"/>
      <c r="N25" s="646"/>
      <c r="O25" s="646"/>
      <c r="P25" s="646"/>
      <c r="Q25" s="646"/>
    </row>
    <row r="26" spans="2:17" ht="16.5" customHeight="1" x14ac:dyDescent="0.25">
      <c r="B26" s="447"/>
      <c r="C26" s="448"/>
      <c r="D26" s="452"/>
      <c r="E26" s="455"/>
      <c r="F26" s="457">
        <v>3</v>
      </c>
      <c r="G26" s="240" t="s">
        <v>390</v>
      </c>
      <c r="H26" s="240" t="s">
        <v>395</v>
      </c>
      <c r="I26" s="645"/>
      <c r="J26" s="240"/>
      <c r="K26" s="240"/>
      <c r="L26" s="240" t="s">
        <v>407</v>
      </c>
      <c r="M26" s="645"/>
      <c r="N26" s="646"/>
      <c r="O26" s="646"/>
      <c r="P26" s="646"/>
      <c r="Q26" s="646"/>
    </row>
    <row r="27" spans="2:17" ht="16.5" customHeight="1" x14ac:dyDescent="0.25">
      <c r="B27" s="447"/>
      <c r="C27" s="448"/>
      <c r="D27" s="452"/>
      <c r="E27" s="455"/>
      <c r="F27" s="457"/>
      <c r="G27" s="240"/>
      <c r="H27" s="240" t="s">
        <v>402</v>
      </c>
      <c r="I27" s="645"/>
      <c r="J27" s="240"/>
      <c r="K27" s="240"/>
      <c r="L27" s="240" t="s">
        <v>408</v>
      </c>
      <c r="M27" s="645"/>
      <c r="N27" s="646"/>
      <c r="O27" s="646"/>
      <c r="P27" s="646"/>
      <c r="Q27" s="646"/>
    </row>
    <row r="28" spans="2:17" ht="16.5" customHeight="1" x14ac:dyDescent="0.25">
      <c r="B28" s="447"/>
      <c r="C28" s="448"/>
      <c r="D28" s="452"/>
      <c r="E28" s="455"/>
      <c r="F28" s="457">
        <v>4</v>
      </c>
      <c r="G28" s="240" t="s">
        <v>391</v>
      </c>
      <c r="H28" s="240" t="s">
        <v>403</v>
      </c>
      <c r="I28" s="645"/>
      <c r="J28" s="240"/>
      <c r="K28" s="240"/>
      <c r="L28" s="240" t="s">
        <v>409</v>
      </c>
      <c r="M28" s="645"/>
      <c r="N28" s="646"/>
      <c r="O28" s="646"/>
      <c r="P28" s="646"/>
      <c r="Q28" s="646"/>
    </row>
    <row r="29" spans="2:17" ht="16.5" customHeight="1" x14ac:dyDescent="0.25">
      <c r="B29" s="447"/>
      <c r="C29" s="448"/>
      <c r="D29" s="452"/>
      <c r="E29" s="455"/>
      <c r="F29" s="457"/>
      <c r="G29" s="240"/>
      <c r="H29" s="240" t="s">
        <v>404</v>
      </c>
      <c r="I29" s="645"/>
      <c r="J29" s="240"/>
      <c r="K29" s="240"/>
      <c r="L29" s="240" t="s">
        <v>410</v>
      </c>
      <c r="M29" s="645"/>
      <c r="N29" s="646"/>
      <c r="O29" s="646"/>
      <c r="P29" s="646"/>
      <c r="Q29" s="646"/>
    </row>
    <row r="30" spans="2:17" ht="16.5" customHeight="1" x14ac:dyDescent="0.25">
      <c r="B30" s="447"/>
      <c r="C30" s="448"/>
      <c r="D30" s="452"/>
      <c r="E30" s="455"/>
      <c r="F30" s="457">
        <v>5</v>
      </c>
      <c r="G30" s="240" t="s">
        <v>392</v>
      </c>
      <c r="H30" s="240" t="s">
        <v>405</v>
      </c>
      <c r="I30" s="645"/>
      <c r="J30" s="240"/>
      <c r="K30" s="240"/>
      <c r="L30" s="240" t="s">
        <v>411</v>
      </c>
      <c r="M30" s="645"/>
      <c r="N30" s="646"/>
      <c r="O30" s="646"/>
      <c r="P30" s="646"/>
      <c r="Q30" s="646"/>
    </row>
    <row r="31" spans="2:17" ht="16.5" customHeight="1" x14ac:dyDescent="0.25">
      <c r="B31" s="449"/>
      <c r="C31" s="450"/>
      <c r="D31" s="453"/>
      <c r="E31" s="456"/>
      <c r="F31" s="457"/>
      <c r="G31" s="240"/>
      <c r="H31" s="240" t="s">
        <v>406</v>
      </c>
      <c r="I31" s="645"/>
      <c r="J31" s="240"/>
      <c r="K31" s="240"/>
      <c r="L31" s="240" t="s">
        <v>412</v>
      </c>
      <c r="M31" s="645"/>
      <c r="N31" s="646"/>
      <c r="O31" s="646"/>
      <c r="P31" s="646"/>
      <c r="Q31" s="646"/>
    </row>
    <row r="32" spans="2:17" ht="16.5" customHeight="1" x14ac:dyDescent="0.25">
      <c r="B32" s="445" t="str">
        <f>'2 - CONTEXTO'!E36</f>
        <v>Inteligencia de la información.</v>
      </c>
      <c r="C32" s="446"/>
      <c r="D32" s="451" t="s">
        <v>314</v>
      </c>
      <c r="E32" s="451" t="str">
        <f>'2 - CONTEXTO'!K36</f>
        <v>1. Dirección de Gestión del Ordenamiento Social de la Propiedad.
2. Oficina de Planeación.</v>
      </c>
      <c r="F32" s="397">
        <v>1</v>
      </c>
      <c r="G32" s="240" t="s">
        <v>436</v>
      </c>
      <c r="H32" s="240" t="s">
        <v>437</v>
      </c>
      <c r="I32" s="645"/>
      <c r="J32" s="240" t="s">
        <v>438</v>
      </c>
      <c r="K32" s="240"/>
      <c r="L32" s="240" t="s">
        <v>439</v>
      </c>
      <c r="M32" s="645"/>
      <c r="N32" s="646" t="s">
        <v>128</v>
      </c>
      <c r="O32" s="646" t="s">
        <v>128</v>
      </c>
      <c r="P32" s="646" t="s">
        <v>128</v>
      </c>
      <c r="Q32" s="646" t="s">
        <v>128</v>
      </c>
    </row>
    <row r="33" spans="2:17" ht="16.5" customHeight="1" x14ac:dyDescent="0.25">
      <c r="B33" s="447"/>
      <c r="C33" s="448"/>
      <c r="D33" s="452"/>
      <c r="E33" s="452"/>
      <c r="F33" s="398"/>
      <c r="G33" s="240"/>
      <c r="H33" s="240" t="s">
        <v>399</v>
      </c>
      <c r="I33" s="645"/>
      <c r="J33" s="240"/>
      <c r="K33" s="240"/>
      <c r="L33" s="240" t="s">
        <v>401</v>
      </c>
      <c r="M33" s="645"/>
      <c r="N33" s="646"/>
      <c r="O33" s="646"/>
      <c r="P33" s="646"/>
      <c r="Q33" s="646"/>
    </row>
    <row r="34" spans="2:17" ht="16.5" customHeight="1" x14ac:dyDescent="0.25">
      <c r="B34" s="447"/>
      <c r="C34" s="448"/>
      <c r="D34" s="452"/>
      <c r="E34" s="452"/>
      <c r="F34" s="397">
        <v>2</v>
      </c>
      <c r="G34" s="240" t="s">
        <v>440</v>
      </c>
      <c r="H34" s="240" t="s">
        <v>441</v>
      </c>
      <c r="I34" s="645"/>
      <c r="J34" s="240" t="s">
        <v>442</v>
      </c>
      <c r="K34" s="240"/>
      <c r="L34" s="240" t="s">
        <v>443</v>
      </c>
      <c r="M34" s="645"/>
      <c r="N34" s="646" t="s">
        <v>128</v>
      </c>
      <c r="O34" s="646" t="s">
        <v>128</v>
      </c>
      <c r="P34" s="646" t="s">
        <v>128</v>
      </c>
      <c r="Q34" s="646" t="s">
        <v>128</v>
      </c>
    </row>
    <row r="35" spans="2:17" ht="16.5" customHeight="1" x14ac:dyDescent="0.25">
      <c r="B35" s="447"/>
      <c r="C35" s="448"/>
      <c r="D35" s="452"/>
      <c r="E35" s="452"/>
      <c r="F35" s="398"/>
      <c r="G35" s="240"/>
      <c r="H35" s="240" t="s">
        <v>444</v>
      </c>
      <c r="I35" s="645"/>
      <c r="J35" s="240"/>
      <c r="K35" s="240"/>
      <c r="L35" s="240" t="s">
        <v>445</v>
      </c>
      <c r="M35" s="645"/>
      <c r="N35" s="646"/>
      <c r="O35" s="646"/>
      <c r="P35" s="646"/>
      <c r="Q35" s="646"/>
    </row>
    <row r="36" spans="2:17" ht="16.5" customHeight="1" x14ac:dyDescent="0.25">
      <c r="B36" s="447"/>
      <c r="C36" s="448"/>
      <c r="D36" s="452"/>
      <c r="E36" s="452"/>
      <c r="F36" s="397">
        <v>3</v>
      </c>
      <c r="G36" s="240" t="s">
        <v>390</v>
      </c>
      <c r="H36" s="240" t="s">
        <v>395</v>
      </c>
      <c r="I36" s="645"/>
      <c r="J36" s="240"/>
      <c r="K36" s="240"/>
      <c r="L36" s="240" t="s">
        <v>407</v>
      </c>
      <c r="M36" s="645"/>
      <c r="N36" s="646"/>
      <c r="O36" s="646"/>
      <c r="P36" s="646"/>
      <c r="Q36" s="646"/>
    </row>
    <row r="37" spans="2:17" ht="16.5" customHeight="1" x14ac:dyDescent="0.25">
      <c r="B37" s="447"/>
      <c r="C37" s="448"/>
      <c r="D37" s="452"/>
      <c r="E37" s="452"/>
      <c r="F37" s="398"/>
      <c r="G37" s="240"/>
      <c r="H37" s="240" t="s">
        <v>402</v>
      </c>
      <c r="I37" s="645"/>
      <c r="J37" s="240"/>
      <c r="K37" s="240"/>
      <c r="L37" s="240" t="s">
        <v>408</v>
      </c>
      <c r="M37" s="645"/>
      <c r="N37" s="646"/>
      <c r="O37" s="646"/>
      <c r="P37" s="646"/>
      <c r="Q37" s="646"/>
    </row>
    <row r="38" spans="2:17" ht="16.5" customHeight="1" x14ac:dyDescent="0.25">
      <c r="B38" s="447"/>
      <c r="C38" s="448"/>
      <c r="D38" s="452"/>
      <c r="E38" s="452"/>
      <c r="F38" s="397">
        <v>4</v>
      </c>
      <c r="G38" s="240" t="s">
        <v>391</v>
      </c>
      <c r="H38" s="240" t="s">
        <v>403</v>
      </c>
      <c r="I38" s="645"/>
      <c r="J38" s="240"/>
      <c r="K38" s="240"/>
      <c r="L38" s="240" t="s">
        <v>409</v>
      </c>
      <c r="M38" s="645"/>
      <c r="N38" s="646"/>
      <c r="O38" s="646"/>
      <c r="P38" s="646"/>
      <c r="Q38" s="646"/>
    </row>
    <row r="39" spans="2:17" ht="16.5" customHeight="1" x14ac:dyDescent="0.25">
      <c r="B39" s="447"/>
      <c r="C39" s="448"/>
      <c r="D39" s="452"/>
      <c r="E39" s="452"/>
      <c r="F39" s="398"/>
      <c r="G39" s="240"/>
      <c r="H39" s="240" t="s">
        <v>404</v>
      </c>
      <c r="I39" s="645"/>
      <c r="J39" s="240"/>
      <c r="K39" s="240"/>
      <c r="L39" s="240" t="s">
        <v>410</v>
      </c>
      <c r="M39" s="645"/>
      <c r="N39" s="646"/>
      <c r="O39" s="646"/>
      <c r="P39" s="646"/>
      <c r="Q39" s="646"/>
    </row>
    <row r="40" spans="2:17" ht="16.5" customHeight="1" x14ac:dyDescent="0.25">
      <c r="B40" s="447"/>
      <c r="C40" s="448"/>
      <c r="D40" s="452"/>
      <c r="E40" s="452"/>
      <c r="F40" s="397">
        <v>5</v>
      </c>
      <c r="G40" s="240" t="s">
        <v>392</v>
      </c>
      <c r="H40" s="240" t="s">
        <v>405</v>
      </c>
      <c r="I40" s="645"/>
      <c r="J40" s="240"/>
      <c r="K40" s="240"/>
      <c r="L40" s="240" t="s">
        <v>411</v>
      </c>
      <c r="M40" s="645"/>
      <c r="N40" s="646"/>
      <c r="O40" s="646"/>
      <c r="P40" s="646"/>
      <c r="Q40" s="646"/>
    </row>
    <row r="41" spans="2:17" ht="16.5" customHeight="1" x14ac:dyDescent="0.25">
      <c r="B41" s="449"/>
      <c r="C41" s="450"/>
      <c r="D41" s="453"/>
      <c r="E41" s="453"/>
      <c r="F41" s="398"/>
      <c r="G41" s="240"/>
      <c r="H41" s="240" t="s">
        <v>406</v>
      </c>
      <c r="I41" s="645"/>
      <c r="J41" s="240"/>
      <c r="K41" s="240"/>
      <c r="L41" s="240" t="s">
        <v>412</v>
      </c>
      <c r="M41" s="645"/>
      <c r="N41" s="646"/>
      <c r="O41" s="646"/>
      <c r="P41" s="646"/>
      <c r="Q41" s="646"/>
    </row>
    <row r="42" spans="2:17" ht="16.5" customHeight="1" x14ac:dyDescent="0.25">
      <c r="B42" s="445" t="str">
        <f>'2 - CONTEXTO'!E37</f>
        <v>Gestión del Modelo de Atención.</v>
      </c>
      <c r="C42" s="446"/>
      <c r="D42" s="451" t="s">
        <v>316</v>
      </c>
      <c r="E42" s="451" t="str">
        <f>'2 - CONTEXTO'!K37</f>
        <v>1. Secretaría General.
2. Dirección de Gestión del Ordenamiento social de la Propiedad.
3. Dirección Acceso a Tierras.
4. Dirección Gestión Jurídica de Tierras.
5. Dirección Asuntos Étnicos.</v>
      </c>
      <c r="F42" s="397">
        <v>1</v>
      </c>
      <c r="G42" s="240" t="s">
        <v>446</v>
      </c>
      <c r="H42" s="240" t="s">
        <v>447</v>
      </c>
      <c r="I42" s="645"/>
      <c r="J42" s="240" t="s">
        <v>448</v>
      </c>
      <c r="K42" s="240"/>
      <c r="L42" s="240" t="s">
        <v>449</v>
      </c>
      <c r="M42" s="645"/>
      <c r="N42" s="646" t="s">
        <v>128</v>
      </c>
      <c r="O42" s="646" t="s">
        <v>128</v>
      </c>
      <c r="P42" s="646" t="s">
        <v>128</v>
      </c>
      <c r="Q42" s="646" t="s">
        <v>128</v>
      </c>
    </row>
    <row r="43" spans="2:17" ht="16.5" customHeight="1" x14ac:dyDescent="0.25">
      <c r="B43" s="447"/>
      <c r="C43" s="448"/>
      <c r="D43" s="452"/>
      <c r="E43" s="452"/>
      <c r="F43" s="398"/>
      <c r="G43" s="240"/>
      <c r="H43" s="240" t="s">
        <v>450</v>
      </c>
      <c r="I43" s="645"/>
      <c r="J43" s="240"/>
      <c r="K43" s="240"/>
      <c r="L43" s="240" t="s">
        <v>451</v>
      </c>
      <c r="M43" s="645"/>
      <c r="N43" s="646"/>
      <c r="O43" s="646"/>
      <c r="P43" s="646"/>
      <c r="Q43" s="646"/>
    </row>
    <row r="44" spans="2:17" ht="16.5" customHeight="1" x14ac:dyDescent="0.25">
      <c r="B44" s="447"/>
      <c r="C44" s="448"/>
      <c r="D44" s="452"/>
      <c r="E44" s="452"/>
      <c r="F44" s="397">
        <v>2</v>
      </c>
      <c r="G44" s="240" t="s">
        <v>452</v>
      </c>
      <c r="H44" s="240" t="s">
        <v>453</v>
      </c>
      <c r="I44" s="645"/>
      <c r="J44" s="240" t="s">
        <v>454</v>
      </c>
      <c r="K44" s="240"/>
      <c r="L44" s="240" t="s">
        <v>449</v>
      </c>
      <c r="M44" s="645"/>
      <c r="N44" s="646" t="s">
        <v>128</v>
      </c>
      <c r="O44" s="646" t="s">
        <v>128</v>
      </c>
      <c r="P44" s="646" t="s">
        <v>128</v>
      </c>
      <c r="Q44" s="646" t="s">
        <v>128</v>
      </c>
    </row>
    <row r="45" spans="2:17" ht="16.5" customHeight="1" x14ac:dyDescent="0.25">
      <c r="B45" s="447"/>
      <c r="C45" s="448"/>
      <c r="D45" s="452"/>
      <c r="E45" s="452"/>
      <c r="F45" s="398"/>
      <c r="G45" s="240"/>
      <c r="H45" s="240" t="s">
        <v>455</v>
      </c>
      <c r="I45" s="645"/>
      <c r="J45" s="240"/>
      <c r="K45" s="240"/>
      <c r="L45" s="240" t="s">
        <v>456</v>
      </c>
      <c r="M45" s="645"/>
      <c r="N45" s="646"/>
      <c r="O45" s="646"/>
      <c r="P45" s="646"/>
      <c r="Q45" s="646"/>
    </row>
    <row r="46" spans="2:17" ht="16.5" customHeight="1" x14ac:dyDescent="0.25">
      <c r="B46" s="447"/>
      <c r="C46" s="448"/>
      <c r="D46" s="452"/>
      <c r="E46" s="452"/>
      <c r="F46" s="397">
        <v>3</v>
      </c>
      <c r="G46" s="240" t="s">
        <v>390</v>
      </c>
      <c r="H46" s="240" t="s">
        <v>395</v>
      </c>
      <c r="I46" s="645"/>
      <c r="J46" s="240"/>
      <c r="K46" s="240"/>
      <c r="L46" s="240" t="s">
        <v>407</v>
      </c>
      <c r="M46" s="645"/>
      <c r="N46" s="646"/>
      <c r="O46" s="646"/>
      <c r="P46" s="646"/>
      <c r="Q46" s="646"/>
    </row>
    <row r="47" spans="2:17" ht="16.5" customHeight="1" x14ac:dyDescent="0.25">
      <c r="B47" s="447"/>
      <c r="C47" s="448"/>
      <c r="D47" s="452"/>
      <c r="E47" s="452"/>
      <c r="F47" s="398"/>
      <c r="G47" s="240"/>
      <c r="H47" s="240" t="s">
        <v>402</v>
      </c>
      <c r="I47" s="645"/>
      <c r="J47" s="240"/>
      <c r="K47" s="240"/>
      <c r="L47" s="240" t="s">
        <v>408</v>
      </c>
      <c r="M47" s="645"/>
      <c r="N47" s="646"/>
      <c r="O47" s="646"/>
      <c r="P47" s="646"/>
      <c r="Q47" s="646"/>
    </row>
    <row r="48" spans="2:17" ht="16.5" customHeight="1" x14ac:dyDescent="0.25">
      <c r="B48" s="447"/>
      <c r="C48" s="448"/>
      <c r="D48" s="452"/>
      <c r="E48" s="452"/>
      <c r="F48" s="397">
        <v>4</v>
      </c>
      <c r="G48" s="240" t="s">
        <v>391</v>
      </c>
      <c r="H48" s="240" t="s">
        <v>403</v>
      </c>
      <c r="I48" s="645"/>
      <c r="J48" s="240"/>
      <c r="K48" s="240"/>
      <c r="L48" s="240" t="s">
        <v>409</v>
      </c>
      <c r="M48" s="645"/>
      <c r="N48" s="646"/>
      <c r="O48" s="646"/>
      <c r="P48" s="646"/>
      <c r="Q48" s="646"/>
    </row>
    <row r="49" spans="2:17" ht="16.5" customHeight="1" x14ac:dyDescent="0.25">
      <c r="B49" s="447"/>
      <c r="C49" s="448"/>
      <c r="D49" s="452"/>
      <c r="E49" s="452"/>
      <c r="F49" s="398"/>
      <c r="G49" s="240"/>
      <c r="H49" s="240" t="s">
        <v>404</v>
      </c>
      <c r="I49" s="645"/>
      <c r="J49" s="240"/>
      <c r="K49" s="240"/>
      <c r="L49" s="240" t="s">
        <v>410</v>
      </c>
      <c r="M49" s="645"/>
      <c r="N49" s="646"/>
      <c r="O49" s="646"/>
      <c r="P49" s="646"/>
      <c r="Q49" s="646"/>
    </row>
    <row r="50" spans="2:17" ht="16.5" customHeight="1" x14ac:dyDescent="0.25">
      <c r="B50" s="447"/>
      <c r="C50" s="448"/>
      <c r="D50" s="452"/>
      <c r="E50" s="452"/>
      <c r="F50" s="397">
        <v>5</v>
      </c>
      <c r="G50" s="240" t="s">
        <v>392</v>
      </c>
      <c r="H50" s="240" t="s">
        <v>405</v>
      </c>
      <c r="I50" s="645"/>
      <c r="J50" s="240"/>
      <c r="K50" s="240"/>
      <c r="L50" s="240" t="s">
        <v>411</v>
      </c>
      <c r="M50" s="645"/>
      <c r="N50" s="646"/>
      <c r="O50" s="646"/>
      <c r="P50" s="646"/>
      <c r="Q50" s="646"/>
    </row>
    <row r="51" spans="2:17" ht="16.5" customHeight="1" x14ac:dyDescent="0.25">
      <c r="B51" s="449"/>
      <c r="C51" s="450"/>
      <c r="D51" s="453"/>
      <c r="E51" s="453"/>
      <c r="F51" s="398"/>
      <c r="G51" s="240"/>
      <c r="H51" s="240" t="s">
        <v>406</v>
      </c>
      <c r="I51" s="645"/>
      <c r="J51" s="240"/>
      <c r="K51" s="240"/>
      <c r="L51" s="240" t="s">
        <v>412</v>
      </c>
      <c r="M51" s="645"/>
      <c r="N51" s="646"/>
      <c r="O51" s="646"/>
      <c r="P51" s="646"/>
      <c r="Q51" s="646"/>
    </row>
    <row r="52" spans="2:17" ht="16.5" customHeight="1" x14ac:dyDescent="0.25">
      <c r="B52" s="445" t="str">
        <f>'2 - CONTEXTO'!E38</f>
        <v>Planificación del Ordenamiento Social de la Propiedad</v>
      </c>
      <c r="C52" s="446"/>
      <c r="D52" s="451" t="s">
        <v>320</v>
      </c>
      <c r="E52" s="451"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397">
        <v>1</v>
      </c>
      <c r="G52" s="240" t="s">
        <v>457</v>
      </c>
      <c r="H52" s="240" t="s">
        <v>458</v>
      </c>
      <c r="I52" s="645"/>
      <c r="J52" s="240" t="s">
        <v>459</v>
      </c>
      <c r="K52" s="240"/>
      <c r="L52" s="240" t="s">
        <v>460</v>
      </c>
      <c r="M52" s="645"/>
      <c r="N52" s="646" t="s">
        <v>128</v>
      </c>
      <c r="O52" s="646" t="s">
        <v>128</v>
      </c>
      <c r="P52" s="646" t="s">
        <v>128</v>
      </c>
      <c r="Q52" s="646" t="s">
        <v>128</v>
      </c>
    </row>
    <row r="53" spans="2:17" ht="16.5" customHeight="1" x14ac:dyDescent="0.25">
      <c r="B53" s="447"/>
      <c r="C53" s="448"/>
      <c r="D53" s="452"/>
      <c r="E53" s="452"/>
      <c r="F53" s="398"/>
      <c r="G53" s="240"/>
      <c r="H53" s="240" t="s">
        <v>461</v>
      </c>
      <c r="I53" s="645"/>
      <c r="J53" s="240"/>
      <c r="K53" s="240"/>
      <c r="L53" s="240" t="s">
        <v>462</v>
      </c>
      <c r="M53" s="645"/>
      <c r="N53" s="646"/>
      <c r="O53" s="646"/>
      <c r="P53" s="646"/>
      <c r="Q53" s="646"/>
    </row>
    <row r="54" spans="2:17" ht="16.5" customHeight="1" x14ac:dyDescent="0.25">
      <c r="B54" s="447"/>
      <c r="C54" s="448"/>
      <c r="D54" s="452"/>
      <c r="E54" s="452"/>
      <c r="F54" s="397">
        <v>2</v>
      </c>
      <c r="G54" s="240" t="s">
        <v>463</v>
      </c>
      <c r="H54" s="240" t="s">
        <v>464</v>
      </c>
      <c r="I54" s="645"/>
      <c r="J54" s="240" t="s">
        <v>465</v>
      </c>
      <c r="K54" s="240"/>
      <c r="L54" s="240" t="s">
        <v>466</v>
      </c>
      <c r="M54" s="645"/>
      <c r="N54" s="646" t="s">
        <v>128</v>
      </c>
      <c r="O54" s="646" t="s">
        <v>128</v>
      </c>
      <c r="P54" s="646" t="s">
        <v>128</v>
      </c>
      <c r="Q54" s="646" t="s">
        <v>128</v>
      </c>
    </row>
    <row r="55" spans="2:17" ht="16.5" customHeight="1" x14ac:dyDescent="0.25">
      <c r="B55" s="447"/>
      <c r="C55" s="448"/>
      <c r="D55" s="452"/>
      <c r="E55" s="452"/>
      <c r="F55" s="398"/>
      <c r="G55" s="240"/>
      <c r="H55" s="240" t="s">
        <v>398</v>
      </c>
      <c r="I55" s="645"/>
      <c r="J55" s="240"/>
      <c r="K55" s="240"/>
      <c r="L55" s="240" t="s">
        <v>467</v>
      </c>
      <c r="M55" s="645"/>
      <c r="N55" s="646"/>
      <c r="O55" s="646"/>
      <c r="P55" s="646"/>
      <c r="Q55" s="646"/>
    </row>
    <row r="56" spans="2:17" ht="16.5" customHeight="1" x14ac:dyDescent="0.25">
      <c r="B56" s="447"/>
      <c r="C56" s="448"/>
      <c r="D56" s="452"/>
      <c r="E56" s="452"/>
      <c r="F56" s="397">
        <v>3</v>
      </c>
      <c r="G56" s="240" t="s">
        <v>468</v>
      </c>
      <c r="H56" s="240" t="s">
        <v>469</v>
      </c>
      <c r="I56" s="645"/>
      <c r="J56" s="240" t="s">
        <v>470</v>
      </c>
      <c r="K56" s="240"/>
      <c r="L56" s="240" t="s">
        <v>471</v>
      </c>
      <c r="M56" s="645"/>
      <c r="N56" s="646" t="s">
        <v>128</v>
      </c>
      <c r="O56" s="646" t="s">
        <v>128</v>
      </c>
      <c r="P56" s="646" t="s">
        <v>128</v>
      </c>
      <c r="Q56" s="646" t="s">
        <v>128</v>
      </c>
    </row>
    <row r="57" spans="2:17" ht="16.5" customHeight="1" x14ac:dyDescent="0.25">
      <c r="B57" s="447"/>
      <c r="C57" s="448"/>
      <c r="D57" s="452"/>
      <c r="E57" s="452"/>
      <c r="F57" s="398"/>
      <c r="G57" s="240"/>
      <c r="H57" s="240" t="s">
        <v>402</v>
      </c>
      <c r="I57" s="645"/>
      <c r="J57" s="240"/>
      <c r="K57" s="240"/>
      <c r="L57" s="240" t="s">
        <v>472</v>
      </c>
      <c r="M57" s="645"/>
      <c r="N57" s="646"/>
      <c r="O57" s="646"/>
      <c r="P57" s="646"/>
      <c r="Q57" s="646"/>
    </row>
    <row r="58" spans="2:17" ht="16.5" customHeight="1" x14ac:dyDescent="0.25">
      <c r="B58" s="447"/>
      <c r="C58" s="448"/>
      <c r="D58" s="452"/>
      <c r="E58" s="452"/>
      <c r="F58" s="397">
        <v>4</v>
      </c>
      <c r="G58" s="240" t="s">
        <v>391</v>
      </c>
      <c r="H58" s="240"/>
      <c r="I58" s="645"/>
      <c r="J58" s="240"/>
      <c r="K58" s="240"/>
      <c r="L58" s="240"/>
      <c r="M58" s="645"/>
      <c r="N58" s="646"/>
      <c r="O58" s="646"/>
      <c r="P58" s="646"/>
      <c r="Q58" s="646"/>
    </row>
    <row r="59" spans="2:17" ht="16.5" customHeight="1" x14ac:dyDescent="0.25">
      <c r="B59" s="447"/>
      <c r="C59" s="448"/>
      <c r="D59" s="452"/>
      <c r="E59" s="452"/>
      <c r="F59" s="398"/>
      <c r="G59" s="240"/>
      <c r="H59" s="240"/>
      <c r="I59" s="645"/>
      <c r="J59" s="240"/>
      <c r="K59" s="240"/>
      <c r="L59" s="240"/>
      <c r="M59" s="645"/>
      <c r="N59" s="646"/>
      <c r="O59" s="646"/>
      <c r="P59" s="646"/>
      <c r="Q59" s="646"/>
    </row>
    <row r="60" spans="2:17" ht="16.5" customHeight="1" x14ac:dyDescent="0.25">
      <c r="B60" s="447"/>
      <c r="C60" s="448"/>
      <c r="D60" s="452"/>
      <c r="E60" s="452"/>
      <c r="F60" s="397">
        <v>5</v>
      </c>
      <c r="G60" s="240" t="s">
        <v>392</v>
      </c>
      <c r="H60" s="240" t="s">
        <v>405</v>
      </c>
      <c r="I60" s="645"/>
      <c r="J60" s="240"/>
      <c r="K60" s="240"/>
      <c r="L60" s="240" t="s">
        <v>411</v>
      </c>
      <c r="M60" s="645"/>
      <c r="N60" s="646"/>
      <c r="O60" s="646"/>
      <c r="P60" s="646"/>
      <c r="Q60" s="646"/>
    </row>
    <row r="61" spans="2:17" ht="16.5" customHeight="1" x14ac:dyDescent="0.25">
      <c r="B61" s="449"/>
      <c r="C61" s="450"/>
      <c r="D61" s="453"/>
      <c r="E61" s="453"/>
      <c r="F61" s="398"/>
      <c r="G61" s="240"/>
      <c r="H61" s="240" t="s">
        <v>406</v>
      </c>
      <c r="I61" s="645"/>
      <c r="J61" s="240"/>
      <c r="K61" s="240"/>
      <c r="L61" s="240" t="s">
        <v>412</v>
      </c>
      <c r="M61" s="645"/>
      <c r="N61" s="646"/>
      <c r="O61" s="646"/>
      <c r="P61" s="646"/>
      <c r="Q61" s="646"/>
    </row>
    <row r="62" spans="2:17" ht="16.5" customHeight="1" x14ac:dyDescent="0.25">
      <c r="B62" s="445" t="str">
        <f>'2 - CONTEXTO'!E39</f>
        <v>Seguridad Jurídica sobre la Titularidad de la Tierra y los Territorios</v>
      </c>
      <c r="C62" s="446"/>
      <c r="D62" s="451" t="s">
        <v>323</v>
      </c>
      <c r="E62" s="451" t="str">
        <f>'2 - CONTEXTO'!K39</f>
        <v>1. Dirección de Gestión Jurídica de Tierras.
2. Subdirección de procesos Agrarios y Gestión Jurídica.
3. Subdirección de seguridad Jurídica.
4. Dirección Asuntos Étnicos.
5. Subdirección Asuntos Étnicos.</v>
      </c>
      <c r="F62" s="397">
        <v>1</v>
      </c>
      <c r="G62" s="240" t="s">
        <v>475</v>
      </c>
      <c r="H62" s="240" t="s">
        <v>476</v>
      </c>
      <c r="I62" s="645"/>
      <c r="J62" s="240" t="s">
        <v>477</v>
      </c>
      <c r="K62" s="240"/>
      <c r="L62" s="240" t="s">
        <v>478</v>
      </c>
      <c r="M62" s="645"/>
      <c r="N62" s="646" t="s">
        <v>128</v>
      </c>
      <c r="O62" s="646" t="s">
        <v>128</v>
      </c>
      <c r="P62" s="646" t="s">
        <v>128</v>
      </c>
      <c r="Q62" s="646" t="s">
        <v>128</v>
      </c>
    </row>
    <row r="63" spans="2:17" ht="16.5" customHeight="1" x14ac:dyDescent="0.25">
      <c r="B63" s="447"/>
      <c r="C63" s="448"/>
      <c r="D63" s="452"/>
      <c r="E63" s="452"/>
      <c r="F63" s="398"/>
      <c r="G63" s="240"/>
      <c r="H63" s="240" t="s">
        <v>399</v>
      </c>
      <c r="I63" s="645"/>
      <c r="J63" s="240"/>
      <c r="K63" s="240"/>
      <c r="L63" s="240" t="s">
        <v>466</v>
      </c>
      <c r="M63" s="645"/>
      <c r="N63" s="646"/>
      <c r="O63" s="646"/>
      <c r="P63" s="646"/>
      <c r="Q63" s="646"/>
    </row>
    <row r="64" spans="2:17" ht="16.5" customHeight="1" x14ac:dyDescent="0.25">
      <c r="B64" s="447"/>
      <c r="C64" s="448"/>
      <c r="D64" s="452"/>
      <c r="E64" s="452"/>
      <c r="F64" s="397">
        <v>2</v>
      </c>
      <c r="G64" s="240" t="s">
        <v>479</v>
      </c>
      <c r="H64" s="240" t="s">
        <v>480</v>
      </c>
      <c r="I64" s="645"/>
      <c r="J64" s="240" t="s">
        <v>481</v>
      </c>
      <c r="K64" s="240"/>
      <c r="L64" s="240" t="s">
        <v>474</v>
      </c>
      <c r="M64" s="645"/>
      <c r="N64" s="646" t="s">
        <v>128</v>
      </c>
      <c r="O64" s="646" t="s">
        <v>128</v>
      </c>
      <c r="P64" s="646" t="s">
        <v>128</v>
      </c>
      <c r="Q64" s="646" t="s">
        <v>128</v>
      </c>
    </row>
    <row r="65" spans="2:17" ht="16.5" customHeight="1" x14ac:dyDescent="0.25">
      <c r="B65" s="447"/>
      <c r="C65" s="448"/>
      <c r="D65" s="452"/>
      <c r="E65" s="452"/>
      <c r="F65" s="398"/>
      <c r="G65" s="240"/>
      <c r="H65" s="240" t="s">
        <v>482</v>
      </c>
      <c r="I65" s="645"/>
      <c r="J65" s="240"/>
      <c r="K65" s="240"/>
      <c r="L65" s="240" t="s">
        <v>401</v>
      </c>
      <c r="M65" s="645"/>
      <c r="N65" s="646"/>
      <c r="O65" s="646"/>
      <c r="P65" s="646"/>
      <c r="Q65" s="646"/>
    </row>
    <row r="66" spans="2:17" ht="16.5" customHeight="1" x14ac:dyDescent="0.25">
      <c r="B66" s="447"/>
      <c r="C66" s="448"/>
      <c r="D66" s="452"/>
      <c r="E66" s="452"/>
      <c r="F66" s="397">
        <v>3</v>
      </c>
      <c r="G66" s="240" t="s">
        <v>390</v>
      </c>
      <c r="H66" s="240" t="s">
        <v>395</v>
      </c>
      <c r="I66" s="645"/>
      <c r="J66" s="240"/>
      <c r="K66" s="240"/>
      <c r="L66" s="240" t="s">
        <v>407</v>
      </c>
      <c r="M66" s="645"/>
      <c r="N66" s="646"/>
      <c r="O66" s="646"/>
      <c r="P66" s="646"/>
      <c r="Q66" s="646"/>
    </row>
    <row r="67" spans="2:17" ht="16.5" customHeight="1" x14ac:dyDescent="0.25">
      <c r="B67" s="447"/>
      <c r="C67" s="448"/>
      <c r="D67" s="452"/>
      <c r="E67" s="452"/>
      <c r="F67" s="398"/>
      <c r="G67" s="240"/>
      <c r="H67" s="240" t="s">
        <v>402</v>
      </c>
      <c r="I67" s="645"/>
      <c r="J67" s="240"/>
      <c r="K67" s="240"/>
      <c r="L67" s="240" t="s">
        <v>408</v>
      </c>
      <c r="M67" s="645"/>
      <c r="N67" s="646"/>
      <c r="O67" s="646"/>
      <c r="P67" s="646"/>
      <c r="Q67" s="646"/>
    </row>
    <row r="68" spans="2:17" ht="16.5" customHeight="1" x14ac:dyDescent="0.25">
      <c r="B68" s="447"/>
      <c r="C68" s="448"/>
      <c r="D68" s="452"/>
      <c r="E68" s="452"/>
      <c r="F68" s="397">
        <v>4</v>
      </c>
      <c r="G68" s="240" t="s">
        <v>391</v>
      </c>
      <c r="H68" s="240" t="s">
        <v>403</v>
      </c>
      <c r="I68" s="645"/>
      <c r="J68" s="240"/>
      <c r="K68" s="240"/>
      <c r="L68" s="240" t="s">
        <v>409</v>
      </c>
      <c r="M68" s="645"/>
      <c r="N68" s="646"/>
      <c r="O68" s="646"/>
      <c r="P68" s="646"/>
      <c r="Q68" s="646"/>
    </row>
    <row r="69" spans="2:17" ht="16.5" customHeight="1" x14ac:dyDescent="0.25">
      <c r="B69" s="447"/>
      <c r="C69" s="448"/>
      <c r="D69" s="452"/>
      <c r="E69" s="452"/>
      <c r="F69" s="398"/>
      <c r="G69" s="240"/>
      <c r="H69" s="240" t="s">
        <v>404</v>
      </c>
      <c r="I69" s="645"/>
      <c r="J69" s="240"/>
      <c r="K69" s="240"/>
      <c r="L69" s="240" t="s">
        <v>410</v>
      </c>
      <c r="M69" s="645"/>
      <c r="N69" s="646"/>
      <c r="O69" s="646"/>
      <c r="P69" s="646"/>
      <c r="Q69" s="646"/>
    </row>
    <row r="70" spans="2:17" ht="16.5" customHeight="1" x14ac:dyDescent="0.25">
      <c r="B70" s="447"/>
      <c r="C70" s="448"/>
      <c r="D70" s="452"/>
      <c r="E70" s="452"/>
      <c r="F70" s="397">
        <v>5</v>
      </c>
      <c r="G70" s="240" t="s">
        <v>392</v>
      </c>
      <c r="H70" s="240" t="s">
        <v>405</v>
      </c>
      <c r="I70" s="645"/>
      <c r="J70" s="240"/>
      <c r="K70" s="240"/>
      <c r="L70" s="240" t="s">
        <v>411</v>
      </c>
      <c r="M70" s="645"/>
      <c r="N70" s="646"/>
      <c r="O70" s="646"/>
      <c r="P70" s="646"/>
      <c r="Q70" s="646"/>
    </row>
    <row r="71" spans="2:17" ht="16.5" customHeight="1" x14ac:dyDescent="0.25">
      <c r="B71" s="449"/>
      <c r="C71" s="450"/>
      <c r="D71" s="453"/>
      <c r="E71" s="453"/>
      <c r="F71" s="398"/>
      <c r="G71" s="240"/>
      <c r="H71" s="240" t="s">
        <v>406</v>
      </c>
      <c r="I71" s="645"/>
      <c r="J71" s="240"/>
      <c r="K71" s="240"/>
      <c r="L71" s="240" t="s">
        <v>412</v>
      </c>
      <c r="M71" s="645"/>
      <c r="N71" s="646"/>
      <c r="O71" s="646"/>
      <c r="P71" s="646"/>
      <c r="Q71" s="646"/>
    </row>
    <row r="72" spans="2:17" ht="16.5" customHeight="1" x14ac:dyDescent="0.25">
      <c r="B72" s="445" t="str">
        <f>'2 - CONTEXTO'!E40</f>
        <v>Acceso a la Propiedad de la Tierra y los Territorios</v>
      </c>
      <c r="C72" s="446"/>
      <c r="D72" s="451" t="s">
        <v>327</v>
      </c>
      <c r="E72" s="451"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2" s="397">
        <v>1</v>
      </c>
      <c r="G72" s="647" t="s">
        <v>483</v>
      </c>
      <c r="H72" s="647" t="s">
        <v>484</v>
      </c>
      <c r="I72" s="648"/>
      <c r="J72" s="649" t="s">
        <v>485</v>
      </c>
      <c r="K72" s="650"/>
      <c r="L72" s="647" t="s">
        <v>486</v>
      </c>
      <c r="M72" s="648"/>
      <c r="N72" s="651" t="s">
        <v>128</v>
      </c>
      <c r="O72" s="651" t="s">
        <v>128</v>
      </c>
      <c r="P72" s="651" t="s">
        <v>128</v>
      </c>
      <c r="Q72" s="651" t="s">
        <v>128</v>
      </c>
    </row>
    <row r="73" spans="2:17" ht="16.5" customHeight="1" x14ac:dyDescent="0.25">
      <c r="B73" s="447"/>
      <c r="C73" s="448"/>
      <c r="D73" s="452"/>
      <c r="E73" s="452"/>
      <c r="F73" s="398"/>
      <c r="G73" s="647"/>
      <c r="H73" s="647" t="s">
        <v>487</v>
      </c>
      <c r="I73" s="648"/>
      <c r="J73" s="652"/>
      <c r="K73" s="653"/>
      <c r="L73" s="647" t="s">
        <v>488</v>
      </c>
      <c r="M73" s="648"/>
      <c r="N73" s="651"/>
      <c r="O73" s="651"/>
      <c r="P73" s="651"/>
      <c r="Q73" s="651"/>
    </row>
    <row r="74" spans="2:17" ht="16.5" customHeight="1" x14ac:dyDescent="0.25">
      <c r="B74" s="447"/>
      <c r="C74" s="448"/>
      <c r="D74" s="452"/>
      <c r="E74" s="452"/>
      <c r="F74" s="397">
        <v>2</v>
      </c>
      <c r="G74" s="647" t="s">
        <v>489</v>
      </c>
      <c r="H74" s="647" t="s">
        <v>490</v>
      </c>
      <c r="I74" s="648"/>
      <c r="J74" s="647" t="s">
        <v>491</v>
      </c>
      <c r="K74" s="647"/>
      <c r="L74" s="647" t="s">
        <v>492</v>
      </c>
      <c r="M74" s="648"/>
      <c r="N74" s="651" t="s">
        <v>128</v>
      </c>
      <c r="O74" s="651" t="s">
        <v>128</v>
      </c>
      <c r="P74" s="651" t="s">
        <v>128</v>
      </c>
      <c r="Q74" s="651" t="s">
        <v>128</v>
      </c>
    </row>
    <row r="75" spans="2:17" ht="16.5" customHeight="1" x14ac:dyDescent="0.25">
      <c r="B75" s="447"/>
      <c r="C75" s="448"/>
      <c r="D75" s="452"/>
      <c r="E75" s="452"/>
      <c r="F75" s="398"/>
      <c r="G75" s="647"/>
      <c r="H75" s="647" t="s">
        <v>493</v>
      </c>
      <c r="I75" s="648"/>
      <c r="J75" s="647"/>
      <c r="K75" s="647"/>
      <c r="L75" s="647" t="s">
        <v>494</v>
      </c>
      <c r="M75" s="648"/>
      <c r="N75" s="651"/>
      <c r="O75" s="651"/>
      <c r="P75" s="651"/>
      <c r="Q75" s="651"/>
    </row>
    <row r="76" spans="2:17" ht="16.5" customHeight="1" x14ac:dyDescent="0.25">
      <c r="B76" s="447"/>
      <c r="C76" s="448"/>
      <c r="D76" s="452"/>
      <c r="E76" s="452"/>
      <c r="F76" s="397">
        <v>3</v>
      </c>
      <c r="G76" s="647" t="s">
        <v>495</v>
      </c>
      <c r="H76" s="647" t="s">
        <v>496</v>
      </c>
      <c r="I76" s="648"/>
      <c r="J76" s="647" t="s">
        <v>497</v>
      </c>
      <c r="K76" s="647"/>
      <c r="L76" s="647" t="s">
        <v>498</v>
      </c>
      <c r="M76" s="648"/>
      <c r="N76" s="651" t="s">
        <v>128</v>
      </c>
      <c r="O76" s="651" t="s">
        <v>128</v>
      </c>
      <c r="P76" s="651" t="s">
        <v>128</v>
      </c>
      <c r="Q76" s="651" t="s">
        <v>128</v>
      </c>
    </row>
    <row r="77" spans="2:17" ht="16.5" customHeight="1" x14ac:dyDescent="0.25">
      <c r="B77" s="447"/>
      <c r="C77" s="448"/>
      <c r="D77" s="452"/>
      <c r="E77" s="452"/>
      <c r="F77" s="398"/>
      <c r="G77" s="647"/>
      <c r="H77" s="647" t="s">
        <v>499</v>
      </c>
      <c r="I77" s="648"/>
      <c r="J77" s="647"/>
      <c r="K77" s="647"/>
      <c r="L77" s="647" t="s">
        <v>494</v>
      </c>
      <c r="M77" s="648"/>
      <c r="N77" s="651"/>
      <c r="O77" s="651"/>
      <c r="P77" s="651"/>
      <c r="Q77" s="651"/>
    </row>
    <row r="78" spans="2:17" ht="16.5" customHeight="1" x14ac:dyDescent="0.25">
      <c r="B78" s="447"/>
      <c r="C78" s="448"/>
      <c r="D78" s="452"/>
      <c r="E78" s="452"/>
      <c r="F78" s="397">
        <v>4</v>
      </c>
      <c r="G78" s="647" t="s">
        <v>500</v>
      </c>
      <c r="H78" s="647" t="s">
        <v>501</v>
      </c>
      <c r="I78" s="648"/>
      <c r="J78" s="647" t="s">
        <v>502</v>
      </c>
      <c r="K78" s="647"/>
      <c r="L78" s="647" t="s">
        <v>503</v>
      </c>
      <c r="M78" s="648"/>
      <c r="N78" s="651" t="s">
        <v>128</v>
      </c>
      <c r="O78" s="651" t="s">
        <v>128</v>
      </c>
      <c r="P78" s="651" t="s">
        <v>128</v>
      </c>
      <c r="Q78" s="651" t="s">
        <v>128</v>
      </c>
    </row>
    <row r="79" spans="2:17" ht="16.5" customHeight="1" x14ac:dyDescent="0.25">
      <c r="B79" s="447"/>
      <c r="C79" s="448"/>
      <c r="D79" s="452"/>
      <c r="E79" s="452"/>
      <c r="F79" s="398"/>
      <c r="G79" s="647"/>
      <c r="H79" s="647" t="s">
        <v>504</v>
      </c>
      <c r="I79" s="648"/>
      <c r="J79" s="647"/>
      <c r="K79" s="647"/>
      <c r="L79" s="647" t="s">
        <v>494</v>
      </c>
      <c r="M79" s="648"/>
      <c r="N79" s="651"/>
      <c r="O79" s="651"/>
      <c r="P79" s="651"/>
      <c r="Q79" s="651"/>
    </row>
    <row r="80" spans="2:17" ht="16.5" customHeight="1" x14ac:dyDescent="0.25">
      <c r="B80" s="447"/>
      <c r="C80" s="448"/>
      <c r="D80" s="452"/>
      <c r="E80" s="452"/>
      <c r="F80" s="397">
        <v>5</v>
      </c>
      <c r="G80" s="240" t="s">
        <v>505</v>
      </c>
      <c r="H80" s="240" t="s">
        <v>506</v>
      </c>
      <c r="I80" s="645"/>
      <c r="J80" s="240" t="s">
        <v>507</v>
      </c>
      <c r="K80" s="240"/>
      <c r="L80" s="240" t="s">
        <v>508</v>
      </c>
      <c r="M80" s="645"/>
      <c r="N80" s="646" t="s">
        <v>128</v>
      </c>
      <c r="O80" s="646" t="s">
        <v>128</v>
      </c>
      <c r="P80" s="646" t="s">
        <v>128</v>
      </c>
      <c r="Q80" s="646" t="s">
        <v>128</v>
      </c>
    </row>
    <row r="81" spans="2:17" ht="16.5" customHeight="1" x14ac:dyDescent="0.25">
      <c r="B81" s="447"/>
      <c r="C81" s="448"/>
      <c r="D81" s="452"/>
      <c r="E81" s="452"/>
      <c r="F81" s="398"/>
      <c r="G81" s="240"/>
      <c r="H81" s="240" t="s">
        <v>509</v>
      </c>
      <c r="I81" s="645"/>
      <c r="J81" s="240"/>
      <c r="K81" s="240"/>
      <c r="L81" s="240" t="s">
        <v>510</v>
      </c>
      <c r="M81" s="645"/>
      <c r="N81" s="646"/>
      <c r="O81" s="646"/>
      <c r="P81" s="646"/>
      <c r="Q81" s="646"/>
    </row>
    <row r="82" spans="2:17" ht="16.5" customHeight="1" x14ac:dyDescent="0.25">
      <c r="B82" s="447"/>
      <c r="C82" s="448"/>
      <c r="D82" s="452"/>
      <c r="E82" s="452"/>
      <c r="F82" s="397">
        <v>6</v>
      </c>
      <c r="G82" s="240" t="s">
        <v>511</v>
      </c>
      <c r="H82" s="240" t="s">
        <v>512</v>
      </c>
      <c r="I82" s="645"/>
      <c r="J82" s="654" t="s">
        <v>513</v>
      </c>
      <c r="K82" s="655"/>
      <c r="L82" s="240" t="s">
        <v>514</v>
      </c>
      <c r="M82" s="645"/>
      <c r="N82" s="656" t="s">
        <v>128</v>
      </c>
      <c r="O82" s="656" t="s">
        <v>128</v>
      </c>
      <c r="P82" s="656" t="s">
        <v>128</v>
      </c>
      <c r="Q82" s="656" t="s">
        <v>128</v>
      </c>
    </row>
    <row r="83" spans="2:17" ht="16.5" customHeight="1" x14ac:dyDescent="0.25">
      <c r="B83" s="447"/>
      <c r="C83" s="448"/>
      <c r="D83" s="452"/>
      <c r="E83" s="452"/>
      <c r="F83" s="398"/>
      <c r="G83" s="240"/>
      <c r="H83" s="240" t="s">
        <v>515</v>
      </c>
      <c r="I83" s="645"/>
      <c r="J83" s="657"/>
      <c r="K83" s="658"/>
      <c r="L83" s="240" t="s">
        <v>516</v>
      </c>
      <c r="M83" s="645"/>
      <c r="N83" s="659"/>
      <c r="O83" s="659"/>
      <c r="P83" s="659"/>
      <c r="Q83" s="659"/>
    </row>
    <row r="84" spans="2:17" ht="16.5" customHeight="1" x14ac:dyDescent="0.25">
      <c r="B84" s="447"/>
      <c r="C84" s="448"/>
      <c r="D84" s="452"/>
      <c r="E84" s="452"/>
      <c r="F84" s="397">
        <v>7</v>
      </c>
      <c r="G84" s="240" t="s">
        <v>517</v>
      </c>
      <c r="H84" s="660" t="s">
        <v>518</v>
      </c>
      <c r="I84" s="661"/>
      <c r="J84" s="654" t="s">
        <v>519</v>
      </c>
      <c r="K84" s="655"/>
      <c r="L84" s="240" t="s">
        <v>520</v>
      </c>
      <c r="M84" s="645"/>
      <c r="N84" s="656" t="s">
        <v>128</v>
      </c>
      <c r="O84" s="656" t="s">
        <v>128</v>
      </c>
      <c r="P84" s="656" t="s">
        <v>128</v>
      </c>
      <c r="Q84" s="656" t="s">
        <v>128</v>
      </c>
    </row>
    <row r="85" spans="2:17" ht="16.5" customHeight="1" x14ac:dyDescent="0.25">
      <c r="B85" s="447"/>
      <c r="C85" s="448"/>
      <c r="D85" s="452"/>
      <c r="E85" s="452"/>
      <c r="F85" s="398"/>
      <c r="G85" s="240"/>
      <c r="H85" s="660"/>
      <c r="I85" s="661"/>
      <c r="J85" s="657"/>
      <c r="K85" s="658"/>
      <c r="L85" s="240" t="s">
        <v>414</v>
      </c>
      <c r="M85" s="645"/>
      <c r="N85" s="659"/>
      <c r="O85" s="659"/>
      <c r="P85" s="659"/>
      <c r="Q85" s="659"/>
    </row>
    <row r="86" spans="2:17" ht="16.5" customHeight="1" x14ac:dyDescent="0.25">
      <c r="B86" s="447"/>
      <c r="C86" s="448"/>
      <c r="D86" s="452"/>
      <c r="E86" s="452"/>
      <c r="F86" s="397">
        <v>8</v>
      </c>
      <c r="G86" s="240" t="s">
        <v>521</v>
      </c>
      <c r="H86" s="240" t="s">
        <v>522</v>
      </c>
      <c r="I86" s="645"/>
      <c r="J86" s="654" t="s">
        <v>523</v>
      </c>
      <c r="K86" s="655"/>
      <c r="L86" s="240" t="s">
        <v>520</v>
      </c>
      <c r="M86" s="645"/>
      <c r="N86" s="656" t="s">
        <v>128</v>
      </c>
      <c r="O86" s="656" t="s">
        <v>128</v>
      </c>
      <c r="P86" s="656" t="s">
        <v>128</v>
      </c>
      <c r="Q86" s="656" t="s">
        <v>128</v>
      </c>
    </row>
    <row r="87" spans="2:17" ht="16.5" customHeight="1" x14ac:dyDescent="0.25">
      <c r="B87" s="447"/>
      <c r="C87" s="448"/>
      <c r="D87" s="452"/>
      <c r="E87" s="452"/>
      <c r="F87" s="398"/>
      <c r="G87" s="240"/>
      <c r="H87" s="240" t="s">
        <v>413</v>
      </c>
      <c r="I87" s="645"/>
      <c r="J87" s="657"/>
      <c r="K87" s="658"/>
      <c r="L87" s="240" t="s">
        <v>415</v>
      </c>
      <c r="M87" s="645"/>
      <c r="N87" s="659"/>
      <c r="O87" s="659"/>
      <c r="P87" s="659"/>
      <c r="Q87" s="659"/>
    </row>
    <row r="88" spans="2:17" ht="16.5" customHeight="1" x14ac:dyDescent="0.25">
      <c r="B88" s="447"/>
      <c r="C88" s="448"/>
      <c r="D88" s="452"/>
      <c r="E88" s="452"/>
      <c r="F88" s="397">
        <v>9</v>
      </c>
      <c r="G88" s="240" t="s">
        <v>524</v>
      </c>
      <c r="H88" s="240" t="s">
        <v>525</v>
      </c>
      <c r="I88" s="645"/>
      <c r="J88" s="240" t="s">
        <v>526</v>
      </c>
      <c r="K88" s="240"/>
      <c r="L88" s="240" t="s">
        <v>474</v>
      </c>
      <c r="M88" s="645"/>
      <c r="N88" s="646" t="s">
        <v>128</v>
      </c>
      <c r="O88" s="646" t="s">
        <v>128</v>
      </c>
      <c r="P88" s="646" t="s">
        <v>128</v>
      </c>
      <c r="Q88" s="646" t="s">
        <v>128</v>
      </c>
    </row>
    <row r="89" spans="2:17" ht="16.5" customHeight="1" x14ac:dyDescent="0.25">
      <c r="B89" s="449"/>
      <c r="C89" s="450"/>
      <c r="D89" s="453"/>
      <c r="E89" s="453"/>
      <c r="F89" s="398"/>
      <c r="G89" s="240"/>
      <c r="H89" s="240" t="s">
        <v>527</v>
      </c>
      <c r="I89" s="645"/>
      <c r="J89" s="240"/>
      <c r="K89" s="240"/>
      <c r="L89" s="240" t="s">
        <v>401</v>
      </c>
      <c r="M89" s="645"/>
      <c r="N89" s="646"/>
      <c r="O89" s="646"/>
      <c r="P89" s="646"/>
      <c r="Q89" s="646"/>
    </row>
    <row r="90" spans="2:17" ht="16.5" customHeight="1" x14ac:dyDescent="0.25">
      <c r="B90" s="445" t="str">
        <f>'2 - CONTEXTO'!E41</f>
        <v>Administración de Tierras.</v>
      </c>
      <c r="C90" s="446"/>
      <c r="D90" s="451" t="s">
        <v>330</v>
      </c>
      <c r="E90" s="451" t="str">
        <f>'2 - CONTEXTO'!K41</f>
        <v>1. Dirección de Acceso a Tierras.
2. Subdirección de Administración de Tierras de la Nación.
3. Dirección de Asuntos Étnicos.
4. Subdirección de Asuntos Étnicos.
5. UGT's.</v>
      </c>
      <c r="F90" s="397">
        <v>1</v>
      </c>
      <c r="G90" s="647" t="s">
        <v>528</v>
      </c>
      <c r="H90" s="647" t="s">
        <v>529</v>
      </c>
      <c r="I90" s="648"/>
      <c r="J90" s="647" t="s">
        <v>530</v>
      </c>
      <c r="K90" s="647"/>
      <c r="L90" s="647" t="s">
        <v>531</v>
      </c>
      <c r="M90" s="648"/>
      <c r="N90" s="651" t="s">
        <v>128</v>
      </c>
      <c r="O90" s="651" t="s">
        <v>128</v>
      </c>
      <c r="P90" s="651" t="s">
        <v>128</v>
      </c>
      <c r="Q90" s="651" t="s">
        <v>128</v>
      </c>
    </row>
    <row r="91" spans="2:17" ht="16.5" customHeight="1" x14ac:dyDescent="0.25">
      <c r="B91" s="447"/>
      <c r="C91" s="448"/>
      <c r="D91" s="452"/>
      <c r="E91" s="452"/>
      <c r="F91" s="398"/>
      <c r="G91" s="647"/>
      <c r="H91" s="647" t="s">
        <v>532</v>
      </c>
      <c r="I91" s="648"/>
      <c r="J91" s="647"/>
      <c r="K91" s="647"/>
      <c r="L91" s="647" t="s">
        <v>494</v>
      </c>
      <c r="M91" s="648"/>
      <c r="N91" s="651"/>
      <c r="O91" s="651"/>
      <c r="P91" s="651"/>
      <c r="Q91" s="651"/>
    </row>
    <row r="92" spans="2:17" ht="16.5" customHeight="1" x14ac:dyDescent="0.25">
      <c r="B92" s="447"/>
      <c r="C92" s="448"/>
      <c r="D92" s="452"/>
      <c r="E92" s="452"/>
      <c r="F92" s="397">
        <v>2</v>
      </c>
      <c r="G92" s="647" t="s">
        <v>533</v>
      </c>
      <c r="H92" s="647" t="s">
        <v>534</v>
      </c>
      <c r="I92" s="648"/>
      <c r="J92" s="647" t="s">
        <v>535</v>
      </c>
      <c r="K92" s="647"/>
      <c r="L92" s="647" t="s">
        <v>536</v>
      </c>
      <c r="M92" s="648"/>
      <c r="N92" s="651" t="s">
        <v>128</v>
      </c>
      <c r="O92" s="651" t="s">
        <v>128</v>
      </c>
      <c r="P92" s="651" t="s">
        <v>128</v>
      </c>
      <c r="Q92" s="651" t="s">
        <v>128</v>
      </c>
    </row>
    <row r="93" spans="2:17" ht="16.5" customHeight="1" x14ac:dyDescent="0.25">
      <c r="B93" s="447"/>
      <c r="C93" s="448"/>
      <c r="D93" s="452"/>
      <c r="E93" s="452"/>
      <c r="F93" s="398"/>
      <c r="G93" s="647"/>
      <c r="H93" s="647" t="s">
        <v>537</v>
      </c>
      <c r="I93" s="648"/>
      <c r="J93" s="647"/>
      <c r="K93" s="647"/>
      <c r="L93" s="647" t="s">
        <v>494</v>
      </c>
      <c r="M93" s="648"/>
      <c r="N93" s="651"/>
      <c r="O93" s="651"/>
      <c r="P93" s="651"/>
      <c r="Q93" s="651"/>
    </row>
    <row r="94" spans="2:17" ht="16.5" customHeight="1" x14ac:dyDescent="0.25">
      <c r="B94" s="447"/>
      <c r="C94" s="448"/>
      <c r="D94" s="452"/>
      <c r="E94" s="452"/>
      <c r="F94" s="397">
        <v>3</v>
      </c>
      <c r="G94" s="240" t="s">
        <v>538</v>
      </c>
      <c r="H94" s="240" t="s">
        <v>473</v>
      </c>
      <c r="I94" s="645"/>
      <c r="J94" s="240" t="s">
        <v>539</v>
      </c>
      <c r="K94" s="240"/>
      <c r="L94" s="240" t="s">
        <v>474</v>
      </c>
      <c r="M94" s="645"/>
      <c r="N94" s="646" t="s">
        <v>128</v>
      </c>
      <c r="O94" s="646" t="s">
        <v>128</v>
      </c>
      <c r="P94" s="646" t="s">
        <v>128</v>
      </c>
      <c r="Q94" s="646" t="s">
        <v>128</v>
      </c>
    </row>
    <row r="95" spans="2:17" ht="16.5" customHeight="1" x14ac:dyDescent="0.25">
      <c r="B95" s="447"/>
      <c r="C95" s="448"/>
      <c r="D95" s="452"/>
      <c r="E95" s="452"/>
      <c r="F95" s="398"/>
      <c r="G95" s="240"/>
      <c r="H95" s="240" t="s">
        <v>540</v>
      </c>
      <c r="I95" s="645"/>
      <c r="J95" s="240"/>
      <c r="K95" s="240"/>
      <c r="L95" s="240" t="s">
        <v>401</v>
      </c>
      <c r="M95" s="645"/>
      <c r="N95" s="646"/>
      <c r="O95" s="646"/>
      <c r="P95" s="646"/>
      <c r="Q95" s="646"/>
    </row>
    <row r="96" spans="2:17" ht="16.5" customHeight="1" x14ac:dyDescent="0.25">
      <c r="B96" s="447"/>
      <c r="C96" s="448"/>
      <c r="D96" s="452"/>
      <c r="E96" s="452"/>
      <c r="F96" s="397">
        <v>4</v>
      </c>
      <c r="G96" s="240" t="s">
        <v>391</v>
      </c>
      <c r="H96" s="240" t="s">
        <v>403</v>
      </c>
      <c r="I96" s="645"/>
      <c r="J96" s="240"/>
      <c r="K96" s="240"/>
      <c r="L96" s="240" t="s">
        <v>409</v>
      </c>
      <c r="M96" s="645"/>
      <c r="N96" s="646"/>
      <c r="O96" s="646"/>
      <c r="P96" s="646"/>
      <c r="Q96" s="646"/>
    </row>
    <row r="97" spans="2:17" ht="16.5" customHeight="1" x14ac:dyDescent="0.25">
      <c r="B97" s="447"/>
      <c r="C97" s="448"/>
      <c r="D97" s="452"/>
      <c r="E97" s="452"/>
      <c r="F97" s="398"/>
      <c r="G97" s="240"/>
      <c r="H97" s="240" t="s">
        <v>404</v>
      </c>
      <c r="I97" s="645"/>
      <c r="J97" s="240"/>
      <c r="K97" s="240"/>
      <c r="L97" s="240" t="s">
        <v>410</v>
      </c>
      <c r="M97" s="645"/>
      <c r="N97" s="646"/>
      <c r="O97" s="646"/>
      <c r="P97" s="646"/>
      <c r="Q97" s="646"/>
    </row>
    <row r="98" spans="2:17" ht="16.5" customHeight="1" x14ac:dyDescent="0.25">
      <c r="B98" s="447"/>
      <c r="C98" s="448"/>
      <c r="D98" s="452"/>
      <c r="E98" s="452"/>
      <c r="F98" s="397">
        <v>5</v>
      </c>
      <c r="G98" s="240" t="s">
        <v>392</v>
      </c>
      <c r="H98" s="240" t="s">
        <v>405</v>
      </c>
      <c r="I98" s="645"/>
      <c r="J98" s="240"/>
      <c r="K98" s="240"/>
      <c r="L98" s="240" t="s">
        <v>411</v>
      </c>
      <c r="M98" s="645"/>
      <c r="N98" s="646"/>
      <c r="O98" s="646"/>
      <c r="P98" s="646"/>
      <c r="Q98" s="646"/>
    </row>
    <row r="99" spans="2:17" ht="16.5" customHeight="1" x14ac:dyDescent="0.25">
      <c r="B99" s="449"/>
      <c r="C99" s="450"/>
      <c r="D99" s="453"/>
      <c r="E99" s="453"/>
      <c r="F99" s="398"/>
      <c r="G99" s="240"/>
      <c r="H99" s="240" t="s">
        <v>406</v>
      </c>
      <c r="I99" s="645"/>
      <c r="J99" s="240"/>
      <c r="K99" s="240"/>
      <c r="L99" s="240" t="s">
        <v>412</v>
      </c>
      <c r="M99" s="645"/>
      <c r="N99" s="646"/>
      <c r="O99" s="646"/>
      <c r="P99" s="646"/>
      <c r="Q99" s="646"/>
    </row>
    <row r="100" spans="2:17" ht="16.5" customHeight="1" x14ac:dyDescent="0.25">
      <c r="B100" s="445" t="str">
        <f>'2 - CONTEXTO'!E42</f>
        <v>Evaluación del Impacto del Ordenamiento Social de la Propiedad Rural</v>
      </c>
      <c r="C100" s="446"/>
      <c r="D100" s="451" t="s">
        <v>320</v>
      </c>
      <c r="E100" s="451" t="str">
        <f>'2 - CONTEXTO'!K42</f>
        <v>1. Oficina del Planeación.</v>
      </c>
      <c r="F100" s="397">
        <v>1</v>
      </c>
      <c r="G100" s="240" t="s">
        <v>388</v>
      </c>
      <c r="H100" s="240" t="s">
        <v>393</v>
      </c>
      <c r="I100" s="645"/>
      <c r="J100" s="240"/>
      <c r="K100" s="240"/>
      <c r="L100" s="240" t="s">
        <v>396</v>
      </c>
      <c r="M100" s="645"/>
      <c r="N100" s="646"/>
      <c r="O100" s="646"/>
      <c r="P100" s="646"/>
      <c r="Q100" s="646"/>
    </row>
    <row r="101" spans="2:17" ht="16.5" customHeight="1" x14ac:dyDescent="0.25">
      <c r="B101" s="447"/>
      <c r="C101" s="448"/>
      <c r="D101" s="452"/>
      <c r="E101" s="452"/>
      <c r="F101" s="398"/>
      <c r="G101" s="240"/>
      <c r="H101" s="240" t="s">
        <v>399</v>
      </c>
      <c r="I101" s="645"/>
      <c r="J101" s="240"/>
      <c r="K101" s="240"/>
      <c r="L101" s="240" t="s">
        <v>401</v>
      </c>
      <c r="M101" s="645"/>
      <c r="N101" s="646"/>
      <c r="O101" s="646"/>
      <c r="P101" s="646"/>
      <c r="Q101" s="646"/>
    </row>
    <row r="102" spans="2:17" ht="16.5" customHeight="1" x14ac:dyDescent="0.25">
      <c r="B102" s="447"/>
      <c r="C102" s="448"/>
      <c r="D102" s="452"/>
      <c r="E102" s="452"/>
      <c r="F102" s="397">
        <v>2</v>
      </c>
      <c r="G102" s="240" t="s">
        <v>389</v>
      </c>
      <c r="H102" s="240" t="s">
        <v>394</v>
      </c>
      <c r="I102" s="645"/>
      <c r="J102" s="240"/>
      <c r="K102" s="240"/>
      <c r="L102" s="240" t="s">
        <v>397</v>
      </c>
      <c r="M102" s="645"/>
      <c r="N102" s="646"/>
      <c r="O102" s="646"/>
      <c r="P102" s="646"/>
      <c r="Q102" s="646"/>
    </row>
    <row r="103" spans="2:17" ht="16.5" customHeight="1" x14ac:dyDescent="0.25">
      <c r="B103" s="447"/>
      <c r="C103" s="448"/>
      <c r="D103" s="452"/>
      <c r="E103" s="452"/>
      <c r="F103" s="398"/>
      <c r="G103" s="240"/>
      <c r="H103" s="240" t="s">
        <v>398</v>
      </c>
      <c r="I103" s="645"/>
      <c r="J103" s="240"/>
      <c r="K103" s="240"/>
      <c r="L103" s="240" t="s">
        <v>400</v>
      </c>
      <c r="M103" s="645"/>
      <c r="N103" s="646"/>
      <c r="O103" s="646"/>
      <c r="P103" s="646"/>
      <c r="Q103" s="646"/>
    </row>
    <row r="104" spans="2:17" ht="16.5" customHeight="1" x14ac:dyDescent="0.25">
      <c r="B104" s="447"/>
      <c r="C104" s="448"/>
      <c r="D104" s="452"/>
      <c r="E104" s="452"/>
      <c r="F104" s="397">
        <v>3</v>
      </c>
      <c r="G104" s="240" t="s">
        <v>390</v>
      </c>
      <c r="H104" s="240" t="s">
        <v>395</v>
      </c>
      <c r="I104" s="645"/>
      <c r="J104" s="240"/>
      <c r="K104" s="240"/>
      <c r="L104" s="240" t="s">
        <v>407</v>
      </c>
      <c r="M104" s="645"/>
      <c r="N104" s="646"/>
      <c r="O104" s="646"/>
      <c r="P104" s="646"/>
      <c r="Q104" s="646"/>
    </row>
    <row r="105" spans="2:17" ht="16.5" customHeight="1" x14ac:dyDescent="0.25">
      <c r="B105" s="447"/>
      <c r="C105" s="448"/>
      <c r="D105" s="452"/>
      <c r="E105" s="452"/>
      <c r="F105" s="398"/>
      <c r="G105" s="240"/>
      <c r="H105" s="240" t="s">
        <v>402</v>
      </c>
      <c r="I105" s="645"/>
      <c r="J105" s="240"/>
      <c r="K105" s="240"/>
      <c r="L105" s="240" t="s">
        <v>408</v>
      </c>
      <c r="M105" s="645"/>
      <c r="N105" s="646"/>
      <c r="O105" s="646"/>
      <c r="P105" s="646"/>
      <c r="Q105" s="646"/>
    </row>
    <row r="106" spans="2:17" ht="16.5" customHeight="1" x14ac:dyDescent="0.25">
      <c r="B106" s="447"/>
      <c r="C106" s="448"/>
      <c r="D106" s="452"/>
      <c r="E106" s="452"/>
      <c r="F106" s="397">
        <v>4</v>
      </c>
      <c r="G106" s="240" t="s">
        <v>391</v>
      </c>
      <c r="H106" s="240" t="s">
        <v>403</v>
      </c>
      <c r="I106" s="645"/>
      <c r="J106" s="240"/>
      <c r="K106" s="240"/>
      <c r="L106" s="240" t="s">
        <v>409</v>
      </c>
      <c r="M106" s="645"/>
      <c r="N106" s="646"/>
      <c r="O106" s="646"/>
      <c r="P106" s="646"/>
      <c r="Q106" s="646"/>
    </row>
    <row r="107" spans="2:17" ht="16.5" customHeight="1" x14ac:dyDescent="0.25">
      <c r="B107" s="447"/>
      <c r="C107" s="448"/>
      <c r="D107" s="452"/>
      <c r="E107" s="452"/>
      <c r="F107" s="398"/>
      <c r="G107" s="240"/>
      <c r="H107" s="240" t="s">
        <v>404</v>
      </c>
      <c r="I107" s="645"/>
      <c r="J107" s="240"/>
      <c r="K107" s="240"/>
      <c r="L107" s="240" t="s">
        <v>410</v>
      </c>
      <c r="M107" s="645"/>
      <c r="N107" s="646"/>
      <c r="O107" s="646"/>
      <c r="P107" s="646"/>
      <c r="Q107" s="646"/>
    </row>
    <row r="108" spans="2:17" ht="16.5" customHeight="1" x14ac:dyDescent="0.25">
      <c r="B108" s="447"/>
      <c r="C108" s="448"/>
      <c r="D108" s="452"/>
      <c r="E108" s="452"/>
      <c r="F108" s="397">
        <v>5</v>
      </c>
      <c r="G108" s="240" t="s">
        <v>392</v>
      </c>
      <c r="H108" s="240" t="s">
        <v>405</v>
      </c>
      <c r="I108" s="645"/>
      <c r="J108" s="240"/>
      <c r="K108" s="240"/>
      <c r="L108" s="240" t="s">
        <v>411</v>
      </c>
      <c r="M108" s="645"/>
      <c r="N108" s="646"/>
      <c r="O108" s="646"/>
      <c r="P108" s="646"/>
      <c r="Q108" s="646"/>
    </row>
    <row r="109" spans="2:17" ht="16.5" customHeight="1" x14ac:dyDescent="0.25">
      <c r="B109" s="449"/>
      <c r="C109" s="450"/>
      <c r="D109" s="453"/>
      <c r="E109" s="453"/>
      <c r="F109" s="398"/>
      <c r="G109" s="240"/>
      <c r="H109" s="240" t="s">
        <v>406</v>
      </c>
      <c r="I109" s="645"/>
      <c r="J109" s="240"/>
      <c r="K109" s="240"/>
      <c r="L109" s="240" t="s">
        <v>412</v>
      </c>
      <c r="M109" s="645"/>
      <c r="N109" s="646"/>
      <c r="O109" s="646"/>
      <c r="P109" s="646"/>
      <c r="Q109" s="646"/>
    </row>
    <row r="110" spans="2:17" ht="52.5" customHeight="1" x14ac:dyDescent="0.25">
      <c r="B110" s="445" t="str">
        <f>'2 - CONTEXTO'!E43</f>
        <v>Gestión de la Información</v>
      </c>
      <c r="C110" s="446"/>
      <c r="D110" s="451" t="s">
        <v>335</v>
      </c>
      <c r="E110" s="451" t="str">
        <f>'2 - CONTEXTO'!K43</f>
        <v>1. Dirección General (Comunicaciones y Topografía).
2.Secretaria General.
3. Dirección de Gestión del Ordenamiento Social de la Propiedad.
4. Subdirección de Sistemas de Información de Tierras.</v>
      </c>
      <c r="F110" s="397">
        <v>1</v>
      </c>
      <c r="G110" s="240" t="s">
        <v>541</v>
      </c>
      <c r="H110" s="240" t="s">
        <v>542</v>
      </c>
      <c r="I110" s="645"/>
      <c r="J110" s="240" t="s">
        <v>543</v>
      </c>
      <c r="K110" s="240"/>
      <c r="L110" s="662" t="s">
        <v>544</v>
      </c>
      <c r="M110" s="244"/>
      <c r="N110" s="646" t="s">
        <v>128</v>
      </c>
      <c r="O110" s="646" t="s">
        <v>128</v>
      </c>
      <c r="P110" s="646" t="s">
        <v>128</v>
      </c>
      <c r="Q110" s="646" t="s">
        <v>128</v>
      </c>
    </row>
    <row r="111" spans="2:17" ht="16.5" customHeight="1" x14ac:dyDescent="0.25">
      <c r="B111" s="447"/>
      <c r="C111" s="448"/>
      <c r="D111" s="452"/>
      <c r="E111" s="452"/>
      <c r="F111" s="398"/>
      <c r="G111" s="240"/>
      <c r="H111" s="240" t="s">
        <v>399</v>
      </c>
      <c r="I111" s="645"/>
      <c r="J111" s="240"/>
      <c r="K111" s="240"/>
      <c r="L111" s="240" t="s">
        <v>401</v>
      </c>
      <c r="M111" s="645"/>
      <c r="N111" s="646"/>
      <c r="O111" s="646"/>
      <c r="P111" s="646"/>
      <c r="Q111" s="646"/>
    </row>
    <row r="112" spans="2:17" ht="16.5" customHeight="1" x14ac:dyDescent="0.25">
      <c r="B112" s="447"/>
      <c r="C112" s="448"/>
      <c r="D112" s="452"/>
      <c r="E112" s="452"/>
      <c r="F112" s="397">
        <v>2</v>
      </c>
      <c r="G112" s="240" t="s">
        <v>389</v>
      </c>
      <c r="H112" s="240" t="s">
        <v>394</v>
      </c>
      <c r="I112" s="645"/>
      <c r="J112" s="240"/>
      <c r="K112" s="240"/>
      <c r="L112" s="240" t="s">
        <v>397</v>
      </c>
      <c r="M112" s="645"/>
      <c r="N112" s="646"/>
      <c r="O112" s="646"/>
      <c r="P112" s="646"/>
      <c r="Q112" s="646"/>
    </row>
    <row r="113" spans="2:17" ht="16.5" customHeight="1" x14ac:dyDescent="0.25">
      <c r="B113" s="447"/>
      <c r="C113" s="448"/>
      <c r="D113" s="452"/>
      <c r="E113" s="452"/>
      <c r="F113" s="398"/>
      <c r="G113" s="240"/>
      <c r="H113" s="240" t="s">
        <v>398</v>
      </c>
      <c r="I113" s="645"/>
      <c r="J113" s="240"/>
      <c r="K113" s="240"/>
      <c r="L113" s="240" t="s">
        <v>400</v>
      </c>
      <c r="M113" s="645"/>
      <c r="N113" s="646"/>
      <c r="O113" s="646"/>
      <c r="P113" s="646"/>
      <c r="Q113" s="646"/>
    </row>
    <row r="114" spans="2:17" ht="16.5" customHeight="1" x14ac:dyDescent="0.25">
      <c r="B114" s="447"/>
      <c r="C114" s="448"/>
      <c r="D114" s="452"/>
      <c r="E114" s="452"/>
      <c r="F114" s="397">
        <v>3</v>
      </c>
      <c r="G114" s="240" t="s">
        <v>390</v>
      </c>
      <c r="H114" s="240" t="s">
        <v>395</v>
      </c>
      <c r="I114" s="645"/>
      <c r="J114" s="240"/>
      <c r="K114" s="240"/>
      <c r="L114" s="240" t="s">
        <v>407</v>
      </c>
      <c r="M114" s="645"/>
      <c r="N114" s="646"/>
      <c r="O114" s="646"/>
      <c r="P114" s="646"/>
      <c r="Q114" s="646"/>
    </row>
    <row r="115" spans="2:17" ht="16.5" customHeight="1" x14ac:dyDescent="0.25">
      <c r="B115" s="447"/>
      <c r="C115" s="448"/>
      <c r="D115" s="452"/>
      <c r="E115" s="452"/>
      <c r="F115" s="398"/>
      <c r="G115" s="240"/>
      <c r="H115" s="240" t="s">
        <v>402</v>
      </c>
      <c r="I115" s="645"/>
      <c r="J115" s="240"/>
      <c r="K115" s="240"/>
      <c r="L115" s="240" t="s">
        <v>408</v>
      </c>
      <c r="M115" s="645"/>
      <c r="N115" s="646"/>
      <c r="O115" s="646"/>
      <c r="P115" s="646"/>
      <c r="Q115" s="646"/>
    </row>
    <row r="116" spans="2:17" ht="16.5" customHeight="1" x14ac:dyDescent="0.25">
      <c r="B116" s="447"/>
      <c r="C116" s="448"/>
      <c r="D116" s="452"/>
      <c r="E116" s="452"/>
      <c r="F116" s="397">
        <v>4</v>
      </c>
      <c r="G116" s="240" t="s">
        <v>391</v>
      </c>
      <c r="H116" s="240" t="s">
        <v>403</v>
      </c>
      <c r="I116" s="645"/>
      <c r="J116" s="240"/>
      <c r="K116" s="240"/>
      <c r="L116" s="240" t="s">
        <v>409</v>
      </c>
      <c r="M116" s="645"/>
      <c r="N116" s="646"/>
      <c r="O116" s="646"/>
      <c r="P116" s="646"/>
      <c r="Q116" s="646"/>
    </row>
    <row r="117" spans="2:17" ht="16.5" customHeight="1" x14ac:dyDescent="0.25">
      <c r="B117" s="447"/>
      <c r="C117" s="448"/>
      <c r="D117" s="452"/>
      <c r="E117" s="452"/>
      <c r="F117" s="398"/>
      <c r="G117" s="240"/>
      <c r="H117" s="240" t="s">
        <v>404</v>
      </c>
      <c r="I117" s="645"/>
      <c r="J117" s="240"/>
      <c r="K117" s="240"/>
      <c r="L117" s="240" t="s">
        <v>410</v>
      </c>
      <c r="M117" s="645"/>
      <c r="N117" s="646"/>
      <c r="O117" s="646"/>
      <c r="P117" s="646"/>
      <c r="Q117" s="646"/>
    </row>
    <row r="118" spans="2:17" ht="16.5" customHeight="1" x14ac:dyDescent="0.25">
      <c r="B118" s="447"/>
      <c r="C118" s="448"/>
      <c r="D118" s="452"/>
      <c r="E118" s="452"/>
      <c r="F118" s="397">
        <v>5</v>
      </c>
      <c r="G118" s="240" t="s">
        <v>392</v>
      </c>
      <c r="H118" s="240" t="s">
        <v>405</v>
      </c>
      <c r="I118" s="645"/>
      <c r="J118" s="240"/>
      <c r="K118" s="240"/>
      <c r="L118" s="240" t="s">
        <v>411</v>
      </c>
      <c r="M118" s="645"/>
      <c r="N118" s="646"/>
      <c r="O118" s="646"/>
      <c r="P118" s="646"/>
      <c r="Q118" s="646"/>
    </row>
    <row r="119" spans="2:17" ht="16.5" customHeight="1" x14ac:dyDescent="0.25">
      <c r="B119" s="449"/>
      <c r="C119" s="450"/>
      <c r="D119" s="453"/>
      <c r="E119" s="453"/>
      <c r="F119" s="398"/>
      <c r="G119" s="240"/>
      <c r="H119" s="240" t="s">
        <v>406</v>
      </c>
      <c r="I119" s="645"/>
      <c r="J119" s="240"/>
      <c r="K119" s="240"/>
      <c r="L119" s="240" t="s">
        <v>412</v>
      </c>
      <c r="M119" s="645"/>
      <c r="N119" s="646"/>
      <c r="O119" s="646"/>
      <c r="P119" s="646"/>
      <c r="Q119" s="646"/>
    </row>
    <row r="120" spans="2:17" ht="15" customHeight="1" x14ac:dyDescent="0.25">
      <c r="B120" s="445" t="str">
        <f>'2 - CONTEXTO'!E44</f>
        <v>Gestión del Talento Humano</v>
      </c>
      <c r="C120" s="446"/>
      <c r="D120" s="451" t="s">
        <v>338</v>
      </c>
      <c r="E120" s="451" t="str">
        <f>'2 - CONTEXTO'!K44</f>
        <v>1. Subdirección de Talento Humano.
2. Secretaría General.
3. Oficina Jurídica</v>
      </c>
      <c r="F120" s="397">
        <v>1</v>
      </c>
      <c r="G120" s="240" t="s">
        <v>545</v>
      </c>
      <c r="H120" s="240" t="s">
        <v>546</v>
      </c>
      <c r="I120" s="645"/>
      <c r="J120" s="240" t="s">
        <v>547</v>
      </c>
      <c r="K120" s="240"/>
      <c r="L120" s="240" t="s">
        <v>548</v>
      </c>
      <c r="M120" s="645"/>
      <c r="N120" s="646" t="s">
        <v>128</v>
      </c>
      <c r="O120" s="646" t="s">
        <v>128</v>
      </c>
      <c r="P120" s="646" t="s">
        <v>128</v>
      </c>
      <c r="Q120" s="646" t="s">
        <v>128</v>
      </c>
    </row>
    <row r="121" spans="2:17" ht="15" customHeight="1" x14ac:dyDescent="0.25">
      <c r="B121" s="447"/>
      <c r="C121" s="448"/>
      <c r="D121" s="452"/>
      <c r="E121" s="452"/>
      <c r="F121" s="398"/>
      <c r="G121" s="240"/>
      <c r="H121" s="240" t="s">
        <v>549</v>
      </c>
      <c r="I121" s="645"/>
      <c r="J121" s="240"/>
      <c r="K121" s="240"/>
      <c r="L121" s="240" t="s">
        <v>550</v>
      </c>
      <c r="M121" s="645"/>
      <c r="N121" s="646"/>
      <c r="O121" s="646"/>
      <c r="P121" s="646"/>
      <c r="Q121" s="646"/>
    </row>
    <row r="122" spans="2:17" ht="15" customHeight="1" x14ac:dyDescent="0.25">
      <c r="B122" s="447"/>
      <c r="C122" s="448"/>
      <c r="D122" s="452"/>
      <c r="E122" s="452"/>
      <c r="F122" s="397">
        <v>2</v>
      </c>
      <c r="G122" s="240" t="s">
        <v>551</v>
      </c>
      <c r="H122" s="240" t="s">
        <v>552</v>
      </c>
      <c r="I122" s="645"/>
      <c r="J122" s="240" t="s">
        <v>553</v>
      </c>
      <c r="K122" s="240"/>
      <c r="L122" s="240" t="s">
        <v>554</v>
      </c>
      <c r="M122" s="645"/>
      <c r="N122" s="646" t="s">
        <v>128</v>
      </c>
      <c r="O122" s="646" t="s">
        <v>128</v>
      </c>
      <c r="P122" s="646" t="s">
        <v>128</v>
      </c>
      <c r="Q122" s="646" t="s">
        <v>128</v>
      </c>
    </row>
    <row r="123" spans="2:17" ht="15" customHeight="1" x14ac:dyDescent="0.25">
      <c r="B123" s="447"/>
      <c r="C123" s="448"/>
      <c r="D123" s="452"/>
      <c r="E123" s="452"/>
      <c r="F123" s="398"/>
      <c r="G123" s="240"/>
      <c r="H123" s="240" t="s">
        <v>555</v>
      </c>
      <c r="I123" s="645"/>
      <c r="J123" s="240"/>
      <c r="K123" s="240"/>
      <c r="L123" s="240" t="s">
        <v>556</v>
      </c>
      <c r="M123" s="645"/>
      <c r="N123" s="646"/>
      <c r="O123" s="646"/>
      <c r="P123" s="646"/>
      <c r="Q123" s="646"/>
    </row>
    <row r="124" spans="2:17" ht="15" customHeight="1" x14ac:dyDescent="0.25">
      <c r="B124" s="447"/>
      <c r="C124" s="448"/>
      <c r="D124" s="452"/>
      <c r="E124" s="452"/>
      <c r="F124" s="397">
        <v>3</v>
      </c>
      <c r="G124" s="240" t="s">
        <v>614</v>
      </c>
      <c r="H124" s="240" t="s">
        <v>615</v>
      </c>
      <c r="I124" s="645"/>
      <c r="J124" s="240" t="s">
        <v>616</v>
      </c>
      <c r="K124" s="240"/>
      <c r="L124" s="240" t="s">
        <v>617</v>
      </c>
      <c r="M124" s="645"/>
      <c r="N124" s="646" t="s">
        <v>128</v>
      </c>
      <c r="O124" s="646" t="s">
        <v>128</v>
      </c>
      <c r="P124" s="646" t="s">
        <v>128</v>
      </c>
      <c r="Q124" s="646" t="s">
        <v>128</v>
      </c>
    </row>
    <row r="125" spans="2:17" ht="15" customHeight="1" x14ac:dyDescent="0.25">
      <c r="B125" s="447"/>
      <c r="C125" s="448"/>
      <c r="D125" s="452"/>
      <c r="E125" s="452"/>
      <c r="F125" s="398"/>
      <c r="G125" s="240"/>
      <c r="H125" s="240" t="s">
        <v>402</v>
      </c>
      <c r="I125" s="645"/>
      <c r="J125" s="240"/>
      <c r="K125" s="240"/>
      <c r="L125" s="240" t="s">
        <v>462</v>
      </c>
      <c r="M125" s="645"/>
      <c r="N125" s="646"/>
      <c r="O125" s="646"/>
      <c r="P125" s="646"/>
      <c r="Q125" s="646"/>
    </row>
    <row r="126" spans="2:17" ht="15" customHeight="1" x14ac:dyDescent="0.25">
      <c r="B126" s="447"/>
      <c r="C126" s="448"/>
      <c r="D126" s="452"/>
      <c r="E126" s="452"/>
      <c r="F126" s="397">
        <v>4</v>
      </c>
      <c r="G126" s="240" t="s">
        <v>618</v>
      </c>
      <c r="H126" s="240" t="s">
        <v>619</v>
      </c>
      <c r="I126" s="645"/>
      <c r="J126" s="240" t="s">
        <v>616</v>
      </c>
      <c r="K126" s="240"/>
      <c r="L126" s="240" t="s">
        <v>617</v>
      </c>
      <c r="M126" s="645"/>
      <c r="N126" s="646" t="s">
        <v>128</v>
      </c>
      <c r="O126" s="646" t="s">
        <v>128</v>
      </c>
      <c r="P126" s="646" t="s">
        <v>128</v>
      </c>
      <c r="Q126" s="646" t="s">
        <v>128</v>
      </c>
    </row>
    <row r="127" spans="2:17" ht="15" customHeight="1" x14ac:dyDescent="0.25">
      <c r="B127" s="447"/>
      <c r="C127" s="448"/>
      <c r="D127" s="452"/>
      <c r="E127" s="452"/>
      <c r="F127" s="398"/>
      <c r="G127" s="240"/>
      <c r="H127" s="240" t="s">
        <v>404</v>
      </c>
      <c r="I127" s="645"/>
      <c r="J127" s="240"/>
      <c r="K127" s="240"/>
      <c r="L127" s="240" t="s">
        <v>462</v>
      </c>
      <c r="M127" s="645"/>
      <c r="N127" s="646"/>
      <c r="O127" s="646"/>
      <c r="P127" s="646"/>
      <c r="Q127" s="646"/>
    </row>
    <row r="128" spans="2:17" ht="15" customHeight="1" x14ac:dyDescent="0.25">
      <c r="B128" s="447"/>
      <c r="C128" s="448"/>
      <c r="D128" s="452"/>
      <c r="E128" s="452"/>
      <c r="F128" s="397">
        <v>5</v>
      </c>
      <c r="G128" s="240" t="s">
        <v>620</v>
      </c>
      <c r="H128" s="240" t="s">
        <v>555</v>
      </c>
      <c r="I128" s="645"/>
      <c r="J128" s="240" t="s">
        <v>616</v>
      </c>
      <c r="K128" s="240"/>
      <c r="L128" s="240" t="s">
        <v>617</v>
      </c>
      <c r="M128" s="645"/>
      <c r="N128" s="646" t="s">
        <v>128</v>
      </c>
      <c r="O128" s="646" t="s">
        <v>128</v>
      </c>
      <c r="P128" s="646" t="s">
        <v>128</v>
      </c>
      <c r="Q128" s="646" t="s">
        <v>128</v>
      </c>
    </row>
    <row r="129" spans="2:17" ht="16.5" customHeight="1" x14ac:dyDescent="0.25">
      <c r="B129" s="449"/>
      <c r="C129" s="450"/>
      <c r="D129" s="453"/>
      <c r="E129" s="453"/>
      <c r="F129" s="398"/>
      <c r="G129" s="240"/>
      <c r="H129" s="240" t="s">
        <v>406</v>
      </c>
      <c r="I129" s="645"/>
      <c r="J129" s="240"/>
      <c r="K129" s="240"/>
      <c r="L129" s="240" t="s">
        <v>462</v>
      </c>
      <c r="M129" s="645"/>
      <c r="N129" s="646"/>
      <c r="O129" s="646"/>
      <c r="P129" s="646"/>
      <c r="Q129" s="646"/>
    </row>
    <row r="130" spans="2:17" ht="16.5" customHeight="1" x14ac:dyDescent="0.25">
      <c r="B130" s="445" t="str">
        <f>'2 - CONTEXTO'!E45</f>
        <v>Apoyo Jurídico</v>
      </c>
      <c r="C130" s="446"/>
      <c r="D130" s="451" t="s">
        <v>341</v>
      </c>
      <c r="E130" s="451" t="str">
        <f>'2 - CONTEXTO'!K45</f>
        <v>1. Oficina Jurídica</v>
      </c>
      <c r="F130" s="397">
        <v>1</v>
      </c>
      <c r="G130" s="240" t="s">
        <v>557</v>
      </c>
      <c r="H130" s="240" t="s">
        <v>558</v>
      </c>
      <c r="I130" s="645"/>
      <c r="J130" s="240" t="s">
        <v>559</v>
      </c>
      <c r="K130" s="240"/>
      <c r="L130" s="240" t="s">
        <v>560</v>
      </c>
      <c r="M130" s="645"/>
      <c r="N130" s="646" t="s">
        <v>128</v>
      </c>
      <c r="O130" s="646" t="s">
        <v>128</v>
      </c>
      <c r="P130" s="646" t="s">
        <v>128</v>
      </c>
      <c r="Q130" s="646" t="s">
        <v>128</v>
      </c>
    </row>
    <row r="131" spans="2:17" ht="15" customHeight="1" x14ac:dyDescent="0.25">
      <c r="B131" s="447"/>
      <c r="C131" s="448"/>
      <c r="D131" s="452"/>
      <c r="E131" s="452"/>
      <c r="F131" s="398"/>
      <c r="G131" s="240"/>
      <c r="H131" s="240" t="s">
        <v>561</v>
      </c>
      <c r="I131" s="645"/>
      <c r="J131" s="240"/>
      <c r="K131" s="240"/>
      <c r="L131" s="240" t="s">
        <v>562</v>
      </c>
      <c r="M131" s="645"/>
      <c r="N131" s="646"/>
      <c r="O131" s="646"/>
      <c r="P131" s="646"/>
      <c r="Q131" s="646"/>
    </row>
    <row r="132" spans="2:17" ht="15" customHeight="1" x14ac:dyDescent="0.25">
      <c r="B132" s="447"/>
      <c r="C132" s="448"/>
      <c r="D132" s="452"/>
      <c r="E132" s="452"/>
      <c r="F132" s="397">
        <v>2</v>
      </c>
      <c r="G132" s="240" t="s">
        <v>563</v>
      </c>
      <c r="H132" s="240" t="s">
        <v>564</v>
      </c>
      <c r="I132" s="645"/>
      <c r="J132" s="240" t="s">
        <v>565</v>
      </c>
      <c r="K132" s="240"/>
      <c r="L132" s="240" t="s">
        <v>566</v>
      </c>
      <c r="M132" s="645"/>
      <c r="N132" s="646" t="s">
        <v>128</v>
      </c>
      <c r="O132" s="646" t="s">
        <v>128</v>
      </c>
      <c r="P132" s="646" t="s">
        <v>128</v>
      </c>
      <c r="Q132" s="646" t="s">
        <v>128</v>
      </c>
    </row>
    <row r="133" spans="2:17" ht="15" customHeight="1" x14ac:dyDescent="0.25">
      <c r="B133" s="447"/>
      <c r="C133" s="448"/>
      <c r="D133" s="452"/>
      <c r="E133" s="452"/>
      <c r="F133" s="398"/>
      <c r="G133" s="240"/>
      <c r="H133" s="240" t="s">
        <v>567</v>
      </c>
      <c r="I133" s="645"/>
      <c r="J133" s="240"/>
      <c r="K133" s="240"/>
      <c r="L133" s="240" t="s">
        <v>568</v>
      </c>
      <c r="M133" s="645"/>
      <c r="N133" s="646"/>
      <c r="O133" s="646"/>
      <c r="P133" s="646"/>
      <c r="Q133" s="646"/>
    </row>
    <row r="134" spans="2:17" ht="15" customHeight="1" x14ac:dyDescent="0.25">
      <c r="B134" s="447"/>
      <c r="C134" s="448"/>
      <c r="D134" s="452"/>
      <c r="E134" s="452"/>
      <c r="F134" s="397">
        <v>3</v>
      </c>
      <c r="G134" s="240" t="s">
        <v>569</v>
      </c>
      <c r="H134" s="240" t="s">
        <v>570</v>
      </c>
      <c r="I134" s="645"/>
      <c r="J134" s="240" t="s">
        <v>571</v>
      </c>
      <c r="K134" s="240"/>
      <c r="L134" s="240" t="s">
        <v>572</v>
      </c>
      <c r="M134" s="645"/>
      <c r="N134" s="646" t="s">
        <v>128</v>
      </c>
      <c r="O134" s="646" t="s">
        <v>128</v>
      </c>
      <c r="P134" s="646" t="s">
        <v>128</v>
      </c>
      <c r="Q134" s="646" t="s">
        <v>128</v>
      </c>
    </row>
    <row r="135" spans="2:17" ht="15" customHeight="1" x14ac:dyDescent="0.25">
      <c r="B135" s="447"/>
      <c r="C135" s="448"/>
      <c r="D135" s="452"/>
      <c r="E135" s="452"/>
      <c r="F135" s="398"/>
      <c r="G135" s="240"/>
      <c r="H135" s="240" t="s">
        <v>573</v>
      </c>
      <c r="I135" s="645"/>
      <c r="J135" s="240"/>
      <c r="K135" s="240"/>
      <c r="L135" s="240" t="s">
        <v>574</v>
      </c>
      <c r="M135" s="645"/>
      <c r="N135" s="646"/>
      <c r="O135" s="646"/>
      <c r="P135" s="646"/>
      <c r="Q135" s="646"/>
    </row>
    <row r="136" spans="2:17" ht="15" customHeight="1" x14ac:dyDescent="0.25">
      <c r="B136" s="447"/>
      <c r="C136" s="448"/>
      <c r="D136" s="452"/>
      <c r="E136" s="452"/>
      <c r="F136" s="397">
        <v>4</v>
      </c>
      <c r="G136" s="240" t="s">
        <v>575</v>
      </c>
      <c r="H136" s="240" t="s">
        <v>576</v>
      </c>
      <c r="I136" s="645"/>
      <c r="J136" s="240" t="s">
        <v>577</v>
      </c>
      <c r="K136" s="240"/>
      <c r="L136" s="240" t="s">
        <v>578</v>
      </c>
      <c r="M136" s="645"/>
      <c r="N136" s="646" t="s">
        <v>128</v>
      </c>
      <c r="O136" s="646" t="s">
        <v>128</v>
      </c>
      <c r="P136" s="646" t="s">
        <v>128</v>
      </c>
      <c r="Q136" s="646" t="s">
        <v>128</v>
      </c>
    </row>
    <row r="137" spans="2:17" ht="15" customHeight="1" x14ac:dyDescent="0.25">
      <c r="B137" s="447"/>
      <c r="C137" s="448"/>
      <c r="D137" s="452"/>
      <c r="E137" s="452"/>
      <c r="F137" s="398"/>
      <c r="G137" s="240"/>
      <c r="H137" s="240" t="s">
        <v>579</v>
      </c>
      <c r="I137" s="645"/>
      <c r="J137" s="240"/>
      <c r="K137" s="240"/>
      <c r="L137" s="240" t="s">
        <v>580</v>
      </c>
      <c r="M137" s="645"/>
      <c r="N137" s="646"/>
      <c r="O137" s="646"/>
      <c r="P137" s="646"/>
      <c r="Q137" s="646"/>
    </row>
    <row r="138" spans="2:17" ht="15" customHeight="1" x14ac:dyDescent="0.25">
      <c r="B138" s="447"/>
      <c r="C138" s="448"/>
      <c r="D138" s="452"/>
      <c r="E138" s="452"/>
      <c r="F138" s="397">
        <v>5</v>
      </c>
      <c r="G138" s="240" t="s">
        <v>392</v>
      </c>
      <c r="H138" s="240" t="s">
        <v>405</v>
      </c>
      <c r="I138" s="645"/>
      <c r="J138" s="240"/>
      <c r="K138" s="240"/>
      <c r="L138" s="240" t="s">
        <v>411</v>
      </c>
      <c r="M138" s="645"/>
      <c r="N138" s="646"/>
      <c r="O138" s="646"/>
      <c r="P138" s="646"/>
      <c r="Q138" s="646"/>
    </row>
    <row r="139" spans="2:17" ht="15" customHeight="1" x14ac:dyDescent="0.25">
      <c r="B139" s="449"/>
      <c r="C139" s="450"/>
      <c r="D139" s="453"/>
      <c r="E139" s="453"/>
      <c r="F139" s="398"/>
      <c r="G139" s="240"/>
      <c r="H139" s="240" t="s">
        <v>406</v>
      </c>
      <c r="I139" s="645"/>
      <c r="J139" s="240"/>
      <c r="K139" s="240"/>
      <c r="L139" s="240" t="s">
        <v>412</v>
      </c>
      <c r="M139" s="645"/>
      <c r="N139" s="646"/>
      <c r="O139" s="646"/>
      <c r="P139" s="646"/>
      <c r="Q139" s="646"/>
    </row>
    <row r="140" spans="2:17" ht="17.25" customHeight="1" x14ac:dyDescent="0.25">
      <c r="B140" s="445" t="str">
        <f>'2 - CONTEXTO'!E46</f>
        <v>Adquisición de Bienes y Servicios</v>
      </c>
      <c r="C140" s="446"/>
      <c r="D140" s="451" t="s">
        <v>345</v>
      </c>
      <c r="E140" s="451" t="str">
        <f>'2 - CONTEXTO'!K46</f>
        <v>1. Subdirección Administrativa y Financiera.
2. Secretaría General.</v>
      </c>
      <c r="F140" s="397">
        <v>1</v>
      </c>
      <c r="G140" s="240" t="s">
        <v>581</v>
      </c>
      <c r="H140" s="240" t="s">
        <v>582</v>
      </c>
      <c r="I140" s="645"/>
      <c r="J140" s="240" t="s">
        <v>583</v>
      </c>
      <c r="K140" s="240"/>
      <c r="L140" s="240" t="s">
        <v>584</v>
      </c>
      <c r="M140" s="645"/>
      <c r="N140" s="646" t="s">
        <v>128</v>
      </c>
      <c r="O140" s="646" t="s">
        <v>128</v>
      </c>
      <c r="P140" s="646" t="s">
        <v>128</v>
      </c>
      <c r="Q140" s="646" t="s">
        <v>128</v>
      </c>
    </row>
    <row r="141" spans="2:17" ht="17.25" customHeight="1" x14ac:dyDescent="0.25">
      <c r="B141" s="447"/>
      <c r="C141" s="448"/>
      <c r="D141" s="452"/>
      <c r="E141" s="452"/>
      <c r="F141" s="398"/>
      <c r="G141" s="240"/>
      <c r="H141" s="240" t="s">
        <v>585</v>
      </c>
      <c r="I141" s="645"/>
      <c r="J141" s="240"/>
      <c r="K141" s="240"/>
      <c r="L141" s="240" t="s">
        <v>586</v>
      </c>
      <c r="M141" s="645"/>
      <c r="N141" s="646"/>
      <c r="O141" s="646"/>
      <c r="P141" s="646"/>
      <c r="Q141" s="646"/>
    </row>
    <row r="142" spans="2:17" ht="17.25" customHeight="1" x14ac:dyDescent="0.25">
      <c r="B142" s="447"/>
      <c r="C142" s="448"/>
      <c r="D142" s="452"/>
      <c r="E142" s="452"/>
      <c r="F142" s="397">
        <v>2</v>
      </c>
      <c r="G142" s="240" t="s">
        <v>587</v>
      </c>
      <c r="H142" s="240" t="s">
        <v>588</v>
      </c>
      <c r="I142" s="645"/>
      <c r="J142" s="240" t="s">
        <v>589</v>
      </c>
      <c r="K142" s="240"/>
      <c r="L142" s="240" t="s">
        <v>584</v>
      </c>
      <c r="M142" s="645"/>
      <c r="N142" s="646" t="s">
        <v>128</v>
      </c>
      <c r="O142" s="646" t="s">
        <v>128</v>
      </c>
      <c r="P142" s="646" t="s">
        <v>128</v>
      </c>
      <c r="Q142" s="646" t="s">
        <v>128</v>
      </c>
    </row>
    <row r="143" spans="2:17" ht="17.25" customHeight="1" x14ac:dyDescent="0.25">
      <c r="B143" s="447"/>
      <c r="C143" s="448"/>
      <c r="D143" s="452"/>
      <c r="E143" s="452"/>
      <c r="F143" s="398"/>
      <c r="G143" s="240"/>
      <c r="H143" s="240" t="s">
        <v>590</v>
      </c>
      <c r="I143" s="645"/>
      <c r="J143" s="240"/>
      <c r="K143" s="240"/>
      <c r="L143" s="240" t="s">
        <v>586</v>
      </c>
      <c r="M143" s="645"/>
      <c r="N143" s="646"/>
      <c r="O143" s="646"/>
      <c r="P143" s="646"/>
      <c r="Q143" s="646"/>
    </row>
    <row r="144" spans="2:17" ht="17.25" customHeight="1" x14ac:dyDescent="0.25">
      <c r="B144" s="447"/>
      <c r="C144" s="448"/>
      <c r="D144" s="452"/>
      <c r="E144" s="452"/>
      <c r="F144" s="397">
        <v>3</v>
      </c>
      <c r="G144" s="240" t="s">
        <v>390</v>
      </c>
      <c r="H144" s="240" t="s">
        <v>395</v>
      </c>
      <c r="I144" s="645"/>
      <c r="J144" s="240"/>
      <c r="K144" s="240"/>
      <c r="L144" s="240" t="s">
        <v>407</v>
      </c>
      <c r="M144" s="645"/>
      <c r="N144" s="646"/>
      <c r="O144" s="646"/>
      <c r="P144" s="646"/>
      <c r="Q144" s="646"/>
    </row>
    <row r="145" spans="2:17" ht="17.25" customHeight="1" x14ac:dyDescent="0.25">
      <c r="B145" s="447"/>
      <c r="C145" s="448"/>
      <c r="D145" s="452"/>
      <c r="E145" s="452"/>
      <c r="F145" s="398"/>
      <c r="G145" s="240"/>
      <c r="H145" s="240" t="s">
        <v>402</v>
      </c>
      <c r="I145" s="645"/>
      <c r="J145" s="240"/>
      <c r="K145" s="240"/>
      <c r="L145" s="240" t="s">
        <v>408</v>
      </c>
      <c r="M145" s="645"/>
      <c r="N145" s="646"/>
      <c r="O145" s="646"/>
      <c r="P145" s="646"/>
      <c r="Q145" s="646"/>
    </row>
    <row r="146" spans="2:17" ht="17.25" customHeight="1" x14ac:dyDescent="0.25">
      <c r="B146" s="447"/>
      <c r="C146" s="448"/>
      <c r="D146" s="452"/>
      <c r="E146" s="452"/>
      <c r="F146" s="397">
        <v>4</v>
      </c>
      <c r="G146" s="240" t="s">
        <v>391</v>
      </c>
      <c r="H146" s="240" t="s">
        <v>403</v>
      </c>
      <c r="I146" s="645"/>
      <c r="J146" s="240"/>
      <c r="K146" s="240"/>
      <c r="L146" s="240" t="s">
        <v>409</v>
      </c>
      <c r="M146" s="645"/>
      <c r="N146" s="646"/>
      <c r="O146" s="646"/>
      <c r="P146" s="646"/>
      <c r="Q146" s="646"/>
    </row>
    <row r="147" spans="2:17" ht="17.25" customHeight="1" x14ac:dyDescent="0.25">
      <c r="B147" s="447"/>
      <c r="C147" s="448"/>
      <c r="D147" s="452"/>
      <c r="E147" s="452"/>
      <c r="F147" s="398"/>
      <c r="G147" s="240"/>
      <c r="H147" s="240" t="s">
        <v>404</v>
      </c>
      <c r="I147" s="645"/>
      <c r="J147" s="240"/>
      <c r="K147" s="240"/>
      <c r="L147" s="240" t="s">
        <v>410</v>
      </c>
      <c r="M147" s="645"/>
      <c r="N147" s="646"/>
      <c r="O147" s="646"/>
      <c r="P147" s="646"/>
      <c r="Q147" s="646"/>
    </row>
    <row r="148" spans="2:17" ht="15" customHeight="1" x14ac:dyDescent="0.25">
      <c r="B148" s="447"/>
      <c r="C148" s="448"/>
      <c r="D148" s="452"/>
      <c r="E148" s="452"/>
      <c r="F148" s="397">
        <v>5</v>
      </c>
      <c r="G148" s="240" t="s">
        <v>392</v>
      </c>
      <c r="H148" s="240" t="s">
        <v>405</v>
      </c>
      <c r="I148" s="645"/>
      <c r="J148" s="240"/>
      <c r="K148" s="240"/>
      <c r="L148" s="240" t="s">
        <v>411</v>
      </c>
      <c r="M148" s="645"/>
      <c r="N148" s="646"/>
      <c r="O148" s="646"/>
      <c r="P148" s="646"/>
      <c r="Q148" s="646"/>
    </row>
    <row r="149" spans="2:17" ht="15" customHeight="1" x14ac:dyDescent="0.25">
      <c r="B149" s="449"/>
      <c r="C149" s="450"/>
      <c r="D149" s="453"/>
      <c r="E149" s="453"/>
      <c r="F149" s="398"/>
      <c r="G149" s="240"/>
      <c r="H149" s="240" t="s">
        <v>406</v>
      </c>
      <c r="I149" s="645"/>
      <c r="J149" s="240"/>
      <c r="K149" s="240"/>
      <c r="L149" s="240" t="s">
        <v>412</v>
      </c>
      <c r="M149" s="645"/>
      <c r="N149" s="646"/>
      <c r="O149" s="646"/>
      <c r="P149" s="646"/>
      <c r="Q149" s="646"/>
    </row>
    <row r="150" spans="2:17" ht="16.5" customHeight="1" x14ac:dyDescent="0.25">
      <c r="B150" s="458" t="str">
        <f>'2 - CONTEXTO'!E47</f>
        <v>Administración de Bienes y Servicios</v>
      </c>
      <c r="C150" s="446"/>
      <c r="D150" s="451" t="s">
        <v>350</v>
      </c>
      <c r="E150" s="451" t="str">
        <f>'2 - CONTEXTO'!K47</f>
        <v>1. Subdirección Administrativa y Financiera.
2. Secretaría General.</v>
      </c>
      <c r="F150" s="397">
        <v>1</v>
      </c>
      <c r="G150" s="240" t="s">
        <v>591</v>
      </c>
      <c r="H150" s="660" t="s">
        <v>592</v>
      </c>
      <c r="I150" s="661"/>
      <c r="J150" s="240" t="s">
        <v>593</v>
      </c>
      <c r="K150" s="240"/>
      <c r="L150" s="240" t="s">
        <v>594</v>
      </c>
      <c r="M150" s="645"/>
      <c r="N150" s="646" t="s">
        <v>128</v>
      </c>
      <c r="O150" s="646" t="s">
        <v>185</v>
      </c>
      <c r="P150" s="646" t="s">
        <v>185</v>
      </c>
      <c r="Q150" s="646" t="s">
        <v>185</v>
      </c>
    </row>
    <row r="151" spans="2:17" ht="15" customHeight="1" x14ac:dyDescent="0.25">
      <c r="B151" s="459"/>
      <c r="C151" s="448"/>
      <c r="D151" s="452"/>
      <c r="E151" s="452"/>
      <c r="F151" s="398"/>
      <c r="G151" s="240"/>
      <c r="H151" s="660" t="s">
        <v>595</v>
      </c>
      <c r="I151" s="661"/>
      <c r="J151" s="240"/>
      <c r="K151" s="240"/>
      <c r="L151" s="240" t="s">
        <v>596</v>
      </c>
      <c r="M151" s="645"/>
      <c r="N151" s="646"/>
      <c r="O151" s="646"/>
      <c r="P151" s="646"/>
      <c r="Q151" s="646"/>
    </row>
    <row r="152" spans="2:17" ht="15" customHeight="1" x14ac:dyDescent="0.25">
      <c r="B152" s="459"/>
      <c r="C152" s="448"/>
      <c r="D152" s="452"/>
      <c r="E152" s="452"/>
      <c r="F152" s="397">
        <v>2</v>
      </c>
      <c r="G152" s="240" t="s">
        <v>597</v>
      </c>
      <c r="H152" s="240" t="s">
        <v>598</v>
      </c>
      <c r="I152" s="645"/>
      <c r="J152" s="240" t="s">
        <v>599</v>
      </c>
      <c r="K152" s="240"/>
      <c r="L152" s="240" t="s">
        <v>600</v>
      </c>
      <c r="M152" s="645"/>
      <c r="N152" s="646" t="s">
        <v>128</v>
      </c>
      <c r="O152" s="646" t="s">
        <v>185</v>
      </c>
      <c r="P152" s="646" t="s">
        <v>128</v>
      </c>
      <c r="Q152" s="646" t="s">
        <v>128</v>
      </c>
    </row>
    <row r="153" spans="2:17" ht="15" customHeight="1" x14ac:dyDescent="0.25">
      <c r="B153" s="459"/>
      <c r="C153" s="448"/>
      <c r="D153" s="452"/>
      <c r="E153" s="452"/>
      <c r="F153" s="398"/>
      <c r="G153" s="240"/>
      <c r="H153" s="240" t="s">
        <v>601</v>
      </c>
      <c r="I153" s="645"/>
      <c r="J153" s="240"/>
      <c r="K153" s="240"/>
      <c r="L153" s="240" t="s">
        <v>462</v>
      </c>
      <c r="M153" s="645"/>
      <c r="N153" s="646"/>
      <c r="O153" s="646"/>
      <c r="P153" s="646"/>
      <c r="Q153" s="646"/>
    </row>
    <row r="154" spans="2:17" ht="15" customHeight="1" x14ac:dyDescent="0.25">
      <c r="B154" s="459"/>
      <c r="C154" s="448"/>
      <c r="D154" s="452"/>
      <c r="E154" s="452"/>
      <c r="F154" s="397">
        <v>3</v>
      </c>
      <c r="G154" s="240" t="s">
        <v>390</v>
      </c>
      <c r="H154" s="240" t="s">
        <v>395</v>
      </c>
      <c r="I154" s="645"/>
      <c r="J154" s="240"/>
      <c r="K154" s="240"/>
      <c r="L154" s="240" t="s">
        <v>407</v>
      </c>
      <c r="M154" s="645"/>
      <c r="N154" s="646"/>
      <c r="O154" s="646"/>
      <c r="P154" s="646"/>
      <c r="Q154" s="646"/>
    </row>
    <row r="155" spans="2:17" ht="15" customHeight="1" x14ac:dyDescent="0.25">
      <c r="B155" s="459"/>
      <c r="C155" s="448"/>
      <c r="D155" s="452"/>
      <c r="E155" s="452"/>
      <c r="F155" s="398"/>
      <c r="G155" s="240"/>
      <c r="H155" s="240" t="s">
        <v>402</v>
      </c>
      <c r="I155" s="645"/>
      <c r="J155" s="240"/>
      <c r="K155" s="240"/>
      <c r="L155" s="240" t="s">
        <v>408</v>
      </c>
      <c r="M155" s="645"/>
      <c r="N155" s="646"/>
      <c r="O155" s="646"/>
      <c r="P155" s="646"/>
      <c r="Q155" s="646"/>
    </row>
    <row r="156" spans="2:17" ht="15" customHeight="1" x14ac:dyDescent="0.25">
      <c r="B156" s="459"/>
      <c r="C156" s="448"/>
      <c r="D156" s="452"/>
      <c r="E156" s="452"/>
      <c r="F156" s="397">
        <v>4</v>
      </c>
      <c r="G156" s="240" t="s">
        <v>391</v>
      </c>
      <c r="H156" s="240" t="s">
        <v>403</v>
      </c>
      <c r="I156" s="645"/>
      <c r="J156" s="240"/>
      <c r="K156" s="240"/>
      <c r="L156" s="240" t="s">
        <v>409</v>
      </c>
      <c r="M156" s="645"/>
      <c r="N156" s="646"/>
      <c r="O156" s="646"/>
      <c r="P156" s="646"/>
      <c r="Q156" s="646"/>
    </row>
    <row r="157" spans="2:17" ht="15" customHeight="1" x14ac:dyDescent="0.25">
      <c r="B157" s="459"/>
      <c r="C157" s="448"/>
      <c r="D157" s="452"/>
      <c r="E157" s="452"/>
      <c r="F157" s="398"/>
      <c r="G157" s="240"/>
      <c r="H157" s="240" t="s">
        <v>404</v>
      </c>
      <c r="I157" s="645"/>
      <c r="J157" s="240"/>
      <c r="K157" s="240"/>
      <c r="L157" s="240" t="s">
        <v>410</v>
      </c>
      <c r="M157" s="645"/>
      <c r="N157" s="646"/>
      <c r="O157" s="646"/>
      <c r="P157" s="646"/>
      <c r="Q157" s="646"/>
    </row>
    <row r="158" spans="2:17" ht="15" customHeight="1" x14ac:dyDescent="0.25">
      <c r="B158" s="459"/>
      <c r="C158" s="448"/>
      <c r="D158" s="452"/>
      <c r="E158" s="452"/>
      <c r="F158" s="397">
        <v>5</v>
      </c>
      <c r="G158" s="240" t="s">
        <v>392</v>
      </c>
      <c r="H158" s="240" t="s">
        <v>405</v>
      </c>
      <c r="I158" s="645"/>
      <c r="J158" s="240"/>
      <c r="K158" s="240"/>
      <c r="L158" s="240" t="s">
        <v>411</v>
      </c>
      <c r="M158" s="645"/>
      <c r="N158" s="646"/>
      <c r="O158" s="646"/>
      <c r="P158" s="646"/>
      <c r="Q158" s="646"/>
    </row>
    <row r="159" spans="2:17" ht="15" customHeight="1" x14ac:dyDescent="0.25">
      <c r="B159" s="460"/>
      <c r="C159" s="450"/>
      <c r="D159" s="453"/>
      <c r="E159" s="453"/>
      <c r="F159" s="398"/>
      <c r="G159" s="240"/>
      <c r="H159" s="240" t="s">
        <v>406</v>
      </c>
      <c r="I159" s="645"/>
      <c r="J159" s="240"/>
      <c r="K159" s="240"/>
      <c r="L159" s="240" t="s">
        <v>412</v>
      </c>
      <c r="M159" s="645"/>
      <c r="N159" s="646"/>
      <c r="O159" s="646"/>
      <c r="P159" s="646"/>
      <c r="Q159" s="646"/>
    </row>
    <row r="160" spans="2:17" ht="16.5" customHeight="1" x14ac:dyDescent="0.25">
      <c r="B160" s="399" t="str">
        <f>'2 - CONTEXTO'!E48</f>
        <v>Gestión Financiera</v>
      </c>
      <c r="C160" s="399"/>
      <c r="D160" s="400" t="s">
        <v>354</v>
      </c>
      <c r="E160" s="400" t="str">
        <f>'2 - CONTEXTO'!K48</f>
        <v xml:space="preserve">1. Secretaría General.
2. Subdirección Administrativa y Financiera.
3. Subdirección de Administracion de Tierras de la Nación.
4. Oficina de Planeación </v>
      </c>
      <c r="F160" s="397">
        <v>1</v>
      </c>
      <c r="G160" s="240" t="s">
        <v>602</v>
      </c>
      <c r="H160" s="240" t="s">
        <v>603</v>
      </c>
      <c r="I160" s="645"/>
      <c r="J160" s="240" t="s">
        <v>604</v>
      </c>
      <c r="K160" s="240"/>
      <c r="L160" s="240" t="s">
        <v>605</v>
      </c>
      <c r="M160" s="645"/>
      <c r="N160" s="646" t="s">
        <v>128</v>
      </c>
      <c r="O160" s="646" t="s">
        <v>128</v>
      </c>
      <c r="P160" s="646" t="s">
        <v>128</v>
      </c>
      <c r="Q160" s="646" t="s">
        <v>128</v>
      </c>
    </row>
    <row r="161" spans="2:17" ht="15" customHeight="1" x14ac:dyDescent="0.25">
      <c r="B161" s="399"/>
      <c r="C161" s="399"/>
      <c r="D161" s="400"/>
      <c r="E161" s="400"/>
      <c r="F161" s="398"/>
      <c r="G161" s="240"/>
      <c r="H161" s="240" t="s">
        <v>606</v>
      </c>
      <c r="I161" s="645"/>
      <c r="J161" s="240"/>
      <c r="K161" s="240"/>
      <c r="L161" s="240" t="s">
        <v>607</v>
      </c>
      <c r="M161" s="645"/>
      <c r="N161" s="646"/>
      <c r="O161" s="646"/>
      <c r="P161" s="646"/>
      <c r="Q161" s="646"/>
    </row>
    <row r="162" spans="2:17" ht="15" customHeight="1" x14ac:dyDescent="0.25">
      <c r="B162" s="399"/>
      <c r="C162" s="399"/>
      <c r="D162" s="400"/>
      <c r="E162" s="400"/>
      <c r="F162" s="397">
        <v>2</v>
      </c>
      <c r="G162" s="240" t="s">
        <v>389</v>
      </c>
      <c r="H162" s="240" t="s">
        <v>394</v>
      </c>
      <c r="I162" s="645"/>
      <c r="J162" s="240"/>
      <c r="K162" s="240"/>
      <c r="L162" s="240" t="s">
        <v>397</v>
      </c>
      <c r="M162" s="645"/>
      <c r="N162" s="646"/>
      <c r="O162" s="646"/>
      <c r="P162" s="646"/>
      <c r="Q162" s="646"/>
    </row>
    <row r="163" spans="2:17" ht="15" customHeight="1" x14ac:dyDescent="0.25">
      <c r="B163" s="399"/>
      <c r="C163" s="399"/>
      <c r="D163" s="400"/>
      <c r="E163" s="400"/>
      <c r="F163" s="398"/>
      <c r="G163" s="240"/>
      <c r="H163" s="240" t="s">
        <v>398</v>
      </c>
      <c r="I163" s="645"/>
      <c r="J163" s="240"/>
      <c r="K163" s="240"/>
      <c r="L163" s="240" t="s">
        <v>400</v>
      </c>
      <c r="M163" s="645"/>
      <c r="N163" s="646"/>
      <c r="O163" s="646"/>
      <c r="P163" s="646"/>
      <c r="Q163" s="646"/>
    </row>
    <row r="164" spans="2:17" ht="15" customHeight="1" x14ac:dyDescent="0.25">
      <c r="B164" s="399"/>
      <c r="C164" s="399"/>
      <c r="D164" s="400"/>
      <c r="E164" s="400"/>
      <c r="F164" s="397">
        <v>3</v>
      </c>
      <c r="G164" s="240" t="s">
        <v>390</v>
      </c>
      <c r="H164" s="240" t="s">
        <v>395</v>
      </c>
      <c r="I164" s="645"/>
      <c r="J164" s="240"/>
      <c r="K164" s="240"/>
      <c r="L164" s="240" t="s">
        <v>407</v>
      </c>
      <c r="M164" s="645"/>
      <c r="N164" s="646"/>
      <c r="O164" s="646"/>
      <c r="P164" s="646"/>
      <c r="Q164" s="646"/>
    </row>
    <row r="165" spans="2:17" ht="15" customHeight="1" x14ac:dyDescent="0.25">
      <c r="B165" s="399"/>
      <c r="C165" s="399"/>
      <c r="D165" s="400"/>
      <c r="E165" s="400"/>
      <c r="F165" s="398"/>
      <c r="G165" s="240"/>
      <c r="H165" s="240" t="s">
        <v>402</v>
      </c>
      <c r="I165" s="645"/>
      <c r="J165" s="240"/>
      <c r="K165" s="240"/>
      <c r="L165" s="240" t="s">
        <v>408</v>
      </c>
      <c r="M165" s="645"/>
      <c r="N165" s="646"/>
      <c r="O165" s="646"/>
      <c r="P165" s="646"/>
      <c r="Q165" s="646"/>
    </row>
    <row r="166" spans="2:17" ht="15" customHeight="1" x14ac:dyDescent="0.25">
      <c r="B166" s="399"/>
      <c r="C166" s="399"/>
      <c r="D166" s="400"/>
      <c r="E166" s="400"/>
      <c r="F166" s="397">
        <v>4</v>
      </c>
      <c r="G166" s="240" t="s">
        <v>391</v>
      </c>
      <c r="H166" s="240" t="s">
        <v>403</v>
      </c>
      <c r="I166" s="645"/>
      <c r="J166" s="240"/>
      <c r="K166" s="240"/>
      <c r="L166" s="240" t="s">
        <v>409</v>
      </c>
      <c r="M166" s="645"/>
      <c r="N166" s="646"/>
      <c r="O166" s="646"/>
      <c r="P166" s="646"/>
      <c r="Q166" s="646"/>
    </row>
    <row r="167" spans="2:17" ht="15" customHeight="1" x14ac:dyDescent="0.25">
      <c r="B167" s="399"/>
      <c r="C167" s="399"/>
      <c r="D167" s="400"/>
      <c r="E167" s="400"/>
      <c r="F167" s="398"/>
      <c r="G167" s="240"/>
      <c r="H167" s="240" t="s">
        <v>404</v>
      </c>
      <c r="I167" s="645"/>
      <c r="J167" s="240"/>
      <c r="K167" s="240"/>
      <c r="L167" s="240" t="s">
        <v>410</v>
      </c>
      <c r="M167" s="645"/>
      <c r="N167" s="646"/>
      <c r="O167" s="646"/>
      <c r="P167" s="646"/>
      <c r="Q167" s="646"/>
    </row>
    <row r="168" spans="2:17" ht="15" customHeight="1" x14ac:dyDescent="0.25">
      <c r="B168" s="399"/>
      <c r="C168" s="399"/>
      <c r="D168" s="400"/>
      <c r="E168" s="400"/>
      <c r="F168" s="397">
        <v>5</v>
      </c>
      <c r="G168" s="240" t="s">
        <v>392</v>
      </c>
      <c r="H168" s="240" t="s">
        <v>405</v>
      </c>
      <c r="I168" s="645"/>
      <c r="J168" s="240"/>
      <c r="K168" s="240"/>
      <c r="L168" s="240" t="s">
        <v>411</v>
      </c>
      <c r="M168" s="645"/>
      <c r="N168" s="646"/>
      <c r="O168" s="646"/>
      <c r="P168" s="646"/>
      <c r="Q168" s="646"/>
    </row>
    <row r="169" spans="2:17" ht="15" customHeight="1" x14ac:dyDescent="0.25">
      <c r="B169" s="399"/>
      <c r="C169" s="399"/>
      <c r="D169" s="400"/>
      <c r="E169" s="400"/>
      <c r="F169" s="398"/>
      <c r="G169" s="240"/>
      <c r="H169" s="240" t="s">
        <v>406</v>
      </c>
      <c r="I169" s="645"/>
      <c r="J169" s="240"/>
      <c r="K169" s="240"/>
      <c r="L169" s="240" t="s">
        <v>412</v>
      </c>
      <c r="M169" s="645"/>
      <c r="N169" s="646"/>
      <c r="O169" s="646"/>
      <c r="P169" s="646"/>
      <c r="Q169" s="646"/>
    </row>
    <row r="170" spans="2:17" ht="16.5" customHeight="1" x14ac:dyDescent="0.25">
      <c r="B170" s="399" t="str">
        <f>'2 - CONTEXTO'!E49</f>
        <v>Seguimiento, Evaluación y Mejora</v>
      </c>
      <c r="C170" s="399"/>
      <c r="D170" s="400" t="s">
        <v>431</v>
      </c>
      <c r="E170" s="400" t="str">
        <f>'2 - CONTEXTO'!K49</f>
        <v xml:space="preserve">1. Oficina de Control Interno.
2. Oficina de Planeación.
3. Oficina del Inspector de Gestión de Tierras.
4. Secretaría General
</v>
      </c>
      <c r="F170" s="397">
        <v>1</v>
      </c>
      <c r="G170" s="662" t="s">
        <v>608</v>
      </c>
      <c r="H170" s="662" t="s">
        <v>609</v>
      </c>
      <c r="I170" s="244"/>
      <c r="J170" s="662" t="s">
        <v>610</v>
      </c>
      <c r="K170" s="662"/>
      <c r="L170" s="662" t="s">
        <v>611</v>
      </c>
      <c r="M170" s="244"/>
      <c r="N170" s="646" t="s">
        <v>128</v>
      </c>
      <c r="O170" s="646" t="s">
        <v>128</v>
      </c>
      <c r="P170" s="646" t="s">
        <v>128</v>
      </c>
      <c r="Q170" s="646" t="s">
        <v>128</v>
      </c>
    </row>
    <row r="171" spans="2:17" ht="15" customHeight="1" x14ac:dyDescent="0.25">
      <c r="B171" s="399"/>
      <c r="C171" s="399"/>
      <c r="D171" s="400"/>
      <c r="E171" s="400"/>
      <c r="F171" s="398"/>
      <c r="G171" s="662"/>
      <c r="H171" s="662" t="s">
        <v>612</v>
      </c>
      <c r="I171" s="244"/>
      <c r="J171" s="662"/>
      <c r="K171" s="662"/>
      <c r="L171" s="662" t="s">
        <v>613</v>
      </c>
      <c r="M171" s="244"/>
      <c r="N171" s="646"/>
      <c r="O171" s="646"/>
      <c r="P171" s="646"/>
      <c r="Q171" s="646"/>
    </row>
    <row r="172" spans="2:17" ht="15" customHeight="1" x14ac:dyDescent="0.25">
      <c r="B172" s="399"/>
      <c r="C172" s="399"/>
      <c r="D172" s="400"/>
      <c r="E172" s="400"/>
      <c r="F172" s="397">
        <v>2</v>
      </c>
      <c r="G172" s="240" t="s">
        <v>389</v>
      </c>
      <c r="H172" s="240" t="s">
        <v>394</v>
      </c>
      <c r="I172" s="645"/>
      <c r="J172" s="240"/>
      <c r="K172" s="240"/>
      <c r="L172" s="240" t="s">
        <v>397</v>
      </c>
      <c r="M172" s="645"/>
      <c r="N172" s="646"/>
      <c r="O172" s="646"/>
      <c r="P172" s="646"/>
      <c r="Q172" s="646"/>
    </row>
    <row r="173" spans="2:17" ht="15" customHeight="1" x14ac:dyDescent="0.25">
      <c r="B173" s="399"/>
      <c r="C173" s="399"/>
      <c r="D173" s="400"/>
      <c r="E173" s="400"/>
      <c r="F173" s="398"/>
      <c r="G173" s="240"/>
      <c r="H173" s="240" t="s">
        <v>398</v>
      </c>
      <c r="I173" s="645"/>
      <c r="J173" s="240"/>
      <c r="K173" s="240"/>
      <c r="L173" s="240" t="s">
        <v>400</v>
      </c>
      <c r="M173" s="645"/>
      <c r="N173" s="646"/>
      <c r="O173" s="646"/>
      <c r="P173" s="646"/>
      <c r="Q173" s="646"/>
    </row>
    <row r="174" spans="2:17" ht="15" customHeight="1" x14ac:dyDescent="0.25">
      <c r="B174" s="399"/>
      <c r="C174" s="399"/>
      <c r="D174" s="400"/>
      <c r="E174" s="400"/>
      <c r="F174" s="397">
        <v>3</v>
      </c>
      <c r="G174" s="240" t="s">
        <v>390</v>
      </c>
      <c r="H174" s="240" t="s">
        <v>395</v>
      </c>
      <c r="I174" s="645"/>
      <c r="J174" s="240"/>
      <c r="K174" s="240"/>
      <c r="L174" s="240" t="s">
        <v>407</v>
      </c>
      <c r="M174" s="645"/>
      <c r="N174" s="646"/>
      <c r="O174" s="646"/>
      <c r="P174" s="646"/>
      <c r="Q174" s="646"/>
    </row>
    <row r="175" spans="2:17" ht="15" customHeight="1" x14ac:dyDescent="0.25">
      <c r="B175" s="399"/>
      <c r="C175" s="399"/>
      <c r="D175" s="400"/>
      <c r="E175" s="400"/>
      <c r="F175" s="398"/>
      <c r="G175" s="240"/>
      <c r="H175" s="240" t="s">
        <v>402</v>
      </c>
      <c r="I175" s="645"/>
      <c r="J175" s="240"/>
      <c r="K175" s="240"/>
      <c r="L175" s="240" t="s">
        <v>408</v>
      </c>
      <c r="M175" s="645"/>
      <c r="N175" s="646"/>
      <c r="O175" s="646"/>
      <c r="P175" s="646"/>
      <c r="Q175" s="646"/>
    </row>
    <row r="176" spans="2:17" ht="15" customHeight="1" x14ac:dyDescent="0.25">
      <c r="B176" s="399"/>
      <c r="C176" s="399"/>
      <c r="D176" s="400"/>
      <c r="E176" s="400"/>
      <c r="F176" s="397">
        <v>4</v>
      </c>
      <c r="G176" s="240" t="s">
        <v>391</v>
      </c>
      <c r="H176" s="240" t="s">
        <v>403</v>
      </c>
      <c r="I176" s="645"/>
      <c r="J176" s="240"/>
      <c r="K176" s="240"/>
      <c r="L176" s="240" t="s">
        <v>409</v>
      </c>
      <c r="M176" s="645"/>
      <c r="N176" s="646"/>
      <c r="O176" s="646"/>
      <c r="P176" s="646"/>
      <c r="Q176" s="646"/>
    </row>
    <row r="177" spans="2:17" ht="15" customHeight="1" x14ac:dyDescent="0.25">
      <c r="B177" s="399"/>
      <c r="C177" s="399"/>
      <c r="D177" s="400"/>
      <c r="E177" s="400"/>
      <c r="F177" s="398"/>
      <c r="G177" s="240"/>
      <c r="H177" s="240" t="s">
        <v>404</v>
      </c>
      <c r="I177" s="645"/>
      <c r="J177" s="240"/>
      <c r="K177" s="240"/>
      <c r="L177" s="240" t="s">
        <v>410</v>
      </c>
      <c r="M177" s="645"/>
      <c r="N177" s="646"/>
      <c r="O177" s="646"/>
      <c r="P177" s="646"/>
      <c r="Q177" s="646"/>
    </row>
    <row r="178" spans="2:17" ht="15" customHeight="1" x14ac:dyDescent="0.25">
      <c r="B178" s="399"/>
      <c r="C178" s="399"/>
      <c r="D178" s="400"/>
      <c r="E178" s="400"/>
      <c r="F178" s="397">
        <v>5</v>
      </c>
      <c r="G178" s="240" t="s">
        <v>392</v>
      </c>
      <c r="H178" s="240" t="s">
        <v>405</v>
      </c>
      <c r="I178" s="645"/>
      <c r="J178" s="240"/>
      <c r="K178" s="240"/>
      <c r="L178" s="240" t="s">
        <v>411</v>
      </c>
      <c r="M178" s="645"/>
      <c r="N178" s="646"/>
      <c r="O178" s="646"/>
      <c r="P178" s="646"/>
      <c r="Q178" s="646"/>
    </row>
    <row r="179" spans="2:17" ht="15" customHeight="1" x14ac:dyDescent="0.25">
      <c r="B179" s="399"/>
      <c r="C179" s="399"/>
      <c r="D179" s="400"/>
      <c r="E179" s="400"/>
      <c r="F179" s="398"/>
      <c r="G179" s="240"/>
      <c r="H179" s="240" t="s">
        <v>406</v>
      </c>
      <c r="I179" s="645"/>
      <c r="J179" s="240"/>
      <c r="K179" s="240"/>
      <c r="L179" s="240" t="s">
        <v>412</v>
      </c>
      <c r="M179" s="645"/>
      <c r="N179" s="646"/>
      <c r="O179" s="646"/>
      <c r="P179" s="646"/>
      <c r="Q179" s="646"/>
    </row>
    <row r="180" spans="2:17" ht="18.75" x14ac:dyDescent="0.3">
      <c r="B180" s="3"/>
      <c r="C180" s="79"/>
      <c r="D180" s="79"/>
      <c r="E180" s="79"/>
      <c r="F180" s="79"/>
      <c r="G180" s="74"/>
      <c r="H180" s="74"/>
      <c r="I180" s="74"/>
      <c r="J180" s="74"/>
      <c r="K180" s="74"/>
      <c r="L180" s="74"/>
      <c r="M180" s="74"/>
      <c r="N180" s="4"/>
      <c r="O180" s="4"/>
      <c r="P180" s="4"/>
      <c r="Q180" s="5"/>
    </row>
    <row r="181" spans="2:17" x14ac:dyDescent="0.25">
      <c r="B181" s="3"/>
      <c r="C181" s="4"/>
      <c r="D181" s="4"/>
      <c r="E181" s="4"/>
      <c r="F181" s="4"/>
      <c r="G181" s="4"/>
      <c r="H181" s="4"/>
      <c r="I181" s="4"/>
      <c r="J181" s="4"/>
      <c r="K181" s="4"/>
      <c r="L181" s="4"/>
      <c r="M181" s="4"/>
      <c r="N181" s="4"/>
      <c r="O181" s="4"/>
      <c r="P181" s="4"/>
      <c r="Q181" s="5"/>
    </row>
    <row r="182" spans="2:17" ht="69" customHeight="1" thickBot="1" x14ac:dyDescent="0.3">
      <c r="B182" s="84"/>
      <c r="C182" s="85"/>
      <c r="D182" s="85"/>
      <c r="E182" s="85"/>
      <c r="F182" s="85"/>
      <c r="G182" s="85"/>
      <c r="H182" s="85"/>
      <c r="I182" s="85"/>
      <c r="J182" s="85"/>
      <c r="K182" s="85"/>
      <c r="L182" s="85"/>
      <c r="M182" s="85"/>
      <c r="N182" s="85"/>
      <c r="O182" s="85"/>
      <c r="P182" s="85"/>
      <c r="Q182" s="86"/>
    </row>
  </sheetData>
  <sheetProtection algorithmName="SHA-512" hashValue="awQYHS/mRYpHiZqpCxYkyQlMF3ZdqzaJzju5gvOkythf1EG7+Vd8Fve9YJzIX6QCLO4JaXbbIQnR5P4WEC1ECg==" saltValue="NhF1D31/FFVyk78W945DHA==" spinCount="100000" sheet="1" objects="1" scenarios="1" formatCells="0" formatColumns="0" formatRows="0"/>
  <mergeCells count="994">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F148:F149"/>
    <mergeCell ref="G148:G149"/>
    <mergeCell ref="J148:K149"/>
    <mergeCell ref="N148:N149"/>
    <mergeCell ref="O148:O149"/>
    <mergeCell ref="P148:P149"/>
    <mergeCell ref="Q148:Q149"/>
    <mergeCell ref="H149:I149"/>
    <mergeCell ref="L149:M149"/>
    <mergeCell ref="L148:M148"/>
    <mergeCell ref="H148:I148"/>
    <mergeCell ref="F146:F147"/>
    <mergeCell ref="G146:G147"/>
    <mergeCell ref="J146:K147"/>
    <mergeCell ref="N146:N147"/>
    <mergeCell ref="O146:O147"/>
    <mergeCell ref="P146:P147"/>
    <mergeCell ref="Q146:Q147"/>
    <mergeCell ref="H147:I147"/>
    <mergeCell ref="L147:M147"/>
    <mergeCell ref="Q142:Q143"/>
    <mergeCell ref="H143:I143"/>
    <mergeCell ref="L143:M143"/>
    <mergeCell ref="F144:F145"/>
    <mergeCell ref="G144:G145"/>
    <mergeCell ref="J144:K145"/>
    <mergeCell ref="N144:N145"/>
    <mergeCell ref="O144:O145"/>
    <mergeCell ref="P144:P145"/>
    <mergeCell ref="Q144:Q145"/>
    <mergeCell ref="H145:I145"/>
    <mergeCell ref="L145:M145"/>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0:O101"/>
    <mergeCell ref="P100:P101"/>
    <mergeCell ref="Q100:Q101"/>
    <mergeCell ref="Q102:Q103"/>
    <mergeCell ref="P102:P103"/>
    <mergeCell ref="O102:O103"/>
    <mergeCell ref="N102:N103"/>
    <mergeCell ref="L103:M103"/>
    <mergeCell ref="J102:K103"/>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P90:P91"/>
    <mergeCell ref="Q90:Q91"/>
    <mergeCell ref="Q92:Q93"/>
    <mergeCell ref="P92:P93"/>
    <mergeCell ref="O92:O93"/>
    <mergeCell ref="N92:N93"/>
    <mergeCell ref="L93:M93"/>
    <mergeCell ref="J92:K93"/>
    <mergeCell ref="J90:K91"/>
    <mergeCell ref="L91:M91"/>
    <mergeCell ref="N90:N91"/>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O86:O87"/>
    <mergeCell ref="P86:P87"/>
    <mergeCell ref="Q86:Q87"/>
    <mergeCell ref="Q88:Q89"/>
    <mergeCell ref="P88:P89"/>
    <mergeCell ref="O88:O89"/>
    <mergeCell ref="N88:N89"/>
    <mergeCell ref="L89:M89"/>
    <mergeCell ref="J88:K89"/>
    <mergeCell ref="G84:G85"/>
    <mergeCell ref="F84:F85"/>
    <mergeCell ref="F86:F87"/>
    <mergeCell ref="G86:G87"/>
    <mergeCell ref="H87:I87"/>
    <mergeCell ref="J86:K87"/>
    <mergeCell ref="L87:M87"/>
    <mergeCell ref="N86:N87"/>
    <mergeCell ref="L86:M86"/>
    <mergeCell ref="P82:P83"/>
    <mergeCell ref="Q82:Q83"/>
    <mergeCell ref="Q84:Q85"/>
    <mergeCell ref="P84:P85"/>
    <mergeCell ref="O84:O85"/>
    <mergeCell ref="N84:N85"/>
    <mergeCell ref="L85:M85"/>
    <mergeCell ref="J84:K85"/>
    <mergeCell ref="H85:I85"/>
    <mergeCell ref="G80:G81"/>
    <mergeCell ref="F80:F81"/>
    <mergeCell ref="F82:F83"/>
    <mergeCell ref="G82:G83"/>
    <mergeCell ref="H83:I83"/>
    <mergeCell ref="J82:K83"/>
    <mergeCell ref="L83:M83"/>
    <mergeCell ref="N82:N83"/>
    <mergeCell ref="O82:O83"/>
    <mergeCell ref="N78:N79"/>
    <mergeCell ref="O78:O79"/>
    <mergeCell ref="P78:P79"/>
    <mergeCell ref="Q78:Q79"/>
    <mergeCell ref="Q80:Q81"/>
    <mergeCell ref="P80:P81"/>
    <mergeCell ref="O80:O81"/>
    <mergeCell ref="N80:N81"/>
    <mergeCell ref="L81:M81"/>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Q64:Q65"/>
    <mergeCell ref="P64:P65"/>
    <mergeCell ref="O64:O65"/>
    <mergeCell ref="N64:N65"/>
    <mergeCell ref="L65:M65"/>
    <mergeCell ref="N66:N67"/>
    <mergeCell ref="O66:O67"/>
    <mergeCell ref="P66:P67"/>
    <mergeCell ref="Q66:Q67"/>
    <mergeCell ref="L64:M64"/>
    <mergeCell ref="L66:M66"/>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58:Q59"/>
    <mergeCell ref="P58:P59"/>
    <mergeCell ref="O58:O59"/>
    <mergeCell ref="N58:N59"/>
    <mergeCell ref="L59:M59"/>
    <mergeCell ref="J58:K59"/>
    <mergeCell ref="H59:I59"/>
    <mergeCell ref="G58:G59"/>
    <mergeCell ref="F58:F59"/>
    <mergeCell ref="O56:O57"/>
    <mergeCell ref="P56:P57"/>
    <mergeCell ref="Q56:Q57"/>
    <mergeCell ref="P50:P51"/>
    <mergeCell ref="Q50:Q51"/>
    <mergeCell ref="O52:O53"/>
    <mergeCell ref="P52:P53"/>
    <mergeCell ref="Q52:Q53"/>
    <mergeCell ref="Q54:Q55"/>
    <mergeCell ref="P54:P55"/>
    <mergeCell ref="O54:O55"/>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G48:G49"/>
    <mergeCell ref="F48:F49"/>
    <mergeCell ref="F50:F51"/>
    <mergeCell ref="G50:G51"/>
    <mergeCell ref="H51:I51"/>
    <mergeCell ref="J50:K51"/>
    <mergeCell ref="L51:M51"/>
    <mergeCell ref="N50:N51"/>
    <mergeCell ref="O50:O51"/>
    <mergeCell ref="H50:I50"/>
    <mergeCell ref="L50:M50"/>
    <mergeCell ref="P46:P47"/>
    <mergeCell ref="Q46:Q47"/>
    <mergeCell ref="Q48:Q49"/>
    <mergeCell ref="P48:P49"/>
    <mergeCell ref="O48:O49"/>
    <mergeCell ref="N48:N49"/>
    <mergeCell ref="L49:M49"/>
    <mergeCell ref="J48:K49"/>
    <mergeCell ref="H49:I49"/>
    <mergeCell ref="L48:M48"/>
    <mergeCell ref="G44:G45"/>
    <mergeCell ref="F44:F45"/>
    <mergeCell ref="F46:F47"/>
    <mergeCell ref="G46:G47"/>
    <mergeCell ref="H47:I47"/>
    <mergeCell ref="J46:K47"/>
    <mergeCell ref="L47:M47"/>
    <mergeCell ref="N46:N47"/>
    <mergeCell ref="O46:O47"/>
    <mergeCell ref="H44:I44"/>
    <mergeCell ref="H46:I46"/>
    <mergeCell ref="L44:M44"/>
    <mergeCell ref="L46:M46"/>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Q36:Q37"/>
    <mergeCell ref="Q38:Q39"/>
    <mergeCell ref="P38:P39"/>
    <mergeCell ref="O38:O39"/>
    <mergeCell ref="N38:N39"/>
    <mergeCell ref="L39:M39"/>
    <mergeCell ref="J38:K39"/>
    <mergeCell ref="H39:I39"/>
    <mergeCell ref="G38:G39"/>
    <mergeCell ref="H36:I36"/>
    <mergeCell ref="H38:I38"/>
    <mergeCell ref="Q32:Q33"/>
    <mergeCell ref="Q34:Q35"/>
    <mergeCell ref="P34:P35"/>
    <mergeCell ref="O34:O35"/>
    <mergeCell ref="N34:N35"/>
    <mergeCell ref="L35:M35"/>
    <mergeCell ref="J34:K35"/>
    <mergeCell ref="H35:I35"/>
    <mergeCell ref="G34:G35"/>
    <mergeCell ref="H34:I34"/>
    <mergeCell ref="H33:I33"/>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J14:K15"/>
    <mergeCell ref="H18:I18"/>
    <mergeCell ref="H20:I20"/>
    <mergeCell ref="H12:I12"/>
    <mergeCell ref="F12:F13"/>
    <mergeCell ref="G12:G13"/>
    <mergeCell ref="J12:K13"/>
    <mergeCell ref="H14:I14"/>
    <mergeCell ref="H16:I16"/>
    <mergeCell ref="J16:K17"/>
    <mergeCell ref="D12:D21"/>
    <mergeCell ref="E12:E21"/>
    <mergeCell ref="F18:F19"/>
    <mergeCell ref="G18:G19"/>
    <mergeCell ref="F20:F21"/>
    <mergeCell ref="G20:G21"/>
    <mergeCell ref="F16:F17"/>
    <mergeCell ref="G16:G17"/>
    <mergeCell ref="F14:F15"/>
    <mergeCell ref="G14:G15"/>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B170:C179"/>
    <mergeCell ref="D170:D179"/>
    <mergeCell ref="E170:E179"/>
    <mergeCell ref="F170:F171"/>
    <mergeCell ref="G170:G171"/>
    <mergeCell ref="H170:I170"/>
    <mergeCell ref="J170:K171"/>
    <mergeCell ref="L170:M170"/>
    <mergeCell ref="N170:N171"/>
    <mergeCell ref="F174:F175"/>
    <mergeCell ref="G174:G175"/>
    <mergeCell ref="H174:I174"/>
    <mergeCell ref="J174:K175"/>
    <mergeCell ref="L174:M174"/>
    <mergeCell ref="N174:N175"/>
    <mergeCell ref="F178:F179"/>
    <mergeCell ref="G178:G179"/>
    <mergeCell ref="H178:I178"/>
    <mergeCell ref="J178:K179"/>
    <mergeCell ref="L178:M178"/>
    <mergeCell ref="N178:N179"/>
    <mergeCell ref="F176:F177"/>
    <mergeCell ref="G176:G177"/>
    <mergeCell ref="H176:I176"/>
    <mergeCell ref="F172:F173"/>
    <mergeCell ref="G172:G173"/>
    <mergeCell ref="H172:I172"/>
    <mergeCell ref="J172:K173"/>
    <mergeCell ref="L172:M172"/>
    <mergeCell ref="N172:N173"/>
    <mergeCell ref="O172:O173"/>
    <mergeCell ref="P172:P173"/>
    <mergeCell ref="Q172:Q173"/>
    <mergeCell ref="H173:I173"/>
    <mergeCell ref="L173:M173"/>
    <mergeCell ref="O178:O179"/>
    <mergeCell ref="P178:P179"/>
    <mergeCell ref="Q178:Q179"/>
    <mergeCell ref="H179:I179"/>
    <mergeCell ref="L179:M179"/>
    <mergeCell ref="O170:O171"/>
    <mergeCell ref="P170:P171"/>
    <mergeCell ref="Q170:Q171"/>
    <mergeCell ref="H171:I171"/>
    <mergeCell ref="L171:M171"/>
    <mergeCell ref="O174:O175"/>
    <mergeCell ref="P174:P175"/>
    <mergeCell ref="Q174:Q175"/>
    <mergeCell ref="H175:I175"/>
    <mergeCell ref="L175:M175"/>
    <mergeCell ref="J176:K177"/>
    <mergeCell ref="L176:M176"/>
    <mergeCell ref="N176:N177"/>
    <mergeCell ref="O176:O177"/>
    <mergeCell ref="P176:P177"/>
    <mergeCell ref="Q176:Q177"/>
    <mergeCell ref="H177:I177"/>
    <mergeCell ref="L177:M177"/>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N64:Q64 N66:Q66 N68:Q68 N70:Q70 N82:Q82 N84:Q84 N86:Q86 N88:Q88 N72:Q72 N74:Q74 N76:Q76 N78:Q78 N80:Q80 N90:Q90 N92:Q92 N94:Q94 N96:Q96 N98:Q98 N108:Q108 N110:Q110 N112:Q112 N114:Q114 N116:Q116 N128:Q128 N120:Q120 N122:Q122 N124:Q124 N126:Q126 N136:Q136 N138:Q138 N130:Q130 N132:Q132 N134:Q134 N144:Q144 N146:Q146 N148:Q148 N140:Q140 N142:Q142 N152:Q152 N154:Q154 N156:Q156 N158:Q158 N150:Q150 N162:Q162 N164:Q164 N166:Q166 N168:Q168 N160:Q160 N172:Q172 N174:Q174 N176:Q176 N178:Q178 N170:Q170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7"/>
  <sheetViews>
    <sheetView zoomScale="70" zoomScaleNormal="70" workbookViewId="0">
      <selection activeCell="G11" sqref="G11"/>
    </sheetView>
  </sheetViews>
  <sheetFormatPr baseColWidth="10" defaultRowHeight="15" x14ac:dyDescent="0.25"/>
  <cols>
    <col min="1" max="1" width="2" style="1" customWidth="1"/>
    <col min="2" max="2" width="17.7109375" style="1" customWidth="1"/>
    <col min="3" max="3" width="14.85546875" style="1" customWidth="1"/>
    <col min="4" max="4" width="32.85546875" style="1" customWidth="1"/>
    <col min="5" max="5" width="19.7109375" style="1" customWidth="1"/>
    <col min="6" max="6" width="31.140625" style="1" customWidth="1"/>
    <col min="7" max="7" width="72.140625" style="1" customWidth="1"/>
    <col min="8" max="8" width="19.42578125" style="1" hidden="1" customWidth="1"/>
    <col min="9" max="9" width="9.5703125" style="1" customWidth="1"/>
    <col min="10" max="10" width="10.85546875" style="1" customWidth="1"/>
    <col min="11" max="11" width="10.7109375" style="1" customWidth="1"/>
    <col min="12" max="12" width="11.140625" style="1" customWidth="1"/>
    <col min="13" max="13" width="11.42578125" style="1" customWidth="1"/>
    <col min="14" max="14" width="11.28515625" style="1" customWidth="1"/>
    <col min="15" max="15" width="11.140625" style="1" customWidth="1"/>
    <col min="16" max="16" width="15" style="1" customWidth="1"/>
    <col min="17" max="17" width="9.85546875" style="1" customWidth="1"/>
    <col min="18" max="18" width="13.5703125" style="1" customWidth="1"/>
    <col min="19" max="19" width="11.7109375" style="1" customWidth="1"/>
    <col min="20" max="20" width="10.85546875" style="1" customWidth="1"/>
    <col min="21" max="21" width="8.140625" style="1" customWidth="1"/>
    <col min="22" max="22" width="8.7109375" style="1" customWidth="1"/>
    <col min="23" max="23" width="10.85546875" style="1" customWidth="1"/>
    <col min="24" max="24" width="9.7109375" style="1" customWidth="1"/>
    <col min="25" max="25" width="10.28515625" style="1" customWidth="1"/>
    <col min="26" max="26" width="9.42578125" style="1" customWidth="1"/>
    <col min="27" max="27" width="9" style="1" customWidth="1"/>
    <col min="28" max="28" width="11.85546875" style="1" customWidth="1"/>
    <col min="29" max="29" width="19.85546875" style="1" customWidth="1"/>
    <col min="30" max="30" width="19.85546875" style="1" hidden="1" customWidth="1"/>
    <col min="31" max="31" width="32.7109375" style="1" customWidth="1"/>
    <col min="32" max="32" width="31.85546875" style="1" customWidth="1"/>
    <col min="33" max="33" width="16.42578125" style="1" customWidth="1"/>
    <col min="34" max="16384" width="11.42578125" style="1"/>
  </cols>
  <sheetData>
    <row r="1" spans="2:32" ht="11.25" customHeight="1" thickBot="1" x14ac:dyDescent="0.3"/>
    <row r="2" spans="2:32" s="2" customFormat="1" ht="39" customHeight="1" x14ac:dyDescent="0.25">
      <c r="B2" s="415"/>
      <c r="C2" s="472"/>
      <c r="D2" s="416"/>
      <c r="E2" s="237" t="s">
        <v>71</v>
      </c>
      <c r="F2" s="237"/>
      <c r="G2" s="203" t="s">
        <v>78</v>
      </c>
      <c r="H2" s="204"/>
      <c r="I2" s="204"/>
      <c r="J2" s="204"/>
      <c r="K2" s="204"/>
      <c r="L2" s="204"/>
      <c r="M2" s="204"/>
      <c r="N2" s="204"/>
      <c r="O2" s="204"/>
      <c r="P2" s="204"/>
      <c r="Q2" s="204"/>
      <c r="R2" s="204"/>
      <c r="S2" s="204"/>
      <c r="T2" s="204"/>
      <c r="U2" s="204"/>
      <c r="V2" s="204"/>
      <c r="W2" s="204"/>
      <c r="X2" s="204"/>
      <c r="Y2" s="204"/>
      <c r="Z2" s="204"/>
      <c r="AA2" s="204"/>
      <c r="AB2" s="204"/>
      <c r="AC2" s="204"/>
      <c r="AD2" s="205"/>
      <c r="AE2" s="171" t="s">
        <v>72</v>
      </c>
      <c r="AF2" s="180"/>
    </row>
    <row r="3" spans="2:32" s="2" customFormat="1" ht="27.75" customHeight="1" x14ac:dyDescent="0.25">
      <c r="B3" s="417"/>
      <c r="C3" s="473"/>
      <c r="D3" s="418"/>
      <c r="E3" s="222" t="s">
        <v>73</v>
      </c>
      <c r="F3" s="222"/>
      <c r="G3" s="206" t="s">
        <v>74</v>
      </c>
      <c r="H3" s="207"/>
      <c r="I3" s="207"/>
      <c r="J3" s="207"/>
      <c r="K3" s="207"/>
      <c r="L3" s="207"/>
      <c r="M3" s="207"/>
      <c r="N3" s="207"/>
      <c r="O3" s="207"/>
      <c r="P3" s="207"/>
      <c r="Q3" s="207"/>
      <c r="R3" s="207"/>
      <c r="S3" s="207"/>
      <c r="T3" s="207"/>
      <c r="U3" s="207"/>
      <c r="V3" s="207"/>
      <c r="W3" s="207"/>
      <c r="X3" s="207"/>
      <c r="Y3" s="207"/>
      <c r="Z3" s="207"/>
      <c r="AA3" s="207"/>
      <c r="AB3" s="207"/>
      <c r="AC3" s="207"/>
      <c r="AD3" s="208"/>
      <c r="AE3" s="172" t="s">
        <v>75</v>
      </c>
      <c r="AF3" s="181"/>
    </row>
    <row r="4" spans="2:32" s="2" customFormat="1" ht="27.75" customHeight="1" x14ac:dyDescent="0.25">
      <c r="B4" s="417"/>
      <c r="C4" s="473"/>
      <c r="D4" s="418"/>
      <c r="E4" s="222" t="s">
        <v>76</v>
      </c>
      <c r="F4" s="222"/>
      <c r="G4" s="375" t="s">
        <v>79</v>
      </c>
      <c r="H4" s="376"/>
      <c r="I4" s="376"/>
      <c r="J4" s="376"/>
      <c r="K4" s="376"/>
      <c r="L4" s="376"/>
      <c r="M4" s="376"/>
      <c r="N4" s="376"/>
      <c r="O4" s="376"/>
      <c r="P4" s="376"/>
      <c r="Q4" s="376"/>
      <c r="R4" s="376"/>
      <c r="S4" s="376"/>
      <c r="T4" s="376"/>
      <c r="U4" s="376"/>
      <c r="V4" s="376"/>
      <c r="W4" s="376"/>
      <c r="X4" s="376"/>
      <c r="Y4" s="376"/>
      <c r="Z4" s="376"/>
      <c r="AA4" s="376"/>
      <c r="AB4" s="376"/>
      <c r="AC4" s="376"/>
      <c r="AD4" s="377"/>
      <c r="AE4" s="223" t="s">
        <v>77</v>
      </c>
      <c r="AF4" s="228"/>
    </row>
    <row r="5" spans="2:32" s="2" customFormat="1" ht="42" customHeight="1" thickBot="1" x14ac:dyDescent="0.3">
      <c r="B5" s="417"/>
      <c r="C5" s="473"/>
      <c r="D5" s="418"/>
      <c r="E5" s="238" t="s">
        <v>80</v>
      </c>
      <c r="F5" s="238"/>
      <c r="G5" s="378" t="s">
        <v>81</v>
      </c>
      <c r="H5" s="379"/>
      <c r="I5" s="379"/>
      <c r="J5" s="379"/>
      <c r="K5" s="379"/>
      <c r="L5" s="379"/>
      <c r="M5" s="379"/>
      <c r="N5" s="379"/>
      <c r="O5" s="379"/>
      <c r="P5" s="379"/>
      <c r="Q5" s="379"/>
      <c r="R5" s="379"/>
      <c r="S5" s="379"/>
      <c r="T5" s="379"/>
      <c r="U5" s="379"/>
      <c r="V5" s="379"/>
      <c r="W5" s="379"/>
      <c r="X5" s="379"/>
      <c r="Y5" s="379"/>
      <c r="Z5" s="379"/>
      <c r="AA5" s="379"/>
      <c r="AB5" s="379"/>
      <c r="AC5" s="379"/>
      <c r="AD5" s="380"/>
      <c r="AE5" s="225"/>
      <c r="AF5" s="230"/>
    </row>
    <row r="6" spans="2:32" ht="23.25" customHeight="1" thickBot="1" x14ac:dyDescent="0.3">
      <c r="B6" s="192" t="s">
        <v>262</v>
      </c>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4"/>
    </row>
    <row r="7" spans="2:32" ht="33" customHeight="1" x14ac:dyDescent="0.25">
      <c r="B7" s="401" t="s">
        <v>184</v>
      </c>
      <c r="C7" s="402"/>
      <c r="D7" s="402"/>
      <c r="E7" s="402"/>
      <c r="F7" s="402"/>
      <c r="G7" s="402"/>
      <c r="H7" s="402"/>
      <c r="I7" s="402"/>
      <c r="J7" s="402"/>
      <c r="K7" s="402"/>
      <c r="L7" s="402"/>
      <c r="M7" s="402"/>
      <c r="N7" s="402"/>
      <c r="O7" s="402"/>
      <c r="P7" s="402"/>
      <c r="Q7" s="402"/>
      <c r="R7" s="402"/>
      <c r="S7" s="402"/>
      <c r="T7" s="402"/>
      <c r="U7" s="402"/>
      <c r="V7" s="402"/>
      <c r="W7" s="402"/>
      <c r="X7" s="402"/>
      <c r="Y7" s="402"/>
      <c r="Z7" s="402"/>
      <c r="AA7" s="402"/>
      <c r="AB7" s="402"/>
      <c r="AC7" s="402"/>
      <c r="AD7" s="402"/>
      <c r="AE7" s="402"/>
      <c r="AF7" s="403"/>
    </row>
    <row r="8" spans="2:32" ht="27.75" customHeight="1" x14ac:dyDescent="0.25">
      <c r="B8" s="404" t="s">
        <v>261</v>
      </c>
      <c r="C8" s="405"/>
      <c r="D8" s="405"/>
      <c r="E8" s="405"/>
      <c r="F8" s="405"/>
      <c r="G8" s="405"/>
      <c r="H8" s="405"/>
      <c r="I8" s="405"/>
      <c r="J8" s="405"/>
      <c r="K8" s="405"/>
      <c r="L8" s="405"/>
      <c r="M8" s="405"/>
      <c r="N8" s="405"/>
      <c r="O8" s="405"/>
      <c r="P8" s="405"/>
      <c r="Q8" s="405"/>
      <c r="R8" s="405"/>
      <c r="S8" s="405"/>
      <c r="T8" s="405"/>
      <c r="U8" s="405"/>
      <c r="V8" s="405"/>
      <c r="W8" s="405"/>
      <c r="X8" s="405"/>
      <c r="Y8" s="405"/>
      <c r="Z8" s="405"/>
      <c r="AA8" s="405"/>
      <c r="AB8" s="405"/>
      <c r="AC8" s="405"/>
      <c r="AD8" s="405"/>
      <c r="AE8" s="405"/>
      <c r="AF8" s="406"/>
    </row>
    <row r="9" spans="2:32" ht="93" customHeight="1" x14ac:dyDescent="0.25">
      <c r="B9" s="474" t="s">
        <v>80</v>
      </c>
      <c r="C9" s="475"/>
      <c r="D9" s="476" t="s">
        <v>127</v>
      </c>
      <c r="E9" s="478" t="s">
        <v>126</v>
      </c>
      <c r="F9" s="479"/>
      <c r="G9" s="485" t="s">
        <v>290</v>
      </c>
      <c r="H9" s="464" t="s">
        <v>381</v>
      </c>
      <c r="I9" s="483" t="s">
        <v>257</v>
      </c>
      <c r="J9" s="483"/>
      <c r="K9" s="483"/>
      <c r="L9" s="483"/>
      <c r="M9" s="483"/>
      <c r="N9" s="483"/>
      <c r="O9" s="483"/>
      <c r="P9" s="483"/>
      <c r="Q9" s="483"/>
      <c r="R9" s="483"/>
      <c r="S9" s="483"/>
      <c r="T9" s="483"/>
      <c r="U9" s="483"/>
      <c r="V9" s="483"/>
      <c r="W9" s="483"/>
      <c r="X9" s="483"/>
      <c r="Y9" s="483"/>
      <c r="Z9" s="483"/>
      <c r="AA9" s="483"/>
      <c r="AB9" s="483"/>
      <c r="AC9" s="483"/>
      <c r="AD9" s="464" t="s">
        <v>382</v>
      </c>
      <c r="AE9" s="484" t="s">
        <v>153</v>
      </c>
      <c r="AF9" s="482" t="s">
        <v>154</v>
      </c>
    </row>
    <row r="10" spans="2:32" ht="93" customHeight="1" x14ac:dyDescent="0.25">
      <c r="B10" s="474"/>
      <c r="C10" s="475"/>
      <c r="D10" s="477"/>
      <c r="E10" s="480"/>
      <c r="F10" s="481"/>
      <c r="G10" s="486"/>
      <c r="H10" s="465"/>
      <c r="I10" s="103" t="s">
        <v>133</v>
      </c>
      <c r="J10" s="103" t="s">
        <v>134</v>
      </c>
      <c r="K10" s="103" t="s">
        <v>135</v>
      </c>
      <c r="L10" s="103" t="s">
        <v>136</v>
      </c>
      <c r="M10" s="103" t="s">
        <v>137</v>
      </c>
      <c r="N10" s="103" t="s">
        <v>138</v>
      </c>
      <c r="O10" s="103" t="s">
        <v>139</v>
      </c>
      <c r="P10" s="103" t="s">
        <v>140</v>
      </c>
      <c r="Q10" s="103" t="s">
        <v>141</v>
      </c>
      <c r="R10" s="103" t="s">
        <v>142</v>
      </c>
      <c r="S10" s="103" t="s">
        <v>143</v>
      </c>
      <c r="T10" s="103" t="s">
        <v>144</v>
      </c>
      <c r="U10" s="103" t="s">
        <v>145</v>
      </c>
      <c r="V10" s="103" t="s">
        <v>146</v>
      </c>
      <c r="W10" s="103" t="s">
        <v>147</v>
      </c>
      <c r="X10" s="103" t="s">
        <v>148</v>
      </c>
      <c r="Y10" s="103" t="s">
        <v>149</v>
      </c>
      <c r="Z10" s="103" t="s">
        <v>150</v>
      </c>
      <c r="AA10" s="103" t="s">
        <v>151</v>
      </c>
      <c r="AB10" s="103" t="s">
        <v>152</v>
      </c>
      <c r="AC10" s="104" t="s">
        <v>113</v>
      </c>
      <c r="AD10" s="465"/>
      <c r="AE10" s="484"/>
      <c r="AF10" s="482"/>
    </row>
    <row r="11" spans="2:32" ht="25.5" x14ac:dyDescent="0.25">
      <c r="B11" s="439" t="str">
        <f>'3-IDENTIFICACIÓN DEL RIESGO'!B12</f>
        <v>Direccionamiento Estratégico</v>
      </c>
      <c r="C11" s="440"/>
      <c r="D11" s="469" t="str">
        <f>'3-IDENTIFICACIÓN DEL RIESGO'!E12</f>
        <v>1. Oficina del Planeación.
2. Dirección General.</v>
      </c>
      <c r="E11" s="462" t="str">
        <f>'3-IDENTIFICACIÓN DEL RIESGO'!G12</f>
        <v>Posibilidad de beneficiar a grupos de interés contrarios a los objetivos de la Reforma Rural Integral y del Ordenamiento Social de la Propiedad Rural con la definición de lineamientos estratégicos</v>
      </c>
      <c r="F11" s="463"/>
      <c r="G11" s="152" t="s">
        <v>26</v>
      </c>
      <c r="H11" s="105">
        <f>IF(G11="Casi Seguro",5,IF(G11="Probable",4,IF(G11="Posible",3,IF(G11="Improbable",2,IF(G11="Rara Vez",1)))))</f>
        <v>3</v>
      </c>
      <c r="I11" s="169" t="s">
        <v>185</v>
      </c>
      <c r="J11" s="169" t="s">
        <v>128</v>
      </c>
      <c r="K11" s="169" t="s">
        <v>128</v>
      </c>
      <c r="L11" s="169" t="s">
        <v>128</v>
      </c>
      <c r="M11" s="169" t="s">
        <v>128</v>
      </c>
      <c r="N11" s="169" t="s">
        <v>185</v>
      </c>
      <c r="O11" s="169" t="s">
        <v>185</v>
      </c>
      <c r="P11" s="169" t="s">
        <v>128</v>
      </c>
      <c r="Q11" s="169" t="s">
        <v>185</v>
      </c>
      <c r="R11" s="169" t="s">
        <v>128</v>
      </c>
      <c r="S11" s="169" t="s">
        <v>128</v>
      </c>
      <c r="T11" s="169" t="s">
        <v>128</v>
      </c>
      <c r="U11" s="169" t="s">
        <v>128</v>
      </c>
      <c r="V11" s="169" t="s">
        <v>185</v>
      </c>
      <c r="W11" s="169" t="s">
        <v>128</v>
      </c>
      <c r="X11" s="169" t="s">
        <v>185</v>
      </c>
      <c r="Y11" s="169" t="s">
        <v>185</v>
      </c>
      <c r="Z11" s="169" t="s">
        <v>128</v>
      </c>
      <c r="AA11" s="169" t="s">
        <v>128</v>
      </c>
      <c r="AB11" s="183">
        <f>COUNTIF(I11:AA11,"SI")</f>
        <v>12</v>
      </c>
      <c r="AC11" s="106" t="str">
        <f>IF(AB11&lt;6,"Moderado",IF(AB11&lt;12,"Mayor",IF(AB11&lt;20,"Catastrófico")))</f>
        <v>Catastrófico</v>
      </c>
      <c r="AD11" s="106">
        <f>IF(AC11="Catastrófico",5,IF(AC11="Mayor",4,IF(AC11="Moderado",3)))</f>
        <v>5</v>
      </c>
      <c r="AE11" s="107"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08" t="s">
        <v>9</v>
      </c>
    </row>
    <row r="12" spans="2:32" ht="25.5" x14ac:dyDescent="0.25">
      <c r="B12" s="441"/>
      <c r="C12" s="442"/>
      <c r="D12" s="470"/>
      <c r="E12" s="462" t="str">
        <f>'3-IDENTIFICACIÓN DEL RIESGO'!G14</f>
        <v>Riesgo 2</v>
      </c>
      <c r="F12" s="463"/>
      <c r="G12" s="152"/>
      <c r="H12" s="105" t="b">
        <f t="shared" ref="H12:H75" si="0">IF(G12="Casi Seguro",5,IF(G12="Probable",4,IF(G12="Posible",3,IF(G12="Improbable",2,IF(G12="Rara Vez",1)))))</f>
        <v>0</v>
      </c>
      <c r="I12" s="169"/>
      <c r="J12" s="169"/>
      <c r="K12" s="169"/>
      <c r="L12" s="169"/>
      <c r="M12" s="169"/>
      <c r="N12" s="169"/>
      <c r="O12" s="169"/>
      <c r="P12" s="169"/>
      <c r="Q12" s="169"/>
      <c r="R12" s="169"/>
      <c r="S12" s="169"/>
      <c r="T12" s="169"/>
      <c r="U12" s="169"/>
      <c r="V12" s="169"/>
      <c r="W12" s="169"/>
      <c r="X12" s="169"/>
      <c r="Y12" s="169"/>
      <c r="Z12" s="169"/>
      <c r="AA12" s="169"/>
      <c r="AB12" s="183">
        <f t="shared" ref="AB12:AB15" si="1">COUNTIF(I12:AA12,"SI")</f>
        <v>0</v>
      </c>
      <c r="AC12" s="106" t="str">
        <f t="shared" ref="AC12:AC15" si="2">IF(AB12&lt;6,"Moderado",IF(AB12&lt;12,"Mayor",IF(AB12&lt;20,"Catastrófico")))</f>
        <v>Moderado</v>
      </c>
      <c r="AD12" s="106">
        <f t="shared" ref="AD12:AD75" si="3">IF(AC12="Catastrófico",5,IF(AC12="Mayor",4,IF(AC12="Moderado",3)))</f>
        <v>3</v>
      </c>
      <c r="AE12" s="107"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08" t="s">
        <v>9</v>
      </c>
    </row>
    <row r="13" spans="2:32" ht="25.5" x14ac:dyDescent="0.25">
      <c r="B13" s="441"/>
      <c r="C13" s="442"/>
      <c r="D13" s="470"/>
      <c r="E13" s="462" t="str">
        <f>'3-IDENTIFICACIÓN DEL RIESGO'!G16</f>
        <v>Riesgo 3</v>
      </c>
      <c r="F13" s="463"/>
      <c r="G13" s="152"/>
      <c r="H13" s="105" t="b">
        <f t="shared" si="0"/>
        <v>0</v>
      </c>
      <c r="I13" s="169"/>
      <c r="J13" s="169"/>
      <c r="K13" s="169"/>
      <c r="L13" s="169"/>
      <c r="M13" s="169"/>
      <c r="N13" s="169"/>
      <c r="O13" s="169"/>
      <c r="P13" s="169"/>
      <c r="Q13" s="169"/>
      <c r="R13" s="169"/>
      <c r="S13" s="169"/>
      <c r="T13" s="169"/>
      <c r="U13" s="169"/>
      <c r="V13" s="169"/>
      <c r="W13" s="169"/>
      <c r="X13" s="169"/>
      <c r="Y13" s="169"/>
      <c r="Z13" s="169"/>
      <c r="AA13" s="169"/>
      <c r="AB13" s="183">
        <f t="shared" si="1"/>
        <v>0</v>
      </c>
      <c r="AC13" s="106" t="str">
        <f t="shared" si="2"/>
        <v>Moderado</v>
      </c>
      <c r="AD13" s="106">
        <f t="shared" si="3"/>
        <v>3</v>
      </c>
      <c r="AE13" s="107" t="b">
        <f t="shared" si="4"/>
        <v>0</v>
      </c>
      <c r="AF13" s="108" t="s">
        <v>9</v>
      </c>
    </row>
    <row r="14" spans="2:32" ht="25.5" x14ac:dyDescent="0.25">
      <c r="B14" s="441"/>
      <c r="C14" s="442"/>
      <c r="D14" s="470"/>
      <c r="E14" s="462" t="str">
        <f>'3-IDENTIFICACIÓN DEL RIESGO'!G18</f>
        <v>Riesgo 4</v>
      </c>
      <c r="F14" s="463"/>
      <c r="G14" s="152"/>
      <c r="H14" s="105" t="b">
        <f t="shared" si="0"/>
        <v>0</v>
      </c>
      <c r="I14" s="169"/>
      <c r="J14" s="169"/>
      <c r="K14" s="169"/>
      <c r="L14" s="169"/>
      <c r="M14" s="169"/>
      <c r="N14" s="169"/>
      <c r="O14" s="169"/>
      <c r="P14" s="169"/>
      <c r="Q14" s="169"/>
      <c r="R14" s="169"/>
      <c r="S14" s="169"/>
      <c r="T14" s="169"/>
      <c r="U14" s="169"/>
      <c r="V14" s="169"/>
      <c r="W14" s="169"/>
      <c r="X14" s="169"/>
      <c r="Y14" s="169"/>
      <c r="Z14" s="169"/>
      <c r="AA14" s="169"/>
      <c r="AB14" s="183">
        <f t="shared" si="1"/>
        <v>0</v>
      </c>
      <c r="AC14" s="106" t="str">
        <f t="shared" si="2"/>
        <v>Moderado</v>
      </c>
      <c r="AD14" s="106">
        <f t="shared" si="3"/>
        <v>3</v>
      </c>
      <c r="AE14" s="107" t="b">
        <f t="shared" si="4"/>
        <v>0</v>
      </c>
      <c r="AF14" s="108" t="s">
        <v>9</v>
      </c>
    </row>
    <row r="15" spans="2:32" ht="25.5" x14ac:dyDescent="0.25">
      <c r="B15" s="443"/>
      <c r="C15" s="444"/>
      <c r="D15" s="471"/>
      <c r="E15" s="462" t="str">
        <f>'3-IDENTIFICACIÓN DEL RIESGO'!G20</f>
        <v>Riesgo 5</v>
      </c>
      <c r="F15" s="463"/>
      <c r="G15" s="152"/>
      <c r="H15" s="105" t="b">
        <f t="shared" si="0"/>
        <v>0</v>
      </c>
      <c r="I15" s="169"/>
      <c r="J15" s="169"/>
      <c r="K15" s="169"/>
      <c r="L15" s="169"/>
      <c r="M15" s="169"/>
      <c r="N15" s="169"/>
      <c r="O15" s="169"/>
      <c r="P15" s="169"/>
      <c r="Q15" s="169"/>
      <c r="R15" s="169"/>
      <c r="S15" s="169"/>
      <c r="T15" s="169"/>
      <c r="U15" s="169"/>
      <c r="V15" s="169"/>
      <c r="W15" s="169"/>
      <c r="X15" s="169"/>
      <c r="Y15" s="169"/>
      <c r="Z15" s="169"/>
      <c r="AA15" s="169"/>
      <c r="AB15" s="183">
        <f t="shared" si="1"/>
        <v>0</v>
      </c>
      <c r="AC15" s="106" t="str">
        <f t="shared" si="2"/>
        <v>Moderado</v>
      </c>
      <c r="AD15" s="106">
        <f t="shared" si="3"/>
        <v>3</v>
      </c>
      <c r="AE15" s="107" t="b">
        <f t="shared" si="4"/>
        <v>0</v>
      </c>
      <c r="AF15" s="108" t="s">
        <v>9</v>
      </c>
    </row>
    <row r="16" spans="2:32" ht="19.5" customHeight="1" x14ac:dyDescent="0.25">
      <c r="B16" s="445" t="str">
        <f>'3-IDENTIFICACIÓN DEL RIESGO'!B22</f>
        <v>Comunicación y Gestión con Grupos de Interés.</v>
      </c>
      <c r="C16" s="446"/>
      <c r="D16" s="487" t="str">
        <f>'3-IDENTIFICACIÓN DEL RIESGO'!E22</f>
        <v>1. Dirección General.
2. Secretaría General.
3. Oficina de Planeación.
4. Oficina Jurídica.
5. Oficina del Inspector de la Gestión de Tierras.
6. Oficina de Control Interno.</v>
      </c>
      <c r="E16" s="462" t="str">
        <f>'3-IDENTIFICACIÓN DEL RIESGO'!G22</f>
        <v>Riesgo 1</v>
      </c>
      <c r="F16" s="463"/>
      <c r="G16" s="152"/>
      <c r="H16" s="105" t="b">
        <f t="shared" si="0"/>
        <v>0</v>
      </c>
      <c r="I16" s="169"/>
      <c r="J16" s="169"/>
      <c r="K16" s="169"/>
      <c r="L16" s="169"/>
      <c r="M16" s="169"/>
      <c r="N16" s="169"/>
      <c r="O16" s="169"/>
      <c r="P16" s="169"/>
      <c r="Q16" s="169"/>
      <c r="R16" s="169"/>
      <c r="S16" s="169"/>
      <c r="T16" s="169"/>
      <c r="U16" s="169"/>
      <c r="V16" s="169"/>
      <c r="W16" s="169"/>
      <c r="X16" s="169"/>
      <c r="Y16" s="169"/>
      <c r="Z16" s="169"/>
      <c r="AA16" s="169"/>
      <c r="AB16" s="183">
        <f t="shared" ref="AB16:AB86" si="5">COUNTIF(I16:AA16,"SI")</f>
        <v>0</v>
      </c>
      <c r="AC16" s="106" t="str">
        <f t="shared" ref="AC16:AC86" si="6">IF(AB16&lt;6,"Moderado",IF(AB16&lt;12,"Mayor",IF(AB16&lt;20,"Catastrófico")))</f>
        <v>Moderado</v>
      </c>
      <c r="AD16" s="106">
        <f t="shared" si="3"/>
        <v>3</v>
      </c>
      <c r="AE16" s="107" t="b">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108" t="s">
        <v>9</v>
      </c>
    </row>
    <row r="17" spans="2:32" ht="19.5" customHeight="1" x14ac:dyDescent="0.25">
      <c r="B17" s="447"/>
      <c r="C17" s="448"/>
      <c r="D17" s="488"/>
      <c r="E17" s="462" t="str">
        <f>'3-IDENTIFICACIÓN DEL RIESGO'!G24</f>
        <v>Riesgo 2</v>
      </c>
      <c r="F17" s="463"/>
      <c r="G17" s="152"/>
      <c r="H17" s="105" t="b">
        <f t="shared" si="0"/>
        <v>0</v>
      </c>
      <c r="I17" s="169"/>
      <c r="J17" s="169"/>
      <c r="K17" s="169"/>
      <c r="L17" s="169"/>
      <c r="M17" s="169"/>
      <c r="N17" s="169"/>
      <c r="O17" s="169"/>
      <c r="P17" s="169"/>
      <c r="Q17" s="169"/>
      <c r="R17" s="169"/>
      <c r="S17" s="169"/>
      <c r="T17" s="169"/>
      <c r="U17" s="169"/>
      <c r="V17" s="169"/>
      <c r="W17" s="169"/>
      <c r="X17" s="169"/>
      <c r="Y17" s="169"/>
      <c r="Z17" s="169"/>
      <c r="AA17" s="169"/>
      <c r="AB17" s="183">
        <f t="shared" si="5"/>
        <v>0</v>
      </c>
      <c r="AC17" s="106" t="str">
        <f t="shared" si="6"/>
        <v>Moderado</v>
      </c>
      <c r="AD17" s="106">
        <f t="shared" si="3"/>
        <v>3</v>
      </c>
      <c r="AE17" s="107" t="b">
        <f t="shared" si="7"/>
        <v>0</v>
      </c>
      <c r="AF17" s="108" t="s">
        <v>9</v>
      </c>
    </row>
    <row r="18" spans="2:32" ht="19.5" customHeight="1" x14ac:dyDescent="0.25">
      <c r="B18" s="447"/>
      <c r="C18" s="448"/>
      <c r="D18" s="488"/>
      <c r="E18" s="462" t="str">
        <f>'3-IDENTIFICACIÓN DEL RIESGO'!G26</f>
        <v>Riesgo 3</v>
      </c>
      <c r="F18" s="463"/>
      <c r="G18" s="152"/>
      <c r="H18" s="105" t="b">
        <f t="shared" si="0"/>
        <v>0</v>
      </c>
      <c r="I18" s="169"/>
      <c r="J18" s="169"/>
      <c r="K18" s="169"/>
      <c r="L18" s="169"/>
      <c r="M18" s="169"/>
      <c r="N18" s="169"/>
      <c r="O18" s="169"/>
      <c r="P18" s="169"/>
      <c r="Q18" s="169"/>
      <c r="R18" s="169"/>
      <c r="S18" s="169"/>
      <c r="T18" s="169"/>
      <c r="U18" s="169"/>
      <c r="V18" s="169"/>
      <c r="W18" s="169"/>
      <c r="X18" s="169"/>
      <c r="Y18" s="169"/>
      <c r="Z18" s="169"/>
      <c r="AA18" s="169"/>
      <c r="AB18" s="183">
        <f t="shared" si="5"/>
        <v>0</v>
      </c>
      <c r="AC18" s="106" t="str">
        <f t="shared" si="6"/>
        <v>Moderado</v>
      </c>
      <c r="AD18" s="106">
        <f t="shared" si="3"/>
        <v>3</v>
      </c>
      <c r="AE18" s="107" t="b">
        <f t="shared" si="7"/>
        <v>0</v>
      </c>
      <c r="AF18" s="108" t="s">
        <v>9</v>
      </c>
    </row>
    <row r="19" spans="2:32" ht="19.5" customHeight="1" x14ac:dyDescent="0.25">
      <c r="B19" s="447"/>
      <c r="C19" s="448"/>
      <c r="D19" s="488"/>
      <c r="E19" s="462" t="str">
        <f>'3-IDENTIFICACIÓN DEL RIESGO'!G28</f>
        <v>Riesgo 4</v>
      </c>
      <c r="F19" s="463"/>
      <c r="G19" s="152"/>
      <c r="H19" s="105" t="b">
        <f t="shared" si="0"/>
        <v>0</v>
      </c>
      <c r="I19" s="169"/>
      <c r="J19" s="169"/>
      <c r="K19" s="169"/>
      <c r="L19" s="169"/>
      <c r="M19" s="169"/>
      <c r="N19" s="169"/>
      <c r="O19" s="169"/>
      <c r="P19" s="169"/>
      <c r="Q19" s="169"/>
      <c r="R19" s="169"/>
      <c r="S19" s="169"/>
      <c r="T19" s="169"/>
      <c r="U19" s="169"/>
      <c r="V19" s="169"/>
      <c r="W19" s="169"/>
      <c r="X19" s="169"/>
      <c r="Y19" s="169"/>
      <c r="Z19" s="169"/>
      <c r="AA19" s="169"/>
      <c r="AB19" s="183">
        <f t="shared" si="5"/>
        <v>0</v>
      </c>
      <c r="AC19" s="106" t="str">
        <f t="shared" si="6"/>
        <v>Moderado</v>
      </c>
      <c r="AD19" s="106">
        <f t="shared" si="3"/>
        <v>3</v>
      </c>
      <c r="AE19" s="107" t="b">
        <f t="shared" si="7"/>
        <v>0</v>
      </c>
      <c r="AF19" s="108" t="s">
        <v>9</v>
      </c>
    </row>
    <row r="20" spans="2:32" ht="25.5" x14ac:dyDescent="0.25">
      <c r="B20" s="449"/>
      <c r="C20" s="450"/>
      <c r="D20" s="489"/>
      <c r="E20" s="462" t="str">
        <f>'3-IDENTIFICACIÓN DEL RIESGO'!G30</f>
        <v>Riesgo 5</v>
      </c>
      <c r="F20" s="463"/>
      <c r="G20" s="152"/>
      <c r="H20" s="105" t="b">
        <f t="shared" si="0"/>
        <v>0</v>
      </c>
      <c r="I20" s="169"/>
      <c r="J20" s="169"/>
      <c r="K20" s="169"/>
      <c r="L20" s="169"/>
      <c r="M20" s="169"/>
      <c r="N20" s="169"/>
      <c r="O20" s="169"/>
      <c r="P20" s="169"/>
      <c r="Q20" s="169"/>
      <c r="R20" s="169"/>
      <c r="S20" s="169"/>
      <c r="T20" s="169"/>
      <c r="U20" s="169"/>
      <c r="V20" s="169"/>
      <c r="W20" s="169"/>
      <c r="X20" s="169"/>
      <c r="Y20" s="169"/>
      <c r="Z20" s="169"/>
      <c r="AA20" s="169"/>
      <c r="AB20" s="183">
        <f t="shared" si="5"/>
        <v>0</v>
      </c>
      <c r="AC20" s="106" t="str">
        <f t="shared" si="6"/>
        <v>Moderado</v>
      </c>
      <c r="AD20" s="106">
        <f t="shared" si="3"/>
        <v>3</v>
      </c>
      <c r="AE20" s="107" t="b">
        <f t="shared" si="7"/>
        <v>0</v>
      </c>
      <c r="AF20" s="108" t="s">
        <v>9</v>
      </c>
    </row>
    <row r="21" spans="2:32" ht="25.5" x14ac:dyDescent="0.25">
      <c r="B21" s="445" t="str">
        <f>'3-IDENTIFICACIÓN DEL RIESGO'!B32</f>
        <v>Inteligencia de la información.</v>
      </c>
      <c r="C21" s="446"/>
      <c r="D21" s="466" t="str">
        <f>'3-IDENTIFICACIÓN DEL RIESGO'!E32</f>
        <v>1. Dirección de Gestión del Ordenamiento Social de la Propiedad.
2. Oficina de Planeación.</v>
      </c>
      <c r="E21" s="462" t="str">
        <f>'3-IDENTIFICACIÓN DEL RIESGO'!G32</f>
        <v>Posibilidad de implementar la información generada por la entidad sin que este aprobada dentro del Sistema Integrado de Gestión en beneficio de grupos de interés, partidos políticos o particulares</v>
      </c>
      <c r="F21" s="463"/>
      <c r="G21" s="152" t="s">
        <v>26</v>
      </c>
      <c r="H21" s="105">
        <f t="shared" si="0"/>
        <v>3</v>
      </c>
      <c r="I21" s="169" t="s">
        <v>128</v>
      </c>
      <c r="J21" s="169" t="s">
        <v>128</v>
      </c>
      <c r="K21" s="169" t="s">
        <v>128</v>
      </c>
      <c r="L21" s="169" t="s">
        <v>128</v>
      </c>
      <c r="M21" s="169" t="s">
        <v>128</v>
      </c>
      <c r="N21" s="169" t="s">
        <v>185</v>
      </c>
      <c r="O21" s="169" t="s">
        <v>128</v>
      </c>
      <c r="P21" s="169" t="s">
        <v>128</v>
      </c>
      <c r="Q21" s="169" t="s">
        <v>128</v>
      </c>
      <c r="R21" s="169" t="s">
        <v>128</v>
      </c>
      <c r="S21" s="169" t="s">
        <v>128</v>
      </c>
      <c r="T21" s="169" t="s">
        <v>128</v>
      </c>
      <c r="U21" s="169" t="s">
        <v>128</v>
      </c>
      <c r="V21" s="169" t="s">
        <v>185</v>
      </c>
      <c r="W21" s="169" t="s">
        <v>128</v>
      </c>
      <c r="X21" s="169" t="s">
        <v>185</v>
      </c>
      <c r="Y21" s="169" t="s">
        <v>128</v>
      </c>
      <c r="Z21" s="169" t="s">
        <v>128</v>
      </c>
      <c r="AA21" s="169" t="s">
        <v>185</v>
      </c>
      <c r="AB21" s="183">
        <f t="shared" si="5"/>
        <v>15</v>
      </c>
      <c r="AC21" s="106" t="str">
        <f t="shared" si="6"/>
        <v>Catastrófico</v>
      </c>
      <c r="AD21" s="106">
        <f t="shared" si="3"/>
        <v>5</v>
      </c>
      <c r="AE21" s="107" t="str">
        <f t="shared" si="7"/>
        <v>Extremo</v>
      </c>
      <c r="AF21" s="108" t="s">
        <v>9</v>
      </c>
    </row>
    <row r="22" spans="2:32" ht="25.5" x14ac:dyDescent="0.25">
      <c r="B22" s="447"/>
      <c r="C22" s="448"/>
      <c r="D22" s="467"/>
      <c r="E22" s="462" t="str">
        <f>'3-IDENTIFICACIÓN DEL RIESGO'!G34</f>
        <v>Estructurar proyectos de TI para beneficio específico de un tercero o propio.</v>
      </c>
      <c r="F22" s="463"/>
      <c r="G22" s="152" t="s">
        <v>67</v>
      </c>
      <c r="H22" s="105">
        <f t="shared" si="0"/>
        <v>1</v>
      </c>
      <c r="I22" s="169" t="s">
        <v>128</v>
      </c>
      <c r="J22" s="169" t="s">
        <v>128</v>
      </c>
      <c r="K22" s="169" t="s">
        <v>185</v>
      </c>
      <c r="L22" s="169" t="s">
        <v>185</v>
      </c>
      <c r="M22" s="169" t="s">
        <v>128</v>
      </c>
      <c r="N22" s="169" t="s">
        <v>128</v>
      </c>
      <c r="O22" s="169" t="s">
        <v>185</v>
      </c>
      <c r="P22" s="169" t="s">
        <v>185</v>
      </c>
      <c r="Q22" s="169" t="s">
        <v>128</v>
      </c>
      <c r="R22" s="169" t="s">
        <v>128</v>
      </c>
      <c r="S22" s="169" t="s">
        <v>128</v>
      </c>
      <c r="T22" s="169" t="s">
        <v>128</v>
      </c>
      <c r="U22" s="169" t="s">
        <v>128</v>
      </c>
      <c r="V22" s="169" t="s">
        <v>128</v>
      </c>
      <c r="W22" s="169" t="s">
        <v>128</v>
      </c>
      <c r="X22" s="169" t="s">
        <v>185</v>
      </c>
      <c r="Y22" s="169" t="s">
        <v>185</v>
      </c>
      <c r="Z22" s="169" t="s">
        <v>128</v>
      </c>
      <c r="AA22" s="169" t="s">
        <v>185</v>
      </c>
      <c r="AB22" s="183">
        <f t="shared" si="5"/>
        <v>12</v>
      </c>
      <c r="AC22" s="106" t="str">
        <f t="shared" si="6"/>
        <v>Catastrófico</v>
      </c>
      <c r="AD22" s="106">
        <f t="shared" si="3"/>
        <v>5</v>
      </c>
      <c r="AE22" s="107" t="str">
        <f t="shared" si="7"/>
        <v>Extremo</v>
      </c>
      <c r="AF22" s="108" t="s">
        <v>9</v>
      </c>
    </row>
    <row r="23" spans="2:32" ht="25.5" x14ac:dyDescent="0.25">
      <c r="B23" s="447"/>
      <c r="C23" s="448"/>
      <c r="D23" s="467"/>
      <c r="E23" s="462" t="str">
        <f>'3-IDENTIFICACIÓN DEL RIESGO'!G36</f>
        <v>Riesgo 3</v>
      </c>
      <c r="F23" s="463"/>
      <c r="G23" s="152"/>
      <c r="H23" s="105" t="b">
        <f t="shared" si="0"/>
        <v>0</v>
      </c>
      <c r="I23" s="169"/>
      <c r="J23" s="169"/>
      <c r="K23" s="169"/>
      <c r="L23" s="169"/>
      <c r="M23" s="169"/>
      <c r="N23" s="169"/>
      <c r="O23" s="169"/>
      <c r="P23" s="169"/>
      <c r="Q23" s="169"/>
      <c r="R23" s="169"/>
      <c r="S23" s="169"/>
      <c r="T23" s="169"/>
      <c r="U23" s="169"/>
      <c r="V23" s="169"/>
      <c r="W23" s="169"/>
      <c r="X23" s="169"/>
      <c r="Y23" s="169"/>
      <c r="Z23" s="169"/>
      <c r="AA23" s="169"/>
      <c r="AB23" s="183">
        <f t="shared" si="5"/>
        <v>0</v>
      </c>
      <c r="AC23" s="106" t="str">
        <f t="shared" si="6"/>
        <v>Moderado</v>
      </c>
      <c r="AD23" s="106">
        <f t="shared" si="3"/>
        <v>3</v>
      </c>
      <c r="AE23" s="107" t="b">
        <f t="shared" si="7"/>
        <v>0</v>
      </c>
      <c r="AF23" s="108" t="s">
        <v>9</v>
      </c>
    </row>
    <row r="24" spans="2:32" ht="25.5" x14ac:dyDescent="0.25">
      <c r="B24" s="447"/>
      <c r="C24" s="448"/>
      <c r="D24" s="467"/>
      <c r="E24" s="462" t="str">
        <f>'3-IDENTIFICACIÓN DEL RIESGO'!G38</f>
        <v>Riesgo 4</v>
      </c>
      <c r="F24" s="463"/>
      <c r="G24" s="152"/>
      <c r="H24" s="105" t="b">
        <f t="shared" si="0"/>
        <v>0</v>
      </c>
      <c r="I24" s="169"/>
      <c r="J24" s="169"/>
      <c r="K24" s="169"/>
      <c r="L24" s="169"/>
      <c r="M24" s="169"/>
      <c r="N24" s="169"/>
      <c r="O24" s="169"/>
      <c r="P24" s="169"/>
      <c r="Q24" s="169"/>
      <c r="R24" s="169"/>
      <c r="S24" s="169"/>
      <c r="T24" s="169"/>
      <c r="U24" s="169"/>
      <c r="V24" s="169"/>
      <c r="W24" s="169"/>
      <c r="X24" s="169"/>
      <c r="Y24" s="169"/>
      <c r="Z24" s="169"/>
      <c r="AA24" s="169"/>
      <c r="AB24" s="183">
        <f t="shared" si="5"/>
        <v>0</v>
      </c>
      <c r="AC24" s="106" t="str">
        <f t="shared" si="6"/>
        <v>Moderado</v>
      </c>
      <c r="AD24" s="106">
        <f t="shared" si="3"/>
        <v>3</v>
      </c>
      <c r="AE24" s="107" t="b">
        <f t="shared" si="7"/>
        <v>0</v>
      </c>
      <c r="AF24" s="108" t="s">
        <v>9</v>
      </c>
    </row>
    <row r="25" spans="2:32" ht="25.5" x14ac:dyDescent="0.25">
      <c r="B25" s="449"/>
      <c r="C25" s="450"/>
      <c r="D25" s="468"/>
      <c r="E25" s="462" t="str">
        <f>'3-IDENTIFICACIÓN DEL RIESGO'!G40</f>
        <v>Riesgo 5</v>
      </c>
      <c r="F25" s="463"/>
      <c r="G25" s="152"/>
      <c r="H25" s="105" t="b">
        <f t="shared" si="0"/>
        <v>0</v>
      </c>
      <c r="I25" s="169"/>
      <c r="J25" s="169"/>
      <c r="K25" s="169"/>
      <c r="L25" s="169"/>
      <c r="M25" s="169"/>
      <c r="N25" s="169"/>
      <c r="O25" s="169"/>
      <c r="P25" s="169"/>
      <c r="Q25" s="169"/>
      <c r="R25" s="169"/>
      <c r="S25" s="169"/>
      <c r="T25" s="169"/>
      <c r="U25" s="169"/>
      <c r="V25" s="169"/>
      <c r="W25" s="169"/>
      <c r="X25" s="169"/>
      <c r="Y25" s="169"/>
      <c r="Z25" s="169"/>
      <c r="AA25" s="169"/>
      <c r="AB25" s="183">
        <f t="shared" si="5"/>
        <v>0</v>
      </c>
      <c r="AC25" s="106" t="str">
        <f t="shared" si="6"/>
        <v>Moderado</v>
      </c>
      <c r="AD25" s="106">
        <f t="shared" si="3"/>
        <v>3</v>
      </c>
      <c r="AE25" s="107" t="b">
        <f t="shared" si="7"/>
        <v>0</v>
      </c>
      <c r="AF25" s="108" t="s">
        <v>9</v>
      </c>
    </row>
    <row r="26" spans="2:32" ht="25.5" x14ac:dyDescent="0.25">
      <c r="B26" s="445" t="str">
        <f>'3-IDENTIFICACIÓN DEL RIESGO'!B42</f>
        <v>Gestión del Modelo de Atención.</v>
      </c>
      <c r="C26" s="446"/>
      <c r="D26" s="466" t="str">
        <f>'3-IDENTIFICACIÓN DEL RIESGO'!E42</f>
        <v>1. Secretaría General.
2. Dirección de Gestión del Ordenamiento social de la Propiedad.
3. Dirección Acceso a Tierras.
4. Dirección Gestión Jurídica de Tierras.
5. Dirección Asuntos Étnicos.</v>
      </c>
      <c r="E26" s="462" t="str">
        <f>'3-IDENTIFICACIÓN DEL RIESGO'!G42</f>
        <v xml:space="preserve">Omitir o dilatar intencionalmente la gestión de PQRSD para beneficio propio o de terceros </v>
      </c>
      <c r="F26" s="463"/>
      <c r="G26" s="152" t="s">
        <v>26</v>
      </c>
      <c r="H26" s="105">
        <f t="shared" si="0"/>
        <v>3</v>
      </c>
      <c r="I26" s="169" t="s">
        <v>185</v>
      </c>
      <c r="J26" s="169" t="s">
        <v>128</v>
      </c>
      <c r="K26" s="169" t="s">
        <v>185</v>
      </c>
      <c r="L26" s="169" t="s">
        <v>128</v>
      </c>
      <c r="M26" s="169" t="s">
        <v>128</v>
      </c>
      <c r="N26" s="169" t="s">
        <v>185</v>
      </c>
      <c r="O26" s="169" t="s">
        <v>128</v>
      </c>
      <c r="P26" s="169" t="s">
        <v>128</v>
      </c>
      <c r="Q26" s="169" t="s">
        <v>128</v>
      </c>
      <c r="R26" s="169" t="s">
        <v>128</v>
      </c>
      <c r="S26" s="169" t="s">
        <v>128</v>
      </c>
      <c r="T26" s="169" t="s">
        <v>128</v>
      </c>
      <c r="U26" s="169" t="s">
        <v>185</v>
      </c>
      <c r="V26" s="169" t="s">
        <v>128</v>
      </c>
      <c r="W26" s="169" t="s">
        <v>128</v>
      </c>
      <c r="X26" s="169" t="s">
        <v>185</v>
      </c>
      <c r="Y26" s="169" t="s">
        <v>185</v>
      </c>
      <c r="Z26" s="169" t="s">
        <v>128</v>
      </c>
      <c r="AA26" s="169" t="s">
        <v>185</v>
      </c>
      <c r="AB26" s="183">
        <f t="shared" si="5"/>
        <v>12</v>
      </c>
      <c r="AC26" s="106" t="str">
        <f t="shared" si="6"/>
        <v>Catastrófico</v>
      </c>
      <c r="AD26" s="106">
        <f t="shared" si="3"/>
        <v>5</v>
      </c>
      <c r="AE26" s="107" t="str">
        <f t="shared" si="7"/>
        <v>Extremo</v>
      </c>
      <c r="AF26" s="108" t="s">
        <v>9</v>
      </c>
    </row>
    <row r="27" spans="2:32" ht="25.5" x14ac:dyDescent="0.25">
      <c r="B27" s="447"/>
      <c r="C27" s="448"/>
      <c r="D27" s="467"/>
      <c r="E27" s="462" t="str">
        <f>'3-IDENTIFICACIÓN DEL RIESGO'!G44</f>
        <v>Solicitar y/o recibir dinero o cualquier otro beneficio personal a cambio de la promesa de éxito en la realización o priorización de un trámite</v>
      </c>
      <c r="F27" s="463"/>
      <c r="G27" s="152" t="s">
        <v>26</v>
      </c>
      <c r="H27" s="105">
        <f t="shared" si="0"/>
        <v>3</v>
      </c>
      <c r="I27" s="169" t="s">
        <v>128</v>
      </c>
      <c r="J27" s="169" t="s">
        <v>185</v>
      </c>
      <c r="K27" s="169" t="s">
        <v>185</v>
      </c>
      <c r="L27" s="169" t="s">
        <v>185</v>
      </c>
      <c r="M27" s="169" t="s">
        <v>128</v>
      </c>
      <c r="N27" s="169" t="s">
        <v>185</v>
      </c>
      <c r="O27" s="169" t="s">
        <v>128</v>
      </c>
      <c r="P27" s="169" t="s">
        <v>128</v>
      </c>
      <c r="Q27" s="169" t="s">
        <v>185</v>
      </c>
      <c r="R27" s="169" t="s">
        <v>128</v>
      </c>
      <c r="S27" s="169" t="s">
        <v>128</v>
      </c>
      <c r="T27" s="169" t="s">
        <v>128</v>
      </c>
      <c r="U27" s="169" t="s">
        <v>128</v>
      </c>
      <c r="V27" s="169" t="s">
        <v>128</v>
      </c>
      <c r="W27" s="169" t="s">
        <v>128</v>
      </c>
      <c r="X27" s="169" t="s">
        <v>185</v>
      </c>
      <c r="Y27" s="169" t="s">
        <v>128</v>
      </c>
      <c r="Z27" s="169" t="s">
        <v>128</v>
      </c>
      <c r="AA27" s="169" t="s">
        <v>185</v>
      </c>
      <c r="AB27" s="183">
        <f t="shared" si="5"/>
        <v>12</v>
      </c>
      <c r="AC27" s="106" t="str">
        <f t="shared" si="6"/>
        <v>Catastrófico</v>
      </c>
      <c r="AD27" s="106">
        <f t="shared" si="3"/>
        <v>5</v>
      </c>
      <c r="AE27" s="107" t="str">
        <f t="shared" si="7"/>
        <v>Extremo</v>
      </c>
      <c r="AF27" s="108" t="s">
        <v>9</v>
      </c>
    </row>
    <row r="28" spans="2:32" ht="25.5" x14ac:dyDescent="0.25">
      <c r="B28" s="447"/>
      <c r="C28" s="448"/>
      <c r="D28" s="467"/>
      <c r="E28" s="462" t="str">
        <f>'3-IDENTIFICACIÓN DEL RIESGO'!G46</f>
        <v>Riesgo 3</v>
      </c>
      <c r="F28" s="463"/>
      <c r="G28" s="152"/>
      <c r="H28" s="105" t="b">
        <f t="shared" si="0"/>
        <v>0</v>
      </c>
      <c r="I28" s="169"/>
      <c r="J28" s="169"/>
      <c r="K28" s="169"/>
      <c r="L28" s="169"/>
      <c r="M28" s="169"/>
      <c r="N28" s="169"/>
      <c r="O28" s="169"/>
      <c r="P28" s="169"/>
      <c r="Q28" s="169"/>
      <c r="R28" s="169"/>
      <c r="S28" s="169"/>
      <c r="T28" s="169"/>
      <c r="U28" s="169"/>
      <c r="V28" s="169"/>
      <c r="W28" s="169"/>
      <c r="X28" s="169"/>
      <c r="Y28" s="169"/>
      <c r="Z28" s="169"/>
      <c r="AA28" s="169"/>
      <c r="AB28" s="183">
        <f t="shared" si="5"/>
        <v>0</v>
      </c>
      <c r="AC28" s="106" t="str">
        <f t="shared" si="6"/>
        <v>Moderado</v>
      </c>
      <c r="AD28" s="106">
        <f t="shared" si="3"/>
        <v>3</v>
      </c>
      <c r="AE28" s="107" t="b">
        <f t="shared" si="7"/>
        <v>0</v>
      </c>
      <c r="AF28" s="108" t="s">
        <v>9</v>
      </c>
    </row>
    <row r="29" spans="2:32" ht="25.5" x14ac:dyDescent="0.25">
      <c r="B29" s="447"/>
      <c r="C29" s="448"/>
      <c r="D29" s="467"/>
      <c r="E29" s="462" t="str">
        <f>'3-IDENTIFICACIÓN DEL RIESGO'!G48</f>
        <v>Riesgo 4</v>
      </c>
      <c r="F29" s="463"/>
      <c r="G29" s="152"/>
      <c r="H29" s="105" t="b">
        <f t="shared" si="0"/>
        <v>0</v>
      </c>
      <c r="I29" s="169"/>
      <c r="J29" s="169"/>
      <c r="K29" s="169"/>
      <c r="L29" s="169"/>
      <c r="M29" s="169"/>
      <c r="N29" s="169"/>
      <c r="O29" s="169"/>
      <c r="P29" s="169"/>
      <c r="Q29" s="169"/>
      <c r="R29" s="169"/>
      <c r="S29" s="169"/>
      <c r="T29" s="169"/>
      <c r="U29" s="169"/>
      <c r="V29" s="169"/>
      <c r="W29" s="169"/>
      <c r="X29" s="169"/>
      <c r="Y29" s="169"/>
      <c r="Z29" s="169"/>
      <c r="AA29" s="169"/>
      <c r="AB29" s="183">
        <f t="shared" si="5"/>
        <v>0</v>
      </c>
      <c r="AC29" s="106" t="str">
        <f t="shared" si="6"/>
        <v>Moderado</v>
      </c>
      <c r="AD29" s="106">
        <f t="shared" si="3"/>
        <v>3</v>
      </c>
      <c r="AE29" s="107" t="b">
        <f t="shared" si="7"/>
        <v>0</v>
      </c>
      <c r="AF29" s="108" t="s">
        <v>9</v>
      </c>
    </row>
    <row r="30" spans="2:32" ht="25.5" x14ac:dyDescent="0.25">
      <c r="B30" s="449"/>
      <c r="C30" s="450"/>
      <c r="D30" s="468"/>
      <c r="E30" s="462" t="str">
        <f>'3-IDENTIFICACIÓN DEL RIESGO'!G50</f>
        <v>Riesgo 5</v>
      </c>
      <c r="F30" s="463"/>
      <c r="G30" s="152"/>
      <c r="H30" s="105" t="b">
        <f t="shared" si="0"/>
        <v>0</v>
      </c>
      <c r="I30" s="169"/>
      <c r="J30" s="169"/>
      <c r="K30" s="169"/>
      <c r="L30" s="169"/>
      <c r="M30" s="169"/>
      <c r="N30" s="169"/>
      <c r="O30" s="169"/>
      <c r="P30" s="169"/>
      <c r="Q30" s="169"/>
      <c r="R30" s="169"/>
      <c r="S30" s="169"/>
      <c r="T30" s="169"/>
      <c r="U30" s="169"/>
      <c r="V30" s="169"/>
      <c r="W30" s="169"/>
      <c r="X30" s="169"/>
      <c r="Y30" s="169"/>
      <c r="Z30" s="169"/>
      <c r="AA30" s="169"/>
      <c r="AB30" s="183">
        <f t="shared" si="5"/>
        <v>0</v>
      </c>
      <c r="AC30" s="106" t="str">
        <f t="shared" si="6"/>
        <v>Moderado</v>
      </c>
      <c r="AD30" s="106">
        <f t="shared" si="3"/>
        <v>3</v>
      </c>
      <c r="AE30" s="107" t="b">
        <f t="shared" si="7"/>
        <v>0</v>
      </c>
      <c r="AF30" s="108" t="s">
        <v>9</v>
      </c>
    </row>
    <row r="31" spans="2:32" ht="25.5" x14ac:dyDescent="0.25">
      <c r="B31" s="445" t="str">
        <f>'3-IDENTIFICACIÓN DEL RIESGO'!B52</f>
        <v>Planificación del Ordenamiento Social de la Propiedad</v>
      </c>
      <c r="C31" s="446"/>
      <c r="D31" s="466"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462"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F31" s="463"/>
      <c r="G31" s="152" t="s">
        <v>26</v>
      </c>
      <c r="H31" s="105">
        <f t="shared" si="0"/>
        <v>3</v>
      </c>
      <c r="I31" s="169" t="s">
        <v>128</v>
      </c>
      <c r="J31" s="169" t="s">
        <v>185</v>
      </c>
      <c r="K31" s="169" t="s">
        <v>128</v>
      </c>
      <c r="L31" s="169" t="s">
        <v>128</v>
      </c>
      <c r="M31" s="169" t="s">
        <v>128</v>
      </c>
      <c r="N31" s="169" t="s">
        <v>128</v>
      </c>
      <c r="O31" s="169" t="s">
        <v>128</v>
      </c>
      <c r="P31" s="169" t="s">
        <v>128</v>
      </c>
      <c r="Q31" s="169" t="s">
        <v>128</v>
      </c>
      <c r="R31" s="169" t="s">
        <v>128</v>
      </c>
      <c r="S31" s="169" t="s">
        <v>128</v>
      </c>
      <c r="T31" s="169" t="s">
        <v>128</v>
      </c>
      <c r="U31" s="169" t="s">
        <v>128</v>
      </c>
      <c r="V31" s="169" t="s">
        <v>128</v>
      </c>
      <c r="W31" s="169" t="s">
        <v>128</v>
      </c>
      <c r="X31" s="169" t="s">
        <v>185</v>
      </c>
      <c r="Y31" s="169" t="s">
        <v>185</v>
      </c>
      <c r="Z31" s="169" t="s">
        <v>128</v>
      </c>
      <c r="AA31" s="169" t="s">
        <v>185</v>
      </c>
      <c r="AB31" s="183">
        <f t="shared" si="5"/>
        <v>15</v>
      </c>
      <c r="AC31" s="106" t="str">
        <f t="shared" si="6"/>
        <v>Catastrófico</v>
      </c>
      <c r="AD31" s="106">
        <f t="shared" si="3"/>
        <v>5</v>
      </c>
      <c r="AE31" s="107" t="str">
        <f t="shared" si="7"/>
        <v>Extremo</v>
      </c>
      <c r="AF31" s="108" t="s">
        <v>9</v>
      </c>
    </row>
    <row r="32" spans="2:32" ht="25.5" x14ac:dyDescent="0.25">
      <c r="B32" s="447"/>
      <c r="C32" s="448"/>
      <c r="D32" s="467"/>
      <c r="E32" s="462" t="str">
        <f>'3-IDENTIFICACIÓN DEL RIESGO'!G54</f>
        <v>Solicitar o recibir dadivas por inscripción en el Registro de Sujetos de Ordenamiento</v>
      </c>
      <c r="F32" s="463"/>
      <c r="G32" s="152" t="s">
        <v>26</v>
      </c>
      <c r="H32" s="105">
        <f t="shared" si="0"/>
        <v>3</v>
      </c>
      <c r="I32" s="169" t="s">
        <v>128</v>
      </c>
      <c r="J32" s="169" t="s">
        <v>185</v>
      </c>
      <c r="K32" s="169" t="s">
        <v>128</v>
      </c>
      <c r="L32" s="169" t="s">
        <v>128</v>
      </c>
      <c r="M32" s="169" t="s">
        <v>128</v>
      </c>
      <c r="N32" s="169" t="s">
        <v>128</v>
      </c>
      <c r="O32" s="169" t="s">
        <v>128</v>
      </c>
      <c r="P32" s="169" t="s">
        <v>128</v>
      </c>
      <c r="Q32" s="169" t="s">
        <v>128</v>
      </c>
      <c r="R32" s="169" t="s">
        <v>128</v>
      </c>
      <c r="S32" s="169" t="s">
        <v>128</v>
      </c>
      <c r="T32" s="169" t="s">
        <v>128</v>
      </c>
      <c r="U32" s="169" t="s">
        <v>128</v>
      </c>
      <c r="V32" s="169" t="s">
        <v>128</v>
      </c>
      <c r="W32" s="169" t="s">
        <v>128</v>
      </c>
      <c r="X32" s="169" t="s">
        <v>185</v>
      </c>
      <c r="Y32" s="169" t="s">
        <v>185</v>
      </c>
      <c r="Z32" s="169" t="s">
        <v>128</v>
      </c>
      <c r="AA32" s="169" t="s">
        <v>185</v>
      </c>
      <c r="AB32" s="183">
        <f t="shared" si="5"/>
        <v>15</v>
      </c>
      <c r="AC32" s="106" t="str">
        <f t="shared" si="6"/>
        <v>Catastrófico</v>
      </c>
      <c r="AD32" s="106">
        <f t="shared" si="3"/>
        <v>5</v>
      </c>
      <c r="AE32" s="107" t="str">
        <f t="shared" si="7"/>
        <v>Extremo</v>
      </c>
      <c r="AF32" s="108" t="s">
        <v>9</v>
      </c>
    </row>
    <row r="33" spans="2:32" ht="25.5" x14ac:dyDescent="0.25">
      <c r="B33" s="447"/>
      <c r="C33" s="448"/>
      <c r="D33" s="467"/>
      <c r="E33" s="462" t="str">
        <f>'3-IDENTIFICACIÓN DEL RIESGO'!G56</f>
        <v>Alterar u omitir información en desarrollo del procedimiento de Registro de Sujetos de Ordenamiento, para favorecer a terceros.</v>
      </c>
      <c r="F33" s="463"/>
      <c r="G33" s="152" t="s">
        <v>26</v>
      </c>
      <c r="H33" s="105">
        <f t="shared" si="0"/>
        <v>3</v>
      </c>
      <c r="I33" s="169" t="s">
        <v>128</v>
      </c>
      <c r="J33" s="169" t="s">
        <v>185</v>
      </c>
      <c r="K33" s="169" t="s">
        <v>128</v>
      </c>
      <c r="L33" s="169" t="s">
        <v>128</v>
      </c>
      <c r="M33" s="169" t="s">
        <v>128</v>
      </c>
      <c r="N33" s="169" t="s">
        <v>128</v>
      </c>
      <c r="O33" s="169" t="s">
        <v>185</v>
      </c>
      <c r="P33" s="169" t="s">
        <v>128</v>
      </c>
      <c r="Q33" s="169" t="s">
        <v>128</v>
      </c>
      <c r="R33" s="169" t="s">
        <v>128</v>
      </c>
      <c r="S33" s="169" t="s">
        <v>128</v>
      </c>
      <c r="T33" s="169" t="s">
        <v>128</v>
      </c>
      <c r="U33" s="169" t="s">
        <v>128</v>
      </c>
      <c r="V33" s="169" t="s">
        <v>128</v>
      </c>
      <c r="W33" s="169" t="s">
        <v>128</v>
      </c>
      <c r="X33" s="169" t="s">
        <v>185</v>
      </c>
      <c r="Y33" s="169" t="s">
        <v>185</v>
      </c>
      <c r="Z33" s="169" t="s">
        <v>128</v>
      </c>
      <c r="AA33" s="169" t="s">
        <v>185</v>
      </c>
      <c r="AB33" s="183">
        <f t="shared" si="5"/>
        <v>14</v>
      </c>
      <c r="AC33" s="106" t="str">
        <f t="shared" si="6"/>
        <v>Catastrófico</v>
      </c>
      <c r="AD33" s="106">
        <f t="shared" si="3"/>
        <v>5</v>
      </c>
      <c r="AE33" s="107" t="str">
        <f t="shared" si="7"/>
        <v>Extremo</v>
      </c>
      <c r="AF33" s="108" t="s">
        <v>9</v>
      </c>
    </row>
    <row r="34" spans="2:32" ht="25.5" x14ac:dyDescent="0.25">
      <c r="B34" s="447"/>
      <c r="C34" s="448"/>
      <c r="D34" s="467"/>
      <c r="E34" s="462" t="str">
        <f>'3-IDENTIFICACIÓN DEL RIESGO'!G58</f>
        <v>Riesgo 4</v>
      </c>
      <c r="F34" s="463"/>
      <c r="G34" s="152"/>
      <c r="H34" s="105"/>
      <c r="I34" s="169"/>
      <c r="J34" s="169"/>
      <c r="K34" s="169"/>
      <c r="L34" s="169"/>
      <c r="M34" s="169"/>
      <c r="N34" s="169"/>
      <c r="O34" s="169"/>
      <c r="P34" s="169"/>
      <c r="Q34" s="169"/>
      <c r="R34" s="169"/>
      <c r="S34" s="169"/>
      <c r="T34" s="169"/>
      <c r="U34" s="169"/>
      <c r="V34" s="169"/>
      <c r="W34" s="169"/>
      <c r="X34" s="169"/>
      <c r="Y34" s="169"/>
      <c r="Z34" s="169"/>
      <c r="AA34" s="169"/>
      <c r="AB34" s="183">
        <f t="shared" si="5"/>
        <v>0</v>
      </c>
      <c r="AC34" s="106" t="str">
        <f t="shared" si="6"/>
        <v>Moderado</v>
      </c>
      <c r="AD34" s="106">
        <f t="shared" si="3"/>
        <v>3</v>
      </c>
      <c r="AE34" s="107" t="b">
        <f t="shared" si="7"/>
        <v>0</v>
      </c>
      <c r="AF34" s="108" t="s">
        <v>9</v>
      </c>
    </row>
    <row r="35" spans="2:32" ht="32.25" customHeight="1" x14ac:dyDescent="0.25">
      <c r="B35" s="449"/>
      <c r="C35" s="450"/>
      <c r="D35" s="468"/>
      <c r="E35" s="462" t="str">
        <f>'3-IDENTIFICACIÓN DEL RIESGO'!G60</f>
        <v>Riesgo 5</v>
      </c>
      <c r="F35" s="463"/>
      <c r="G35" s="152"/>
      <c r="H35" s="105" t="b">
        <f t="shared" si="0"/>
        <v>0</v>
      </c>
      <c r="I35" s="169"/>
      <c r="J35" s="169"/>
      <c r="K35" s="169"/>
      <c r="L35" s="169"/>
      <c r="M35" s="169"/>
      <c r="N35" s="169"/>
      <c r="O35" s="169"/>
      <c r="P35" s="169"/>
      <c r="Q35" s="169"/>
      <c r="R35" s="169"/>
      <c r="S35" s="169"/>
      <c r="T35" s="169"/>
      <c r="U35" s="169"/>
      <c r="V35" s="169"/>
      <c r="W35" s="169"/>
      <c r="X35" s="169"/>
      <c r="Y35" s="169"/>
      <c r="Z35" s="169"/>
      <c r="AA35" s="169"/>
      <c r="AB35" s="183">
        <f t="shared" si="5"/>
        <v>0</v>
      </c>
      <c r="AC35" s="106" t="str">
        <f t="shared" si="6"/>
        <v>Moderado</v>
      </c>
      <c r="AD35" s="106">
        <f t="shared" si="3"/>
        <v>3</v>
      </c>
      <c r="AE35" s="107" t="b">
        <f t="shared" si="7"/>
        <v>0</v>
      </c>
      <c r="AF35" s="108" t="s">
        <v>9</v>
      </c>
    </row>
    <row r="36" spans="2:32" ht="25.5" x14ac:dyDescent="0.25">
      <c r="B36" s="445" t="str">
        <f>'3-IDENTIFICACIÓN DEL RIESGO'!B62</f>
        <v>Seguridad Jurídica sobre la Titularidad de la Tierra y los Territorios</v>
      </c>
      <c r="C36" s="446"/>
      <c r="D36" s="466" t="str">
        <f>'3-IDENTIFICACIÓN DEL RIESGO'!E62</f>
        <v>1. Dirección de Gestión Jurídica de Tierras.
2. Subdirección de procesos Agrarios y Gestión Jurídica.
3. Subdirección de seguridad Jurídica.
4. Dirección Asuntos Étnicos.
5. Subdirección Asuntos Étnicos.</v>
      </c>
      <c r="E36" s="462"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6" s="463"/>
      <c r="G36" s="152" t="s">
        <v>67</v>
      </c>
      <c r="H36" s="105">
        <f t="shared" si="0"/>
        <v>1</v>
      </c>
      <c r="I36" s="169" t="s">
        <v>128</v>
      </c>
      <c r="J36" s="169" t="s">
        <v>128</v>
      </c>
      <c r="K36" s="169" t="s">
        <v>128</v>
      </c>
      <c r="L36" s="169" t="s">
        <v>185</v>
      </c>
      <c r="M36" s="169" t="s">
        <v>128</v>
      </c>
      <c r="N36" s="169" t="s">
        <v>128</v>
      </c>
      <c r="O36" s="169" t="s">
        <v>128</v>
      </c>
      <c r="P36" s="169" t="s">
        <v>128</v>
      </c>
      <c r="Q36" s="169" t="s">
        <v>128</v>
      </c>
      <c r="R36" s="169" t="s">
        <v>128</v>
      </c>
      <c r="S36" s="169" t="s">
        <v>128</v>
      </c>
      <c r="T36" s="169" t="s">
        <v>128</v>
      </c>
      <c r="U36" s="169" t="s">
        <v>128</v>
      </c>
      <c r="V36" s="169" t="s">
        <v>128</v>
      </c>
      <c r="W36" s="169" t="s">
        <v>128</v>
      </c>
      <c r="X36" s="169" t="s">
        <v>185</v>
      </c>
      <c r="Y36" s="169" t="s">
        <v>128</v>
      </c>
      <c r="Z36" s="169" t="s">
        <v>185</v>
      </c>
      <c r="AA36" s="169" t="s">
        <v>128</v>
      </c>
      <c r="AB36" s="183">
        <f t="shared" si="5"/>
        <v>16</v>
      </c>
      <c r="AC36" s="106" t="str">
        <f t="shared" si="6"/>
        <v>Catastrófico</v>
      </c>
      <c r="AD36" s="106">
        <f t="shared" si="3"/>
        <v>5</v>
      </c>
      <c r="AE36" s="107" t="str">
        <f t="shared" si="7"/>
        <v>Extremo</v>
      </c>
      <c r="AF36" s="108" t="s">
        <v>9</v>
      </c>
    </row>
    <row r="37" spans="2:32" ht="25.5" x14ac:dyDescent="0.25">
      <c r="B37" s="447"/>
      <c r="C37" s="448"/>
      <c r="D37" s="467"/>
      <c r="E37" s="462" t="str">
        <f>'3-IDENTIFICACIÓN DEL RIESGO'!G64</f>
        <v>Servidores públicos y/o colaboradores de las UGT reciben dádivas por agilizar, omitir o dilatar trámites para el desarrollo de procesos agrarios</v>
      </c>
      <c r="F37" s="463"/>
      <c r="G37" s="152" t="s">
        <v>24</v>
      </c>
      <c r="H37" s="105">
        <f t="shared" si="0"/>
        <v>4</v>
      </c>
      <c r="I37" s="169" t="s">
        <v>128</v>
      </c>
      <c r="J37" s="169" t="s">
        <v>128</v>
      </c>
      <c r="K37" s="169" t="s">
        <v>128</v>
      </c>
      <c r="L37" s="169" t="s">
        <v>128</v>
      </c>
      <c r="M37" s="169" t="s">
        <v>128</v>
      </c>
      <c r="N37" s="169" t="s">
        <v>185</v>
      </c>
      <c r="O37" s="169" t="s">
        <v>128</v>
      </c>
      <c r="P37" s="169" t="s">
        <v>128</v>
      </c>
      <c r="Q37" s="169" t="s">
        <v>128</v>
      </c>
      <c r="R37" s="169" t="s">
        <v>128</v>
      </c>
      <c r="S37" s="169" t="s">
        <v>128</v>
      </c>
      <c r="T37" s="169" t="s">
        <v>128</v>
      </c>
      <c r="U37" s="169" t="s">
        <v>185</v>
      </c>
      <c r="V37" s="169" t="s">
        <v>128</v>
      </c>
      <c r="W37" s="169" t="s">
        <v>128</v>
      </c>
      <c r="X37" s="169" t="s">
        <v>185</v>
      </c>
      <c r="Y37" s="169" t="s">
        <v>128</v>
      </c>
      <c r="Z37" s="169" t="s">
        <v>128</v>
      </c>
      <c r="AA37" s="169" t="s">
        <v>128</v>
      </c>
      <c r="AB37" s="183">
        <f t="shared" si="5"/>
        <v>16</v>
      </c>
      <c r="AC37" s="106" t="str">
        <f t="shared" si="6"/>
        <v>Catastrófico</v>
      </c>
      <c r="AD37" s="106">
        <f t="shared" si="3"/>
        <v>5</v>
      </c>
      <c r="AE37" s="107" t="str">
        <f t="shared" si="7"/>
        <v>Extremo</v>
      </c>
      <c r="AF37" s="108" t="s">
        <v>9</v>
      </c>
    </row>
    <row r="38" spans="2:32" ht="25.5" x14ac:dyDescent="0.25">
      <c r="B38" s="447"/>
      <c r="C38" s="448"/>
      <c r="D38" s="467"/>
      <c r="E38" s="462" t="str">
        <f>'3-IDENTIFICACIÓN DEL RIESGO'!G66</f>
        <v>Riesgo 3</v>
      </c>
      <c r="F38" s="463"/>
      <c r="G38" s="152"/>
      <c r="H38" s="105" t="b">
        <f t="shared" si="0"/>
        <v>0</v>
      </c>
      <c r="I38" s="169"/>
      <c r="J38" s="169"/>
      <c r="K38" s="169"/>
      <c r="L38" s="169"/>
      <c r="M38" s="169"/>
      <c r="N38" s="169"/>
      <c r="O38" s="169"/>
      <c r="P38" s="169"/>
      <c r="Q38" s="169"/>
      <c r="R38" s="169"/>
      <c r="S38" s="169"/>
      <c r="T38" s="169"/>
      <c r="U38" s="169"/>
      <c r="V38" s="169"/>
      <c r="W38" s="169"/>
      <c r="X38" s="169"/>
      <c r="Y38" s="169"/>
      <c r="Z38" s="169"/>
      <c r="AA38" s="169"/>
      <c r="AB38" s="183">
        <f t="shared" si="5"/>
        <v>0</v>
      </c>
      <c r="AC38" s="106" t="str">
        <f t="shared" si="6"/>
        <v>Moderado</v>
      </c>
      <c r="AD38" s="106">
        <f t="shared" si="3"/>
        <v>3</v>
      </c>
      <c r="AE38" s="107" t="b">
        <f t="shared" si="7"/>
        <v>0</v>
      </c>
      <c r="AF38" s="108" t="s">
        <v>9</v>
      </c>
    </row>
    <row r="39" spans="2:32" ht="25.5" x14ac:dyDescent="0.25">
      <c r="B39" s="447"/>
      <c r="C39" s="448"/>
      <c r="D39" s="467"/>
      <c r="E39" s="462" t="str">
        <f>'3-IDENTIFICACIÓN DEL RIESGO'!G68</f>
        <v>Riesgo 4</v>
      </c>
      <c r="F39" s="463"/>
      <c r="G39" s="152"/>
      <c r="H39" s="105" t="b">
        <f t="shared" si="0"/>
        <v>0</v>
      </c>
      <c r="I39" s="169"/>
      <c r="J39" s="169"/>
      <c r="K39" s="169"/>
      <c r="L39" s="169"/>
      <c r="M39" s="169"/>
      <c r="N39" s="169"/>
      <c r="O39" s="169"/>
      <c r="P39" s="169"/>
      <c r="Q39" s="169"/>
      <c r="R39" s="169"/>
      <c r="S39" s="169"/>
      <c r="T39" s="169"/>
      <c r="U39" s="169"/>
      <c r="V39" s="169"/>
      <c r="W39" s="169"/>
      <c r="X39" s="169"/>
      <c r="Y39" s="169"/>
      <c r="Z39" s="169"/>
      <c r="AA39" s="169"/>
      <c r="AB39" s="183">
        <f t="shared" si="5"/>
        <v>0</v>
      </c>
      <c r="AC39" s="106" t="str">
        <f t="shared" si="6"/>
        <v>Moderado</v>
      </c>
      <c r="AD39" s="106">
        <f t="shared" si="3"/>
        <v>3</v>
      </c>
      <c r="AE39" s="107" t="b">
        <f t="shared" si="7"/>
        <v>0</v>
      </c>
      <c r="AF39" s="108" t="s">
        <v>9</v>
      </c>
    </row>
    <row r="40" spans="2:32" ht="25.5" x14ac:dyDescent="0.25">
      <c r="B40" s="449"/>
      <c r="C40" s="450"/>
      <c r="D40" s="468"/>
      <c r="E40" s="462" t="str">
        <f>'3-IDENTIFICACIÓN DEL RIESGO'!G70</f>
        <v>Riesgo 5</v>
      </c>
      <c r="F40" s="463"/>
      <c r="G40" s="152"/>
      <c r="H40" s="105" t="b">
        <f t="shared" si="0"/>
        <v>0</v>
      </c>
      <c r="I40" s="169"/>
      <c r="J40" s="169"/>
      <c r="K40" s="169"/>
      <c r="L40" s="169"/>
      <c r="M40" s="169"/>
      <c r="N40" s="169"/>
      <c r="O40" s="169"/>
      <c r="P40" s="169"/>
      <c r="Q40" s="169"/>
      <c r="R40" s="169"/>
      <c r="S40" s="169"/>
      <c r="T40" s="169"/>
      <c r="U40" s="169"/>
      <c r="V40" s="169"/>
      <c r="W40" s="169"/>
      <c r="X40" s="169"/>
      <c r="Y40" s="169"/>
      <c r="Z40" s="169"/>
      <c r="AA40" s="169"/>
      <c r="AB40" s="183">
        <f t="shared" si="5"/>
        <v>0</v>
      </c>
      <c r="AC40" s="106" t="str">
        <f t="shared" si="6"/>
        <v>Moderado</v>
      </c>
      <c r="AD40" s="106">
        <f t="shared" si="3"/>
        <v>3</v>
      </c>
      <c r="AE40" s="107" t="b">
        <f t="shared" si="7"/>
        <v>0</v>
      </c>
      <c r="AF40" s="108" t="s">
        <v>9</v>
      </c>
    </row>
    <row r="41" spans="2:32" ht="25.5" x14ac:dyDescent="0.25">
      <c r="B41" s="445" t="str">
        <f>'3-IDENTIFICACIÓN DEL RIESGO'!B72</f>
        <v>Acceso a la Propiedad de la Tierra y los Territorios</v>
      </c>
      <c r="C41" s="446"/>
      <c r="D41" s="466"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1" s="462" t="str">
        <f>'3-IDENTIFICACIÓN DEL RIESGO'!G72</f>
        <v>Manipulación y/u omisión de la información obtenida en la visita agronómica o estudio preliminar y complementario de títulos  de expedientes de Compra Directa de la DAT para  beneficio propio o de particulares.</v>
      </c>
      <c r="F41" s="463"/>
      <c r="G41" s="152" t="s">
        <v>24</v>
      </c>
      <c r="H41" s="105">
        <f t="shared" si="0"/>
        <v>4</v>
      </c>
      <c r="I41" s="153" t="s">
        <v>128</v>
      </c>
      <c r="J41" s="153" t="s">
        <v>128</v>
      </c>
      <c r="K41" s="153" t="s">
        <v>128</v>
      </c>
      <c r="L41" s="153" t="s">
        <v>128</v>
      </c>
      <c r="M41" s="153" t="s">
        <v>128</v>
      </c>
      <c r="N41" s="153" t="s">
        <v>128</v>
      </c>
      <c r="O41" s="153" t="s">
        <v>128</v>
      </c>
      <c r="P41" s="153" t="s">
        <v>128</v>
      </c>
      <c r="Q41" s="153" t="s">
        <v>128</v>
      </c>
      <c r="R41" s="153" t="s">
        <v>128</v>
      </c>
      <c r="S41" s="153" t="s">
        <v>128</v>
      </c>
      <c r="T41" s="153" t="s">
        <v>128</v>
      </c>
      <c r="U41" s="153" t="s">
        <v>128</v>
      </c>
      <c r="V41" s="153" t="s">
        <v>128</v>
      </c>
      <c r="W41" s="153" t="s">
        <v>128</v>
      </c>
      <c r="X41" s="153" t="s">
        <v>185</v>
      </c>
      <c r="Y41" s="153" t="s">
        <v>128</v>
      </c>
      <c r="Z41" s="153" t="s">
        <v>128</v>
      </c>
      <c r="AA41" s="153" t="s">
        <v>128</v>
      </c>
      <c r="AB41" s="183">
        <f t="shared" si="5"/>
        <v>18</v>
      </c>
      <c r="AC41" s="106" t="str">
        <f t="shared" si="6"/>
        <v>Catastrófico</v>
      </c>
      <c r="AD41" s="106">
        <f t="shared" si="3"/>
        <v>5</v>
      </c>
      <c r="AE41" s="107" t="str">
        <f t="shared" si="7"/>
        <v>Extremo</v>
      </c>
      <c r="AF41" s="108" t="s">
        <v>9</v>
      </c>
    </row>
    <row r="42" spans="2:32" ht="25.5" x14ac:dyDescent="0.25">
      <c r="B42" s="447"/>
      <c r="C42" s="448"/>
      <c r="D42" s="467"/>
      <c r="E42" s="462"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F42" s="463"/>
      <c r="G42" s="152" t="s">
        <v>24</v>
      </c>
      <c r="H42" s="105">
        <f t="shared" si="0"/>
        <v>4</v>
      </c>
      <c r="I42" s="153" t="s">
        <v>128</v>
      </c>
      <c r="J42" s="153" t="s">
        <v>128</v>
      </c>
      <c r="K42" s="153" t="s">
        <v>128</v>
      </c>
      <c r="L42" s="153" t="s">
        <v>128</v>
      </c>
      <c r="M42" s="153" t="s">
        <v>128</v>
      </c>
      <c r="N42" s="153" t="s">
        <v>128</v>
      </c>
      <c r="O42" s="153" t="s">
        <v>128</v>
      </c>
      <c r="P42" s="153" t="s">
        <v>128</v>
      </c>
      <c r="Q42" s="153" t="s">
        <v>185</v>
      </c>
      <c r="R42" s="153" t="s">
        <v>128</v>
      </c>
      <c r="S42" s="153" t="s">
        <v>128</v>
      </c>
      <c r="T42" s="153" t="s">
        <v>128</v>
      </c>
      <c r="U42" s="153" t="s">
        <v>128</v>
      </c>
      <c r="V42" s="153" t="s">
        <v>128</v>
      </c>
      <c r="W42" s="153" t="s">
        <v>128</v>
      </c>
      <c r="X42" s="153" t="s">
        <v>185</v>
      </c>
      <c r="Y42" s="153" t="s">
        <v>128</v>
      </c>
      <c r="Z42" s="153" t="s">
        <v>128</v>
      </c>
      <c r="AA42" s="153" t="s">
        <v>185</v>
      </c>
      <c r="AB42" s="183">
        <f t="shared" si="5"/>
        <v>16</v>
      </c>
      <c r="AC42" s="106" t="str">
        <f t="shared" si="6"/>
        <v>Catastrófico</v>
      </c>
      <c r="AD42" s="106">
        <f t="shared" si="3"/>
        <v>5</v>
      </c>
      <c r="AE42" s="107" t="str">
        <f t="shared" si="7"/>
        <v>Extremo</v>
      </c>
      <c r="AF42" s="108" t="s">
        <v>9</v>
      </c>
    </row>
    <row r="43" spans="2:32" ht="25.5" x14ac:dyDescent="0.25">
      <c r="B43" s="447"/>
      <c r="C43" s="448"/>
      <c r="D43" s="467"/>
      <c r="E43" s="462" t="str">
        <f>'3-IDENTIFICACIÓN DEL RIESGO'!G76</f>
        <v xml:space="preserve">Manipulación de la información en las diferentes etapas del procedimiento de Revocatoria Directa de la DAT para beneficio propio y/o de particulares </v>
      </c>
      <c r="F43" s="463"/>
      <c r="G43" s="152" t="s">
        <v>24</v>
      </c>
      <c r="H43" s="105">
        <f t="shared" si="0"/>
        <v>4</v>
      </c>
      <c r="I43" s="153" t="s">
        <v>128</v>
      </c>
      <c r="J43" s="153" t="s">
        <v>128</v>
      </c>
      <c r="K43" s="153" t="s">
        <v>128</v>
      </c>
      <c r="L43" s="153" t="s">
        <v>128</v>
      </c>
      <c r="M43" s="153" t="s">
        <v>128</v>
      </c>
      <c r="N43" s="153" t="s">
        <v>128</v>
      </c>
      <c r="O43" s="153" t="s">
        <v>128</v>
      </c>
      <c r="P43" s="153" t="s">
        <v>128</v>
      </c>
      <c r="Q43" s="153" t="s">
        <v>185</v>
      </c>
      <c r="R43" s="153" t="s">
        <v>128</v>
      </c>
      <c r="S43" s="153" t="s">
        <v>128</v>
      </c>
      <c r="T43" s="153" t="s">
        <v>128</v>
      </c>
      <c r="U43" s="153" t="s">
        <v>128</v>
      </c>
      <c r="V43" s="153" t="s">
        <v>128</v>
      </c>
      <c r="W43" s="153" t="s">
        <v>128</v>
      </c>
      <c r="X43" s="153" t="s">
        <v>185</v>
      </c>
      <c r="Y43" s="153" t="s">
        <v>128</v>
      </c>
      <c r="Z43" s="153" t="s">
        <v>128</v>
      </c>
      <c r="AA43" s="153" t="s">
        <v>185</v>
      </c>
      <c r="AB43" s="183">
        <f t="shared" si="5"/>
        <v>16</v>
      </c>
      <c r="AC43" s="106" t="str">
        <f t="shared" si="6"/>
        <v>Catastrófico</v>
      </c>
      <c r="AD43" s="106">
        <f t="shared" si="3"/>
        <v>5</v>
      </c>
      <c r="AE43" s="107" t="str">
        <f t="shared" si="7"/>
        <v>Extremo</v>
      </c>
      <c r="AF43" s="108" t="s">
        <v>9</v>
      </c>
    </row>
    <row r="44" spans="2:32" ht="25.5" x14ac:dyDescent="0.25">
      <c r="B44" s="447"/>
      <c r="C44" s="448"/>
      <c r="D44" s="467"/>
      <c r="E44" s="462" t="str">
        <f>'3-IDENTIFICACIÓN DEL RIESGO'!G78</f>
        <v>Manipulación de la información entregada a las  subdirecciones misionales según el  POSPR-P-006 P Procedimiento Único de Ordenamiento Social de la Propiedad,  para beneficio propio o de terceros</v>
      </c>
      <c r="F44" s="463"/>
      <c r="G44" s="152" t="s">
        <v>24</v>
      </c>
      <c r="H44" s="105">
        <f t="shared" si="0"/>
        <v>4</v>
      </c>
      <c r="I44" s="153" t="s">
        <v>128</v>
      </c>
      <c r="J44" s="153" t="s">
        <v>128</v>
      </c>
      <c r="K44" s="153" t="s">
        <v>128</v>
      </c>
      <c r="L44" s="153" t="s">
        <v>128</v>
      </c>
      <c r="M44" s="153" t="s">
        <v>128</v>
      </c>
      <c r="N44" s="153" t="s">
        <v>128</v>
      </c>
      <c r="O44" s="153" t="s">
        <v>128</v>
      </c>
      <c r="P44" s="153" t="s">
        <v>128</v>
      </c>
      <c r="Q44" s="153" t="s">
        <v>128</v>
      </c>
      <c r="R44" s="153" t="s">
        <v>128</v>
      </c>
      <c r="S44" s="153" t="s">
        <v>128</v>
      </c>
      <c r="T44" s="153" t="s">
        <v>128</v>
      </c>
      <c r="U44" s="153" t="s">
        <v>128</v>
      </c>
      <c r="V44" s="153" t="s">
        <v>128</v>
      </c>
      <c r="W44" s="153" t="s">
        <v>128</v>
      </c>
      <c r="X44" s="153" t="s">
        <v>185</v>
      </c>
      <c r="Y44" s="153" t="s">
        <v>128</v>
      </c>
      <c r="Z44" s="153" t="s">
        <v>128</v>
      </c>
      <c r="AA44" s="153" t="s">
        <v>185</v>
      </c>
      <c r="AB44" s="183">
        <f t="shared" si="5"/>
        <v>17</v>
      </c>
      <c r="AC44" s="106" t="str">
        <f t="shared" si="6"/>
        <v>Catastrófico</v>
      </c>
      <c r="AD44" s="106">
        <f t="shared" si="3"/>
        <v>5</v>
      </c>
      <c r="AE44" s="107" t="str">
        <f t="shared" si="7"/>
        <v>Extremo</v>
      </c>
      <c r="AF44" s="108" t="s">
        <v>9</v>
      </c>
    </row>
    <row r="45" spans="2:32" ht="25.5" x14ac:dyDescent="0.25">
      <c r="B45" s="447"/>
      <c r="C45" s="448"/>
      <c r="D45" s="467"/>
      <c r="E45" s="462" t="str">
        <f>'3-IDENTIFICACIÓN DEL RIESGO'!G80</f>
        <v>Adquisición de predios con enfoque diferencial étnico sin pleno cumplimiento de requisitos o por fuera de las necesidades y prioridades establecidos por la ANT, para beneficio de particulares</v>
      </c>
      <c r="F45" s="463"/>
      <c r="G45" s="152" t="s">
        <v>24</v>
      </c>
      <c r="H45" s="105">
        <f t="shared" si="0"/>
        <v>4</v>
      </c>
      <c r="I45" s="169" t="s">
        <v>128</v>
      </c>
      <c r="J45" s="169" t="s">
        <v>128</v>
      </c>
      <c r="K45" s="169" t="s">
        <v>128</v>
      </c>
      <c r="L45" s="169" t="s">
        <v>128</v>
      </c>
      <c r="M45" s="169" t="s">
        <v>128</v>
      </c>
      <c r="N45" s="169" t="s">
        <v>128</v>
      </c>
      <c r="O45" s="169" t="s">
        <v>128</v>
      </c>
      <c r="P45" s="169" t="s">
        <v>128</v>
      </c>
      <c r="Q45" s="169" t="s">
        <v>128</v>
      </c>
      <c r="R45" s="169" t="s">
        <v>128</v>
      </c>
      <c r="S45" s="169" t="s">
        <v>128</v>
      </c>
      <c r="T45" s="169" t="s">
        <v>128</v>
      </c>
      <c r="U45" s="169" t="s">
        <v>128</v>
      </c>
      <c r="V45" s="169" t="s">
        <v>128</v>
      </c>
      <c r="W45" s="169" t="s">
        <v>128</v>
      </c>
      <c r="X45" s="169" t="s">
        <v>185</v>
      </c>
      <c r="Y45" s="169" t="s">
        <v>128</v>
      </c>
      <c r="Z45" s="169" t="s">
        <v>128</v>
      </c>
      <c r="AA45" s="169" t="s">
        <v>185</v>
      </c>
      <c r="AB45" s="183">
        <f t="shared" si="5"/>
        <v>17</v>
      </c>
      <c r="AC45" s="106" t="str">
        <f t="shared" si="6"/>
        <v>Catastrófico</v>
      </c>
      <c r="AD45" s="106">
        <f t="shared" si="3"/>
        <v>5</v>
      </c>
      <c r="AE45" s="107" t="str">
        <f t="shared" si="7"/>
        <v>Extremo</v>
      </c>
      <c r="AF45" s="108" t="s">
        <v>9</v>
      </c>
    </row>
    <row r="46" spans="2:32" ht="25.5" x14ac:dyDescent="0.25">
      <c r="B46" s="447"/>
      <c r="C46" s="448"/>
      <c r="D46" s="467"/>
      <c r="E46" s="462" t="str">
        <f>'3-IDENTIFICACIÓN DEL RIESGO'!G82</f>
        <v>Desviación de recursos en el desarrollo del proceso de la iniciativa Comunitaria con enfoque diferencial étnico para beneficio de un contratista o funcionario o un tercero.</v>
      </c>
      <c r="F46" s="463"/>
      <c r="G46" s="152" t="s">
        <v>24</v>
      </c>
      <c r="H46" s="105">
        <f t="shared" si="0"/>
        <v>4</v>
      </c>
      <c r="I46" s="169" t="s">
        <v>128</v>
      </c>
      <c r="J46" s="169" t="s">
        <v>128</v>
      </c>
      <c r="K46" s="169" t="s">
        <v>128</v>
      </c>
      <c r="L46" s="169" t="s">
        <v>128</v>
      </c>
      <c r="M46" s="169" t="s">
        <v>128</v>
      </c>
      <c r="N46" s="169" t="s">
        <v>128</v>
      </c>
      <c r="O46" s="169" t="s">
        <v>128</v>
      </c>
      <c r="P46" s="169" t="s">
        <v>128</v>
      </c>
      <c r="Q46" s="169" t="s">
        <v>185</v>
      </c>
      <c r="R46" s="169" t="s">
        <v>128</v>
      </c>
      <c r="S46" s="169" t="s">
        <v>128</v>
      </c>
      <c r="T46" s="169" t="s">
        <v>128</v>
      </c>
      <c r="U46" s="169" t="s">
        <v>128</v>
      </c>
      <c r="V46" s="169" t="s">
        <v>128</v>
      </c>
      <c r="W46" s="169" t="s">
        <v>128</v>
      </c>
      <c r="X46" s="169" t="s">
        <v>185</v>
      </c>
      <c r="Y46" s="169" t="s">
        <v>128</v>
      </c>
      <c r="Z46" s="169" t="s">
        <v>128</v>
      </c>
      <c r="AA46" s="169" t="s">
        <v>185</v>
      </c>
      <c r="AB46" s="183">
        <f t="shared" si="5"/>
        <v>16</v>
      </c>
      <c r="AC46" s="106" t="str">
        <f t="shared" si="6"/>
        <v>Catastrófico</v>
      </c>
      <c r="AD46" s="106">
        <f t="shared" si="3"/>
        <v>5</v>
      </c>
      <c r="AE46" s="107" t="str">
        <f t="shared" si="7"/>
        <v>Extremo</v>
      </c>
      <c r="AF46" s="108" t="s">
        <v>9</v>
      </c>
    </row>
    <row r="47" spans="2:32" ht="25.5" x14ac:dyDescent="0.25">
      <c r="B47" s="447"/>
      <c r="C47" s="448"/>
      <c r="D47" s="467"/>
      <c r="E47" s="462" t="str">
        <f>'3-IDENTIFICACIÓN DEL RIESGO'!G84</f>
        <v>Dilación en la atención a las solicitudes de comunidades étnicas favoreciendo intereses particulares.</v>
      </c>
      <c r="F47" s="463"/>
      <c r="G47" s="152" t="s">
        <v>67</v>
      </c>
      <c r="H47" s="105">
        <f t="shared" si="0"/>
        <v>1</v>
      </c>
      <c r="I47" s="169" t="s">
        <v>128</v>
      </c>
      <c r="J47" s="169" t="s">
        <v>128</v>
      </c>
      <c r="K47" s="169" t="s">
        <v>128</v>
      </c>
      <c r="L47" s="169" t="s">
        <v>185</v>
      </c>
      <c r="M47" s="169" t="s">
        <v>128</v>
      </c>
      <c r="N47" s="169" t="s">
        <v>128</v>
      </c>
      <c r="O47" s="169" t="s">
        <v>128</v>
      </c>
      <c r="P47" s="169" t="s">
        <v>128</v>
      </c>
      <c r="Q47" s="169" t="s">
        <v>128</v>
      </c>
      <c r="R47" s="169" t="s">
        <v>128</v>
      </c>
      <c r="S47" s="169" t="s">
        <v>128</v>
      </c>
      <c r="T47" s="169" t="s">
        <v>128</v>
      </c>
      <c r="U47" s="169" t="s">
        <v>185</v>
      </c>
      <c r="V47" s="169" t="s">
        <v>185</v>
      </c>
      <c r="W47" s="169" t="s">
        <v>128</v>
      </c>
      <c r="X47" s="169" t="s">
        <v>185</v>
      </c>
      <c r="Y47" s="169" t="s">
        <v>185</v>
      </c>
      <c r="Z47" s="169" t="s">
        <v>128</v>
      </c>
      <c r="AA47" s="169" t="s">
        <v>185</v>
      </c>
      <c r="AB47" s="183">
        <f t="shared" si="5"/>
        <v>13</v>
      </c>
      <c r="AC47" s="106" t="str">
        <f t="shared" si="6"/>
        <v>Catastrófico</v>
      </c>
      <c r="AD47" s="106">
        <f t="shared" si="3"/>
        <v>5</v>
      </c>
      <c r="AE47" s="107" t="str">
        <f t="shared" si="7"/>
        <v>Extremo</v>
      </c>
      <c r="AF47" s="108" t="s">
        <v>9</v>
      </c>
    </row>
    <row r="48" spans="2:32" ht="25.5" x14ac:dyDescent="0.25">
      <c r="B48" s="447"/>
      <c r="C48" s="448"/>
      <c r="D48" s="467"/>
      <c r="E48" s="462" t="str">
        <f>'3-IDENTIFICACIÓN DEL RIESGO'!G86</f>
        <v>Favorecimiento en la atención de solicitudes de formalización de territorios colectivos a comunidades étnicas específicas por parte de la Subdirección de Asuntos Étnicos, desconociendo el principio de equidad.</v>
      </c>
      <c r="F48" s="463"/>
      <c r="G48" s="152" t="s">
        <v>28</v>
      </c>
      <c r="H48" s="105">
        <f t="shared" si="0"/>
        <v>2</v>
      </c>
      <c r="I48" s="169" t="s">
        <v>128</v>
      </c>
      <c r="J48" s="169" t="s">
        <v>128</v>
      </c>
      <c r="K48" s="169" t="s">
        <v>128</v>
      </c>
      <c r="L48" s="169" t="s">
        <v>185</v>
      </c>
      <c r="M48" s="169" t="s">
        <v>128</v>
      </c>
      <c r="N48" s="169" t="s">
        <v>128</v>
      </c>
      <c r="O48" s="169" t="s">
        <v>128</v>
      </c>
      <c r="P48" s="169" t="s">
        <v>128</v>
      </c>
      <c r="Q48" s="169" t="s">
        <v>128</v>
      </c>
      <c r="R48" s="169" t="s">
        <v>128</v>
      </c>
      <c r="S48" s="169" t="s">
        <v>128</v>
      </c>
      <c r="T48" s="169" t="s">
        <v>128</v>
      </c>
      <c r="U48" s="169" t="s">
        <v>185</v>
      </c>
      <c r="V48" s="169" t="s">
        <v>185</v>
      </c>
      <c r="W48" s="169" t="s">
        <v>128</v>
      </c>
      <c r="X48" s="169" t="s">
        <v>185</v>
      </c>
      <c r="Y48" s="169" t="s">
        <v>185</v>
      </c>
      <c r="Z48" s="169" t="s">
        <v>128</v>
      </c>
      <c r="AA48" s="169" t="s">
        <v>185</v>
      </c>
      <c r="AB48" s="183">
        <f t="shared" si="5"/>
        <v>13</v>
      </c>
      <c r="AC48" s="106" t="str">
        <f t="shared" si="6"/>
        <v>Catastrófico</v>
      </c>
      <c r="AD48" s="106">
        <f t="shared" si="3"/>
        <v>5</v>
      </c>
      <c r="AE48" s="107" t="str">
        <f t="shared" si="7"/>
        <v>Extremo</v>
      </c>
      <c r="AF48" s="108" t="s">
        <v>9</v>
      </c>
    </row>
    <row r="49" spans="2:32" ht="25.5" x14ac:dyDescent="0.25">
      <c r="B49" s="449"/>
      <c r="C49" s="450"/>
      <c r="D49" s="468"/>
      <c r="E49" s="462" t="str">
        <f>'3-IDENTIFICACIÓN DEL RIESGO'!G88</f>
        <v>Solicitud y/o aceptación de dádivas por agilizar trámites o proferir decisiones administrativas en beneficio de un particular y/o tercero para la adjudicación de bienes</v>
      </c>
      <c r="F49" s="463"/>
      <c r="G49" s="152" t="s">
        <v>24</v>
      </c>
      <c r="H49" s="105">
        <f t="shared" si="0"/>
        <v>4</v>
      </c>
      <c r="I49" s="169" t="s">
        <v>128</v>
      </c>
      <c r="J49" s="169" t="s">
        <v>128</v>
      </c>
      <c r="K49" s="169" t="s">
        <v>128</v>
      </c>
      <c r="L49" s="169" t="s">
        <v>128</v>
      </c>
      <c r="M49" s="169" t="s">
        <v>128</v>
      </c>
      <c r="N49" s="169" t="s">
        <v>185</v>
      </c>
      <c r="O49" s="169" t="s">
        <v>128</v>
      </c>
      <c r="P49" s="169" t="s">
        <v>128</v>
      </c>
      <c r="Q49" s="169" t="s">
        <v>128</v>
      </c>
      <c r="R49" s="169" t="s">
        <v>128</v>
      </c>
      <c r="S49" s="169" t="s">
        <v>128</v>
      </c>
      <c r="T49" s="169" t="s">
        <v>128</v>
      </c>
      <c r="U49" s="169" t="s">
        <v>185</v>
      </c>
      <c r="V49" s="169" t="s">
        <v>128</v>
      </c>
      <c r="W49" s="169" t="s">
        <v>128</v>
      </c>
      <c r="X49" s="169" t="s">
        <v>185</v>
      </c>
      <c r="Y49" s="169" t="s">
        <v>128</v>
      </c>
      <c r="Z49" s="169" t="s">
        <v>128</v>
      </c>
      <c r="AA49" s="169" t="s">
        <v>128</v>
      </c>
      <c r="AB49" s="183">
        <f t="shared" si="5"/>
        <v>16</v>
      </c>
      <c r="AC49" s="106" t="str">
        <f t="shared" si="6"/>
        <v>Catastrófico</v>
      </c>
      <c r="AD49" s="106">
        <f t="shared" si="3"/>
        <v>5</v>
      </c>
      <c r="AE49" s="107" t="str">
        <f t="shared" si="7"/>
        <v>Extremo</v>
      </c>
      <c r="AF49" s="108" t="s">
        <v>9</v>
      </c>
    </row>
    <row r="50" spans="2:32" ht="25.5" x14ac:dyDescent="0.25">
      <c r="B50" s="445" t="str">
        <f>'3-IDENTIFICACIÓN DEL RIESGO'!B90</f>
        <v>Administración de Tierras.</v>
      </c>
      <c r="C50" s="446"/>
      <c r="D50" s="466" t="str">
        <f>'3-IDENTIFICACIÓN DEL RIESGO'!E90</f>
        <v>1. Dirección de Acceso a Tierras.
2. Subdirección de Administración de Tierras de la Nación.
3. Dirección de Asuntos Étnicos.
4. Subdirección de Asuntos Étnicos.
5. UGT's.</v>
      </c>
      <c r="E50" s="462" t="str">
        <f>'3-IDENTIFICACIÓN DEL RIESGO'!G90</f>
        <v>Solicitud o aceptación de dádivas por agilizar trámites o proferir decisiones administrativas relacionadas con solicitudes de limitación a la propiedad para beneficio de un particular y/o tercero</v>
      </c>
      <c r="F50" s="463"/>
      <c r="G50" s="152" t="s">
        <v>24</v>
      </c>
      <c r="H50" s="105">
        <f t="shared" si="0"/>
        <v>4</v>
      </c>
      <c r="I50" s="153" t="s">
        <v>128</v>
      </c>
      <c r="J50" s="153" t="s">
        <v>128</v>
      </c>
      <c r="K50" s="153" t="s">
        <v>128</v>
      </c>
      <c r="L50" s="153" t="s">
        <v>128</v>
      </c>
      <c r="M50" s="153" t="s">
        <v>128</v>
      </c>
      <c r="N50" s="153" t="s">
        <v>185</v>
      </c>
      <c r="O50" s="153" t="s">
        <v>128</v>
      </c>
      <c r="P50" s="153" t="s">
        <v>128</v>
      </c>
      <c r="Q50" s="153" t="s">
        <v>185</v>
      </c>
      <c r="R50" s="153" t="s">
        <v>128</v>
      </c>
      <c r="S50" s="153" t="s">
        <v>128</v>
      </c>
      <c r="T50" s="153" t="s">
        <v>128</v>
      </c>
      <c r="U50" s="153" t="s">
        <v>128</v>
      </c>
      <c r="V50" s="153" t="s">
        <v>128</v>
      </c>
      <c r="W50" s="153" t="s">
        <v>128</v>
      </c>
      <c r="X50" s="153" t="s">
        <v>185</v>
      </c>
      <c r="Y50" s="153" t="s">
        <v>128</v>
      </c>
      <c r="Z50" s="153" t="s">
        <v>128</v>
      </c>
      <c r="AA50" s="153" t="s">
        <v>128</v>
      </c>
      <c r="AB50" s="183">
        <f t="shared" si="5"/>
        <v>16</v>
      </c>
      <c r="AC50" s="106" t="str">
        <f t="shared" si="6"/>
        <v>Catastrófico</v>
      </c>
      <c r="AD50" s="106">
        <f t="shared" si="3"/>
        <v>5</v>
      </c>
      <c r="AE50" s="107" t="str">
        <f t="shared" si="7"/>
        <v>Extremo</v>
      </c>
      <c r="AF50" s="108" t="s">
        <v>9</v>
      </c>
    </row>
    <row r="51" spans="2:32" ht="25.5" x14ac:dyDescent="0.25">
      <c r="B51" s="447"/>
      <c r="C51" s="448"/>
      <c r="D51" s="467"/>
      <c r="E51" s="462" t="str">
        <f>'3-IDENTIFICACIÓN DEL RIESGO'!G92</f>
        <v>Uso de la  información sobre adjudicación  de baldíos a Entidades de Derecho Público para beneficio particular o de terceros</v>
      </c>
      <c r="F51" s="463"/>
      <c r="G51" s="152" t="s">
        <v>26</v>
      </c>
      <c r="H51" s="105">
        <f t="shared" si="0"/>
        <v>3</v>
      </c>
      <c r="I51" s="153" t="s">
        <v>128</v>
      </c>
      <c r="J51" s="153" t="s">
        <v>128</v>
      </c>
      <c r="K51" s="153" t="s">
        <v>128</v>
      </c>
      <c r="L51" s="153" t="s">
        <v>128</v>
      </c>
      <c r="M51" s="153" t="s">
        <v>128</v>
      </c>
      <c r="N51" s="153" t="s">
        <v>128</v>
      </c>
      <c r="O51" s="153" t="s">
        <v>128</v>
      </c>
      <c r="P51" s="153" t="s">
        <v>128</v>
      </c>
      <c r="Q51" s="153" t="s">
        <v>185</v>
      </c>
      <c r="R51" s="153" t="s">
        <v>128</v>
      </c>
      <c r="S51" s="153" t="s">
        <v>128</v>
      </c>
      <c r="T51" s="153" t="s">
        <v>128</v>
      </c>
      <c r="U51" s="153" t="s">
        <v>128</v>
      </c>
      <c r="V51" s="153" t="s">
        <v>128</v>
      </c>
      <c r="W51" s="153" t="s">
        <v>128</v>
      </c>
      <c r="X51" s="153" t="s">
        <v>128</v>
      </c>
      <c r="Y51" s="153" t="s">
        <v>128</v>
      </c>
      <c r="Z51" s="153" t="s">
        <v>128</v>
      </c>
      <c r="AA51" s="153" t="s">
        <v>128</v>
      </c>
      <c r="AB51" s="183">
        <f t="shared" si="5"/>
        <v>18</v>
      </c>
      <c r="AC51" s="106" t="str">
        <f t="shared" si="6"/>
        <v>Catastrófico</v>
      </c>
      <c r="AD51" s="106">
        <f t="shared" si="3"/>
        <v>5</v>
      </c>
      <c r="AE51" s="107" t="str">
        <f t="shared" si="7"/>
        <v>Extremo</v>
      </c>
      <c r="AF51" s="108" t="s">
        <v>9</v>
      </c>
    </row>
    <row r="52" spans="2:32" ht="25.5" x14ac:dyDescent="0.25">
      <c r="B52" s="447"/>
      <c r="C52" s="448"/>
      <c r="D52" s="467"/>
      <c r="E52" s="462" t="str">
        <f>'3-IDENTIFICACIÓN DEL RIESGO'!G94</f>
        <v>Ofrecer en la UGT promesa de éxito en la realización o priorización de un trámite a cambio de un beneficio personal</v>
      </c>
      <c r="F52" s="463"/>
      <c r="G52" s="152" t="s">
        <v>24</v>
      </c>
      <c r="H52" s="105">
        <f t="shared" si="0"/>
        <v>4</v>
      </c>
      <c r="I52" s="169" t="s">
        <v>128</v>
      </c>
      <c r="J52" s="169" t="s">
        <v>128</v>
      </c>
      <c r="K52" s="169" t="s">
        <v>128</v>
      </c>
      <c r="L52" s="169" t="s">
        <v>128</v>
      </c>
      <c r="M52" s="169" t="s">
        <v>128</v>
      </c>
      <c r="N52" s="169" t="s">
        <v>185</v>
      </c>
      <c r="O52" s="169" t="s">
        <v>128</v>
      </c>
      <c r="P52" s="169" t="s">
        <v>128</v>
      </c>
      <c r="Q52" s="169" t="s">
        <v>128</v>
      </c>
      <c r="R52" s="169" t="s">
        <v>128</v>
      </c>
      <c r="S52" s="169" t="s">
        <v>128</v>
      </c>
      <c r="T52" s="169" t="s">
        <v>128</v>
      </c>
      <c r="U52" s="169" t="s">
        <v>185</v>
      </c>
      <c r="V52" s="169" t="s">
        <v>128</v>
      </c>
      <c r="W52" s="169" t="s">
        <v>128</v>
      </c>
      <c r="X52" s="169" t="s">
        <v>185</v>
      </c>
      <c r="Y52" s="169" t="s">
        <v>128</v>
      </c>
      <c r="Z52" s="169" t="s">
        <v>128</v>
      </c>
      <c r="AA52" s="169" t="s">
        <v>128</v>
      </c>
      <c r="AB52" s="183">
        <f t="shared" si="5"/>
        <v>16</v>
      </c>
      <c r="AC52" s="106" t="str">
        <f t="shared" si="6"/>
        <v>Catastrófico</v>
      </c>
      <c r="AD52" s="106">
        <f t="shared" si="3"/>
        <v>5</v>
      </c>
      <c r="AE52" s="107" t="str">
        <f t="shared" si="7"/>
        <v>Extremo</v>
      </c>
      <c r="AF52" s="108" t="s">
        <v>9</v>
      </c>
    </row>
    <row r="53" spans="2:32" ht="25.5" x14ac:dyDescent="0.25">
      <c r="B53" s="447"/>
      <c r="C53" s="448"/>
      <c r="D53" s="467"/>
      <c r="E53" s="462" t="str">
        <f>'3-IDENTIFICACIÓN DEL RIESGO'!G96</f>
        <v>Riesgo 4</v>
      </c>
      <c r="F53" s="463"/>
      <c r="G53" s="152"/>
      <c r="H53" s="105" t="b">
        <f t="shared" si="0"/>
        <v>0</v>
      </c>
      <c r="I53" s="169"/>
      <c r="J53" s="169"/>
      <c r="K53" s="169"/>
      <c r="L53" s="169"/>
      <c r="M53" s="169"/>
      <c r="N53" s="169"/>
      <c r="O53" s="169"/>
      <c r="P53" s="169"/>
      <c r="Q53" s="169"/>
      <c r="R53" s="169"/>
      <c r="S53" s="169"/>
      <c r="T53" s="169"/>
      <c r="U53" s="169"/>
      <c r="V53" s="169"/>
      <c r="W53" s="169"/>
      <c r="X53" s="169"/>
      <c r="Y53" s="169"/>
      <c r="Z53" s="169"/>
      <c r="AA53" s="169"/>
      <c r="AB53" s="183">
        <f t="shared" si="5"/>
        <v>0</v>
      </c>
      <c r="AC53" s="106" t="str">
        <f t="shared" si="6"/>
        <v>Moderado</v>
      </c>
      <c r="AD53" s="106">
        <f t="shared" si="3"/>
        <v>3</v>
      </c>
      <c r="AE53" s="107" t="b">
        <f t="shared" si="7"/>
        <v>0</v>
      </c>
      <c r="AF53" s="108" t="s">
        <v>9</v>
      </c>
    </row>
    <row r="54" spans="2:32" ht="25.5" x14ac:dyDescent="0.25">
      <c r="B54" s="449"/>
      <c r="C54" s="450"/>
      <c r="D54" s="468"/>
      <c r="E54" s="462" t="str">
        <f>'3-IDENTIFICACIÓN DEL RIESGO'!G98</f>
        <v>Riesgo 5</v>
      </c>
      <c r="F54" s="463"/>
      <c r="G54" s="152"/>
      <c r="H54" s="105" t="b">
        <f t="shared" si="0"/>
        <v>0</v>
      </c>
      <c r="I54" s="169"/>
      <c r="J54" s="169"/>
      <c r="K54" s="169"/>
      <c r="L54" s="169"/>
      <c r="M54" s="169"/>
      <c r="N54" s="169"/>
      <c r="O54" s="169"/>
      <c r="P54" s="169"/>
      <c r="Q54" s="169"/>
      <c r="R54" s="169"/>
      <c r="S54" s="169"/>
      <c r="T54" s="169"/>
      <c r="U54" s="169"/>
      <c r="V54" s="169"/>
      <c r="W54" s="169"/>
      <c r="X54" s="169"/>
      <c r="Y54" s="169"/>
      <c r="Z54" s="169"/>
      <c r="AA54" s="169"/>
      <c r="AB54" s="183">
        <f t="shared" si="5"/>
        <v>0</v>
      </c>
      <c r="AC54" s="106" t="str">
        <f t="shared" si="6"/>
        <v>Moderado</v>
      </c>
      <c r="AD54" s="106">
        <f t="shared" si="3"/>
        <v>3</v>
      </c>
      <c r="AE54" s="107" t="b">
        <f t="shared" si="7"/>
        <v>0</v>
      </c>
      <c r="AF54" s="108" t="s">
        <v>9</v>
      </c>
    </row>
    <row r="55" spans="2:32" ht="25.5" x14ac:dyDescent="0.25">
      <c r="B55" s="445" t="str">
        <f>'3-IDENTIFICACIÓN DEL RIESGO'!B100</f>
        <v>Evaluación del Impacto del Ordenamiento Social de la Propiedad Rural</v>
      </c>
      <c r="C55" s="446"/>
      <c r="D55" s="466" t="str">
        <f>'3-IDENTIFICACIÓN DEL RIESGO'!E100</f>
        <v>1. Oficina del Planeación.</v>
      </c>
      <c r="E55" s="462" t="str">
        <f>'3-IDENTIFICACIÓN DEL RIESGO'!G100</f>
        <v>Riesgo 1</v>
      </c>
      <c r="F55" s="463"/>
      <c r="G55" s="152"/>
      <c r="H55" s="105" t="b">
        <f t="shared" si="0"/>
        <v>0</v>
      </c>
      <c r="I55" s="169"/>
      <c r="J55" s="169"/>
      <c r="K55" s="169"/>
      <c r="L55" s="169"/>
      <c r="M55" s="169"/>
      <c r="N55" s="169"/>
      <c r="O55" s="169"/>
      <c r="P55" s="169"/>
      <c r="Q55" s="169"/>
      <c r="R55" s="169"/>
      <c r="S55" s="169"/>
      <c r="T55" s="169"/>
      <c r="U55" s="169"/>
      <c r="V55" s="169"/>
      <c r="W55" s="169"/>
      <c r="X55" s="169"/>
      <c r="Y55" s="169"/>
      <c r="Z55" s="169"/>
      <c r="AA55" s="169"/>
      <c r="AB55" s="183">
        <f t="shared" si="5"/>
        <v>0</v>
      </c>
      <c r="AC55" s="106" t="str">
        <f t="shared" si="6"/>
        <v>Moderado</v>
      </c>
      <c r="AD55" s="106">
        <f t="shared" si="3"/>
        <v>3</v>
      </c>
      <c r="AE55" s="107" t="b">
        <f t="shared" si="7"/>
        <v>0</v>
      </c>
      <c r="AF55" s="108" t="s">
        <v>9</v>
      </c>
    </row>
    <row r="56" spans="2:32" ht="25.5" x14ac:dyDescent="0.25">
      <c r="B56" s="447"/>
      <c r="C56" s="448"/>
      <c r="D56" s="467"/>
      <c r="E56" s="462" t="str">
        <f>'3-IDENTIFICACIÓN DEL RIESGO'!G102</f>
        <v>Riesgo 2</v>
      </c>
      <c r="F56" s="463"/>
      <c r="G56" s="152"/>
      <c r="H56" s="105" t="b">
        <f t="shared" si="0"/>
        <v>0</v>
      </c>
      <c r="I56" s="169"/>
      <c r="J56" s="169"/>
      <c r="K56" s="169"/>
      <c r="L56" s="169"/>
      <c r="M56" s="169"/>
      <c r="N56" s="169"/>
      <c r="O56" s="169"/>
      <c r="P56" s="169"/>
      <c r="Q56" s="169"/>
      <c r="R56" s="169"/>
      <c r="S56" s="169"/>
      <c r="T56" s="169"/>
      <c r="U56" s="169"/>
      <c r="V56" s="169"/>
      <c r="W56" s="169"/>
      <c r="X56" s="169"/>
      <c r="Y56" s="169"/>
      <c r="Z56" s="169"/>
      <c r="AA56" s="169"/>
      <c r="AB56" s="183">
        <f t="shared" si="5"/>
        <v>0</v>
      </c>
      <c r="AC56" s="106" t="str">
        <f t="shared" si="6"/>
        <v>Moderado</v>
      </c>
      <c r="AD56" s="106">
        <f t="shared" si="3"/>
        <v>3</v>
      </c>
      <c r="AE56" s="107" t="b">
        <f t="shared" si="7"/>
        <v>0</v>
      </c>
      <c r="AF56" s="108" t="s">
        <v>9</v>
      </c>
    </row>
    <row r="57" spans="2:32" ht="25.5" x14ac:dyDescent="0.25">
      <c r="B57" s="447"/>
      <c r="C57" s="448"/>
      <c r="D57" s="467"/>
      <c r="E57" s="462" t="str">
        <f>'3-IDENTIFICACIÓN DEL RIESGO'!G104</f>
        <v>Riesgo 3</v>
      </c>
      <c r="F57" s="463"/>
      <c r="G57" s="152"/>
      <c r="H57" s="105" t="b">
        <f t="shared" si="0"/>
        <v>0</v>
      </c>
      <c r="I57" s="169"/>
      <c r="J57" s="169"/>
      <c r="K57" s="169"/>
      <c r="L57" s="169"/>
      <c r="M57" s="169"/>
      <c r="N57" s="169"/>
      <c r="O57" s="169"/>
      <c r="P57" s="169"/>
      <c r="Q57" s="169"/>
      <c r="R57" s="169"/>
      <c r="S57" s="169"/>
      <c r="T57" s="169"/>
      <c r="U57" s="169"/>
      <c r="V57" s="169"/>
      <c r="W57" s="169"/>
      <c r="X57" s="169"/>
      <c r="Y57" s="169"/>
      <c r="Z57" s="169"/>
      <c r="AA57" s="169"/>
      <c r="AB57" s="183">
        <f t="shared" si="5"/>
        <v>0</v>
      </c>
      <c r="AC57" s="106" t="str">
        <f t="shared" si="6"/>
        <v>Moderado</v>
      </c>
      <c r="AD57" s="106">
        <f t="shared" si="3"/>
        <v>3</v>
      </c>
      <c r="AE57" s="107" t="b">
        <f t="shared" si="7"/>
        <v>0</v>
      </c>
      <c r="AF57" s="108" t="s">
        <v>9</v>
      </c>
    </row>
    <row r="58" spans="2:32" ht="25.5" x14ac:dyDescent="0.25">
      <c r="B58" s="447"/>
      <c r="C58" s="448"/>
      <c r="D58" s="467"/>
      <c r="E58" s="462" t="str">
        <f>'3-IDENTIFICACIÓN DEL RIESGO'!G106</f>
        <v>Riesgo 4</v>
      </c>
      <c r="F58" s="463"/>
      <c r="G58" s="152"/>
      <c r="H58" s="105" t="b">
        <f t="shared" si="0"/>
        <v>0</v>
      </c>
      <c r="I58" s="169"/>
      <c r="J58" s="169"/>
      <c r="K58" s="169"/>
      <c r="L58" s="169"/>
      <c r="M58" s="169"/>
      <c r="N58" s="169"/>
      <c r="O58" s="169"/>
      <c r="P58" s="169"/>
      <c r="Q58" s="169"/>
      <c r="R58" s="169"/>
      <c r="S58" s="169"/>
      <c r="T58" s="169"/>
      <c r="U58" s="169"/>
      <c r="V58" s="169"/>
      <c r="W58" s="169"/>
      <c r="X58" s="169"/>
      <c r="Y58" s="169"/>
      <c r="Z58" s="169"/>
      <c r="AA58" s="169"/>
      <c r="AB58" s="183">
        <f t="shared" si="5"/>
        <v>0</v>
      </c>
      <c r="AC58" s="106" t="str">
        <f t="shared" si="6"/>
        <v>Moderado</v>
      </c>
      <c r="AD58" s="106">
        <f t="shared" si="3"/>
        <v>3</v>
      </c>
      <c r="AE58" s="107" t="b">
        <f t="shared" si="7"/>
        <v>0</v>
      </c>
      <c r="AF58" s="108" t="s">
        <v>9</v>
      </c>
    </row>
    <row r="59" spans="2:32" ht="25.5" x14ac:dyDescent="0.25">
      <c r="B59" s="449"/>
      <c r="C59" s="450"/>
      <c r="D59" s="468"/>
      <c r="E59" s="462" t="str">
        <f>'3-IDENTIFICACIÓN DEL RIESGO'!G108</f>
        <v>Riesgo 5</v>
      </c>
      <c r="F59" s="463"/>
      <c r="G59" s="152"/>
      <c r="H59" s="105" t="b">
        <f t="shared" si="0"/>
        <v>0</v>
      </c>
      <c r="I59" s="169"/>
      <c r="J59" s="169"/>
      <c r="K59" s="169"/>
      <c r="L59" s="169"/>
      <c r="M59" s="169"/>
      <c r="N59" s="169"/>
      <c r="O59" s="169"/>
      <c r="P59" s="169"/>
      <c r="Q59" s="169"/>
      <c r="R59" s="169"/>
      <c r="S59" s="169"/>
      <c r="T59" s="169"/>
      <c r="U59" s="169"/>
      <c r="V59" s="169"/>
      <c r="W59" s="169"/>
      <c r="X59" s="169"/>
      <c r="Y59" s="169"/>
      <c r="Z59" s="169"/>
      <c r="AA59" s="169"/>
      <c r="AB59" s="183">
        <f t="shared" si="5"/>
        <v>0</v>
      </c>
      <c r="AC59" s="106" t="str">
        <f t="shared" si="6"/>
        <v>Moderado</v>
      </c>
      <c r="AD59" s="106">
        <f t="shared" si="3"/>
        <v>3</v>
      </c>
      <c r="AE59" s="107" t="b">
        <f t="shared" si="7"/>
        <v>0</v>
      </c>
      <c r="AF59" s="108" t="s">
        <v>9</v>
      </c>
    </row>
    <row r="60" spans="2:32" ht="25.5" x14ac:dyDescent="0.25">
      <c r="B60" s="445" t="str">
        <f>'3-IDENTIFICACIÓN DEL RIESGO'!B110</f>
        <v>Gestión de la Información</v>
      </c>
      <c r="C60" s="446"/>
      <c r="D60" s="466" t="str">
        <f>'3-IDENTIFICACIÓN DEL RIESGO'!E110</f>
        <v>1. Dirección General (Comunicaciones y Topografía).
2.Secretaria General.
3. Dirección de Gestión del Ordenamiento Social de la Propiedad.
4. Subdirección de Sistemas de Información de Tierras.</v>
      </c>
      <c r="E60" s="462"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F60" s="463"/>
      <c r="G60" s="152" t="s">
        <v>24</v>
      </c>
      <c r="H60" s="105">
        <f t="shared" si="0"/>
        <v>4</v>
      </c>
      <c r="I60" s="169" t="s">
        <v>128</v>
      </c>
      <c r="J60" s="169" t="s">
        <v>128</v>
      </c>
      <c r="K60" s="169" t="s">
        <v>128</v>
      </c>
      <c r="L60" s="169" t="s">
        <v>128</v>
      </c>
      <c r="M60" s="169" t="s">
        <v>128</v>
      </c>
      <c r="N60" s="169" t="s">
        <v>128</v>
      </c>
      <c r="O60" s="169" t="s">
        <v>128</v>
      </c>
      <c r="P60" s="169" t="s">
        <v>128</v>
      </c>
      <c r="Q60" s="169" t="s">
        <v>185</v>
      </c>
      <c r="R60" s="169" t="s">
        <v>128</v>
      </c>
      <c r="S60" s="169" t="s">
        <v>128</v>
      </c>
      <c r="T60" s="169" t="s">
        <v>128</v>
      </c>
      <c r="U60" s="169" t="s">
        <v>128</v>
      </c>
      <c r="V60" s="169" t="s">
        <v>128</v>
      </c>
      <c r="W60" s="169" t="s">
        <v>128</v>
      </c>
      <c r="X60" s="169" t="s">
        <v>185</v>
      </c>
      <c r="Y60" s="169" t="s">
        <v>128</v>
      </c>
      <c r="Z60" s="169" t="s">
        <v>128</v>
      </c>
      <c r="AA60" s="169" t="s">
        <v>185</v>
      </c>
      <c r="AB60" s="183">
        <f t="shared" si="5"/>
        <v>16</v>
      </c>
      <c r="AC60" s="106" t="str">
        <f t="shared" si="6"/>
        <v>Catastrófico</v>
      </c>
      <c r="AD60" s="106">
        <f t="shared" si="3"/>
        <v>5</v>
      </c>
      <c r="AE60" s="107" t="str">
        <f t="shared" si="7"/>
        <v>Extremo</v>
      </c>
      <c r="AF60" s="108" t="s">
        <v>9</v>
      </c>
    </row>
    <row r="61" spans="2:32" ht="25.5" x14ac:dyDescent="0.25">
      <c r="B61" s="447"/>
      <c r="C61" s="448"/>
      <c r="D61" s="467"/>
      <c r="E61" s="462" t="str">
        <f>'3-IDENTIFICACIÓN DEL RIESGO'!G112</f>
        <v>Riesgo 2</v>
      </c>
      <c r="F61" s="463"/>
      <c r="G61" s="152"/>
      <c r="H61" s="105" t="b">
        <f t="shared" si="0"/>
        <v>0</v>
      </c>
      <c r="I61" s="169"/>
      <c r="J61" s="169"/>
      <c r="K61" s="169"/>
      <c r="L61" s="169"/>
      <c r="M61" s="169"/>
      <c r="N61" s="169"/>
      <c r="O61" s="169"/>
      <c r="P61" s="169"/>
      <c r="Q61" s="169"/>
      <c r="R61" s="169"/>
      <c r="S61" s="169"/>
      <c r="T61" s="169"/>
      <c r="U61" s="169"/>
      <c r="V61" s="169"/>
      <c r="W61" s="169"/>
      <c r="X61" s="169"/>
      <c r="Y61" s="169"/>
      <c r="Z61" s="169"/>
      <c r="AA61" s="169"/>
      <c r="AB61" s="183">
        <f t="shared" si="5"/>
        <v>0</v>
      </c>
      <c r="AC61" s="106" t="str">
        <f t="shared" si="6"/>
        <v>Moderado</v>
      </c>
      <c r="AD61" s="106">
        <f t="shared" si="3"/>
        <v>3</v>
      </c>
      <c r="AE61" s="107" t="b">
        <f t="shared" si="7"/>
        <v>0</v>
      </c>
      <c r="AF61" s="108" t="s">
        <v>9</v>
      </c>
    </row>
    <row r="62" spans="2:32" ht="25.5" x14ac:dyDescent="0.25">
      <c r="B62" s="447"/>
      <c r="C62" s="448"/>
      <c r="D62" s="467"/>
      <c r="E62" s="462" t="str">
        <f>'3-IDENTIFICACIÓN DEL RIESGO'!G114</f>
        <v>Riesgo 3</v>
      </c>
      <c r="F62" s="463"/>
      <c r="G62" s="152"/>
      <c r="H62" s="105" t="b">
        <f t="shared" si="0"/>
        <v>0</v>
      </c>
      <c r="I62" s="169"/>
      <c r="J62" s="169"/>
      <c r="K62" s="169"/>
      <c r="L62" s="169"/>
      <c r="M62" s="169"/>
      <c r="N62" s="169"/>
      <c r="O62" s="169"/>
      <c r="P62" s="169"/>
      <c r="Q62" s="169"/>
      <c r="R62" s="169"/>
      <c r="S62" s="169"/>
      <c r="T62" s="169"/>
      <c r="U62" s="169"/>
      <c r="V62" s="169"/>
      <c r="W62" s="169"/>
      <c r="X62" s="169"/>
      <c r="Y62" s="169"/>
      <c r="Z62" s="169"/>
      <c r="AA62" s="169"/>
      <c r="AB62" s="183">
        <f t="shared" si="5"/>
        <v>0</v>
      </c>
      <c r="AC62" s="106" t="str">
        <f t="shared" si="6"/>
        <v>Moderado</v>
      </c>
      <c r="AD62" s="106">
        <f t="shared" si="3"/>
        <v>3</v>
      </c>
      <c r="AE62" s="107" t="b">
        <f t="shared" si="7"/>
        <v>0</v>
      </c>
      <c r="AF62" s="108" t="s">
        <v>9</v>
      </c>
    </row>
    <row r="63" spans="2:32" ht="25.5" x14ac:dyDescent="0.25">
      <c r="B63" s="447"/>
      <c r="C63" s="448"/>
      <c r="D63" s="467"/>
      <c r="E63" s="462" t="str">
        <f>'3-IDENTIFICACIÓN DEL RIESGO'!G116</f>
        <v>Riesgo 4</v>
      </c>
      <c r="F63" s="463"/>
      <c r="G63" s="152"/>
      <c r="H63" s="105" t="b">
        <f t="shared" si="0"/>
        <v>0</v>
      </c>
      <c r="I63" s="169"/>
      <c r="J63" s="169"/>
      <c r="K63" s="169"/>
      <c r="L63" s="169"/>
      <c r="M63" s="169"/>
      <c r="N63" s="169"/>
      <c r="O63" s="169"/>
      <c r="P63" s="169"/>
      <c r="Q63" s="169"/>
      <c r="R63" s="169"/>
      <c r="S63" s="169"/>
      <c r="T63" s="169"/>
      <c r="U63" s="169"/>
      <c r="V63" s="169"/>
      <c r="W63" s="169"/>
      <c r="X63" s="169"/>
      <c r="Y63" s="169"/>
      <c r="Z63" s="169"/>
      <c r="AA63" s="169"/>
      <c r="AB63" s="183">
        <f t="shared" si="5"/>
        <v>0</v>
      </c>
      <c r="AC63" s="106" t="str">
        <f t="shared" si="6"/>
        <v>Moderado</v>
      </c>
      <c r="AD63" s="106">
        <f t="shared" si="3"/>
        <v>3</v>
      </c>
      <c r="AE63" s="107" t="b">
        <f t="shared" si="7"/>
        <v>0</v>
      </c>
      <c r="AF63" s="108" t="s">
        <v>9</v>
      </c>
    </row>
    <row r="64" spans="2:32" ht="25.5" x14ac:dyDescent="0.25">
      <c r="B64" s="449"/>
      <c r="C64" s="450"/>
      <c r="D64" s="468"/>
      <c r="E64" s="462" t="str">
        <f>'3-IDENTIFICACIÓN DEL RIESGO'!G118</f>
        <v>Riesgo 5</v>
      </c>
      <c r="F64" s="463"/>
      <c r="G64" s="152"/>
      <c r="H64" s="105" t="b">
        <f t="shared" si="0"/>
        <v>0</v>
      </c>
      <c r="I64" s="169"/>
      <c r="J64" s="169"/>
      <c r="K64" s="169"/>
      <c r="L64" s="169"/>
      <c r="M64" s="169"/>
      <c r="N64" s="169"/>
      <c r="O64" s="169"/>
      <c r="P64" s="169"/>
      <c r="Q64" s="169"/>
      <c r="R64" s="169"/>
      <c r="S64" s="169"/>
      <c r="T64" s="169"/>
      <c r="U64" s="169"/>
      <c r="V64" s="169"/>
      <c r="W64" s="169"/>
      <c r="X64" s="169"/>
      <c r="Y64" s="169"/>
      <c r="Z64" s="169"/>
      <c r="AA64" s="169"/>
      <c r="AB64" s="183">
        <f t="shared" si="5"/>
        <v>0</v>
      </c>
      <c r="AC64" s="106" t="str">
        <f t="shared" si="6"/>
        <v>Moderado</v>
      </c>
      <c r="AD64" s="106">
        <f t="shared" si="3"/>
        <v>3</v>
      </c>
      <c r="AE64" s="107" t="b">
        <f t="shared" si="7"/>
        <v>0</v>
      </c>
      <c r="AF64" s="108" t="s">
        <v>9</v>
      </c>
    </row>
    <row r="65" spans="2:32" ht="25.5" x14ac:dyDescent="0.25">
      <c r="B65" s="445" t="str">
        <f>'3-IDENTIFICACIÓN DEL RIESGO'!B120</f>
        <v>Gestión del Talento Humano</v>
      </c>
      <c r="C65" s="446"/>
      <c r="D65" s="466" t="str">
        <f>'3-IDENTIFICACIÓN DEL RIESGO'!E120</f>
        <v>1. Subdirección de Talento Humano.
2. Secretaría General.
3. Oficina Jurídica</v>
      </c>
      <c r="E65" s="462" t="str">
        <f>'3-IDENTIFICACIÓN DEL RIESGO'!G120</f>
        <v>Vinculación de personal sin cumplimiento de requisitos mínimos en beneficio particular o de un tercero.</v>
      </c>
      <c r="F65" s="463"/>
      <c r="G65" s="152" t="s">
        <v>67</v>
      </c>
      <c r="H65" s="105">
        <f t="shared" si="0"/>
        <v>1</v>
      </c>
      <c r="I65" s="169" t="s">
        <v>128</v>
      </c>
      <c r="J65" s="169" t="s">
        <v>128</v>
      </c>
      <c r="K65" s="169" t="s">
        <v>185</v>
      </c>
      <c r="L65" s="169" t="s">
        <v>185</v>
      </c>
      <c r="M65" s="169" t="s">
        <v>128</v>
      </c>
      <c r="N65" s="169" t="s">
        <v>128</v>
      </c>
      <c r="O65" s="169" t="s">
        <v>128</v>
      </c>
      <c r="P65" s="169" t="s">
        <v>185</v>
      </c>
      <c r="Q65" s="169" t="s">
        <v>185</v>
      </c>
      <c r="R65" s="169" t="s">
        <v>185</v>
      </c>
      <c r="S65" s="169" t="s">
        <v>128</v>
      </c>
      <c r="T65" s="169" t="s">
        <v>128</v>
      </c>
      <c r="U65" s="169" t="s">
        <v>185</v>
      </c>
      <c r="V65" s="169" t="s">
        <v>185</v>
      </c>
      <c r="W65" s="169" t="s">
        <v>185</v>
      </c>
      <c r="X65" s="169" t="s">
        <v>185</v>
      </c>
      <c r="Y65" s="169" t="s">
        <v>185</v>
      </c>
      <c r="Z65" s="169" t="s">
        <v>185</v>
      </c>
      <c r="AA65" s="169" t="s">
        <v>185</v>
      </c>
      <c r="AB65" s="183">
        <f t="shared" si="5"/>
        <v>7</v>
      </c>
      <c r="AC65" s="106" t="str">
        <f t="shared" si="6"/>
        <v>Mayor</v>
      </c>
      <c r="AD65" s="106">
        <f t="shared" si="3"/>
        <v>4</v>
      </c>
      <c r="AE65" s="107" t="str">
        <f t="shared" si="7"/>
        <v>Alto</v>
      </c>
      <c r="AF65" s="108" t="s">
        <v>9</v>
      </c>
    </row>
    <row r="66" spans="2:32" ht="25.5" x14ac:dyDescent="0.25">
      <c r="B66" s="447"/>
      <c r="C66" s="448"/>
      <c r="D66" s="467"/>
      <c r="E66" s="462" t="str">
        <f>'3-IDENTIFICACIÓN DEL RIESGO'!G122</f>
        <v>Pérdida o manipulación de  expedientes de historia laboral para beneficio personal o de tercero.</v>
      </c>
      <c r="F66" s="463"/>
      <c r="G66" s="152" t="s">
        <v>67</v>
      </c>
      <c r="H66" s="105">
        <f t="shared" si="0"/>
        <v>1</v>
      </c>
      <c r="I66" s="169" t="s">
        <v>128</v>
      </c>
      <c r="J66" s="169" t="s">
        <v>128</v>
      </c>
      <c r="K66" s="169" t="s">
        <v>185</v>
      </c>
      <c r="L66" s="169" t="s">
        <v>185</v>
      </c>
      <c r="M66" s="169" t="s">
        <v>128</v>
      </c>
      <c r="N66" s="169" t="s">
        <v>128</v>
      </c>
      <c r="O66" s="169" t="s">
        <v>128</v>
      </c>
      <c r="P66" s="169" t="s">
        <v>185</v>
      </c>
      <c r="Q66" s="169" t="s">
        <v>128</v>
      </c>
      <c r="R66" s="169" t="s">
        <v>128</v>
      </c>
      <c r="S66" s="169" t="s">
        <v>128</v>
      </c>
      <c r="T66" s="169" t="s">
        <v>128</v>
      </c>
      <c r="U66" s="169" t="s">
        <v>128</v>
      </c>
      <c r="V66" s="169" t="s">
        <v>128</v>
      </c>
      <c r="W66" s="169" t="s">
        <v>185</v>
      </c>
      <c r="X66" s="169" t="s">
        <v>185</v>
      </c>
      <c r="Y66" s="169" t="s">
        <v>185</v>
      </c>
      <c r="Z66" s="169" t="s">
        <v>185</v>
      </c>
      <c r="AA66" s="169" t="s">
        <v>185</v>
      </c>
      <c r="AB66" s="183">
        <f t="shared" si="5"/>
        <v>11</v>
      </c>
      <c r="AC66" s="106" t="str">
        <f t="shared" si="6"/>
        <v>Mayor</v>
      </c>
      <c r="AD66" s="106">
        <f t="shared" si="3"/>
        <v>4</v>
      </c>
      <c r="AE66" s="107" t="str">
        <f t="shared" si="7"/>
        <v>Alto</v>
      </c>
      <c r="AF66" s="108" t="s">
        <v>9</v>
      </c>
    </row>
    <row r="67" spans="2:32" ht="25.5" x14ac:dyDescent="0.25">
      <c r="B67" s="447"/>
      <c r="C67" s="448"/>
      <c r="D67" s="467"/>
      <c r="E67" s="462" t="str">
        <f>'3-IDENTIFICACIÓN DEL RIESGO'!G124</f>
        <v>Pérdida de documentación en los expedientes de procesos de investigación disciplinaria, en beneficio del o de los investigados</v>
      </c>
      <c r="F67" s="463"/>
      <c r="G67" s="152" t="s">
        <v>26</v>
      </c>
      <c r="H67" s="105">
        <f t="shared" si="0"/>
        <v>3</v>
      </c>
      <c r="I67" s="169" t="s">
        <v>128</v>
      </c>
      <c r="J67" s="169" t="s">
        <v>185</v>
      </c>
      <c r="K67" s="169" t="s">
        <v>185</v>
      </c>
      <c r="L67" s="169" t="s">
        <v>185</v>
      </c>
      <c r="M67" s="169" t="s">
        <v>128</v>
      </c>
      <c r="N67" s="169" t="s">
        <v>128</v>
      </c>
      <c r="O67" s="169" t="s">
        <v>185</v>
      </c>
      <c r="P67" s="169" t="s">
        <v>185</v>
      </c>
      <c r="Q67" s="169" t="s">
        <v>128</v>
      </c>
      <c r="R67" s="169" t="s">
        <v>128</v>
      </c>
      <c r="S67" s="169" t="s">
        <v>128</v>
      </c>
      <c r="T67" s="169" t="s">
        <v>128</v>
      </c>
      <c r="U67" s="169" t="s">
        <v>128</v>
      </c>
      <c r="V67" s="169" t="s">
        <v>128</v>
      </c>
      <c r="W67" s="169" t="s">
        <v>128</v>
      </c>
      <c r="X67" s="169" t="s">
        <v>185</v>
      </c>
      <c r="Y67" s="169" t="s">
        <v>128</v>
      </c>
      <c r="Z67" s="169" t="s">
        <v>128</v>
      </c>
      <c r="AA67" s="169" t="s">
        <v>185</v>
      </c>
      <c r="AB67" s="183">
        <f t="shared" si="5"/>
        <v>12</v>
      </c>
      <c r="AC67" s="106" t="str">
        <f t="shared" si="6"/>
        <v>Catastrófico</v>
      </c>
      <c r="AD67" s="106">
        <f t="shared" si="3"/>
        <v>5</v>
      </c>
      <c r="AE67" s="107" t="str">
        <f t="shared" si="7"/>
        <v>Extremo</v>
      </c>
      <c r="AF67" s="108" t="s">
        <v>9</v>
      </c>
    </row>
    <row r="68" spans="2:32" ht="25.5" x14ac:dyDescent="0.25">
      <c r="B68" s="447"/>
      <c r="C68" s="448"/>
      <c r="D68" s="467"/>
      <c r="E68" s="462" t="str">
        <f>'3-IDENTIFICACIÓN DEL RIESGO'!G126</f>
        <v>Prescripción o caducidad de la acción disciplinaria en favor de los implicados.</v>
      </c>
      <c r="F68" s="463"/>
      <c r="G68" s="152" t="s">
        <v>26</v>
      </c>
      <c r="H68" s="105">
        <f t="shared" si="0"/>
        <v>3</v>
      </c>
      <c r="I68" s="169" t="s">
        <v>128</v>
      </c>
      <c r="J68" s="169" t="s">
        <v>185</v>
      </c>
      <c r="K68" s="169" t="s">
        <v>185</v>
      </c>
      <c r="L68" s="169" t="s">
        <v>185</v>
      </c>
      <c r="M68" s="169" t="s">
        <v>128</v>
      </c>
      <c r="N68" s="169" t="s">
        <v>128</v>
      </c>
      <c r="O68" s="169" t="s">
        <v>185</v>
      </c>
      <c r="P68" s="169" t="s">
        <v>185</v>
      </c>
      <c r="Q68" s="169" t="s">
        <v>128</v>
      </c>
      <c r="R68" s="169" t="s">
        <v>128</v>
      </c>
      <c r="S68" s="169" t="s">
        <v>128</v>
      </c>
      <c r="T68" s="169" t="s">
        <v>128</v>
      </c>
      <c r="U68" s="169" t="s">
        <v>128</v>
      </c>
      <c r="V68" s="169" t="s">
        <v>128</v>
      </c>
      <c r="W68" s="169" t="s">
        <v>128</v>
      </c>
      <c r="X68" s="169" t="s">
        <v>185</v>
      </c>
      <c r="Y68" s="169" t="s">
        <v>128</v>
      </c>
      <c r="Z68" s="169" t="s">
        <v>128</v>
      </c>
      <c r="AA68" s="169" t="s">
        <v>185</v>
      </c>
      <c r="AB68" s="183">
        <f t="shared" si="5"/>
        <v>12</v>
      </c>
      <c r="AC68" s="106" t="str">
        <f t="shared" si="6"/>
        <v>Catastrófico</v>
      </c>
      <c r="AD68" s="106">
        <f t="shared" si="3"/>
        <v>5</v>
      </c>
      <c r="AE68" s="107" t="str">
        <f t="shared" si="7"/>
        <v>Extremo</v>
      </c>
      <c r="AF68" s="108" t="s">
        <v>9</v>
      </c>
    </row>
    <row r="69" spans="2:32" ht="25.5" x14ac:dyDescent="0.25">
      <c r="B69" s="449"/>
      <c r="C69" s="450"/>
      <c r="D69" s="468"/>
      <c r="E69" s="462" t="str">
        <f>'3-IDENTIFICACIÓN DEL RIESGO'!G128</f>
        <v>Incumplimiento de la  reserva sumarial de la acción disciplinaria en favor de terceros (Artículo 95 de Ley 734 de 2002)</v>
      </c>
      <c r="F69" s="463"/>
      <c r="G69" s="152" t="s">
        <v>26</v>
      </c>
      <c r="H69" s="105">
        <f t="shared" si="0"/>
        <v>3</v>
      </c>
      <c r="I69" s="169" t="s">
        <v>128</v>
      </c>
      <c r="J69" s="169" t="s">
        <v>185</v>
      </c>
      <c r="K69" s="169" t="s">
        <v>185</v>
      </c>
      <c r="L69" s="169" t="s">
        <v>185</v>
      </c>
      <c r="M69" s="169" t="s">
        <v>128</v>
      </c>
      <c r="N69" s="169" t="s">
        <v>128</v>
      </c>
      <c r="O69" s="169" t="s">
        <v>185</v>
      </c>
      <c r="P69" s="169" t="s">
        <v>185</v>
      </c>
      <c r="Q69" s="169" t="s">
        <v>128</v>
      </c>
      <c r="R69" s="169" t="s">
        <v>128</v>
      </c>
      <c r="S69" s="169" t="s">
        <v>128</v>
      </c>
      <c r="T69" s="169" t="s">
        <v>128</v>
      </c>
      <c r="U69" s="169" t="s">
        <v>128</v>
      </c>
      <c r="V69" s="169" t="s">
        <v>128</v>
      </c>
      <c r="W69" s="169" t="s">
        <v>128</v>
      </c>
      <c r="X69" s="169" t="s">
        <v>185</v>
      </c>
      <c r="Y69" s="169" t="s">
        <v>128</v>
      </c>
      <c r="Z69" s="169" t="s">
        <v>128</v>
      </c>
      <c r="AA69" s="169" t="s">
        <v>185</v>
      </c>
      <c r="AB69" s="183">
        <f t="shared" si="5"/>
        <v>12</v>
      </c>
      <c r="AC69" s="106" t="str">
        <f t="shared" si="6"/>
        <v>Catastrófico</v>
      </c>
      <c r="AD69" s="106">
        <f t="shared" si="3"/>
        <v>5</v>
      </c>
      <c r="AE69" s="107" t="str">
        <f t="shared" si="7"/>
        <v>Extremo</v>
      </c>
      <c r="AF69" s="108" t="s">
        <v>9</v>
      </c>
    </row>
    <row r="70" spans="2:32" ht="25.5" x14ac:dyDescent="0.25">
      <c r="B70" s="445" t="str">
        <f>'3-IDENTIFICACIÓN DEL RIESGO'!B130</f>
        <v>Apoyo Jurídico</v>
      </c>
      <c r="C70" s="446"/>
      <c r="D70" s="466" t="str">
        <f>'3-IDENTIFICACIÓN DEL RIESGO'!E130</f>
        <v>1. Oficina Jurídica</v>
      </c>
      <c r="E70" s="462" t="str">
        <f>'3-IDENTIFICACIÓN DEL RIESGO'!G130</f>
        <v xml:space="preserve">Emitir conceptos y viabilidades jurídicas para favorecer intereses propios o de terceros </v>
      </c>
      <c r="F70" s="463"/>
      <c r="G70" s="152" t="s">
        <v>26</v>
      </c>
      <c r="H70" s="105">
        <f t="shared" si="0"/>
        <v>3</v>
      </c>
      <c r="I70" s="169" t="s">
        <v>128</v>
      </c>
      <c r="J70" s="169" t="s">
        <v>185</v>
      </c>
      <c r="K70" s="169" t="s">
        <v>128</v>
      </c>
      <c r="L70" s="169" t="s">
        <v>128</v>
      </c>
      <c r="M70" s="169" t="s">
        <v>128</v>
      </c>
      <c r="N70" s="169" t="s">
        <v>128</v>
      </c>
      <c r="O70" s="169" t="s">
        <v>128</v>
      </c>
      <c r="P70" s="169" t="s">
        <v>128</v>
      </c>
      <c r="Q70" s="169" t="s">
        <v>185</v>
      </c>
      <c r="R70" s="169" t="s">
        <v>128</v>
      </c>
      <c r="S70" s="169" t="s">
        <v>128</v>
      </c>
      <c r="T70" s="169" t="s">
        <v>128</v>
      </c>
      <c r="U70" s="169" t="s">
        <v>128</v>
      </c>
      <c r="V70" s="169" t="s">
        <v>128</v>
      </c>
      <c r="W70" s="169" t="s">
        <v>128</v>
      </c>
      <c r="X70" s="169" t="s">
        <v>185</v>
      </c>
      <c r="Y70" s="169" t="s">
        <v>128</v>
      </c>
      <c r="Z70" s="169" t="s">
        <v>128</v>
      </c>
      <c r="AA70" s="169" t="s">
        <v>128</v>
      </c>
      <c r="AB70" s="183">
        <f t="shared" si="5"/>
        <v>16</v>
      </c>
      <c r="AC70" s="106" t="str">
        <f t="shared" si="6"/>
        <v>Catastrófico</v>
      </c>
      <c r="AD70" s="106">
        <f t="shared" si="3"/>
        <v>5</v>
      </c>
      <c r="AE70" s="107" t="str">
        <f t="shared" si="7"/>
        <v>Extremo</v>
      </c>
      <c r="AF70" s="108" t="s">
        <v>9</v>
      </c>
    </row>
    <row r="71" spans="2:32" ht="26.25" customHeight="1" x14ac:dyDescent="0.25">
      <c r="B71" s="447"/>
      <c r="C71" s="448"/>
      <c r="D71" s="467"/>
      <c r="E71" s="462" t="str">
        <f>'3-IDENTIFICACIÓN DEL RIESGO'!G132</f>
        <v xml:space="preserve">Aplicación discrecional de las normas para favorecer intereses de terceros </v>
      </c>
      <c r="F71" s="463"/>
      <c r="G71" s="152" t="s">
        <v>24</v>
      </c>
      <c r="H71" s="105">
        <f t="shared" si="0"/>
        <v>4</v>
      </c>
      <c r="I71" s="169" t="s">
        <v>128</v>
      </c>
      <c r="J71" s="169" t="s">
        <v>185</v>
      </c>
      <c r="K71" s="169" t="s">
        <v>128</v>
      </c>
      <c r="L71" s="169" t="s">
        <v>128</v>
      </c>
      <c r="M71" s="169" t="s">
        <v>128</v>
      </c>
      <c r="N71" s="169" t="s">
        <v>128</v>
      </c>
      <c r="O71" s="169" t="s">
        <v>128</v>
      </c>
      <c r="P71" s="169" t="s">
        <v>128</v>
      </c>
      <c r="Q71" s="169" t="s">
        <v>185</v>
      </c>
      <c r="R71" s="169" t="s">
        <v>128</v>
      </c>
      <c r="S71" s="169" t="s">
        <v>128</v>
      </c>
      <c r="T71" s="169" t="s">
        <v>128</v>
      </c>
      <c r="U71" s="169" t="s">
        <v>128</v>
      </c>
      <c r="V71" s="169" t="s">
        <v>128</v>
      </c>
      <c r="W71" s="169" t="s">
        <v>128</v>
      </c>
      <c r="X71" s="169" t="s">
        <v>185</v>
      </c>
      <c r="Y71" s="169" t="s">
        <v>128</v>
      </c>
      <c r="Z71" s="169" t="s">
        <v>128</v>
      </c>
      <c r="AA71" s="169" t="s">
        <v>128</v>
      </c>
      <c r="AB71" s="183">
        <f t="shared" si="5"/>
        <v>16</v>
      </c>
      <c r="AC71" s="106" t="str">
        <f t="shared" si="6"/>
        <v>Catastrófico</v>
      </c>
      <c r="AD71" s="106">
        <f t="shared" si="3"/>
        <v>5</v>
      </c>
      <c r="AE71" s="107" t="str">
        <f t="shared" si="7"/>
        <v>Extremo</v>
      </c>
      <c r="AF71" s="108" t="s">
        <v>9</v>
      </c>
    </row>
    <row r="72" spans="2:32" ht="26.25" customHeight="1" x14ac:dyDescent="0.25">
      <c r="B72" s="447"/>
      <c r="C72" s="448"/>
      <c r="D72" s="467"/>
      <c r="E72" s="462" t="str">
        <f>'3-IDENTIFICACIÓN DEL RIESGO'!G134</f>
        <v>No ejecutar las acciones de cobro coactivo para favorecer intereses propios o de terceros.</v>
      </c>
      <c r="F72" s="463"/>
      <c r="G72" s="152" t="s">
        <v>67</v>
      </c>
      <c r="H72" s="105">
        <f t="shared" si="0"/>
        <v>1</v>
      </c>
      <c r="I72" s="169" t="s">
        <v>128</v>
      </c>
      <c r="J72" s="169" t="s">
        <v>185</v>
      </c>
      <c r="K72" s="169" t="s">
        <v>185</v>
      </c>
      <c r="L72" s="169" t="s">
        <v>185</v>
      </c>
      <c r="M72" s="169" t="s">
        <v>128</v>
      </c>
      <c r="N72" s="169" t="s">
        <v>128</v>
      </c>
      <c r="O72" s="169" t="s">
        <v>185</v>
      </c>
      <c r="P72" s="169" t="s">
        <v>128</v>
      </c>
      <c r="Q72" s="169" t="s">
        <v>185</v>
      </c>
      <c r="R72" s="169" t="s">
        <v>128</v>
      </c>
      <c r="S72" s="169" t="s">
        <v>128</v>
      </c>
      <c r="T72" s="169" t="s">
        <v>128</v>
      </c>
      <c r="U72" s="169" t="s">
        <v>128</v>
      </c>
      <c r="V72" s="169" t="s">
        <v>128</v>
      </c>
      <c r="W72" s="169" t="s">
        <v>185</v>
      </c>
      <c r="X72" s="169" t="s">
        <v>185</v>
      </c>
      <c r="Y72" s="169" t="s">
        <v>128</v>
      </c>
      <c r="Z72" s="169" t="s">
        <v>128</v>
      </c>
      <c r="AA72" s="169" t="s">
        <v>185</v>
      </c>
      <c r="AB72" s="183">
        <f t="shared" si="5"/>
        <v>11</v>
      </c>
      <c r="AC72" s="106" t="str">
        <f t="shared" si="6"/>
        <v>Mayor</v>
      </c>
      <c r="AD72" s="106">
        <f t="shared" si="3"/>
        <v>4</v>
      </c>
      <c r="AE72" s="107" t="str">
        <f t="shared" si="7"/>
        <v>Alto</v>
      </c>
      <c r="AF72" s="108" t="s">
        <v>9</v>
      </c>
    </row>
    <row r="73" spans="2:32" ht="27" customHeight="1" x14ac:dyDescent="0.25">
      <c r="B73" s="447"/>
      <c r="C73" s="448"/>
      <c r="D73" s="467"/>
      <c r="E73" s="462" t="str">
        <f>'3-IDENTIFICACIÓN DEL RIESGO'!G136</f>
        <v>Orientar la defensa jurídica de la ANT o algunas de sus actuaciones  en perjuicio de sus intereses para favorecer a un tercero.</v>
      </c>
      <c r="F73" s="463"/>
      <c r="G73" s="152" t="s">
        <v>26</v>
      </c>
      <c r="H73" s="105">
        <f t="shared" si="0"/>
        <v>3</v>
      </c>
      <c r="I73" s="169" t="s">
        <v>128</v>
      </c>
      <c r="J73" s="169" t="s">
        <v>185</v>
      </c>
      <c r="K73" s="169" t="s">
        <v>128</v>
      </c>
      <c r="L73" s="169" t="s">
        <v>128</v>
      </c>
      <c r="M73" s="169" t="s">
        <v>128</v>
      </c>
      <c r="N73" s="169" t="s">
        <v>128</v>
      </c>
      <c r="O73" s="169" t="s">
        <v>128</v>
      </c>
      <c r="P73" s="169" t="s">
        <v>128</v>
      </c>
      <c r="Q73" s="169" t="s">
        <v>185</v>
      </c>
      <c r="R73" s="169" t="s">
        <v>128</v>
      </c>
      <c r="S73" s="169" t="s">
        <v>128</v>
      </c>
      <c r="T73" s="169" t="s">
        <v>128</v>
      </c>
      <c r="U73" s="169" t="s">
        <v>128</v>
      </c>
      <c r="V73" s="169" t="s">
        <v>128</v>
      </c>
      <c r="W73" s="169" t="s">
        <v>128</v>
      </c>
      <c r="X73" s="169" t="s">
        <v>185</v>
      </c>
      <c r="Y73" s="169" t="s">
        <v>128</v>
      </c>
      <c r="Z73" s="169" t="s">
        <v>128</v>
      </c>
      <c r="AA73" s="169" t="s">
        <v>128</v>
      </c>
      <c r="AB73" s="183">
        <f t="shared" si="5"/>
        <v>16</v>
      </c>
      <c r="AC73" s="106" t="str">
        <f t="shared" si="6"/>
        <v>Catastrófico</v>
      </c>
      <c r="AD73" s="106">
        <f t="shared" si="3"/>
        <v>5</v>
      </c>
      <c r="AE73" s="107" t="str">
        <f t="shared" si="7"/>
        <v>Extremo</v>
      </c>
      <c r="AF73" s="108" t="s">
        <v>9</v>
      </c>
    </row>
    <row r="74" spans="2:32" ht="25.5" x14ac:dyDescent="0.25">
      <c r="B74" s="449"/>
      <c r="C74" s="450"/>
      <c r="D74" s="468"/>
      <c r="E74" s="462" t="str">
        <f>'3-IDENTIFICACIÓN DEL RIESGO'!G138</f>
        <v>Riesgo 5</v>
      </c>
      <c r="F74" s="463"/>
      <c r="G74" s="152"/>
      <c r="H74" s="105" t="b">
        <f t="shared" si="0"/>
        <v>0</v>
      </c>
      <c r="I74" s="169"/>
      <c r="J74" s="169"/>
      <c r="K74" s="169"/>
      <c r="L74" s="169"/>
      <c r="M74" s="169"/>
      <c r="N74" s="169"/>
      <c r="O74" s="169"/>
      <c r="P74" s="169"/>
      <c r="Q74" s="169"/>
      <c r="R74" s="169"/>
      <c r="S74" s="169"/>
      <c r="T74" s="169"/>
      <c r="U74" s="169"/>
      <c r="V74" s="169"/>
      <c r="W74" s="169"/>
      <c r="X74" s="169"/>
      <c r="Y74" s="169"/>
      <c r="Z74" s="169"/>
      <c r="AA74" s="169"/>
      <c r="AB74" s="183">
        <f t="shared" si="5"/>
        <v>0</v>
      </c>
      <c r="AC74" s="106" t="str">
        <f t="shared" si="6"/>
        <v>Moderado</v>
      </c>
      <c r="AD74" s="106">
        <f t="shared" si="3"/>
        <v>3</v>
      </c>
      <c r="AE74" s="107" t="b">
        <f t="shared" si="7"/>
        <v>0</v>
      </c>
      <c r="AF74" s="108" t="s">
        <v>9</v>
      </c>
    </row>
    <row r="75" spans="2:32" ht="25.5" x14ac:dyDescent="0.25">
      <c r="B75" s="445" t="str">
        <f>'3-IDENTIFICACIÓN DEL RIESGO'!B140</f>
        <v>Adquisición de Bienes y Servicios</v>
      </c>
      <c r="C75" s="446"/>
      <c r="D75" s="466" t="str">
        <f>'3-IDENTIFICACIÓN DEL RIESGO'!E140</f>
        <v>1. Subdirección Administrativa y Financiera.
2. Secretaría General.</v>
      </c>
      <c r="E75" s="462" t="str">
        <f>'3-IDENTIFICACIÓN DEL RIESGO'!G140</f>
        <v>Celebración indebida de contratos en beneficio particular o de un tercero.</v>
      </c>
      <c r="F75" s="463"/>
      <c r="G75" s="152" t="s">
        <v>24</v>
      </c>
      <c r="H75" s="105">
        <f t="shared" si="0"/>
        <v>4</v>
      </c>
      <c r="I75" s="169" t="s">
        <v>128</v>
      </c>
      <c r="J75" s="169" t="s">
        <v>128</v>
      </c>
      <c r="K75" s="169" t="s">
        <v>128</v>
      </c>
      <c r="L75" s="169" t="s">
        <v>128</v>
      </c>
      <c r="M75" s="169" t="s">
        <v>128</v>
      </c>
      <c r="N75" s="169" t="s">
        <v>128</v>
      </c>
      <c r="O75" s="169" t="s">
        <v>128</v>
      </c>
      <c r="P75" s="169" t="s">
        <v>128</v>
      </c>
      <c r="Q75" s="169" t="s">
        <v>128</v>
      </c>
      <c r="R75" s="169" t="s">
        <v>128</v>
      </c>
      <c r="S75" s="169" t="s">
        <v>128</v>
      </c>
      <c r="T75" s="169" t="s">
        <v>128</v>
      </c>
      <c r="U75" s="169" t="s">
        <v>128</v>
      </c>
      <c r="V75" s="169" t="s">
        <v>128</v>
      </c>
      <c r="W75" s="169" t="s">
        <v>128</v>
      </c>
      <c r="X75" s="169" t="s">
        <v>185</v>
      </c>
      <c r="Y75" s="169" t="s">
        <v>128</v>
      </c>
      <c r="Z75" s="169" t="s">
        <v>128</v>
      </c>
      <c r="AA75" s="169" t="s">
        <v>185</v>
      </c>
      <c r="AB75" s="183">
        <f t="shared" si="5"/>
        <v>17</v>
      </c>
      <c r="AC75" s="106" t="str">
        <f t="shared" si="6"/>
        <v>Catastrófico</v>
      </c>
      <c r="AD75" s="106">
        <f t="shared" si="3"/>
        <v>5</v>
      </c>
      <c r="AE75" s="107" t="str">
        <f t="shared" si="7"/>
        <v>Extremo</v>
      </c>
      <c r="AF75" s="108" t="s">
        <v>9</v>
      </c>
    </row>
    <row r="76" spans="2:32" ht="25.5" x14ac:dyDescent="0.25">
      <c r="B76" s="447"/>
      <c r="C76" s="448"/>
      <c r="D76" s="467"/>
      <c r="E76" s="462" t="str">
        <f>'3-IDENTIFICACIÓN DEL RIESGO'!G142</f>
        <v>Aprobación de informes y pagos de contratos sin cumplimiento del objeto, obligaciones y/o requisitos contractuales en beneficio particular o de terceros.</v>
      </c>
      <c r="F76" s="463"/>
      <c r="G76" s="152" t="s">
        <v>24</v>
      </c>
      <c r="H76" s="105">
        <f t="shared" ref="H76:H94" si="8">IF(G76="Casi Seguro",5,IF(G76="Probable",4,IF(G76="Posible",3,IF(G76="Improbable",2,IF(G76="Rara Vez",1)))))</f>
        <v>4</v>
      </c>
      <c r="I76" s="169" t="s">
        <v>128</v>
      </c>
      <c r="J76" s="169" t="s">
        <v>128</v>
      </c>
      <c r="K76" s="169" t="s">
        <v>128</v>
      </c>
      <c r="L76" s="169" t="s">
        <v>128</v>
      </c>
      <c r="M76" s="169" t="s">
        <v>128</v>
      </c>
      <c r="N76" s="169" t="s">
        <v>128</v>
      </c>
      <c r="O76" s="169" t="s">
        <v>128</v>
      </c>
      <c r="P76" s="169" t="s">
        <v>128</v>
      </c>
      <c r="Q76" s="169" t="s">
        <v>128</v>
      </c>
      <c r="R76" s="169" t="s">
        <v>128</v>
      </c>
      <c r="S76" s="169" t="s">
        <v>128</v>
      </c>
      <c r="T76" s="169" t="s">
        <v>128</v>
      </c>
      <c r="U76" s="169" t="s">
        <v>128</v>
      </c>
      <c r="V76" s="169" t="s">
        <v>128</v>
      </c>
      <c r="W76" s="169" t="s">
        <v>128</v>
      </c>
      <c r="X76" s="169" t="s">
        <v>185</v>
      </c>
      <c r="Y76" s="169" t="s">
        <v>128</v>
      </c>
      <c r="Z76" s="169" t="s">
        <v>128</v>
      </c>
      <c r="AA76" s="169" t="s">
        <v>185</v>
      </c>
      <c r="AB76" s="183">
        <f t="shared" si="5"/>
        <v>17</v>
      </c>
      <c r="AC76" s="106" t="str">
        <f t="shared" si="6"/>
        <v>Catastrófico</v>
      </c>
      <c r="AD76" s="106">
        <f t="shared" ref="AD76:AD89" si="9">IF(AC76="Catastrófico",5,IF(AC76="Mayor",4,IF(AC76="Moderado",3)))</f>
        <v>5</v>
      </c>
      <c r="AE76" s="107" t="str">
        <f t="shared" si="7"/>
        <v>Extremo</v>
      </c>
      <c r="AF76" s="108" t="s">
        <v>9</v>
      </c>
    </row>
    <row r="77" spans="2:32" ht="25.5" x14ac:dyDescent="0.25">
      <c r="B77" s="447"/>
      <c r="C77" s="448"/>
      <c r="D77" s="467"/>
      <c r="E77" s="462" t="str">
        <f>'3-IDENTIFICACIÓN DEL RIESGO'!G144</f>
        <v>Riesgo 3</v>
      </c>
      <c r="F77" s="463"/>
      <c r="G77" s="152"/>
      <c r="H77" s="105" t="b">
        <f t="shared" si="8"/>
        <v>0</v>
      </c>
      <c r="I77" s="169"/>
      <c r="J77" s="169"/>
      <c r="K77" s="169"/>
      <c r="L77" s="169"/>
      <c r="M77" s="169"/>
      <c r="N77" s="169"/>
      <c r="O77" s="169"/>
      <c r="P77" s="169"/>
      <c r="Q77" s="169"/>
      <c r="R77" s="169"/>
      <c r="S77" s="169"/>
      <c r="T77" s="169"/>
      <c r="U77" s="169"/>
      <c r="V77" s="169"/>
      <c r="W77" s="169"/>
      <c r="X77" s="169"/>
      <c r="Y77" s="169"/>
      <c r="Z77" s="169"/>
      <c r="AA77" s="169"/>
      <c r="AB77" s="183">
        <f t="shared" si="5"/>
        <v>0</v>
      </c>
      <c r="AC77" s="106" t="str">
        <f t="shared" si="6"/>
        <v>Moderado</v>
      </c>
      <c r="AD77" s="106">
        <f t="shared" si="9"/>
        <v>3</v>
      </c>
      <c r="AE77" s="107" t="b">
        <f t="shared" si="7"/>
        <v>0</v>
      </c>
      <c r="AF77" s="108" t="s">
        <v>9</v>
      </c>
    </row>
    <row r="78" spans="2:32" ht="25.5" x14ac:dyDescent="0.25">
      <c r="B78" s="447"/>
      <c r="C78" s="448"/>
      <c r="D78" s="467"/>
      <c r="E78" s="462" t="str">
        <f>'3-IDENTIFICACIÓN DEL RIESGO'!G146</f>
        <v>Riesgo 4</v>
      </c>
      <c r="F78" s="463"/>
      <c r="G78" s="152"/>
      <c r="H78" s="105" t="b">
        <f t="shared" si="8"/>
        <v>0</v>
      </c>
      <c r="I78" s="169"/>
      <c r="J78" s="169"/>
      <c r="K78" s="169"/>
      <c r="L78" s="169"/>
      <c r="M78" s="169"/>
      <c r="N78" s="169"/>
      <c r="O78" s="169"/>
      <c r="P78" s="169"/>
      <c r="Q78" s="169"/>
      <c r="R78" s="169"/>
      <c r="S78" s="169"/>
      <c r="T78" s="169"/>
      <c r="U78" s="169"/>
      <c r="V78" s="169"/>
      <c r="W78" s="169"/>
      <c r="X78" s="169"/>
      <c r="Y78" s="169"/>
      <c r="Z78" s="169"/>
      <c r="AA78" s="169"/>
      <c r="AB78" s="183">
        <f t="shared" si="5"/>
        <v>0</v>
      </c>
      <c r="AC78" s="106" t="str">
        <f t="shared" si="6"/>
        <v>Moderado</v>
      </c>
      <c r="AD78" s="106">
        <f t="shared" si="9"/>
        <v>3</v>
      </c>
      <c r="AE78" s="107" t="b">
        <f t="shared" si="7"/>
        <v>0</v>
      </c>
      <c r="AF78" s="108" t="s">
        <v>9</v>
      </c>
    </row>
    <row r="79" spans="2:32" ht="25.5" x14ac:dyDescent="0.25">
      <c r="B79" s="449"/>
      <c r="C79" s="450"/>
      <c r="D79" s="468"/>
      <c r="E79" s="462" t="str">
        <f>'3-IDENTIFICACIÓN DEL RIESGO'!G148</f>
        <v>Riesgo 5</v>
      </c>
      <c r="F79" s="463"/>
      <c r="G79" s="152"/>
      <c r="H79" s="105" t="b">
        <f t="shared" si="8"/>
        <v>0</v>
      </c>
      <c r="I79" s="169"/>
      <c r="J79" s="169"/>
      <c r="K79" s="169"/>
      <c r="L79" s="169"/>
      <c r="M79" s="169"/>
      <c r="N79" s="169"/>
      <c r="O79" s="169"/>
      <c r="P79" s="169"/>
      <c r="Q79" s="169"/>
      <c r="R79" s="169"/>
      <c r="S79" s="169"/>
      <c r="T79" s="169"/>
      <c r="U79" s="169"/>
      <c r="V79" s="169"/>
      <c r="W79" s="169"/>
      <c r="X79" s="169"/>
      <c r="Y79" s="169"/>
      <c r="Z79" s="169"/>
      <c r="AA79" s="169"/>
      <c r="AB79" s="183">
        <f t="shared" si="5"/>
        <v>0</v>
      </c>
      <c r="AC79" s="106" t="str">
        <f t="shared" si="6"/>
        <v>Moderado</v>
      </c>
      <c r="AD79" s="106">
        <f t="shared" si="9"/>
        <v>3</v>
      </c>
      <c r="AE79" s="107" t="b">
        <f t="shared" si="7"/>
        <v>0</v>
      </c>
      <c r="AF79" s="108" t="s">
        <v>9</v>
      </c>
    </row>
    <row r="80" spans="2:32" ht="25.5" x14ac:dyDescent="0.25">
      <c r="B80" s="445" t="str">
        <f>'3-IDENTIFICACIÓN DEL RIESGO'!B150</f>
        <v>Administración de Bienes y Servicios</v>
      </c>
      <c r="C80" s="446"/>
      <c r="D80" s="466" t="str">
        <f>'3-IDENTIFICACIÓN DEL RIESGO'!E150</f>
        <v>1. Subdirección Administrativa y Financiera.
2. Secretaría General.</v>
      </c>
      <c r="E80" s="462" t="str">
        <f>'3-IDENTIFICACIÓN DEL RIESGO'!G150</f>
        <v>Pérdida o uso indebido de bienes devolutivos de la Agencia Nacional de Tierras para beneficio personal o de terceros</v>
      </c>
      <c r="F80" s="463"/>
      <c r="G80" s="152" t="s">
        <v>24</v>
      </c>
      <c r="H80" s="105">
        <f t="shared" si="8"/>
        <v>4</v>
      </c>
      <c r="I80" s="169" t="s">
        <v>128</v>
      </c>
      <c r="J80" s="169" t="s">
        <v>128</v>
      </c>
      <c r="K80" s="169" t="s">
        <v>128</v>
      </c>
      <c r="L80" s="169" t="s">
        <v>185</v>
      </c>
      <c r="M80" s="169" t="s">
        <v>128</v>
      </c>
      <c r="N80" s="169" t="s">
        <v>128</v>
      </c>
      <c r="O80" s="169" t="s">
        <v>128</v>
      </c>
      <c r="P80" s="169" t="s">
        <v>185</v>
      </c>
      <c r="Q80" s="169" t="s">
        <v>185</v>
      </c>
      <c r="R80" s="169" t="s">
        <v>128</v>
      </c>
      <c r="S80" s="169" t="s">
        <v>128</v>
      </c>
      <c r="T80" s="169" t="s">
        <v>128</v>
      </c>
      <c r="U80" s="169" t="s">
        <v>128</v>
      </c>
      <c r="V80" s="169" t="s">
        <v>128</v>
      </c>
      <c r="W80" s="169" t="s">
        <v>185</v>
      </c>
      <c r="X80" s="169" t="s">
        <v>185</v>
      </c>
      <c r="Y80" s="169" t="s">
        <v>185</v>
      </c>
      <c r="Z80" s="169" t="s">
        <v>185</v>
      </c>
      <c r="AA80" s="169" t="s">
        <v>185</v>
      </c>
      <c r="AB80" s="183">
        <f t="shared" si="5"/>
        <v>11</v>
      </c>
      <c r="AC80" s="106" t="str">
        <f t="shared" si="6"/>
        <v>Mayor</v>
      </c>
      <c r="AD80" s="106">
        <f t="shared" si="9"/>
        <v>4</v>
      </c>
      <c r="AE80" s="107" t="str">
        <f t="shared" si="7"/>
        <v>Extremo</v>
      </c>
      <c r="AF80" s="108" t="s">
        <v>9</v>
      </c>
    </row>
    <row r="81" spans="2:32" ht="25.5" x14ac:dyDescent="0.25">
      <c r="B81" s="447"/>
      <c r="C81" s="448"/>
      <c r="D81" s="467"/>
      <c r="E81" s="462" t="str">
        <f>'3-IDENTIFICACIÓN DEL RIESGO'!G152</f>
        <v>Pérdida o manipulación de expedientes con información institucional para beneficio particular o de un tercero</v>
      </c>
      <c r="F81" s="463"/>
      <c r="G81" s="152" t="s">
        <v>26</v>
      </c>
      <c r="H81" s="105">
        <f t="shared" si="8"/>
        <v>3</v>
      </c>
      <c r="I81" s="169" t="s">
        <v>128</v>
      </c>
      <c r="J81" s="169" t="s">
        <v>128</v>
      </c>
      <c r="K81" s="169" t="s">
        <v>128</v>
      </c>
      <c r="L81" s="169" t="s">
        <v>128</v>
      </c>
      <c r="M81" s="169" t="s">
        <v>128</v>
      </c>
      <c r="N81" s="169" t="s">
        <v>128</v>
      </c>
      <c r="O81" s="169" t="s">
        <v>128</v>
      </c>
      <c r="P81" s="169" t="s">
        <v>128</v>
      </c>
      <c r="Q81" s="169" t="s">
        <v>128</v>
      </c>
      <c r="R81" s="169" t="s">
        <v>128</v>
      </c>
      <c r="S81" s="169" t="s">
        <v>128</v>
      </c>
      <c r="T81" s="169" t="s">
        <v>128</v>
      </c>
      <c r="U81" s="169" t="s">
        <v>128</v>
      </c>
      <c r="V81" s="169" t="s">
        <v>128</v>
      </c>
      <c r="W81" s="169" t="s">
        <v>128</v>
      </c>
      <c r="X81" s="169" t="s">
        <v>185</v>
      </c>
      <c r="Y81" s="169" t="s">
        <v>128</v>
      </c>
      <c r="Z81" s="169" t="s">
        <v>128</v>
      </c>
      <c r="AA81" s="169" t="s">
        <v>128</v>
      </c>
      <c r="AB81" s="183">
        <f t="shared" si="5"/>
        <v>18</v>
      </c>
      <c r="AC81" s="106" t="str">
        <f t="shared" si="6"/>
        <v>Catastrófico</v>
      </c>
      <c r="AD81" s="106">
        <f t="shared" si="9"/>
        <v>5</v>
      </c>
      <c r="AE81" s="107" t="str">
        <f t="shared" si="7"/>
        <v>Extremo</v>
      </c>
      <c r="AF81" s="108" t="s">
        <v>9</v>
      </c>
    </row>
    <row r="82" spans="2:32" ht="25.5" x14ac:dyDescent="0.25">
      <c r="B82" s="447"/>
      <c r="C82" s="448"/>
      <c r="D82" s="467"/>
      <c r="E82" s="462" t="str">
        <f>'3-IDENTIFICACIÓN DEL RIESGO'!G154</f>
        <v>Riesgo 3</v>
      </c>
      <c r="F82" s="463"/>
      <c r="G82" s="152"/>
      <c r="H82" s="105" t="b">
        <f t="shared" si="8"/>
        <v>0</v>
      </c>
      <c r="I82" s="169"/>
      <c r="J82" s="169"/>
      <c r="K82" s="169"/>
      <c r="L82" s="169"/>
      <c r="M82" s="169"/>
      <c r="N82" s="169"/>
      <c r="O82" s="169"/>
      <c r="P82" s="169"/>
      <c r="Q82" s="169"/>
      <c r="R82" s="169"/>
      <c r="S82" s="169"/>
      <c r="T82" s="169"/>
      <c r="U82" s="169"/>
      <c r="V82" s="169"/>
      <c r="W82" s="169"/>
      <c r="X82" s="169"/>
      <c r="Y82" s="169"/>
      <c r="Z82" s="169"/>
      <c r="AA82" s="169"/>
      <c r="AB82" s="183">
        <f t="shared" si="5"/>
        <v>0</v>
      </c>
      <c r="AC82" s="106" t="str">
        <f t="shared" si="6"/>
        <v>Moderado</v>
      </c>
      <c r="AD82" s="106">
        <f t="shared" si="9"/>
        <v>3</v>
      </c>
      <c r="AE82" s="107" t="b">
        <f t="shared" si="7"/>
        <v>0</v>
      </c>
      <c r="AF82" s="108" t="s">
        <v>9</v>
      </c>
    </row>
    <row r="83" spans="2:32" ht="25.5" x14ac:dyDescent="0.25">
      <c r="B83" s="447"/>
      <c r="C83" s="448"/>
      <c r="D83" s="467"/>
      <c r="E83" s="462" t="str">
        <f>'3-IDENTIFICACIÓN DEL RIESGO'!G156</f>
        <v>Riesgo 4</v>
      </c>
      <c r="F83" s="463"/>
      <c r="G83" s="152"/>
      <c r="H83" s="105" t="b">
        <f t="shared" si="8"/>
        <v>0</v>
      </c>
      <c r="I83" s="169"/>
      <c r="J83" s="169"/>
      <c r="K83" s="169"/>
      <c r="L83" s="169"/>
      <c r="M83" s="169"/>
      <c r="N83" s="169"/>
      <c r="O83" s="169"/>
      <c r="P83" s="169"/>
      <c r="Q83" s="169"/>
      <c r="R83" s="169"/>
      <c r="S83" s="169"/>
      <c r="T83" s="169"/>
      <c r="U83" s="169"/>
      <c r="V83" s="169"/>
      <c r="W83" s="169"/>
      <c r="X83" s="169"/>
      <c r="Y83" s="169"/>
      <c r="Z83" s="169"/>
      <c r="AA83" s="169"/>
      <c r="AB83" s="183">
        <f t="shared" si="5"/>
        <v>0</v>
      </c>
      <c r="AC83" s="106" t="str">
        <f t="shared" si="6"/>
        <v>Moderado</v>
      </c>
      <c r="AD83" s="106">
        <f t="shared" si="9"/>
        <v>3</v>
      </c>
      <c r="AE83" s="107" t="b">
        <f t="shared" si="7"/>
        <v>0</v>
      </c>
      <c r="AF83" s="108" t="s">
        <v>9</v>
      </c>
    </row>
    <row r="84" spans="2:32" ht="25.5" x14ac:dyDescent="0.25">
      <c r="B84" s="449"/>
      <c r="C84" s="450"/>
      <c r="D84" s="468"/>
      <c r="E84" s="462" t="str">
        <f>'3-IDENTIFICACIÓN DEL RIESGO'!G158</f>
        <v>Riesgo 5</v>
      </c>
      <c r="F84" s="463"/>
      <c r="G84" s="152"/>
      <c r="H84" s="105" t="b">
        <f t="shared" si="8"/>
        <v>0</v>
      </c>
      <c r="I84" s="169"/>
      <c r="J84" s="169"/>
      <c r="K84" s="169"/>
      <c r="L84" s="169"/>
      <c r="M84" s="169"/>
      <c r="N84" s="169"/>
      <c r="O84" s="169"/>
      <c r="P84" s="169"/>
      <c r="Q84" s="169"/>
      <c r="R84" s="169"/>
      <c r="S84" s="169"/>
      <c r="T84" s="169"/>
      <c r="U84" s="169"/>
      <c r="V84" s="169"/>
      <c r="W84" s="169"/>
      <c r="X84" s="169"/>
      <c r="Y84" s="169"/>
      <c r="Z84" s="169"/>
      <c r="AA84" s="169"/>
      <c r="AB84" s="183">
        <f t="shared" si="5"/>
        <v>0</v>
      </c>
      <c r="AC84" s="106" t="str">
        <f t="shared" si="6"/>
        <v>Moderado</v>
      </c>
      <c r="AD84" s="106">
        <f t="shared" si="9"/>
        <v>3</v>
      </c>
      <c r="AE84" s="107" t="b">
        <f t="shared" si="7"/>
        <v>0</v>
      </c>
      <c r="AF84" s="108" t="s">
        <v>9</v>
      </c>
    </row>
    <row r="85" spans="2:32" ht="25.5" x14ac:dyDescent="0.25">
      <c r="B85" s="399" t="str">
        <f>'3-IDENTIFICACIÓN DEL RIESGO'!B160</f>
        <v>Gestión Financiera</v>
      </c>
      <c r="C85" s="399"/>
      <c r="D85" s="461" t="str">
        <f>'3-IDENTIFICACIÓN DEL RIESGO'!E160</f>
        <v xml:space="preserve">1. Secretaría General.
2. Subdirección Administrativa y Financiera.
3. Subdirección de Administracion de Tierras de la Nación.
4. Oficina de Planeación </v>
      </c>
      <c r="E85" s="462" t="str">
        <f>'3-IDENTIFICACIÓN DEL RIESGO'!G160</f>
        <v>Constitución de pagos realizados por la Agencia Nacional de Tierras, sin el cumplimiento de requisitos legales, presupuestales y contables, en beneficio de un particular.</v>
      </c>
      <c r="F85" s="463"/>
      <c r="G85" s="154" t="s">
        <v>67</v>
      </c>
      <c r="H85" s="105">
        <f t="shared" si="8"/>
        <v>1</v>
      </c>
      <c r="I85" s="169" t="s">
        <v>128</v>
      </c>
      <c r="J85" s="169" t="s">
        <v>128</v>
      </c>
      <c r="K85" s="169" t="s">
        <v>185</v>
      </c>
      <c r="L85" s="169" t="s">
        <v>185</v>
      </c>
      <c r="M85" s="169" t="s">
        <v>128</v>
      </c>
      <c r="N85" s="169" t="s">
        <v>128</v>
      </c>
      <c r="O85" s="169" t="s">
        <v>185</v>
      </c>
      <c r="P85" s="169" t="s">
        <v>128</v>
      </c>
      <c r="Q85" s="169" t="s">
        <v>128</v>
      </c>
      <c r="R85" s="169" t="s">
        <v>128</v>
      </c>
      <c r="S85" s="169" t="s">
        <v>128</v>
      </c>
      <c r="T85" s="169" t="s">
        <v>128</v>
      </c>
      <c r="U85" s="169" t="s">
        <v>128</v>
      </c>
      <c r="V85" s="169" t="s">
        <v>128</v>
      </c>
      <c r="W85" s="169" t="s">
        <v>128</v>
      </c>
      <c r="X85" s="169" t="s">
        <v>185</v>
      </c>
      <c r="Y85" s="169" t="s">
        <v>128</v>
      </c>
      <c r="Z85" s="169" t="s">
        <v>128</v>
      </c>
      <c r="AA85" s="169" t="s">
        <v>185</v>
      </c>
      <c r="AB85" s="183">
        <f t="shared" si="5"/>
        <v>14</v>
      </c>
      <c r="AC85" s="106" t="str">
        <f t="shared" si="6"/>
        <v>Catastrófico</v>
      </c>
      <c r="AD85" s="106">
        <f t="shared" si="9"/>
        <v>5</v>
      </c>
      <c r="AE85" s="107" t="str">
        <f t="shared" si="7"/>
        <v>Extremo</v>
      </c>
      <c r="AF85" s="108" t="s">
        <v>9</v>
      </c>
    </row>
    <row r="86" spans="2:32" ht="25.5" x14ac:dyDescent="0.25">
      <c r="B86" s="399"/>
      <c r="C86" s="399"/>
      <c r="D86" s="461"/>
      <c r="E86" s="462" t="str">
        <f>'3-IDENTIFICACIÓN DEL RIESGO'!G162</f>
        <v>Riesgo 2</v>
      </c>
      <c r="F86" s="463"/>
      <c r="G86" s="154"/>
      <c r="H86" s="105" t="b">
        <f t="shared" si="8"/>
        <v>0</v>
      </c>
      <c r="I86" s="169"/>
      <c r="J86" s="169"/>
      <c r="K86" s="169"/>
      <c r="L86" s="169"/>
      <c r="M86" s="169"/>
      <c r="N86" s="169"/>
      <c r="O86" s="169"/>
      <c r="P86" s="169"/>
      <c r="Q86" s="169"/>
      <c r="R86" s="169"/>
      <c r="S86" s="169"/>
      <c r="T86" s="169"/>
      <c r="U86" s="169"/>
      <c r="V86" s="169"/>
      <c r="W86" s="169"/>
      <c r="X86" s="169"/>
      <c r="Y86" s="169"/>
      <c r="Z86" s="169"/>
      <c r="AA86" s="169"/>
      <c r="AB86" s="183">
        <f t="shared" si="5"/>
        <v>0</v>
      </c>
      <c r="AC86" s="106" t="str">
        <f t="shared" si="6"/>
        <v>Moderado</v>
      </c>
      <c r="AD86" s="106">
        <f t="shared" si="9"/>
        <v>3</v>
      </c>
      <c r="AE86" s="107" t="b">
        <f t="shared" si="7"/>
        <v>0</v>
      </c>
      <c r="AF86" s="108" t="s">
        <v>9</v>
      </c>
    </row>
    <row r="87" spans="2:32" ht="25.5" x14ac:dyDescent="0.25">
      <c r="B87" s="399"/>
      <c r="C87" s="399"/>
      <c r="D87" s="461"/>
      <c r="E87" s="462" t="str">
        <f>'3-IDENTIFICACIÓN DEL RIESGO'!G164</f>
        <v>Riesgo 3</v>
      </c>
      <c r="F87" s="463"/>
      <c r="G87" s="154"/>
      <c r="H87" s="105" t="b">
        <f t="shared" si="8"/>
        <v>0</v>
      </c>
      <c r="I87" s="169"/>
      <c r="J87" s="169"/>
      <c r="K87" s="169"/>
      <c r="L87" s="169"/>
      <c r="M87" s="169"/>
      <c r="N87" s="169"/>
      <c r="O87" s="169"/>
      <c r="P87" s="169"/>
      <c r="Q87" s="169"/>
      <c r="R87" s="169"/>
      <c r="S87" s="169"/>
      <c r="T87" s="169"/>
      <c r="U87" s="169"/>
      <c r="V87" s="169"/>
      <c r="W87" s="169"/>
      <c r="X87" s="169"/>
      <c r="Y87" s="169"/>
      <c r="Z87" s="169"/>
      <c r="AA87" s="169"/>
      <c r="AB87" s="183">
        <f t="shared" ref="AB87:AB91" si="10">COUNTIF(I87:AA87,"SI")</f>
        <v>0</v>
      </c>
      <c r="AC87" s="106" t="str">
        <f t="shared" ref="AC87:AC91" si="11">IF(AB87&lt;6,"Moderado",IF(AB87&lt;12,"Mayor",IF(AB87&lt;20,"Catastrófico")))</f>
        <v>Moderado</v>
      </c>
      <c r="AD87" s="106">
        <f t="shared" si="9"/>
        <v>3</v>
      </c>
      <c r="AE87" s="107" t="b">
        <f t="shared" ref="AE87:AE91"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08" t="s">
        <v>9</v>
      </c>
    </row>
    <row r="88" spans="2:32" ht="25.5" x14ac:dyDescent="0.25">
      <c r="B88" s="399"/>
      <c r="C88" s="399"/>
      <c r="D88" s="461"/>
      <c r="E88" s="462" t="str">
        <f>'3-IDENTIFICACIÓN DEL RIESGO'!G166</f>
        <v>Riesgo 4</v>
      </c>
      <c r="F88" s="463"/>
      <c r="G88" s="154"/>
      <c r="H88" s="105" t="b">
        <f t="shared" si="8"/>
        <v>0</v>
      </c>
      <c r="I88" s="169"/>
      <c r="J88" s="169"/>
      <c r="K88" s="169"/>
      <c r="L88" s="169"/>
      <c r="M88" s="169"/>
      <c r="N88" s="169"/>
      <c r="O88" s="169"/>
      <c r="P88" s="169"/>
      <c r="Q88" s="169"/>
      <c r="R88" s="169"/>
      <c r="S88" s="169"/>
      <c r="T88" s="169"/>
      <c r="U88" s="169"/>
      <c r="V88" s="169"/>
      <c r="W88" s="169"/>
      <c r="X88" s="169"/>
      <c r="Y88" s="169"/>
      <c r="Z88" s="169"/>
      <c r="AA88" s="169"/>
      <c r="AB88" s="183">
        <f t="shared" si="10"/>
        <v>0</v>
      </c>
      <c r="AC88" s="106" t="str">
        <f t="shared" si="11"/>
        <v>Moderado</v>
      </c>
      <c r="AD88" s="106">
        <f t="shared" si="9"/>
        <v>3</v>
      </c>
      <c r="AE88" s="107" t="b">
        <f t="shared" si="12"/>
        <v>0</v>
      </c>
      <c r="AF88" s="108" t="s">
        <v>9</v>
      </c>
    </row>
    <row r="89" spans="2:32" ht="25.5" x14ac:dyDescent="0.25">
      <c r="B89" s="399"/>
      <c r="C89" s="399"/>
      <c r="D89" s="461"/>
      <c r="E89" s="462" t="str">
        <f>'3-IDENTIFICACIÓN DEL RIESGO'!G168</f>
        <v>Riesgo 5</v>
      </c>
      <c r="F89" s="463"/>
      <c r="G89" s="154"/>
      <c r="H89" s="105" t="b">
        <f t="shared" si="8"/>
        <v>0</v>
      </c>
      <c r="I89" s="169"/>
      <c r="J89" s="169"/>
      <c r="K89" s="169"/>
      <c r="L89" s="169"/>
      <c r="M89" s="169"/>
      <c r="N89" s="169"/>
      <c r="O89" s="169"/>
      <c r="P89" s="169"/>
      <c r="Q89" s="169"/>
      <c r="R89" s="169"/>
      <c r="S89" s="169"/>
      <c r="T89" s="169"/>
      <c r="U89" s="169"/>
      <c r="V89" s="169"/>
      <c r="W89" s="169"/>
      <c r="X89" s="169"/>
      <c r="Y89" s="169"/>
      <c r="Z89" s="169"/>
      <c r="AA89" s="169"/>
      <c r="AB89" s="183">
        <f t="shared" si="10"/>
        <v>0</v>
      </c>
      <c r="AC89" s="106" t="str">
        <f t="shared" si="11"/>
        <v>Moderado</v>
      </c>
      <c r="AD89" s="106">
        <f t="shared" si="9"/>
        <v>3</v>
      </c>
      <c r="AE89" s="107" t="b">
        <f t="shared" si="12"/>
        <v>0</v>
      </c>
      <c r="AF89" s="108" t="s">
        <v>9</v>
      </c>
    </row>
    <row r="90" spans="2:32" ht="25.5" x14ac:dyDescent="0.25">
      <c r="B90" s="399" t="str">
        <f>'3-IDENTIFICACIÓN DEL RIESGO'!B170</f>
        <v>Seguimiento, Evaluación y Mejora</v>
      </c>
      <c r="C90" s="399"/>
      <c r="D90" s="461" t="str">
        <f>'3-IDENTIFICACIÓN DEL RIESGO'!E170</f>
        <v xml:space="preserve">1. Oficina de Control Interno.
2. Oficina de Planeación.
3. Oficina del Inspector de Gestión de Tierras.
4. Secretaría General
</v>
      </c>
      <c r="E90" s="462" t="str">
        <f>'3-IDENTIFICACIÓN DEL RIESGO'!G170</f>
        <v>Modificar, alterar u omitir información relevante en los informes emitidos por la Oficina de Control Interno a fin de beneficiar a terceros</v>
      </c>
      <c r="F90" s="463"/>
      <c r="G90" s="154" t="s">
        <v>67</v>
      </c>
      <c r="H90" s="105">
        <f t="shared" si="8"/>
        <v>1</v>
      </c>
      <c r="I90" s="169" t="s">
        <v>128</v>
      </c>
      <c r="J90" s="169" t="s">
        <v>185</v>
      </c>
      <c r="K90" s="169" t="s">
        <v>185</v>
      </c>
      <c r="L90" s="169" t="s">
        <v>185</v>
      </c>
      <c r="M90" s="169" t="s">
        <v>128</v>
      </c>
      <c r="N90" s="169" t="s">
        <v>128</v>
      </c>
      <c r="O90" s="169" t="s">
        <v>185</v>
      </c>
      <c r="P90" s="169" t="s">
        <v>128</v>
      </c>
      <c r="Q90" s="169" t="s">
        <v>128</v>
      </c>
      <c r="R90" s="169" t="s">
        <v>128</v>
      </c>
      <c r="S90" s="169" t="s">
        <v>185</v>
      </c>
      <c r="T90" s="169" t="s">
        <v>128</v>
      </c>
      <c r="U90" s="169" t="s">
        <v>128</v>
      </c>
      <c r="V90" s="169" t="s">
        <v>128</v>
      </c>
      <c r="W90" s="169" t="s">
        <v>185</v>
      </c>
      <c r="X90" s="169" t="s">
        <v>185</v>
      </c>
      <c r="Y90" s="169" t="s">
        <v>185</v>
      </c>
      <c r="Z90" s="169" t="s">
        <v>185</v>
      </c>
      <c r="AA90" s="169" t="s">
        <v>185</v>
      </c>
      <c r="AB90" s="183">
        <f t="shared" si="10"/>
        <v>9</v>
      </c>
      <c r="AC90" s="106" t="str">
        <f t="shared" si="11"/>
        <v>Mayor</v>
      </c>
      <c r="AD90" s="106">
        <f t="shared" ref="AD90:AD94" si="13">IF(AC90="Catastrófico",5,IF(AC90="Mayor",4,IF(AC90="Moderado",3)))</f>
        <v>4</v>
      </c>
      <c r="AE90" s="107" t="str">
        <f t="shared" si="12"/>
        <v>Alto</v>
      </c>
      <c r="AF90" s="108" t="s">
        <v>9</v>
      </c>
    </row>
    <row r="91" spans="2:32" ht="25.5" x14ac:dyDescent="0.25">
      <c r="B91" s="399"/>
      <c r="C91" s="399"/>
      <c r="D91" s="461"/>
      <c r="E91" s="462" t="str">
        <f>'3-IDENTIFICACIÓN DEL RIESGO'!G172</f>
        <v>Riesgo 2</v>
      </c>
      <c r="F91" s="463"/>
      <c r="G91" s="154"/>
      <c r="H91" s="105" t="b">
        <f t="shared" si="8"/>
        <v>0</v>
      </c>
      <c r="I91" s="169"/>
      <c r="J91" s="169"/>
      <c r="K91" s="169"/>
      <c r="L91" s="169"/>
      <c r="M91" s="169"/>
      <c r="N91" s="169"/>
      <c r="O91" s="169"/>
      <c r="P91" s="169"/>
      <c r="Q91" s="169"/>
      <c r="R91" s="169"/>
      <c r="S91" s="169"/>
      <c r="T91" s="169"/>
      <c r="U91" s="169"/>
      <c r="V91" s="169"/>
      <c r="W91" s="169"/>
      <c r="X91" s="169"/>
      <c r="Y91" s="169"/>
      <c r="Z91" s="169"/>
      <c r="AA91" s="169"/>
      <c r="AB91" s="183">
        <f t="shared" si="10"/>
        <v>0</v>
      </c>
      <c r="AC91" s="106" t="str">
        <f t="shared" si="11"/>
        <v>Moderado</v>
      </c>
      <c r="AD91" s="106">
        <f t="shared" si="13"/>
        <v>3</v>
      </c>
      <c r="AE91" s="107" t="b">
        <f t="shared" si="12"/>
        <v>0</v>
      </c>
      <c r="AF91" s="108" t="s">
        <v>9</v>
      </c>
    </row>
    <row r="92" spans="2:32" ht="25.5" x14ac:dyDescent="0.25">
      <c r="B92" s="399"/>
      <c r="C92" s="399"/>
      <c r="D92" s="461"/>
      <c r="E92" s="462" t="str">
        <f>'3-IDENTIFICACIÓN DEL RIESGO'!G174</f>
        <v>Riesgo 3</v>
      </c>
      <c r="F92" s="463"/>
      <c r="G92" s="154"/>
      <c r="H92" s="105" t="b">
        <f t="shared" si="8"/>
        <v>0</v>
      </c>
      <c r="I92" s="169"/>
      <c r="J92" s="169"/>
      <c r="K92" s="169"/>
      <c r="L92" s="169"/>
      <c r="M92" s="169"/>
      <c r="N92" s="169"/>
      <c r="O92" s="169"/>
      <c r="P92" s="169"/>
      <c r="Q92" s="169"/>
      <c r="R92" s="169"/>
      <c r="S92" s="169"/>
      <c r="T92" s="169"/>
      <c r="U92" s="169"/>
      <c r="V92" s="169"/>
      <c r="W92" s="169"/>
      <c r="X92" s="169"/>
      <c r="Y92" s="169"/>
      <c r="Z92" s="169"/>
      <c r="AA92" s="169"/>
      <c r="AB92" s="183">
        <f t="shared" ref="AB92:AB94" si="14">COUNTIF(I92:AA92,"SI")</f>
        <v>0</v>
      </c>
      <c r="AC92" s="106" t="str">
        <f t="shared" ref="AC92:AC94" si="15">IF(AB92&lt;6,"Moderado",IF(AB92&lt;12,"Mayor",IF(AB92&lt;20,"Catastrófico")))</f>
        <v>Moderado</v>
      </c>
      <c r="AD92" s="106">
        <f t="shared" si="13"/>
        <v>3</v>
      </c>
      <c r="AE92" s="107" t="b">
        <f t="shared" ref="AE92:AE94" si="16">IF(OR(AND(AC92="Moderado",G92="Rara Vez"),AND(AC92="Moderado",G92="Improbable")),"Moderado",IF(OR(AND(AC92="Mayor",G92="Improbable"),AND(AC92="Mayor",G92="Rara Vez"),AND(AC92="Moderado",G92="Probable"),AND(AC92="Moderado",G92="Posible")),"Alto",IF(OR(AND(AC92="Moderado",G92="Casi Seguro"),AND(AC92="Mayor",G92="Posible"),AND(AC92="Mayor",G92="Probable"),AND(AC92="Mayor",G92="Casi Seguro")),"Extremo",IF(AC92="Catastrófico","Extremo"))))</f>
        <v>0</v>
      </c>
      <c r="AF92" s="108" t="s">
        <v>9</v>
      </c>
    </row>
    <row r="93" spans="2:32" ht="25.5" x14ac:dyDescent="0.25">
      <c r="B93" s="399"/>
      <c r="C93" s="399"/>
      <c r="D93" s="461"/>
      <c r="E93" s="462" t="str">
        <f>'3-IDENTIFICACIÓN DEL RIESGO'!G176</f>
        <v>Riesgo 4</v>
      </c>
      <c r="F93" s="463"/>
      <c r="G93" s="154"/>
      <c r="H93" s="105" t="b">
        <f t="shared" si="8"/>
        <v>0</v>
      </c>
      <c r="I93" s="169"/>
      <c r="J93" s="169"/>
      <c r="K93" s="169"/>
      <c r="L93" s="169"/>
      <c r="M93" s="169"/>
      <c r="N93" s="169"/>
      <c r="O93" s="169"/>
      <c r="P93" s="169"/>
      <c r="Q93" s="169"/>
      <c r="R93" s="169"/>
      <c r="S93" s="169"/>
      <c r="T93" s="169"/>
      <c r="U93" s="169"/>
      <c r="V93" s="169"/>
      <c r="W93" s="169"/>
      <c r="X93" s="169"/>
      <c r="Y93" s="169"/>
      <c r="Z93" s="169"/>
      <c r="AA93" s="169"/>
      <c r="AB93" s="183">
        <f t="shared" si="14"/>
        <v>0</v>
      </c>
      <c r="AC93" s="106" t="str">
        <f t="shared" si="15"/>
        <v>Moderado</v>
      </c>
      <c r="AD93" s="106">
        <f t="shared" si="13"/>
        <v>3</v>
      </c>
      <c r="AE93" s="107" t="b">
        <f t="shared" si="16"/>
        <v>0</v>
      </c>
      <c r="AF93" s="108" t="s">
        <v>9</v>
      </c>
    </row>
    <row r="94" spans="2:32" ht="25.5" x14ac:dyDescent="0.25">
      <c r="B94" s="399"/>
      <c r="C94" s="399"/>
      <c r="D94" s="461"/>
      <c r="E94" s="462" t="str">
        <f>'3-IDENTIFICACIÓN DEL RIESGO'!G178</f>
        <v>Riesgo 5</v>
      </c>
      <c r="F94" s="463"/>
      <c r="G94" s="154"/>
      <c r="H94" s="105" t="b">
        <f t="shared" si="8"/>
        <v>0</v>
      </c>
      <c r="I94" s="169"/>
      <c r="J94" s="169"/>
      <c r="K94" s="169"/>
      <c r="L94" s="169"/>
      <c r="M94" s="169"/>
      <c r="N94" s="169"/>
      <c r="O94" s="169"/>
      <c r="P94" s="169"/>
      <c r="Q94" s="169"/>
      <c r="R94" s="169"/>
      <c r="S94" s="169"/>
      <c r="T94" s="169"/>
      <c r="U94" s="169"/>
      <c r="V94" s="169"/>
      <c r="W94" s="169"/>
      <c r="X94" s="169"/>
      <c r="Y94" s="169"/>
      <c r="Z94" s="169"/>
      <c r="AA94" s="169"/>
      <c r="AB94" s="183">
        <f t="shared" si="14"/>
        <v>0</v>
      </c>
      <c r="AC94" s="106" t="str">
        <f t="shared" si="15"/>
        <v>Moderado</v>
      </c>
      <c r="AD94" s="106">
        <f t="shared" si="13"/>
        <v>3</v>
      </c>
      <c r="AE94" s="107" t="b">
        <f t="shared" si="16"/>
        <v>0</v>
      </c>
      <c r="AF94" s="108" t="s">
        <v>9</v>
      </c>
    </row>
    <row r="95" spans="2:32" ht="44.25" customHeight="1" x14ac:dyDescent="0.3">
      <c r="B95" s="3"/>
      <c r="C95" s="79"/>
      <c r="D95" s="79"/>
      <c r="E95" s="79"/>
      <c r="F95" s="74"/>
      <c r="G95" s="74"/>
      <c r="H95" s="74"/>
      <c r="I95" s="74"/>
      <c r="J95" s="74"/>
      <c r="K95" s="74"/>
      <c r="L95" s="74"/>
      <c r="M95" s="74"/>
      <c r="N95" s="74"/>
      <c r="O95" s="74"/>
      <c r="P95" s="74"/>
      <c r="Q95" s="74"/>
      <c r="R95" s="74"/>
      <c r="S95" s="74"/>
      <c r="T95" s="74"/>
      <c r="U95" s="74"/>
      <c r="V95" s="74"/>
      <c r="W95" s="74"/>
      <c r="X95" s="74"/>
      <c r="Y95" s="74"/>
      <c r="Z95" s="74"/>
      <c r="AA95" s="74"/>
      <c r="AB95" s="74"/>
      <c r="AC95" s="74"/>
      <c r="AD95" s="74"/>
      <c r="AE95" s="4"/>
      <c r="AF95" s="5"/>
    </row>
    <row r="96" spans="2:32" ht="27" customHeight="1" x14ac:dyDescent="0.25">
      <c r="B96" s="3"/>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5"/>
    </row>
    <row r="97" spans="2:32" ht="15.75" thickBot="1" x14ac:dyDescent="0.3">
      <c r="B97" s="84"/>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6"/>
    </row>
  </sheetData>
  <sheetProtection algorithmName="SHA-512" hashValue="kjRJMSZVMN0OIOsJguo96YYdeb3GwDWEZN1LAH2m7hCCMQkSPoEbKSrF3Y3I3WxUkdwiwK8ga8eKxWfTcZJuOg==" saltValue="bGcMYf7vkk8S3Vx5UZkAJQ==" spinCount="100000" sheet="1" formatCells="0" formatColumns="0" formatRows="0"/>
  <mergeCells count="139">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 ref="E16:F16"/>
    <mergeCell ref="B21:C25"/>
    <mergeCell ref="D21:D25"/>
    <mergeCell ref="B11:C15"/>
    <mergeCell ref="D11:D15"/>
    <mergeCell ref="E12:F12"/>
    <mergeCell ref="E13:F13"/>
    <mergeCell ref="E14:F14"/>
    <mergeCell ref="E15:F15"/>
    <mergeCell ref="E17:F17"/>
    <mergeCell ref="E18:F18"/>
    <mergeCell ref="E11:F11"/>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72:F72"/>
    <mergeCell ref="B60:C64"/>
    <mergeCell ref="D60:D64"/>
    <mergeCell ref="E64:F64"/>
    <mergeCell ref="E60:F60"/>
    <mergeCell ref="B75:C79"/>
    <mergeCell ref="D75:D79"/>
    <mergeCell ref="E75:F75"/>
    <mergeCell ref="E70:F70"/>
    <mergeCell ref="E85:F85"/>
    <mergeCell ref="E84:F84"/>
    <mergeCell ref="B80:C84"/>
    <mergeCell ref="D80:D84"/>
    <mergeCell ref="E80:F80"/>
    <mergeCell ref="E49:F49"/>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61:F61"/>
    <mergeCell ref="E62:F62"/>
    <mergeCell ref="E63:F63"/>
    <mergeCell ref="E73:F73"/>
    <mergeCell ref="E76:F76"/>
    <mergeCell ref="E77:F77"/>
    <mergeCell ref="E78:F78"/>
    <mergeCell ref="E69:F69"/>
    <mergeCell ref="E66:F66"/>
    <mergeCell ref="E74:F74"/>
    <mergeCell ref="E71:F71"/>
    <mergeCell ref="B70:C74"/>
    <mergeCell ref="D70:D74"/>
    <mergeCell ref="B65:C69"/>
    <mergeCell ref="D65:D69"/>
    <mergeCell ref="E65:F65"/>
    <mergeCell ref="E67:F67"/>
    <mergeCell ref="E68:F68"/>
    <mergeCell ref="E36:F36"/>
    <mergeCell ref="E35:F35"/>
    <mergeCell ref="B31:C35"/>
    <mergeCell ref="D31:D35"/>
    <mergeCell ref="E31:F31"/>
    <mergeCell ref="E34:F34"/>
    <mergeCell ref="E32:F32"/>
    <mergeCell ref="B55:C59"/>
    <mergeCell ref="D55:D59"/>
    <mergeCell ref="E55:F55"/>
    <mergeCell ref="E56:F56"/>
    <mergeCell ref="E57:F57"/>
    <mergeCell ref="E58:F58"/>
    <mergeCell ref="E59:F59"/>
    <mergeCell ref="E44:F44"/>
    <mergeCell ref="E42:F42"/>
    <mergeCell ref="B90:C94"/>
    <mergeCell ref="D90:D94"/>
    <mergeCell ref="E90:F90"/>
    <mergeCell ref="E91:F91"/>
    <mergeCell ref="E92:F92"/>
    <mergeCell ref="E93:F93"/>
    <mergeCell ref="E94:F94"/>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s>
  <conditionalFormatting sqref="AE11:AE89">
    <cfRule type="containsText" dxfId="23" priority="4" operator="containsText" text="Moderado">
      <formula>NOT(ISERROR(SEARCH("Moderado",AE11)))</formula>
    </cfRule>
    <cfRule type="containsText" dxfId="22" priority="5" operator="containsText" text="Alto">
      <formula>NOT(ISERROR(SEARCH("Alto",AE11)))</formula>
    </cfRule>
    <cfRule type="containsText" dxfId="21" priority="6" operator="containsText" text="Extremo">
      <formula>NOT(ISERROR(SEARCH("Extremo",AE11)))</formula>
    </cfRule>
  </conditionalFormatting>
  <conditionalFormatting sqref="AE90:AE94">
    <cfRule type="containsText" dxfId="20" priority="1" operator="containsText" text="Moderado">
      <formula>NOT(ISERROR(SEARCH("Moderado",AE90)))</formula>
    </cfRule>
    <cfRule type="containsText" dxfId="19" priority="2" operator="containsText" text="Alto">
      <formula>NOT(ISERROR(SEARCH("Alto",AE90)))</formula>
    </cfRule>
    <cfRule type="containsText" dxfId="18" priority="3" operator="containsText" text="Extremo">
      <formula>NOT(ISERROR(SEARCH("Extremo",AE90)))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'0 - CALOR'!$C$52:$C$55</xm:f>
          </x14:formula1>
          <xm:sqref>AF11:AF94</xm:sqref>
        </x14:dataValidation>
        <x14:dataValidation type="list" allowBlank="1" showInputMessage="1" showErrorMessage="1">
          <x14:formula1>
            <xm:f>'C:\Users\marlon.lozano\Downloads\[MRC_2023 (1).xlsx]0 - CALOR'!#REF!</xm:f>
          </x14:formula1>
          <xm:sqref>I11:AA66 I70:AA94</xm:sqref>
        </x14:dataValidation>
        <x14:dataValidation type="list" allowBlank="1" showInputMessage="1" showErrorMessage="1">
          <x14:formula1>
            <xm:f>'C:\Users\marlon.lozano\Downloads\[MRC_2023 (1).xlsx]0 - CALOR'!#REF!</xm:f>
          </x14:formula1>
          <xm:sqref>G11:G66 G70:G94</xm:sqref>
        </x14:dataValidation>
        <x14:dataValidation type="list" allowBlank="1" showInputMessage="1" showErrorMessage="1">
          <x14:formula1>
            <xm:f>'C:\Users\marlon.lozano\Downloads\[ANT_MRC_2022_V2 (2).xlsx]0 - CALOR'!#REF!</xm:f>
          </x14:formula1>
          <xm:sqref>I67:AA69</xm:sqref>
        </x14:dataValidation>
        <x14:dataValidation type="list" allowBlank="1" showInputMessage="1" showErrorMessage="1">
          <x14:formula1>
            <xm:f>'C:\Users\marlon.lozano\Downloads\[ANT_MRC_2022_V2 (2).xlsx]0 - CALOR'!#REF!</xm:f>
          </x14:formula1>
          <xm:sqref>G67:G69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83"/>
  <sheetViews>
    <sheetView zoomScale="60" zoomScaleNormal="60" workbookViewId="0">
      <selection activeCell="H12" sqref="H12"/>
    </sheetView>
  </sheetViews>
  <sheetFormatPr baseColWidth="10" defaultRowHeight="15" x14ac:dyDescent="0.25"/>
  <cols>
    <col min="1" max="1" width="2.140625" style="1" customWidth="1"/>
    <col min="2" max="2" width="33.28515625" style="1" customWidth="1"/>
    <col min="3" max="3" width="32.85546875" style="1" customWidth="1"/>
    <col min="4" max="4" width="19.7109375" style="1" customWidth="1"/>
    <col min="5" max="5" width="31.140625" style="1" customWidth="1"/>
    <col min="6" max="6" width="29.7109375" style="1" customWidth="1"/>
    <col min="7" max="7" width="27.140625" style="1" customWidth="1"/>
    <col min="8" max="8" width="47.28515625" style="1" customWidth="1"/>
    <col min="9" max="9" width="52.85546875" style="1" customWidth="1"/>
    <col min="10" max="10" width="49.7109375" style="1" customWidth="1"/>
    <col min="11" max="11" width="42.140625" style="1" customWidth="1"/>
    <col min="12" max="12" width="66.140625" style="1" customWidth="1"/>
    <col min="13" max="13" width="15.5703125" style="1" customWidth="1"/>
    <col min="14" max="14" width="14.28515625" style="1" customWidth="1"/>
    <col min="15" max="15" width="17.5703125" style="1" customWidth="1"/>
    <col min="16" max="22" width="15.140625" style="1" customWidth="1"/>
    <col min="23" max="23" width="25.140625" style="1" customWidth="1"/>
    <col min="24" max="24" width="12.85546875" style="1" customWidth="1"/>
    <col min="25" max="25" width="19.7109375" style="1" customWidth="1"/>
    <col min="26" max="26" width="11.85546875" style="1" customWidth="1"/>
    <col min="27" max="27" width="17.5703125" style="1" customWidth="1"/>
    <col min="28" max="28" width="23.42578125" style="1" customWidth="1"/>
    <col min="29" max="29" width="66" style="1" customWidth="1"/>
    <col min="30" max="30" width="29.28515625" style="1" customWidth="1"/>
    <col min="31" max="32" width="28.140625" style="1" customWidth="1"/>
    <col min="33" max="33" width="20.42578125" style="109" customWidth="1"/>
    <col min="34" max="34" width="45.5703125" style="109" customWidth="1"/>
    <col min="35" max="35" width="30.140625" style="1" customWidth="1"/>
    <col min="36" max="36" width="28.140625" style="1" hidden="1" customWidth="1"/>
    <col min="37" max="37" width="30.140625" style="1" hidden="1" customWidth="1"/>
    <col min="38" max="39" width="30.140625" style="1" customWidth="1"/>
    <col min="40" max="40" width="28.7109375" style="1" hidden="1" customWidth="1"/>
    <col min="41" max="41" width="30.140625" style="1" hidden="1" customWidth="1"/>
    <col min="42" max="42" width="30.140625" style="1" customWidth="1"/>
    <col min="43" max="43" width="18.28515625" style="1" customWidth="1"/>
    <col min="44" max="44" width="16.5703125" style="1" customWidth="1"/>
    <col min="45" max="45" width="36.7109375" style="1" customWidth="1"/>
    <col min="46" max="46" width="16.42578125" style="1" customWidth="1"/>
    <col min="47" max="16384" width="11.42578125" style="1"/>
  </cols>
  <sheetData>
    <row r="1" spans="2:45" ht="6" customHeight="1" thickBot="1" x14ac:dyDescent="0.3"/>
    <row r="2" spans="2:45" s="2" customFormat="1" ht="39" customHeight="1" thickTop="1" x14ac:dyDescent="0.25">
      <c r="B2" s="526"/>
      <c r="C2" s="527"/>
      <c r="D2" s="356" t="s">
        <v>71</v>
      </c>
      <c r="E2" s="356"/>
      <c r="F2" s="357" t="s">
        <v>78</v>
      </c>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57"/>
      <c r="AO2" s="357"/>
      <c r="AP2" s="357"/>
      <c r="AQ2" s="356" t="s">
        <v>72</v>
      </c>
      <c r="AR2" s="356"/>
      <c r="AS2" s="173"/>
    </row>
    <row r="3" spans="2:45" s="2" customFormat="1" ht="27.75" customHeight="1" x14ac:dyDescent="0.25">
      <c r="B3" s="528"/>
      <c r="C3" s="418"/>
      <c r="D3" s="222" t="s">
        <v>73</v>
      </c>
      <c r="E3" s="222"/>
      <c r="F3" s="211" t="s">
        <v>74</v>
      </c>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1"/>
      <c r="AP3" s="211"/>
      <c r="AQ3" s="222" t="s">
        <v>75</v>
      </c>
      <c r="AR3" s="222"/>
      <c r="AS3" s="174"/>
    </row>
    <row r="4" spans="2:45" s="2" customFormat="1" ht="27.75" customHeight="1" x14ac:dyDescent="0.25">
      <c r="B4" s="528"/>
      <c r="C4" s="418"/>
      <c r="D4" s="222" t="s">
        <v>76</v>
      </c>
      <c r="E4" s="222"/>
      <c r="F4" s="211" t="s">
        <v>79</v>
      </c>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1"/>
      <c r="AP4" s="211"/>
      <c r="AQ4" s="223" t="s">
        <v>77</v>
      </c>
      <c r="AR4" s="224"/>
      <c r="AS4" s="362"/>
    </row>
    <row r="5" spans="2:45" s="2" customFormat="1" ht="42" customHeight="1" thickBot="1" x14ac:dyDescent="0.3">
      <c r="B5" s="528"/>
      <c r="C5" s="418"/>
      <c r="D5" s="238" t="s">
        <v>80</v>
      </c>
      <c r="E5" s="238"/>
      <c r="F5" s="212" t="s">
        <v>81</v>
      </c>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25"/>
      <c r="AR5" s="226"/>
      <c r="AS5" s="363"/>
    </row>
    <row r="6" spans="2:45" ht="23.25" customHeight="1" thickBot="1" x14ac:dyDescent="0.3">
      <c r="B6" s="192" t="s">
        <v>155</v>
      </c>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3"/>
      <c r="AN6" s="193"/>
      <c r="AO6" s="193"/>
      <c r="AP6" s="193"/>
      <c r="AQ6" s="193"/>
      <c r="AR6" s="193"/>
      <c r="AS6" s="194"/>
    </row>
    <row r="7" spans="2:45" ht="23.25" customHeight="1" thickBot="1" x14ac:dyDescent="0.3">
      <c r="B7" s="524" t="s">
        <v>156</v>
      </c>
      <c r="C7" s="402"/>
      <c r="D7" s="402"/>
      <c r="E7" s="402"/>
      <c r="F7" s="402"/>
      <c r="G7" s="402"/>
      <c r="H7" s="402"/>
      <c r="I7" s="402"/>
      <c r="J7" s="402"/>
      <c r="K7" s="402"/>
      <c r="L7" s="402"/>
      <c r="M7" s="402"/>
      <c r="N7" s="402"/>
      <c r="O7" s="402"/>
      <c r="P7" s="402"/>
      <c r="Q7" s="402"/>
      <c r="R7" s="402"/>
      <c r="S7" s="402"/>
      <c r="T7" s="402"/>
      <c r="U7" s="402"/>
      <c r="V7" s="402"/>
      <c r="W7" s="402"/>
      <c r="X7" s="402"/>
      <c r="Y7" s="402"/>
      <c r="Z7" s="402"/>
      <c r="AA7" s="402"/>
      <c r="AB7" s="402"/>
      <c r="AC7" s="402"/>
      <c r="AD7" s="402"/>
      <c r="AE7" s="402"/>
      <c r="AF7" s="402"/>
      <c r="AG7" s="402"/>
      <c r="AH7" s="402"/>
      <c r="AI7" s="402"/>
      <c r="AJ7" s="402"/>
      <c r="AK7" s="402"/>
      <c r="AL7" s="402"/>
      <c r="AM7" s="402"/>
      <c r="AN7" s="402"/>
      <c r="AO7" s="402"/>
      <c r="AP7" s="402"/>
      <c r="AQ7" s="402"/>
      <c r="AR7" s="402"/>
      <c r="AS7" s="525"/>
    </row>
    <row r="8" spans="2:45" ht="27.75" customHeight="1" thickBot="1" x14ac:dyDescent="0.3">
      <c r="B8" s="539" t="s">
        <v>158</v>
      </c>
      <c r="C8" s="540"/>
      <c r="D8" s="540"/>
      <c r="E8" s="540"/>
      <c r="F8" s="540"/>
      <c r="G8" s="540"/>
      <c r="H8" s="540"/>
      <c r="I8" s="540"/>
      <c r="J8" s="540"/>
      <c r="K8" s="540"/>
      <c r="L8" s="540"/>
      <c r="M8" s="540"/>
      <c r="N8" s="540"/>
      <c r="O8" s="540"/>
      <c r="P8" s="540"/>
      <c r="Q8" s="540"/>
      <c r="R8" s="540"/>
      <c r="S8" s="540"/>
      <c r="T8" s="540"/>
      <c r="U8" s="540"/>
      <c r="V8" s="540"/>
      <c r="W8" s="540"/>
      <c r="X8" s="540"/>
      <c r="Y8" s="540"/>
      <c r="Z8" s="540"/>
      <c r="AA8" s="540"/>
      <c r="AB8" s="540"/>
      <c r="AC8" s="541"/>
      <c r="AD8" s="542" t="s">
        <v>424</v>
      </c>
      <c r="AE8" s="540"/>
      <c r="AF8" s="540"/>
      <c r="AG8" s="540"/>
      <c r="AH8" s="540"/>
      <c r="AI8" s="540"/>
      <c r="AJ8" s="540"/>
      <c r="AK8" s="540"/>
      <c r="AL8" s="540"/>
      <c r="AM8" s="540"/>
      <c r="AN8" s="540"/>
      <c r="AO8" s="540"/>
      <c r="AP8" s="540"/>
      <c r="AQ8" s="540"/>
      <c r="AR8" s="540"/>
      <c r="AS8" s="543"/>
    </row>
    <row r="9" spans="2:45" ht="45" customHeight="1" thickTop="1" thickBot="1" x14ac:dyDescent="0.3">
      <c r="B9" s="544" t="s">
        <v>80</v>
      </c>
      <c r="C9" s="547" t="s">
        <v>127</v>
      </c>
      <c r="D9" s="550" t="s">
        <v>126</v>
      </c>
      <c r="E9" s="551"/>
      <c r="F9" s="561" t="s">
        <v>157</v>
      </c>
      <c r="G9" s="562"/>
      <c r="H9" s="562"/>
      <c r="I9" s="562"/>
      <c r="J9" s="562"/>
      <c r="K9" s="562"/>
      <c r="L9" s="563"/>
      <c r="M9" s="531" t="s">
        <v>181</v>
      </c>
      <c r="N9" s="532"/>
      <c r="O9" s="532"/>
      <c r="P9" s="532"/>
      <c r="Q9" s="532"/>
      <c r="R9" s="532"/>
      <c r="S9" s="532"/>
      <c r="T9" s="532"/>
      <c r="U9" s="532"/>
      <c r="V9" s="532"/>
      <c r="W9" s="532"/>
      <c r="X9" s="532"/>
      <c r="Y9" s="532"/>
      <c r="Z9" s="532"/>
      <c r="AA9" s="532"/>
      <c r="AB9" s="533"/>
      <c r="AC9" s="110" t="s">
        <v>195</v>
      </c>
      <c r="AD9" s="518" t="s">
        <v>258</v>
      </c>
      <c r="AE9" s="519"/>
      <c r="AF9" s="571" t="s">
        <v>379</v>
      </c>
      <c r="AG9" s="518" t="s">
        <v>87</v>
      </c>
      <c r="AH9" s="522"/>
      <c r="AI9" s="558" t="s">
        <v>88</v>
      </c>
      <c r="AJ9" s="577" t="s">
        <v>380</v>
      </c>
      <c r="AK9" s="577" t="s">
        <v>384</v>
      </c>
      <c r="AL9" s="534" t="s">
        <v>288</v>
      </c>
      <c r="AM9" s="534" t="s">
        <v>89</v>
      </c>
      <c r="AN9" s="577" t="s">
        <v>380</v>
      </c>
      <c r="AO9" s="577" t="s">
        <v>383</v>
      </c>
      <c r="AP9" s="534" t="s">
        <v>289</v>
      </c>
      <c r="AQ9" s="534" t="s">
        <v>287</v>
      </c>
      <c r="AR9" s="534"/>
      <c r="AS9" s="574" t="s">
        <v>154</v>
      </c>
    </row>
    <row r="10" spans="2:45" ht="77.25" customHeight="1" thickBot="1" x14ac:dyDescent="0.3">
      <c r="B10" s="545"/>
      <c r="C10" s="548"/>
      <c r="D10" s="552"/>
      <c r="E10" s="553"/>
      <c r="F10" s="556" t="s">
        <v>159</v>
      </c>
      <c r="G10" s="509" t="s">
        <v>160</v>
      </c>
      <c r="H10" s="509" t="s">
        <v>161</v>
      </c>
      <c r="I10" s="529" t="s">
        <v>162</v>
      </c>
      <c r="J10" s="529" t="s">
        <v>163</v>
      </c>
      <c r="K10" s="509" t="s">
        <v>164</v>
      </c>
      <c r="L10" s="511" t="s">
        <v>165</v>
      </c>
      <c r="M10" s="516" t="s">
        <v>170</v>
      </c>
      <c r="N10" s="517"/>
      <c r="O10" s="507" t="s">
        <v>171</v>
      </c>
      <c r="P10" s="517"/>
      <c r="Q10" s="507" t="s">
        <v>172</v>
      </c>
      <c r="R10" s="517"/>
      <c r="S10" s="507" t="s">
        <v>173</v>
      </c>
      <c r="T10" s="508"/>
      <c r="U10" s="507" t="s">
        <v>175</v>
      </c>
      <c r="V10" s="508"/>
      <c r="W10" s="507" t="s">
        <v>177</v>
      </c>
      <c r="X10" s="508"/>
      <c r="Y10" s="507" t="s">
        <v>179</v>
      </c>
      <c r="Z10" s="508"/>
      <c r="AA10" s="509" t="s">
        <v>183</v>
      </c>
      <c r="AB10" s="511" t="s">
        <v>182</v>
      </c>
      <c r="AC10" s="537" t="s">
        <v>196</v>
      </c>
      <c r="AD10" s="520"/>
      <c r="AE10" s="521"/>
      <c r="AF10" s="572"/>
      <c r="AG10" s="520"/>
      <c r="AH10" s="523"/>
      <c r="AI10" s="559"/>
      <c r="AJ10" s="578"/>
      <c r="AK10" s="578"/>
      <c r="AL10" s="535"/>
      <c r="AM10" s="535"/>
      <c r="AN10" s="578"/>
      <c r="AO10" s="578"/>
      <c r="AP10" s="535"/>
      <c r="AQ10" s="535"/>
      <c r="AR10" s="535"/>
      <c r="AS10" s="575"/>
    </row>
    <row r="11" spans="2:45" ht="38.25" customHeight="1" thickBot="1" x14ac:dyDescent="0.3">
      <c r="B11" s="546"/>
      <c r="C11" s="549"/>
      <c r="D11" s="554"/>
      <c r="E11" s="555"/>
      <c r="F11" s="557"/>
      <c r="G11" s="510"/>
      <c r="H11" s="510"/>
      <c r="I11" s="530"/>
      <c r="J11" s="530"/>
      <c r="K11" s="510"/>
      <c r="L11" s="564"/>
      <c r="M11" s="111" t="s">
        <v>166</v>
      </c>
      <c r="N11" s="112" t="s">
        <v>167</v>
      </c>
      <c r="O11" s="112" t="s">
        <v>168</v>
      </c>
      <c r="P11" s="112" t="s">
        <v>167</v>
      </c>
      <c r="Q11" s="112" t="s">
        <v>169</v>
      </c>
      <c r="R11" s="112" t="s">
        <v>167</v>
      </c>
      <c r="S11" s="112" t="s">
        <v>174</v>
      </c>
      <c r="T11" s="112" t="s">
        <v>167</v>
      </c>
      <c r="U11" s="112" t="s">
        <v>176</v>
      </c>
      <c r="V11" s="112" t="s">
        <v>167</v>
      </c>
      <c r="W11" s="112" t="s">
        <v>178</v>
      </c>
      <c r="X11" s="112" t="s">
        <v>167</v>
      </c>
      <c r="Y11" s="112" t="s">
        <v>180</v>
      </c>
      <c r="Z11" s="112" t="s">
        <v>167</v>
      </c>
      <c r="AA11" s="510"/>
      <c r="AB11" s="512"/>
      <c r="AC11" s="538"/>
      <c r="AD11" s="113" t="s">
        <v>259</v>
      </c>
      <c r="AE11" s="114" t="s">
        <v>260</v>
      </c>
      <c r="AF11" s="573"/>
      <c r="AG11" s="113" t="s">
        <v>260</v>
      </c>
      <c r="AH11" s="115" t="s">
        <v>259</v>
      </c>
      <c r="AI11" s="560"/>
      <c r="AJ11" s="578"/>
      <c r="AK11" s="578"/>
      <c r="AL11" s="536"/>
      <c r="AM11" s="536"/>
      <c r="AN11" s="578"/>
      <c r="AO11" s="578"/>
      <c r="AP11" s="536"/>
      <c r="AQ11" s="536"/>
      <c r="AR11" s="536"/>
      <c r="AS11" s="576"/>
    </row>
    <row r="12" spans="2:45" ht="51" x14ac:dyDescent="0.25">
      <c r="B12" s="565" t="str">
        <f>'3-IDENTIFICACIÓN DEL RIESGO'!B12</f>
        <v>Direccionamiento Estratégico</v>
      </c>
      <c r="C12" s="568" t="str">
        <f>'3-IDENTIFICACIÓN DEL RIESGO'!E12</f>
        <v>1. Oficina del Planeación.
2. Dirección General.</v>
      </c>
      <c r="D12" s="490" t="str">
        <f>'3-IDENTIFICACIÓN DEL RIESGO'!G12</f>
        <v>Posibilidad de beneficiar a grupos de interés contrarios a los objetivos de la Reforma Rural Integral y del Ordenamiento Social de la Propiedad Rural con la definición de lineamientos estratégicos</v>
      </c>
      <c r="E12" s="490"/>
      <c r="F12" s="663" t="s">
        <v>621</v>
      </c>
      <c r="G12" s="185" t="s">
        <v>622</v>
      </c>
      <c r="H12" s="664" t="s">
        <v>623</v>
      </c>
      <c r="I12" s="664" t="s">
        <v>624</v>
      </c>
      <c r="J12" s="664" t="s">
        <v>625</v>
      </c>
      <c r="K12" s="664" t="s">
        <v>626</v>
      </c>
      <c r="L12" s="665" t="s">
        <v>627</v>
      </c>
      <c r="M12" s="666" t="s">
        <v>186</v>
      </c>
      <c r="N12" s="184">
        <f>IF(M12="Asignado",15,IF(M12="NO asignado",0))</f>
        <v>15</v>
      </c>
      <c r="O12" s="168" t="s">
        <v>187</v>
      </c>
      <c r="P12" s="184">
        <f>IF(O12="Adecuado",15,IF(O12="Inadecuado",0))</f>
        <v>15</v>
      </c>
      <c r="Q12" s="168" t="s">
        <v>188</v>
      </c>
      <c r="R12" s="184">
        <f>IF(Q12="Oportuna",15,IF(Q12="Inoportuna",0))</f>
        <v>15</v>
      </c>
      <c r="S12" s="168" t="s">
        <v>61</v>
      </c>
      <c r="T12" s="184">
        <f>IF(S12="Prevenir",15,IF(S12="Detectar",10,IF(S12="No es un control",0)))</f>
        <v>15</v>
      </c>
      <c r="U12" s="168" t="s">
        <v>189</v>
      </c>
      <c r="V12" s="184">
        <f>IF(U12="Confiable",15,IF(U12="No confiable",0))</f>
        <v>15</v>
      </c>
      <c r="W12" s="168" t="s">
        <v>190</v>
      </c>
      <c r="X12" s="184">
        <f>IF(W12="Se investigan oportunamente",15,IF(W12="No se investigan oportunamente",0))</f>
        <v>15</v>
      </c>
      <c r="Y12" s="168" t="s">
        <v>191</v>
      </c>
      <c r="Z12" s="184">
        <f>IF(Y12="Completa",10,IF(Y12="Incompleta",5,IF(Y12="No existe",0)))</f>
        <v>10</v>
      </c>
      <c r="AA12" s="116">
        <f>N12+P12+R12+T12+V12+X12+Z12</f>
        <v>100</v>
      </c>
      <c r="AB12" s="117" t="str">
        <f>IF(AA12&lt;86,"Débil",(IF(AA12&lt;96,"Moderado","Fuerte")))</f>
        <v>Fuerte</v>
      </c>
      <c r="AC12" s="667" t="s">
        <v>64</v>
      </c>
      <c r="AD12" s="182" t="str">
        <f>IF(OR(AND(AB12="Fuerte",AC12="Moderado"),AND(AB12="Moderado",AC12="Fuerte"),AND(AB12="Moderado",AC12="Moderado")),"Moderado",IF(OR(AND(AB12="Fuerte",AC12="Débil"),AND(AB12="Moderado",AC12="Débil"),AND(AB12="Débil")),"Débil",IF(AND(AB12="Fuerte",AC12="Fuerte"),"Fuerte")))</f>
        <v>Fuerte</v>
      </c>
      <c r="AE12" s="118" t="str">
        <f>IF(AD12="Fuerte","100",IF(AD12="Moderado","50",IF(AD12="Débil","0")))</f>
        <v>100</v>
      </c>
      <c r="AF12" s="668">
        <v>1</v>
      </c>
      <c r="AG12" s="491">
        <f>(AE12+AE13)/AF12</f>
        <v>100</v>
      </c>
      <c r="AH12" s="493" t="str">
        <f>IF(AG12&lt;50,"Débil",IF(AG12&lt;=99,"Moderado",IF(AG12=100,"Fuerte",IF(AG12="","ERROR"))))</f>
        <v>Fuerte</v>
      </c>
      <c r="AI12" s="669" t="s">
        <v>92</v>
      </c>
      <c r="AJ12" s="495">
        <f>IF(AH12="Débil",0,IF(AND(AH12="Moderado",AI12="Directamente"),1,IF(AND(AH12="Moderado",AI12="No disminuye"),0,IF(AND(AH12="Fuerte",AI12="Directamente"),2,IF(AND(AH12="Fuerte",AI12="No disminuye"),0)))))</f>
        <v>2</v>
      </c>
      <c r="AK12" s="495">
        <f>('4-VALORACIÓN DEL RIESGO'!H11-AJ12)</f>
        <v>1</v>
      </c>
      <c r="AL12" s="495" t="str">
        <f>IF(AK12=5,"Casi Seguro",IF(AK12=4,"Probable",IF(AK12=3,"Posible",IF(AK12=2,"Improbable",IF(AK12=1,"Rara Vez",IF(AK12=0,"Rara Vez",IF(AK12&lt;0,"Rara Vez")))))))</f>
        <v>Rara Vez</v>
      </c>
      <c r="AM12" s="669" t="s">
        <v>94</v>
      </c>
      <c r="AN12" s="496">
        <f>IF(AH12="Débil",0,IF(AND(AH12="Moderado",AM12="Directamente"),1,IF(AND(AH12="Moderado",AM12="Indirectamente"),0,IF(AND(AH12="Moderado",AM12="No disminuye"),0,IF(AND(AH12="Fuerte",AM12="Directamente"),2,IF(AND(AH12="Fuerte",AM12="Indirectamente"),1,IF(AND(AH12="Fuerte",AM12="No disminuye"),0)))))))</f>
        <v>0</v>
      </c>
      <c r="AO12" s="496">
        <f>('4-VALORACIÓN DEL RIESGO'!AD11-AN12)</f>
        <v>5</v>
      </c>
      <c r="AP12" s="498" t="str">
        <f>IF(AO12=5,"Catastrófico",IF(AO12=4,"Mayor",IF(AO12=3,"Moderado",IF(AO12=2,"Moderado",IF(AO12=1,"Moderado")))))</f>
        <v>Catastrófico</v>
      </c>
      <c r="AQ12" s="499"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499"/>
      <c r="AS12" s="500" t="s">
        <v>425</v>
      </c>
    </row>
    <row r="13" spans="2:45" ht="30.75" thickBot="1" x14ac:dyDescent="0.3">
      <c r="B13" s="566"/>
      <c r="C13" s="569"/>
      <c r="D13" s="490"/>
      <c r="E13" s="490"/>
      <c r="F13" s="670"/>
      <c r="G13" s="671"/>
      <c r="H13" s="664"/>
      <c r="I13" s="664"/>
      <c r="J13" s="664"/>
      <c r="K13" s="664"/>
      <c r="L13" s="665"/>
      <c r="M13" s="666"/>
      <c r="N13" s="184" t="b">
        <f t="shared" ref="N13:N76" si="0">IF(M13="Asignado",15,IF(M13="NO asignado",0))</f>
        <v>0</v>
      </c>
      <c r="O13" s="168"/>
      <c r="P13" s="184" t="b">
        <f t="shared" ref="P13:P76" si="1">IF(O13="Adecuado",15,IF(O13="Inadecuado",0))</f>
        <v>0</v>
      </c>
      <c r="Q13" s="168"/>
      <c r="R13" s="184" t="b">
        <f t="shared" ref="R13:R76" si="2">IF(Q13="Oportuna",15,IF(Q13="Inoportuna",0))</f>
        <v>0</v>
      </c>
      <c r="S13" s="168"/>
      <c r="T13" s="184" t="b">
        <f t="shared" ref="T13:T76" si="3">IF(S13="Prevenir",15,IF(S13="Detectar",10,IF(S13="No es un control",0)))</f>
        <v>0</v>
      </c>
      <c r="U13" s="168"/>
      <c r="V13" s="184" t="b">
        <f t="shared" ref="V13:V76" si="4">IF(U13="Confiable",15,IF(U13="No confiable",0))</f>
        <v>0</v>
      </c>
      <c r="W13" s="168"/>
      <c r="X13" s="184" t="b">
        <f t="shared" ref="X13:X76" si="5">IF(W13="Se investigan oportunamente",15,IF(W13="No se investigan oportunamente",0))</f>
        <v>0</v>
      </c>
      <c r="Y13" s="168"/>
      <c r="Z13" s="184" t="b">
        <f t="shared" ref="Z13:Z76" si="6">IF(Y13="Completa",10,IF(Y13="Incompleta",5,IF(Y13="No existe",0)))</f>
        <v>0</v>
      </c>
      <c r="AA13" s="116">
        <f t="shared" ref="AA13:AA76" si="7">N13+P13+R13+T13+V13+X13+Z13</f>
        <v>0</v>
      </c>
      <c r="AB13" s="117" t="str">
        <f t="shared" ref="AB13:AB76" si="8">IF(AA13&lt;86,"Débil",(IF(AA13&lt;96,"Moderado","Fuerte")))</f>
        <v>Débil</v>
      </c>
      <c r="AC13" s="667"/>
      <c r="AD13" s="182" t="str">
        <f t="shared" ref="AD13:AD76" si="9">IF(OR(AND(AB13="Fuerte",AC13="Moderado"),AND(AB13="Moderado",AC13="Fuerte"),AND(AB13="Moderado",AC13="Moderado")),"Moderado",IF(OR(AND(AB13="Fuerte",AC13="Débil"),AND(AB13="Moderado",AC13="Débil"),AND(AB13="Débil")),"Débil",IF(AND(AB13="Fuerte",AC13="Fuerte"),"Fuerte")))</f>
        <v>Débil</v>
      </c>
      <c r="AE13" s="118" t="str">
        <f t="shared" ref="AE13:AE76" si="10">IF(AD13="Fuerte","100",IF(AD13="Moderado","50",IF(AD13="Débil","0")))</f>
        <v>0</v>
      </c>
      <c r="AF13" s="672"/>
      <c r="AG13" s="492"/>
      <c r="AH13" s="494"/>
      <c r="AI13" s="669"/>
      <c r="AJ13" s="495"/>
      <c r="AK13" s="495"/>
      <c r="AL13" s="495"/>
      <c r="AM13" s="669"/>
      <c r="AN13" s="497"/>
      <c r="AO13" s="497"/>
      <c r="AP13" s="498"/>
      <c r="AQ13" s="499"/>
      <c r="AR13" s="499"/>
      <c r="AS13" s="500"/>
    </row>
    <row r="14" spans="2:45" ht="30" x14ac:dyDescent="0.25">
      <c r="B14" s="566"/>
      <c r="C14" s="569"/>
      <c r="D14" s="490" t="str">
        <f>'3-IDENTIFICACIÓN DEL RIESGO'!G14</f>
        <v>Riesgo 2</v>
      </c>
      <c r="E14" s="490"/>
      <c r="F14" s="670"/>
      <c r="G14" s="671"/>
      <c r="H14" s="664"/>
      <c r="I14" s="664"/>
      <c r="J14" s="664"/>
      <c r="K14" s="664"/>
      <c r="L14" s="665"/>
      <c r="M14" s="666"/>
      <c r="N14" s="184" t="b">
        <f t="shared" si="0"/>
        <v>0</v>
      </c>
      <c r="O14" s="168"/>
      <c r="P14" s="184" t="b">
        <f t="shared" si="1"/>
        <v>0</v>
      </c>
      <c r="Q14" s="168"/>
      <c r="R14" s="184" t="b">
        <f t="shared" si="2"/>
        <v>0</v>
      </c>
      <c r="S14" s="168"/>
      <c r="T14" s="184" t="b">
        <f t="shared" si="3"/>
        <v>0</v>
      </c>
      <c r="U14" s="168"/>
      <c r="V14" s="184" t="b">
        <f t="shared" si="4"/>
        <v>0</v>
      </c>
      <c r="W14" s="168"/>
      <c r="X14" s="184" t="b">
        <f t="shared" si="5"/>
        <v>0</v>
      </c>
      <c r="Y14" s="168"/>
      <c r="Z14" s="184" t="b">
        <f t="shared" si="6"/>
        <v>0</v>
      </c>
      <c r="AA14" s="116">
        <f t="shared" si="7"/>
        <v>0</v>
      </c>
      <c r="AB14" s="117" t="str">
        <f t="shared" si="8"/>
        <v>Débil</v>
      </c>
      <c r="AC14" s="667"/>
      <c r="AD14" s="182" t="str">
        <f t="shared" si="9"/>
        <v>Débil</v>
      </c>
      <c r="AE14" s="118" t="str">
        <f t="shared" si="10"/>
        <v>0</v>
      </c>
      <c r="AF14" s="668"/>
      <c r="AG14" s="491" t="e">
        <f t="shared" ref="AG14" si="11">(AE14+AE15)/AF14</f>
        <v>#DIV/0!</v>
      </c>
      <c r="AH14" s="493" t="e">
        <f t="shared" ref="AH14" si="12">IF(AG14&lt;50,"Débil",IF(AG14&lt;=99,"Moderado",IF(AG14=100,"Fuerte",IF(AG14="","ERROR"))))</f>
        <v>#DIV/0!</v>
      </c>
      <c r="AI14" s="669"/>
      <c r="AJ14" s="495" t="e">
        <f t="shared" ref="AJ14" si="13">IF(AH14="Débil",0,IF(AND(AH14="Moderado",AI14="Directamente"),1,IF(AND(AH14="Moderado",AI14="No disminuye"),0,IF(AND(AH14="Fuerte",AI14="Directamente"),2,IF(AND(AH14="Fuerte",AI14="No disminuye"),0)))))</f>
        <v>#DIV/0!</v>
      </c>
      <c r="AK14" s="495" t="e">
        <f>('4-VALORACIÓN DEL RIESGO'!H12-AJ14)</f>
        <v>#DIV/0!</v>
      </c>
      <c r="AL14" s="495" t="e">
        <f t="shared" ref="AL14" si="14">IF(AK14=5,"Casi Seguro",IF(AK14=4,"Probable",IF(AK14=3,"Posible",IF(AK14=2,"Improbable",IF(AK14=1,"Rara Vez",IF(AK14=0,"Rara Vez",IF(AK14&lt;0,"Rara Vez")))))))</f>
        <v>#DIV/0!</v>
      </c>
      <c r="AM14" s="669"/>
      <c r="AN14" s="496" t="e">
        <f t="shared" ref="AN14" si="15">IF(AH14="Débil",0,IF(AND(AH14="Moderado",AM14="Directamente"),1,IF(AND(AH14="Moderado",AM14="Indirectamente"),0,IF(AND(AH14="Moderado",AM14="No disminuye"),0,IF(AND(AH14="Fuerte",AM14="Directamente"),2,IF(AND(AH14="Fuerte",AM14="Indirectamente"),1,IF(AND(AH14="Fuerte",AM14="No disminuye"),0)))))))</f>
        <v>#DIV/0!</v>
      </c>
      <c r="AO14" s="496" t="e">
        <f>('4-VALORACIÓN DEL RIESGO'!AD12-AN14)</f>
        <v>#DIV/0!</v>
      </c>
      <c r="AP14" s="496" t="e">
        <f t="shared" ref="AP14" si="16">IF(AO14=5,"Catastrófico",IF(AO14=4,"Mayor",IF(AO14=3,"Moderado",IF(AO14=2,"Moderado",IF(AO14=1,"Moderado")))))</f>
        <v>#DIV/0!</v>
      </c>
      <c r="AQ14" s="499"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499"/>
      <c r="AS14" s="500" t="s">
        <v>425</v>
      </c>
    </row>
    <row r="15" spans="2:45" ht="30.75" thickBot="1" x14ac:dyDescent="0.3">
      <c r="B15" s="566"/>
      <c r="C15" s="569"/>
      <c r="D15" s="490"/>
      <c r="E15" s="490"/>
      <c r="F15" s="670"/>
      <c r="G15" s="671"/>
      <c r="H15" s="664"/>
      <c r="I15" s="664"/>
      <c r="J15" s="664"/>
      <c r="K15" s="664"/>
      <c r="L15" s="665"/>
      <c r="M15" s="666"/>
      <c r="N15" s="184" t="b">
        <f t="shared" si="0"/>
        <v>0</v>
      </c>
      <c r="O15" s="168"/>
      <c r="P15" s="184" t="b">
        <f t="shared" si="1"/>
        <v>0</v>
      </c>
      <c r="Q15" s="168"/>
      <c r="R15" s="184" t="b">
        <f t="shared" si="2"/>
        <v>0</v>
      </c>
      <c r="S15" s="168"/>
      <c r="T15" s="184" t="b">
        <f t="shared" si="3"/>
        <v>0</v>
      </c>
      <c r="U15" s="168"/>
      <c r="V15" s="184" t="b">
        <f t="shared" si="4"/>
        <v>0</v>
      </c>
      <c r="W15" s="168"/>
      <c r="X15" s="184" t="b">
        <f t="shared" si="5"/>
        <v>0</v>
      </c>
      <c r="Y15" s="168"/>
      <c r="Z15" s="184" t="b">
        <f t="shared" si="6"/>
        <v>0</v>
      </c>
      <c r="AA15" s="116">
        <f t="shared" si="7"/>
        <v>0</v>
      </c>
      <c r="AB15" s="117" t="str">
        <f t="shared" si="8"/>
        <v>Débil</v>
      </c>
      <c r="AC15" s="667"/>
      <c r="AD15" s="182" t="str">
        <f t="shared" si="9"/>
        <v>Débil</v>
      </c>
      <c r="AE15" s="118" t="str">
        <f t="shared" si="10"/>
        <v>0</v>
      </c>
      <c r="AF15" s="672"/>
      <c r="AG15" s="492"/>
      <c r="AH15" s="494"/>
      <c r="AI15" s="669"/>
      <c r="AJ15" s="495"/>
      <c r="AK15" s="495"/>
      <c r="AL15" s="495"/>
      <c r="AM15" s="669"/>
      <c r="AN15" s="497"/>
      <c r="AO15" s="497"/>
      <c r="AP15" s="497"/>
      <c r="AQ15" s="499"/>
      <c r="AR15" s="499"/>
      <c r="AS15" s="500"/>
    </row>
    <row r="16" spans="2:45" ht="30" x14ac:dyDescent="0.25">
      <c r="B16" s="566"/>
      <c r="C16" s="569"/>
      <c r="D16" s="490" t="str">
        <f>'3-IDENTIFICACIÓN DEL RIESGO'!G16</f>
        <v>Riesgo 3</v>
      </c>
      <c r="E16" s="490"/>
      <c r="F16" s="670"/>
      <c r="G16" s="671"/>
      <c r="H16" s="664"/>
      <c r="I16" s="664"/>
      <c r="J16" s="664"/>
      <c r="K16" s="664"/>
      <c r="L16" s="665"/>
      <c r="M16" s="666"/>
      <c r="N16" s="184" t="b">
        <f t="shared" si="0"/>
        <v>0</v>
      </c>
      <c r="O16" s="168"/>
      <c r="P16" s="184" t="b">
        <f t="shared" si="1"/>
        <v>0</v>
      </c>
      <c r="Q16" s="168"/>
      <c r="R16" s="184" t="b">
        <f t="shared" si="2"/>
        <v>0</v>
      </c>
      <c r="S16" s="168"/>
      <c r="T16" s="184" t="b">
        <f t="shared" si="3"/>
        <v>0</v>
      </c>
      <c r="U16" s="168"/>
      <c r="V16" s="184" t="b">
        <f t="shared" si="4"/>
        <v>0</v>
      </c>
      <c r="W16" s="168"/>
      <c r="X16" s="184" t="b">
        <f t="shared" si="5"/>
        <v>0</v>
      </c>
      <c r="Y16" s="168"/>
      <c r="Z16" s="184" t="b">
        <f t="shared" si="6"/>
        <v>0</v>
      </c>
      <c r="AA16" s="116">
        <f t="shared" si="7"/>
        <v>0</v>
      </c>
      <c r="AB16" s="117" t="str">
        <f t="shared" si="8"/>
        <v>Débil</v>
      </c>
      <c r="AC16" s="667"/>
      <c r="AD16" s="182" t="str">
        <f t="shared" si="9"/>
        <v>Débil</v>
      </c>
      <c r="AE16" s="118" t="str">
        <f t="shared" si="10"/>
        <v>0</v>
      </c>
      <c r="AF16" s="668"/>
      <c r="AG16" s="491" t="e">
        <f t="shared" ref="AG16" si="18">(AE16+AE17)/AF16</f>
        <v>#DIV/0!</v>
      </c>
      <c r="AH16" s="493" t="e">
        <f t="shared" ref="AH16" si="19">IF(AG16&lt;50,"Débil",IF(AG16&lt;=99,"Moderado",IF(AG16=100,"Fuerte",IF(AG16="","ERROR"))))</f>
        <v>#DIV/0!</v>
      </c>
      <c r="AI16" s="669"/>
      <c r="AJ16" s="495" t="e">
        <f t="shared" ref="AJ16" si="20">IF(AH16="Débil",0,IF(AND(AH16="Moderado",AI16="Directamente"),1,IF(AND(AH16="Moderado",AI16="No disminuye"),0,IF(AND(AH16="Fuerte",AI16="Directamente"),2,IF(AND(AH16="Fuerte",AI16="No disminuye"),0)))))</f>
        <v>#DIV/0!</v>
      </c>
      <c r="AK16" s="495" t="e">
        <f>('4-VALORACIÓN DEL RIESGO'!H13-AJ16)</f>
        <v>#DIV/0!</v>
      </c>
      <c r="AL16" s="495" t="e">
        <f t="shared" ref="AL16" si="21">IF(AK16=5,"Casi Seguro",IF(AK16=4,"Probable",IF(AK16=3,"Posible",IF(AK16=2,"Improbable",IF(AK16=1,"Rara Vez",IF(AK16=0,"Rara Vez",IF(AK16&lt;0,"Rara Vez")))))))</f>
        <v>#DIV/0!</v>
      </c>
      <c r="AM16" s="669"/>
      <c r="AN16" s="496" t="e">
        <f t="shared" ref="AN16" si="22">IF(AH16="Débil",0,IF(AND(AH16="Moderado",AM16="Directamente"),1,IF(AND(AH16="Moderado",AM16="Indirectamente"),0,IF(AND(AH16="Moderado",AM16="No disminuye"),0,IF(AND(AH16="Fuerte",AM16="Directamente"),2,IF(AND(AH16="Fuerte",AM16="Indirectamente"),1,IF(AND(AH16="Fuerte",AM16="No disminuye"),0)))))))</f>
        <v>#DIV/0!</v>
      </c>
      <c r="AO16" s="496" t="e">
        <f>('4-VALORACIÓN DEL RIESGO'!AD13-AN16)</f>
        <v>#DIV/0!</v>
      </c>
      <c r="AP16" s="498" t="e">
        <f t="shared" ref="AP16" si="23">IF(AO16=5,"Catastrófico",IF(AO16=4,"Mayor",IF(AO16=3,"Moderado",IF(AO16=2,"Moderado",IF(AO16=1,"Moderado")))))</f>
        <v>#DIV/0!</v>
      </c>
      <c r="AQ16" s="499"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499"/>
      <c r="AS16" s="500" t="s">
        <v>425</v>
      </c>
    </row>
    <row r="17" spans="2:45" ht="30.75" thickBot="1" x14ac:dyDescent="0.3">
      <c r="B17" s="566"/>
      <c r="C17" s="569"/>
      <c r="D17" s="490"/>
      <c r="E17" s="490"/>
      <c r="F17" s="670"/>
      <c r="G17" s="671"/>
      <c r="H17" s="664"/>
      <c r="I17" s="664"/>
      <c r="J17" s="664"/>
      <c r="K17" s="664"/>
      <c r="L17" s="665"/>
      <c r="M17" s="666"/>
      <c r="N17" s="184" t="b">
        <f t="shared" si="0"/>
        <v>0</v>
      </c>
      <c r="O17" s="168"/>
      <c r="P17" s="184" t="b">
        <f t="shared" si="1"/>
        <v>0</v>
      </c>
      <c r="Q17" s="168"/>
      <c r="R17" s="184" t="b">
        <f t="shared" si="2"/>
        <v>0</v>
      </c>
      <c r="S17" s="168"/>
      <c r="T17" s="184" t="b">
        <f t="shared" si="3"/>
        <v>0</v>
      </c>
      <c r="U17" s="168"/>
      <c r="V17" s="184" t="b">
        <f t="shared" si="4"/>
        <v>0</v>
      </c>
      <c r="W17" s="168"/>
      <c r="X17" s="184" t="b">
        <f t="shared" si="5"/>
        <v>0</v>
      </c>
      <c r="Y17" s="168"/>
      <c r="Z17" s="184" t="b">
        <f t="shared" si="6"/>
        <v>0</v>
      </c>
      <c r="AA17" s="116">
        <f t="shared" si="7"/>
        <v>0</v>
      </c>
      <c r="AB17" s="117" t="str">
        <f t="shared" si="8"/>
        <v>Débil</v>
      </c>
      <c r="AC17" s="667"/>
      <c r="AD17" s="182" t="str">
        <f t="shared" si="9"/>
        <v>Débil</v>
      </c>
      <c r="AE17" s="118" t="str">
        <f t="shared" si="10"/>
        <v>0</v>
      </c>
      <c r="AF17" s="672"/>
      <c r="AG17" s="492"/>
      <c r="AH17" s="494"/>
      <c r="AI17" s="669"/>
      <c r="AJ17" s="495"/>
      <c r="AK17" s="495"/>
      <c r="AL17" s="495"/>
      <c r="AM17" s="669"/>
      <c r="AN17" s="497"/>
      <c r="AO17" s="497"/>
      <c r="AP17" s="498"/>
      <c r="AQ17" s="499"/>
      <c r="AR17" s="499"/>
      <c r="AS17" s="500"/>
    </row>
    <row r="18" spans="2:45" ht="30" x14ac:dyDescent="0.25">
      <c r="B18" s="566"/>
      <c r="C18" s="569"/>
      <c r="D18" s="490" t="str">
        <f>'3-IDENTIFICACIÓN DEL RIESGO'!G18</f>
        <v>Riesgo 4</v>
      </c>
      <c r="E18" s="490"/>
      <c r="F18" s="670"/>
      <c r="G18" s="671"/>
      <c r="H18" s="664"/>
      <c r="I18" s="664"/>
      <c r="J18" s="664"/>
      <c r="K18" s="664"/>
      <c r="L18" s="665"/>
      <c r="M18" s="666"/>
      <c r="N18" s="184" t="b">
        <f t="shared" si="0"/>
        <v>0</v>
      </c>
      <c r="O18" s="168"/>
      <c r="P18" s="184" t="b">
        <f t="shared" si="1"/>
        <v>0</v>
      </c>
      <c r="Q18" s="168"/>
      <c r="R18" s="184" t="b">
        <f t="shared" si="2"/>
        <v>0</v>
      </c>
      <c r="S18" s="168"/>
      <c r="T18" s="184" t="b">
        <f t="shared" si="3"/>
        <v>0</v>
      </c>
      <c r="U18" s="168"/>
      <c r="V18" s="184" t="b">
        <f t="shared" si="4"/>
        <v>0</v>
      </c>
      <c r="W18" s="168"/>
      <c r="X18" s="184" t="b">
        <f t="shared" si="5"/>
        <v>0</v>
      </c>
      <c r="Y18" s="168"/>
      <c r="Z18" s="184" t="b">
        <f t="shared" si="6"/>
        <v>0</v>
      </c>
      <c r="AA18" s="116">
        <f t="shared" si="7"/>
        <v>0</v>
      </c>
      <c r="AB18" s="117" t="str">
        <f t="shared" si="8"/>
        <v>Débil</v>
      </c>
      <c r="AC18" s="667"/>
      <c r="AD18" s="182" t="str">
        <f t="shared" si="9"/>
        <v>Débil</v>
      </c>
      <c r="AE18" s="118" t="str">
        <f t="shared" si="10"/>
        <v>0</v>
      </c>
      <c r="AF18" s="668"/>
      <c r="AG18" s="491" t="e">
        <f t="shared" ref="AG18" si="25">(AE18+AE19)/AF18</f>
        <v>#DIV/0!</v>
      </c>
      <c r="AH18" s="493" t="e">
        <f t="shared" ref="AH18" si="26">IF(AG18&lt;50,"Débil",IF(AG18&lt;=99,"Moderado",IF(AG18=100,"Fuerte",IF(AG18="","ERROR"))))</f>
        <v>#DIV/0!</v>
      </c>
      <c r="AI18" s="669"/>
      <c r="AJ18" s="495" t="e">
        <f t="shared" ref="AJ18" si="27">IF(AH18="Débil",0,IF(AND(AH18="Moderado",AI18="Directamente"),1,IF(AND(AH18="Moderado",AI18="No disminuye"),0,IF(AND(AH18="Fuerte",AI18="Directamente"),2,IF(AND(AH18="Fuerte",AI18="No disminuye"),0)))))</f>
        <v>#DIV/0!</v>
      </c>
      <c r="AK18" s="495" t="e">
        <f>('4-VALORACIÓN DEL RIESGO'!H14-AJ18)</f>
        <v>#DIV/0!</v>
      </c>
      <c r="AL18" s="495" t="e">
        <f t="shared" ref="AL18" si="28">IF(AK18=5,"Casi Seguro",IF(AK18=4,"Probable",IF(AK18=3,"Posible",IF(AK18=2,"Improbable",IF(AK18=1,"Rara Vez",IF(AK18=0,"Rara Vez",IF(AK18&lt;0,"Rara Vez")))))))</f>
        <v>#DIV/0!</v>
      </c>
      <c r="AM18" s="669"/>
      <c r="AN18" s="496" t="e">
        <f t="shared" ref="AN18" si="29">IF(AH18="Débil",0,IF(AND(AH18="Moderado",AM18="Directamente"),1,IF(AND(AH18="Moderado",AM18="Indirectamente"),0,IF(AND(AH18="Moderado",AM18="No disminuye"),0,IF(AND(AH18="Fuerte",AM18="Directamente"),2,IF(AND(AH18="Fuerte",AM18="Indirectamente"),1,IF(AND(AH18="Fuerte",AM18="No disminuye"),0)))))))</f>
        <v>#DIV/0!</v>
      </c>
      <c r="AO18" s="496" t="e">
        <f>('4-VALORACIÓN DEL RIESGO'!AD14-AN18)</f>
        <v>#DIV/0!</v>
      </c>
      <c r="AP18" s="498" t="e">
        <f t="shared" ref="AP18" si="30">IF(AO18=5,"Catastrófico",IF(AO18=4,"Mayor",IF(AO18=3,"Moderado",IF(AO18=2,"Moderado",IF(AO18=1,"Moderado")))))</f>
        <v>#DIV/0!</v>
      </c>
      <c r="AQ18" s="499"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499"/>
      <c r="AS18" s="500" t="s">
        <v>425</v>
      </c>
    </row>
    <row r="19" spans="2:45" ht="30.75" thickBot="1" x14ac:dyDescent="0.3">
      <c r="B19" s="566"/>
      <c r="C19" s="569"/>
      <c r="D19" s="490"/>
      <c r="E19" s="490"/>
      <c r="F19" s="670"/>
      <c r="G19" s="671"/>
      <c r="H19" s="664"/>
      <c r="I19" s="664"/>
      <c r="J19" s="664"/>
      <c r="K19" s="664"/>
      <c r="L19" s="665"/>
      <c r="M19" s="666"/>
      <c r="N19" s="184" t="b">
        <f t="shared" si="0"/>
        <v>0</v>
      </c>
      <c r="O19" s="168"/>
      <c r="P19" s="184" t="b">
        <f t="shared" si="1"/>
        <v>0</v>
      </c>
      <c r="Q19" s="168"/>
      <c r="R19" s="184" t="b">
        <f t="shared" si="2"/>
        <v>0</v>
      </c>
      <c r="S19" s="168"/>
      <c r="T19" s="184" t="b">
        <f t="shared" si="3"/>
        <v>0</v>
      </c>
      <c r="U19" s="168"/>
      <c r="V19" s="184" t="b">
        <f t="shared" si="4"/>
        <v>0</v>
      </c>
      <c r="W19" s="168"/>
      <c r="X19" s="184" t="b">
        <f t="shared" si="5"/>
        <v>0</v>
      </c>
      <c r="Y19" s="168"/>
      <c r="Z19" s="184" t="b">
        <f t="shared" si="6"/>
        <v>0</v>
      </c>
      <c r="AA19" s="116">
        <f t="shared" si="7"/>
        <v>0</v>
      </c>
      <c r="AB19" s="117" t="str">
        <f t="shared" si="8"/>
        <v>Débil</v>
      </c>
      <c r="AC19" s="667"/>
      <c r="AD19" s="182" t="str">
        <f t="shared" si="9"/>
        <v>Débil</v>
      </c>
      <c r="AE19" s="118" t="str">
        <f t="shared" si="10"/>
        <v>0</v>
      </c>
      <c r="AF19" s="672"/>
      <c r="AG19" s="492"/>
      <c r="AH19" s="494"/>
      <c r="AI19" s="669"/>
      <c r="AJ19" s="495"/>
      <c r="AK19" s="495"/>
      <c r="AL19" s="495"/>
      <c r="AM19" s="669"/>
      <c r="AN19" s="497"/>
      <c r="AO19" s="497"/>
      <c r="AP19" s="498"/>
      <c r="AQ19" s="499"/>
      <c r="AR19" s="499"/>
      <c r="AS19" s="500"/>
    </row>
    <row r="20" spans="2:45" ht="30" x14ac:dyDescent="0.25">
      <c r="B20" s="566"/>
      <c r="C20" s="569"/>
      <c r="D20" s="490" t="str">
        <f>'3-IDENTIFICACIÓN DEL RIESGO'!G20</f>
        <v>Riesgo 5</v>
      </c>
      <c r="E20" s="490"/>
      <c r="F20" s="670"/>
      <c r="G20" s="671"/>
      <c r="H20" s="664"/>
      <c r="I20" s="664"/>
      <c r="J20" s="664"/>
      <c r="K20" s="664"/>
      <c r="L20" s="665"/>
      <c r="M20" s="666"/>
      <c r="N20" s="184" t="b">
        <f t="shared" si="0"/>
        <v>0</v>
      </c>
      <c r="O20" s="168"/>
      <c r="P20" s="184" t="b">
        <f t="shared" si="1"/>
        <v>0</v>
      </c>
      <c r="Q20" s="168"/>
      <c r="R20" s="184" t="b">
        <f t="shared" si="2"/>
        <v>0</v>
      </c>
      <c r="S20" s="168"/>
      <c r="T20" s="184" t="b">
        <f t="shared" si="3"/>
        <v>0</v>
      </c>
      <c r="U20" s="168"/>
      <c r="V20" s="184" t="b">
        <f t="shared" si="4"/>
        <v>0</v>
      </c>
      <c r="W20" s="168"/>
      <c r="X20" s="184" t="b">
        <f t="shared" si="5"/>
        <v>0</v>
      </c>
      <c r="Y20" s="168"/>
      <c r="Z20" s="184" t="b">
        <f t="shared" si="6"/>
        <v>0</v>
      </c>
      <c r="AA20" s="116">
        <f t="shared" si="7"/>
        <v>0</v>
      </c>
      <c r="AB20" s="117" t="str">
        <f t="shared" si="8"/>
        <v>Débil</v>
      </c>
      <c r="AC20" s="667"/>
      <c r="AD20" s="182" t="str">
        <f t="shared" si="9"/>
        <v>Débil</v>
      </c>
      <c r="AE20" s="118" t="str">
        <f t="shared" si="10"/>
        <v>0</v>
      </c>
      <c r="AF20" s="668"/>
      <c r="AG20" s="491" t="e">
        <f t="shared" ref="AG20" si="32">(AE20+AE21)/AF20</f>
        <v>#DIV/0!</v>
      </c>
      <c r="AH20" s="493" t="e">
        <f t="shared" ref="AH20" si="33">IF(AG20&lt;50,"Débil",IF(AG20&lt;=99,"Moderado",IF(AG20=100,"Fuerte",IF(AG20="","ERROR"))))</f>
        <v>#DIV/0!</v>
      </c>
      <c r="AI20" s="669"/>
      <c r="AJ20" s="495" t="e">
        <f t="shared" ref="AJ20" si="34">IF(AH20="Débil",0,IF(AND(AH20="Moderado",AI20="Directamente"),1,IF(AND(AH20="Moderado",AI20="No disminuye"),0,IF(AND(AH20="Fuerte",AI20="Directamente"),2,IF(AND(AH20="Fuerte",AI20="No disminuye"),0)))))</f>
        <v>#DIV/0!</v>
      </c>
      <c r="AK20" s="495" t="e">
        <f>('4-VALORACIÓN DEL RIESGO'!H15-AJ20)</f>
        <v>#DIV/0!</v>
      </c>
      <c r="AL20" s="495" t="e">
        <f t="shared" ref="AL20" si="35">IF(AK20=5,"Casi Seguro",IF(AK20=4,"Probable",IF(AK20=3,"Posible",IF(AK20=2,"Improbable",IF(AK20=1,"Rara Vez",IF(AK20=0,"Rara Vez",IF(AK20&lt;0,"Rara Vez")))))))</f>
        <v>#DIV/0!</v>
      </c>
      <c r="AM20" s="669"/>
      <c r="AN20" s="496" t="e">
        <f t="shared" ref="AN20" si="36">IF(AH20="Débil",0,IF(AND(AH20="Moderado",AM20="Directamente"),1,IF(AND(AH20="Moderado",AM20="Indirectamente"),0,IF(AND(AH20="Moderado",AM20="No disminuye"),0,IF(AND(AH20="Fuerte",AM20="Directamente"),2,IF(AND(AH20="Fuerte",AM20="Indirectamente"),1,IF(AND(AH20="Fuerte",AM20="No disminuye"),0)))))))</f>
        <v>#DIV/0!</v>
      </c>
      <c r="AO20" s="496" t="e">
        <f>('4-VALORACIÓN DEL RIESGO'!AD15-AN20)</f>
        <v>#DIV/0!</v>
      </c>
      <c r="AP20" s="498" t="e">
        <f t="shared" ref="AP20" si="37">IF(AO20=5,"Catastrófico",IF(AO20=4,"Mayor",IF(AO20=3,"Moderado",IF(AO20=2,"Moderado",IF(AO20=1,"Moderado")))))</f>
        <v>#DIV/0!</v>
      </c>
      <c r="AQ20" s="499"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499"/>
      <c r="AS20" s="500" t="s">
        <v>425</v>
      </c>
    </row>
    <row r="21" spans="2:45" ht="30.75" thickBot="1" x14ac:dyDescent="0.3">
      <c r="B21" s="567"/>
      <c r="C21" s="570"/>
      <c r="D21" s="490"/>
      <c r="E21" s="490"/>
      <c r="F21" s="670"/>
      <c r="G21" s="671"/>
      <c r="H21" s="664"/>
      <c r="I21" s="664"/>
      <c r="J21" s="664"/>
      <c r="K21" s="664"/>
      <c r="L21" s="665"/>
      <c r="M21" s="666"/>
      <c r="N21" s="184" t="b">
        <f t="shared" si="0"/>
        <v>0</v>
      </c>
      <c r="O21" s="168"/>
      <c r="P21" s="184" t="b">
        <f t="shared" si="1"/>
        <v>0</v>
      </c>
      <c r="Q21" s="168"/>
      <c r="R21" s="184" t="b">
        <f t="shared" si="2"/>
        <v>0</v>
      </c>
      <c r="S21" s="168"/>
      <c r="T21" s="184" t="b">
        <f t="shared" si="3"/>
        <v>0</v>
      </c>
      <c r="U21" s="168"/>
      <c r="V21" s="184" t="b">
        <f t="shared" si="4"/>
        <v>0</v>
      </c>
      <c r="W21" s="168"/>
      <c r="X21" s="184" t="b">
        <f t="shared" si="5"/>
        <v>0</v>
      </c>
      <c r="Y21" s="168"/>
      <c r="Z21" s="184" t="b">
        <f t="shared" si="6"/>
        <v>0</v>
      </c>
      <c r="AA21" s="116">
        <f t="shared" si="7"/>
        <v>0</v>
      </c>
      <c r="AB21" s="117" t="str">
        <f t="shared" si="8"/>
        <v>Débil</v>
      </c>
      <c r="AC21" s="667"/>
      <c r="AD21" s="182" t="str">
        <f t="shared" si="9"/>
        <v>Débil</v>
      </c>
      <c r="AE21" s="118" t="str">
        <f t="shared" si="10"/>
        <v>0</v>
      </c>
      <c r="AF21" s="672"/>
      <c r="AG21" s="492"/>
      <c r="AH21" s="494"/>
      <c r="AI21" s="669"/>
      <c r="AJ21" s="495"/>
      <c r="AK21" s="495"/>
      <c r="AL21" s="495"/>
      <c r="AM21" s="669"/>
      <c r="AN21" s="497"/>
      <c r="AO21" s="497"/>
      <c r="AP21" s="498"/>
      <c r="AQ21" s="499"/>
      <c r="AR21" s="499"/>
      <c r="AS21" s="500"/>
    </row>
    <row r="22" spans="2:45" ht="30" x14ac:dyDescent="0.25">
      <c r="B22" s="501" t="str">
        <f>'3-IDENTIFICACIÓN DEL RIESGO'!B22</f>
        <v>Comunicación y Gestión con Grupos de Interés.</v>
      </c>
      <c r="C22" s="513" t="str">
        <f>'3-IDENTIFICACIÓN DEL RIESGO'!E22</f>
        <v>1. Dirección General.
2. Secretaría General.
3. Oficina de Planeación.
4. Oficina Jurídica.
5. Oficina del Inspector de la Gestión de Tierras.
6. Oficina de Control Interno.</v>
      </c>
      <c r="D22" s="490" t="str">
        <f>'3-IDENTIFICACIÓN DEL RIESGO'!G22</f>
        <v>Riesgo 1</v>
      </c>
      <c r="E22" s="490"/>
      <c r="F22" s="673"/>
      <c r="G22" s="673"/>
      <c r="H22" s="673"/>
      <c r="I22" s="673"/>
      <c r="J22" s="673"/>
      <c r="K22" s="673"/>
      <c r="L22" s="673"/>
      <c r="M22" s="666"/>
      <c r="N22" s="184" t="b">
        <f t="shared" si="0"/>
        <v>0</v>
      </c>
      <c r="O22" s="168"/>
      <c r="P22" s="184" t="b">
        <f t="shared" si="1"/>
        <v>0</v>
      </c>
      <c r="Q22" s="168"/>
      <c r="R22" s="184" t="b">
        <f t="shared" si="2"/>
        <v>0</v>
      </c>
      <c r="S22" s="168"/>
      <c r="T22" s="184" t="b">
        <f t="shared" si="3"/>
        <v>0</v>
      </c>
      <c r="U22" s="168"/>
      <c r="V22" s="184" t="b">
        <f t="shared" si="4"/>
        <v>0</v>
      </c>
      <c r="W22" s="168"/>
      <c r="X22" s="184" t="b">
        <f t="shared" si="5"/>
        <v>0</v>
      </c>
      <c r="Y22" s="168"/>
      <c r="Z22" s="184" t="b">
        <f t="shared" si="6"/>
        <v>0</v>
      </c>
      <c r="AA22" s="116">
        <f t="shared" si="7"/>
        <v>0</v>
      </c>
      <c r="AB22" s="117" t="str">
        <f t="shared" si="8"/>
        <v>Débil</v>
      </c>
      <c r="AC22" s="667"/>
      <c r="AD22" s="182" t="str">
        <f t="shared" si="9"/>
        <v>Débil</v>
      </c>
      <c r="AE22" s="118" t="str">
        <f t="shared" si="10"/>
        <v>0</v>
      </c>
      <c r="AF22" s="668"/>
      <c r="AG22" s="491" t="e">
        <f t="shared" ref="AG22" si="39">(AE22+AE23)/AF22</f>
        <v>#DIV/0!</v>
      </c>
      <c r="AH22" s="493" t="e">
        <f t="shared" ref="AH22" si="40">IF(AG22&lt;50,"Débil",IF(AG22&lt;=99,"Moderado",IF(AG22=100,"Fuerte",IF(AG22="","ERROR"))))</f>
        <v>#DIV/0!</v>
      </c>
      <c r="AI22" s="669"/>
      <c r="AJ22" s="495" t="e">
        <f t="shared" ref="AJ22" si="41">IF(AH22="Débil",0,IF(AND(AH22="Moderado",AI22="Directamente"),1,IF(AND(AH22="Moderado",AI22="No disminuye"),0,IF(AND(AH22="Fuerte",AI22="Directamente"),2,IF(AND(AH22="Fuerte",AI22="No disminuye"),0)))))</f>
        <v>#DIV/0!</v>
      </c>
      <c r="AK22" s="495" t="e">
        <f>('4-VALORACIÓN DEL RIESGO'!H16-AJ22)</f>
        <v>#DIV/0!</v>
      </c>
      <c r="AL22" s="495" t="e">
        <f t="shared" ref="AL22" si="42">IF(AK22=5,"Casi Seguro",IF(AK22=4,"Probable",IF(AK22=3,"Posible",IF(AK22=2,"Improbable",IF(AK22=1,"Rara Vez",IF(AK22=0,"Rara Vez",IF(AK22&lt;0,"Rara Vez")))))))</f>
        <v>#DIV/0!</v>
      </c>
      <c r="AM22" s="669"/>
      <c r="AN22" s="496" t="e">
        <f t="shared" ref="AN22" si="43">IF(AH22="Débil",0,IF(AND(AH22="Moderado",AM22="Directamente"),1,IF(AND(AH22="Moderado",AM22="Indirectamente"),0,IF(AND(AH22="Moderado",AM22="No disminuye"),0,IF(AND(AH22="Fuerte",AM22="Directamente"),2,IF(AND(AH22="Fuerte",AM22="Indirectamente"),1,IF(AND(AH22="Fuerte",AM22="No disminuye"),0)))))))</f>
        <v>#DIV/0!</v>
      </c>
      <c r="AO22" s="496" t="e">
        <f>('4-VALORACIÓN DEL RIESGO'!AD16-AN22)</f>
        <v>#DIV/0!</v>
      </c>
      <c r="AP22" s="498" t="e">
        <f t="shared" ref="AP22" si="44">IF(AO22=5,"Catastrófico",IF(AO22=4,"Mayor",IF(AO22=3,"Moderado",IF(AO22=2,"Moderado",IF(AO22=1,"Moderado")))))</f>
        <v>#DIV/0!</v>
      </c>
      <c r="AQ22" s="499" t="e">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#DIV/0!</v>
      </c>
      <c r="AR22" s="499"/>
      <c r="AS22" s="500" t="s">
        <v>425</v>
      </c>
    </row>
    <row r="23" spans="2:45" ht="30.75" thickBot="1" x14ac:dyDescent="0.3">
      <c r="B23" s="502"/>
      <c r="C23" s="514"/>
      <c r="D23" s="490"/>
      <c r="E23" s="490"/>
      <c r="F23" s="673"/>
      <c r="G23" s="673"/>
      <c r="H23" s="673"/>
      <c r="I23" s="673"/>
      <c r="J23" s="673"/>
      <c r="K23" s="673"/>
      <c r="L23" s="673"/>
      <c r="M23" s="666"/>
      <c r="N23" s="184" t="b">
        <f t="shared" si="0"/>
        <v>0</v>
      </c>
      <c r="O23" s="168"/>
      <c r="P23" s="184" t="b">
        <f t="shared" si="1"/>
        <v>0</v>
      </c>
      <c r="Q23" s="168"/>
      <c r="R23" s="184" t="b">
        <f t="shared" si="2"/>
        <v>0</v>
      </c>
      <c r="S23" s="168"/>
      <c r="T23" s="184" t="b">
        <f t="shared" si="3"/>
        <v>0</v>
      </c>
      <c r="U23" s="168"/>
      <c r="V23" s="184" t="b">
        <f t="shared" si="4"/>
        <v>0</v>
      </c>
      <c r="W23" s="168"/>
      <c r="X23" s="184" t="b">
        <f t="shared" si="5"/>
        <v>0</v>
      </c>
      <c r="Y23" s="168"/>
      <c r="Z23" s="184" t="b">
        <f t="shared" si="6"/>
        <v>0</v>
      </c>
      <c r="AA23" s="116">
        <f t="shared" si="7"/>
        <v>0</v>
      </c>
      <c r="AB23" s="117" t="str">
        <f t="shared" si="8"/>
        <v>Débil</v>
      </c>
      <c r="AC23" s="667"/>
      <c r="AD23" s="182" t="str">
        <f t="shared" si="9"/>
        <v>Débil</v>
      </c>
      <c r="AE23" s="118" t="str">
        <f t="shared" si="10"/>
        <v>0</v>
      </c>
      <c r="AF23" s="672"/>
      <c r="AG23" s="492"/>
      <c r="AH23" s="494"/>
      <c r="AI23" s="669"/>
      <c r="AJ23" s="495"/>
      <c r="AK23" s="495"/>
      <c r="AL23" s="495"/>
      <c r="AM23" s="669"/>
      <c r="AN23" s="497"/>
      <c r="AO23" s="497"/>
      <c r="AP23" s="498"/>
      <c r="AQ23" s="499"/>
      <c r="AR23" s="499"/>
      <c r="AS23" s="500"/>
    </row>
    <row r="24" spans="2:45" ht="30" x14ac:dyDescent="0.25">
      <c r="B24" s="502"/>
      <c r="C24" s="514"/>
      <c r="D24" s="490" t="str">
        <f>'3-IDENTIFICACIÓN DEL RIESGO'!G24</f>
        <v>Riesgo 2</v>
      </c>
      <c r="E24" s="490"/>
      <c r="F24" s="673"/>
      <c r="G24" s="673"/>
      <c r="H24" s="673"/>
      <c r="I24" s="673"/>
      <c r="J24" s="673"/>
      <c r="K24" s="673"/>
      <c r="L24" s="673"/>
      <c r="M24" s="666"/>
      <c r="N24" s="184" t="b">
        <f t="shared" si="0"/>
        <v>0</v>
      </c>
      <c r="O24" s="168"/>
      <c r="P24" s="184" t="b">
        <f t="shared" si="1"/>
        <v>0</v>
      </c>
      <c r="Q24" s="168"/>
      <c r="R24" s="184" t="b">
        <f t="shared" si="2"/>
        <v>0</v>
      </c>
      <c r="S24" s="168"/>
      <c r="T24" s="184" t="b">
        <f t="shared" si="3"/>
        <v>0</v>
      </c>
      <c r="U24" s="168"/>
      <c r="V24" s="184" t="b">
        <f t="shared" si="4"/>
        <v>0</v>
      </c>
      <c r="W24" s="168"/>
      <c r="X24" s="184" t="b">
        <f t="shared" si="5"/>
        <v>0</v>
      </c>
      <c r="Y24" s="168"/>
      <c r="Z24" s="184" t="b">
        <f t="shared" si="6"/>
        <v>0</v>
      </c>
      <c r="AA24" s="116">
        <f t="shared" si="7"/>
        <v>0</v>
      </c>
      <c r="AB24" s="117" t="str">
        <f t="shared" si="8"/>
        <v>Débil</v>
      </c>
      <c r="AC24" s="667"/>
      <c r="AD24" s="182" t="str">
        <f t="shared" si="9"/>
        <v>Débil</v>
      </c>
      <c r="AE24" s="118" t="str">
        <f t="shared" si="10"/>
        <v>0</v>
      </c>
      <c r="AF24" s="668"/>
      <c r="AG24" s="491" t="e">
        <f t="shared" ref="AG24" si="46">(AE24+AE25)/AF24</f>
        <v>#DIV/0!</v>
      </c>
      <c r="AH24" s="493" t="e">
        <f t="shared" ref="AH24" si="47">IF(AG24&lt;50,"Débil",IF(AG24&lt;=99,"Moderado",IF(AG24=100,"Fuerte",IF(AG24="","ERROR"))))</f>
        <v>#DIV/0!</v>
      </c>
      <c r="AI24" s="669"/>
      <c r="AJ24" s="495" t="e">
        <f t="shared" ref="AJ24" si="48">IF(AH24="Débil",0,IF(AND(AH24="Moderado",AI24="Directamente"),1,IF(AND(AH24="Moderado",AI24="No disminuye"),0,IF(AND(AH24="Fuerte",AI24="Directamente"),2,IF(AND(AH24="Fuerte",AI24="No disminuye"),0)))))</f>
        <v>#DIV/0!</v>
      </c>
      <c r="AK24" s="495" t="e">
        <f>('4-VALORACIÓN DEL RIESGO'!H17-AJ24)</f>
        <v>#DIV/0!</v>
      </c>
      <c r="AL24" s="495" t="e">
        <f t="shared" ref="AL24" si="49">IF(AK24=5,"Casi Seguro",IF(AK24=4,"Probable",IF(AK24=3,"Posible",IF(AK24=2,"Improbable",IF(AK24=1,"Rara Vez",IF(AK24=0,"Rara Vez",IF(AK24&lt;0,"Rara Vez")))))))</f>
        <v>#DIV/0!</v>
      </c>
      <c r="AM24" s="669"/>
      <c r="AN24" s="496" t="e">
        <f t="shared" ref="AN24" si="50">IF(AH24="Débil",0,IF(AND(AH24="Moderado",AM24="Directamente"),1,IF(AND(AH24="Moderado",AM24="Indirectamente"),0,IF(AND(AH24="Moderado",AM24="No disminuye"),0,IF(AND(AH24="Fuerte",AM24="Directamente"),2,IF(AND(AH24="Fuerte",AM24="Indirectamente"),1,IF(AND(AH24="Fuerte",AM24="No disminuye"),0)))))))</f>
        <v>#DIV/0!</v>
      </c>
      <c r="AO24" s="496" t="e">
        <f>('4-VALORACIÓN DEL RIESGO'!AD17-AN24)</f>
        <v>#DIV/0!</v>
      </c>
      <c r="AP24" s="498" t="e">
        <f t="shared" ref="AP24" si="51">IF(AO24=5,"Catastrófico",IF(AO24=4,"Mayor",IF(AO24=3,"Moderado",IF(AO24=2,"Moderado",IF(AO24=1,"Moderado")))))</f>
        <v>#DIV/0!</v>
      </c>
      <c r="AQ24" s="499"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499"/>
      <c r="AS24" s="500" t="s">
        <v>425</v>
      </c>
    </row>
    <row r="25" spans="2:45" ht="30.75" thickBot="1" x14ac:dyDescent="0.3">
      <c r="B25" s="502"/>
      <c r="C25" s="514"/>
      <c r="D25" s="490"/>
      <c r="E25" s="490"/>
      <c r="F25" s="673"/>
      <c r="G25" s="673"/>
      <c r="H25" s="673"/>
      <c r="I25" s="673"/>
      <c r="J25" s="673"/>
      <c r="K25" s="673"/>
      <c r="L25" s="673"/>
      <c r="M25" s="666"/>
      <c r="N25" s="184" t="b">
        <f t="shared" si="0"/>
        <v>0</v>
      </c>
      <c r="O25" s="168"/>
      <c r="P25" s="184" t="b">
        <f t="shared" si="1"/>
        <v>0</v>
      </c>
      <c r="Q25" s="168"/>
      <c r="R25" s="184" t="b">
        <f t="shared" si="2"/>
        <v>0</v>
      </c>
      <c r="S25" s="168"/>
      <c r="T25" s="184" t="b">
        <f t="shared" si="3"/>
        <v>0</v>
      </c>
      <c r="U25" s="168"/>
      <c r="V25" s="184" t="b">
        <f t="shared" si="4"/>
        <v>0</v>
      </c>
      <c r="W25" s="168"/>
      <c r="X25" s="184" t="b">
        <f t="shared" si="5"/>
        <v>0</v>
      </c>
      <c r="Y25" s="168"/>
      <c r="Z25" s="184" t="b">
        <f t="shared" si="6"/>
        <v>0</v>
      </c>
      <c r="AA25" s="116">
        <f t="shared" si="7"/>
        <v>0</v>
      </c>
      <c r="AB25" s="117" t="str">
        <f t="shared" si="8"/>
        <v>Débil</v>
      </c>
      <c r="AC25" s="667"/>
      <c r="AD25" s="182" t="str">
        <f t="shared" si="9"/>
        <v>Débil</v>
      </c>
      <c r="AE25" s="118" t="str">
        <f t="shared" si="10"/>
        <v>0</v>
      </c>
      <c r="AF25" s="672"/>
      <c r="AG25" s="492"/>
      <c r="AH25" s="494"/>
      <c r="AI25" s="669"/>
      <c r="AJ25" s="495"/>
      <c r="AK25" s="495"/>
      <c r="AL25" s="495"/>
      <c r="AM25" s="669"/>
      <c r="AN25" s="497"/>
      <c r="AO25" s="497"/>
      <c r="AP25" s="498"/>
      <c r="AQ25" s="499"/>
      <c r="AR25" s="499"/>
      <c r="AS25" s="500"/>
    </row>
    <row r="26" spans="2:45" ht="30" x14ac:dyDescent="0.25">
      <c r="B26" s="502"/>
      <c r="C26" s="514"/>
      <c r="D26" s="490" t="str">
        <f>'3-IDENTIFICACIÓN DEL RIESGO'!G26</f>
        <v>Riesgo 3</v>
      </c>
      <c r="E26" s="490"/>
      <c r="F26" s="673"/>
      <c r="G26" s="673"/>
      <c r="H26" s="673"/>
      <c r="I26" s="673"/>
      <c r="J26" s="673"/>
      <c r="K26" s="673"/>
      <c r="L26" s="673"/>
      <c r="M26" s="666"/>
      <c r="N26" s="184" t="b">
        <f t="shared" si="0"/>
        <v>0</v>
      </c>
      <c r="O26" s="168"/>
      <c r="P26" s="184" t="b">
        <f t="shared" si="1"/>
        <v>0</v>
      </c>
      <c r="Q26" s="168"/>
      <c r="R26" s="184" t="b">
        <f t="shared" si="2"/>
        <v>0</v>
      </c>
      <c r="S26" s="168"/>
      <c r="T26" s="184" t="b">
        <f t="shared" si="3"/>
        <v>0</v>
      </c>
      <c r="U26" s="168"/>
      <c r="V26" s="184" t="b">
        <f t="shared" si="4"/>
        <v>0</v>
      </c>
      <c r="W26" s="168"/>
      <c r="X26" s="184" t="b">
        <f t="shared" si="5"/>
        <v>0</v>
      </c>
      <c r="Y26" s="168"/>
      <c r="Z26" s="184" t="b">
        <f t="shared" si="6"/>
        <v>0</v>
      </c>
      <c r="AA26" s="116">
        <f t="shared" si="7"/>
        <v>0</v>
      </c>
      <c r="AB26" s="117" t="str">
        <f t="shared" si="8"/>
        <v>Débil</v>
      </c>
      <c r="AC26" s="667"/>
      <c r="AD26" s="182" t="str">
        <f t="shared" si="9"/>
        <v>Débil</v>
      </c>
      <c r="AE26" s="118" t="str">
        <f t="shared" si="10"/>
        <v>0</v>
      </c>
      <c r="AF26" s="668"/>
      <c r="AG26" s="491" t="e">
        <f t="shared" ref="AG26" si="53">(AE26+AE27)/AF26</f>
        <v>#DIV/0!</v>
      </c>
      <c r="AH26" s="493" t="e">
        <f t="shared" ref="AH26" si="54">IF(AG26&lt;50,"Débil",IF(AG26&lt;=99,"Moderado",IF(AG26=100,"Fuerte",IF(AG26="","ERROR"))))</f>
        <v>#DIV/0!</v>
      </c>
      <c r="AI26" s="669"/>
      <c r="AJ26" s="495" t="e">
        <f t="shared" ref="AJ26" si="55">IF(AH26="Débil",0,IF(AND(AH26="Moderado",AI26="Directamente"),1,IF(AND(AH26="Moderado",AI26="No disminuye"),0,IF(AND(AH26="Fuerte",AI26="Directamente"),2,IF(AND(AH26="Fuerte",AI26="No disminuye"),0)))))</f>
        <v>#DIV/0!</v>
      </c>
      <c r="AK26" s="495" t="e">
        <f>('4-VALORACIÓN DEL RIESGO'!H18-AJ26)</f>
        <v>#DIV/0!</v>
      </c>
      <c r="AL26" s="495" t="e">
        <f t="shared" ref="AL26" si="56">IF(AK26=5,"Casi Seguro",IF(AK26=4,"Probable",IF(AK26=3,"Posible",IF(AK26=2,"Improbable",IF(AK26=1,"Rara Vez",IF(AK26=0,"Rara Vez",IF(AK26&lt;0,"Rara Vez")))))))</f>
        <v>#DIV/0!</v>
      </c>
      <c r="AM26" s="669"/>
      <c r="AN26" s="496" t="e">
        <f t="shared" ref="AN26" si="57">IF(AH26="Débil",0,IF(AND(AH26="Moderado",AM26="Directamente"),1,IF(AND(AH26="Moderado",AM26="Indirectamente"),0,IF(AND(AH26="Moderado",AM26="No disminuye"),0,IF(AND(AH26="Fuerte",AM26="Directamente"),2,IF(AND(AH26="Fuerte",AM26="Indirectamente"),1,IF(AND(AH26="Fuerte",AM26="No disminuye"),0)))))))</f>
        <v>#DIV/0!</v>
      </c>
      <c r="AO26" s="496" t="e">
        <f>('4-VALORACIÓN DEL RIESGO'!AD18-AN26)</f>
        <v>#DIV/0!</v>
      </c>
      <c r="AP26" s="498" t="e">
        <f t="shared" ref="AP26" si="58">IF(AO26=5,"Catastrófico",IF(AO26=4,"Mayor",IF(AO26=3,"Moderado",IF(AO26=2,"Moderado",IF(AO26=1,"Moderado")))))</f>
        <v>#DIV/0!</v>
      </c>
      <c r="AQ26" s="499"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499"/>
      <c r="AS26" s="500" t="s">
        <v>425</v>
      </c>
    </row>
    <row r="27" spans="2:45" ht="30.75" thickBot="1" x14ac:dyDescent="0.3">
      <c r="B27" s="502"/>
      <c r="C27" s="514"/>
      <c r="D27" s="490"/>
      <c r="E27" s="490"/>
      <c r="F27" s="673"/>
      <c r="G27" s="673"/>
      <c r="H27" s="673"/>
      <c r="I27" s="673"/>
      <c r="J27" s="673"/>
      <c r="K27" s="673"/>
      <c r="L27" s="673"/>
      <c r="M27" s="666"/>
      <c r="N27" s="184" t="b">
        <f t="shared" si="0"/>
        <v>0</v>
      </c>
      <c r="O27" s="168"/>
      <c r="P27" s="184" t="b">
        <f t="shared" si="1"/>
        <v>0</v>
      </c>
      <c r="Q27" s="168"/>
      <c r="R27" s="184" t="b">
        <f t="shared" si="2"/>
        <v>0</v>
      </c>
      <c r="S27" s="168"/>
      <c r="T27" s="184" t="b">
        <f t="shared" si="3"/>
        <v>0</v>
      </c>
      <c r="U27" s="168"/>
      <c r="V27" s="184" t="b">
        <f t="shared" si="4"/>
        <v>0</v>
      </c>
      <c r="W27" s="168"/>
      <c r="X27" s="184" t="b">
        <f t="shared" si="5"/>
        <v>0</v>
      </c>
      <c r="Y27" s="168"/>
      <c r="Z27" s="184" t="b">
        <f t="shared" si="6"/>
        <v>0</v>
      </c>
      <c r="AA27" s="116">
        <f t="shared" si="7"/>
        <v>0</v>
      </c>
      <c r="AB27" s="117" t="str">
        <f t="shared" si="8"/>
        <v>Débil</v>
      </c>
      <c r="AC27" s="667"/>
      <c r="AD27" s="182" t="str">
        <f t="shared" si="9"/>
        <v>Débil</v>
      </c>
      <c r="AE27" s="118" t="str">
        <f t="shared" si="10"/>
        <v>0</v>
      </c>
      <c r="AF27" s="672"/>
      <c r="AG27" s="492"/>
      <c r="AH27" s="494"/>
      <c r="AI27" s="669"/>
      <c r="AJ27" s="495"/>
      <c r="AK27" s="495"/>
      <c r="AL27" s="495"/>
      <c r="AM27" s="669"/>
      <c r="AN27" s="497"/>
      <c r="AO27" s="497"/>
      <c r="AP27" s="498"/>
      <c r="AQ27" s="499"/>
      <c r="AR27" s="499"/>
      <c r="AS27" s="500"/>
    </row>
    <row r="28" spans="2:45" ht="30" x14ac:dyDescent="0.25">
      <c r="B28" s="502"/>
      <c r="C28" s="514"/>
      <c r="D28" s="490" t="str">
        <f>'3-IDENTIFICACIÓN DEL RIESGO'!G28</f>
        <v>Riesgo 4</v>
      </c>
      <c r="E28" s="490"/>
      <c r="F28" s="673"/>
      <c r="G28" s="673"/>
      <c r="H28" s="673"/>
      <c r="I28" s="673"/>
      <c r="J28" s="673"/>
      <c r="K28" s="673"/>
      <c r="L28" s="673"/>
      <c r="M28" s="666"/>
      <c r="N28" s="184" t="b">
        <f t="shared" si="0"/>
        <v>0</v>
      </c>
      <c r="O28" s="168"/>
      <c r="P28" s="184" t="b">
        <f t="shared" si="1"/>
        <v>0</v>
      </c>
      <c r="Q28" s="168"/>
      <c r="R28" s="184" t="b">
        <f t="shared" si="2"/>
        <v>0</v>
      </c>
      <c r="S28" s="168"/>
      <c r="T28" s="184" t="b">
        <f t="shared" si="3"/>
        <v>0</v>
      </c>
      <c r="U28" s="168"/>
      <c r="V28" s="184" t="b">
        <f t="shared" si="4"/>
        <v>0</v>
      </c>
      <c r="W28" s="168"/>
      <c r="X28" s="184" t="b">
        <f t="shared" si="5"/>
        <v>0</v>
      </c>
      <c r="Y28" s="168"/>
      <c r="Z28" s="184" t="b">
        <f t="shared" si="6"/>
        <v>0</v>
      </c>
      <c r="AA28" s="116">
        <f t="shared" si="7"/>
        <v>0</v>
      </c>
      <c r="AB28" s="117" t="str">
        <f t="shared" si="8"/>
        <v>Débil</v>
      </c>
      <c r="AC28" s="667"/>
      <c r="AD28" s="182" t="str">
        <f t="shared" si="9"/>
        <v>Débil</v>
      </c>
      <c r="AE28" s="118" t="str">
        <f t="shared" si="10"/>
        <v>0</v>
      </c>
      <c r="AF28" s="668"/>
      <c r="AG28" s="491" t="e">
        <f t="shared" ref="AG28" si="60">(AE28+AE29)/AF28</f>
        <v>#DIV/0!</v>
      </c>
      <c r="AH28" s="493" t="e">
        <f t="shared" ref="AH28" si="61">IF(AG28&lt;50,"Débil",IF(AG28&lt;=99,"Moderado",IF(AG28=100,"Fuerte",IF(AG28="","ERROR"))))</f>
        <v>#DIV/0!</v>
      </c>
      <c r="AI28" s="669"/>
      <c r="AJ28" s="495" t="e">
        <f t="shared" ref="AJ28" si="62">IF(AH28="Débil",0,IF(AND(AH28="Moderado",AI28="Directamente"),1,IF(AND(AH28="Moderado",AI28="No disminuye"),0,IF(AND(AH28="Fuerte",AI28="Directamente"),2,IF(AND(AH28="Fuerte",AI28="No disminuye"),0)))))</f>
        <v>#DIV/0!</v>
      </c>
      <c r="AK28" s="495" t="e">
        <f>('4-VALORACIÓN DEL RIESGO'!H19-AJ28)</f>
        <v>#DIV/0!</v>
      </c>
      <c r="AL28" s="495" t="e">
        <f t="shared" ref="AL28" si="63">IF(AK28=5,"Casi Seguro",IF(AK28=4,"Probable",IF(AK28=3,"Posible",IF(AK28=2,"Improbable",IF(AK28=1,"Rara Vez",IF(AK28=0,"Rara Vez",IF(AK28&lt;0,"Rara Vez")))))))</f>
        <v>#DIV/0!</v>
      </c>
      <c r="AM28" s="669"/>
      <c r="AN28" s="496" t="e">
        <f t="shared" ref="AN28" si="64">IF(AH28="Débil",0,IF(AND(AH28="Moderado",AM28="Directamente"),1,IF(AND(AH28="Moderado",AM28="Indirectamente"),0,IF(AND(AH28="Moderado",AM28="No disminuye"),0,IF(AND(AH28="Fuerte",AM28="Directamente"),2,IF(AND(AH28="Fuerte",AM28="Indirectamente"),1,IF(AND(AH28="Fuerte",AM28="No disminuye"),0)))))))</f>
        <v>#DIV/0!</v>
      </c>
      <c r="AO28" s="496" t="e">
        <f>('4-VALORACIÓN DEL RIESGO'!AD19-AN28)</f>
        <v>#DIV/0!</v>
      </c>
      <c r="AP28" s="498" t="e">
        <f t="shared" ref="AP28" si="65">IF(AO28=5,"Catastrófico",IF(AO28=4,"Mayor",IF(AO28=3,"Moderado",IF(AO28=2,"Moderado",IF(AO28=1,"Moderado")))))</f>
        <v>#DIV/0!</v>
      </c>
      <c r="AQ28" s="499"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499"/>
      <c r="AS28" s="500" t="s">
        <v>425</v>
      </c>
    </row>
    <row r="29" spans="2:45" ht="30.75" thickBot="1" x14ac:dyDescent="0.3">
      <c r="B29" s="502"/>
      <c r="C29" s="514"/>
      <c r="D29" s="490"/>
      <c r="E29" s="490"/>
      <c r="F29" s="673"/>
      <c r="G29" s="673"/>
      <c r="H29" s="673"/>
      <c r="I29" s="673"/>
      <c r="J29" s="673"/>
      <c r="K29" s="673"/>
      <c r="L29" s="673"/>
      <c r="M29" s="666"/>
      <c r="N29" s="184" t="b">
        <f t="shared" si="0"/>
        <v>0</v>
      </c>
      <c r="O29" s="168"/>
      <c r="P29" s="184" t="b">
        <f t="shared" si="1"/>
        <v>0</v>
      </c>
      <c r="Q29" s="168"/>
      <c r="R29" s="184" t="b">
        <f t="shared" si="2"/>
        <v>0</v>
      </c>
      <c r="S29" s="168"/>
      <c r="T29" s="184" t="b">
        <f t="shared" si="3"/>
        <v>0</v>
      </c>
      <c r="U29" s="168"/>
      <c r="V29" s="184" t="b">
        <f t="shared" si="4"/>
        <v>0</v>
      </c>
      <c r="W29" s="168"/>
      <c r="X29" s="184" t="b">
        <f t="shared" si="5"/>
        <v>0</v>
      </c>
      <c r="Y29" s="168"/>
      <c r="Z29" s="184" t="b">
        <f t="shared" si="6"/>
        <v>0</v>
      </c>
      <c r="AA29" s="116">
        <f t="shared" si="7"/>
        <v>0</v>
      </c>
      <c r="AB29" s="117" t="str">
        <f t="shared" si="8"/>
        <v>Débil</v>
      </c>
      <c r="AC29" s="667"/>
      <c r="AD29" s="182" t="str">
        <f t="shared" si="9"/>
        <v>Débil</v>
      </c>
      <c r="AE29" s="118" t="str">
        <f t="shared" si="10"/>
        <v>0</v>
      </c>
      <c r="AF29" s="672"/>
      <c r="AG29" s="492"/>
      <c r="AH29" s="494"/>
      <c r="AI29" s="669"/>
      <c r="AJ29" s="495"/>
      <c r="AK29" s="495"/>
      <c r="AL29" s="495"/>
      <c r="AM29" s="669"/>
      <c r="AN29" s="497"/>
      <c r="AO29" s="497"/>
      <c r="AP29" s="498"/>
      <c r="AQ29" s="499"/>
      <c r="AR29" s="499"/>
      <c r="AS29" s="500"/>
    </row>
    <row r="30" spans="2:45" ht="30" x14ac:dyDescent="0.25">
      <c r="B30" s="502"/>
      <c r="C30" s="514"/>
      <c r="D30" s="490" t="str">
        <f>'3-IDENTIFICACIÓN DEL RIESGO'!G30</f>
        <v>Riesgo 5</v>
      </c>
      <c r="E30" s="490"/>
      <c r="F30" s="673"/>
      <c r="G30" s="673"/>
      <c r="H30" s="673"/>
      <c r="I30" s="673"/>
      <c r="J30" s="673"/>
      <c r="K30" s="673"/>
      <c r="L30" s="673"/>
      <c r="M30" s="666"/>
      <c r="N30" s="184" t="b">
        <f t="shared" si="0"/>
        <v>0</v>
      </c>
      <c r="O30" s="168"/>
      <c r="P30" s="184" t="b">
        <f t="shared" si="1"/>
        <v>0</v>
      </c>
      <c r="Q30" s="168"/>
      <c r="R30" s="184" t="b">
        <f t="shared" si="2"/>
        <v>0</v>
      </c>
      <c r="S30" s="168"/>
      <c r="T30" s="184" t="b">
        <f t="shared" si="3"/>
        <v>0</v>
      </c>
      <c r="U30" s="168"/>
      <c r="V30" s="184" t="b">
        <f t="shared" si="4"/>
        <v>0</v>
      </c>
      <c r="W30" s="168"/>
      <c r="X30" s="184" t="b">
        <f t="shared" si="5"/>
        <v>0</v>
      </c>
      <c r="Y30" s="168"/>
      <c r="Z30" s="184" t="b">
        <f t="shared" si="6"/>
        <v>0</v>
      </c>
      <c r="AA30" s="116">
        <f t="shared" si="7"/>
        <v>0</v>
      </c>
      <c r="AB30" s="117" t="str">
        <f t="shared" si="8"/>
        <v>Débil</v>
      </c>
      <c r="AC30" s="667"/>
      <c r="AD30" s="182" t="str">
        <f t="shared" si="9"/>
        <v>Débil</v>
      </c>
      <c r="AE30" s="118" t="str">
        <f t="shared" si="10"/>
        <v>0</v>
      </c>
      <c r="AF30" s="668"/>
      <c r="AG30" s="491" t="e">
        <f t="shared" ref="AG30" si="67">(AE30+AE31)/AF30</f>
        <v>#DIV/0!</v>
      </c>
      <c r="AH30" s="493" t="e">
        <f t="shared" ref="AH30" si="68">IF(AG30&lt;50,"Débil",IF(AG30&lt;=99,"Moderado",IF(AG30=100,"Fuerte",IF(AG30="","ERROR"))))</f>
        <v>#DIV/0!</v>
      </c>
      <c r="AI30" s="669"/>
      <c r="AJ30" s="495" t="e">
        <f t="shared" ref="AJ30" si="69">IF(AH30="Débil",0,IF(AND(AH30="Moderado",AI30="Directamente"),1,IF(AND(AH30="Moderado",AI30="No disminuye"),0,IF(AND(AH30="Fuerte",AI30="Directamente"),2,IF(AND(AH30="Fuerte",AI30="No disminuye"),0)))))</f>
        <v>#DIV/0!</v>
      </c>
      <c r="AK30" s="495" t="e">
        <f>('4-VALORACIÓN DEL RIESGO'!H20-AJ30)</f>
        <v>#DIV/0!</v>
      </c>
      <c r="AL30" s="495" t="e">
        <f t="shared" ref="AL30" si="70">IF(AK30=5,"Casi Seguro",IF(AK30=4,"Probable",IF(AK30=3,"Posible",IF(AK30=2,"Improbable",IF(AK30=1,"Rara Vez",IF(AK30=0,"Rara Vez",IF(AK30&lt;0,"Rara Vez")))))))</f>
        <v>#DIV/0!</v>
      </c>
      <c r="AM30" s="669"/>
      <c r="AN30" s="496" t="e">
        <f t="shared" ref="AN30" si="71">IF(AH30="Débil",0,IF(AND(AH30="Moderado",AM30="Directamente"),1,IF(AND(AH30="Moderado",AM30="Indirectamente"),0,IF(AND(AH30="Moderado",AM30="No disminuye"),0,IF(AND(AH30="Fuerte",AM30="Directamente"),2,IF(AND(AH30="Fuerte",AM30="Indirectamente"),1,IF(AND(AH30="Fuerte",AM30="No disminuye"),0)))))))</f>
        <v>#DIV/0!</v>
      </c>
      <c r="AO30" s="496" t="e">
        <f>('4-VALORACIÓN DEL RIESGO'!AD20-AN30)</f>
        <v>#DIV/0!</v>
      </c>
      <c r="AP30" s="498" t="e">
        <f t="shared" ref="AP30" si="72">IF(AO30=5,"Catastrófico",IF(AO30=4,"Mayor",IF(AO30=3,"Moderado",IF(AO30=2,"Moderado",IF(AO30=1,"Moderado")))))</f>
        <v>#DIV/0!</v>
      </c>
      <c r="AQ30" s="499"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499"/>
      <c r="AS30" s="500" t="s">
        <v>425</v>
      </c>
    </row>
    <row r="31" spans="2:45" ht="30.75" thickBot="1" x14ac:dyDescent="0.3">
      <c r="B31" s="503"/>
      <c r="C31" s="515"/>
      <c r="D31" s="490"/>
      <c r="E31" s="490"/>
      <c r="F31" s="673"/>
      <c r="G31" s="673"/>
      <c r="H31" s="673"/>
      <c r="I31" s="673"/>
      <c r="J31" s="673"/>
      <c r="K31" s="673"/>
      <c r="L31" s="673"/>
      <c r="M31" s="666"/>
      <c r="N31" s="184" t="b">
        <f t="shared" si="0"/>
        <v>0</v>
      </c>
      <c r="O31" s="168"/>
      <c r="P31" s="184" t="b">
        <f t="shared" si="1"/>
        <v>0</v>
      </c>
      <c r="Q31" s="168"/>
      <c r="R31" s="184" t="b">
        <f t="shared" si="2"/>
        <v>0</v>
      </c>
      <c r="S31" s="168"/>
      <c r="T31" s="184" t="b">
        <f t="shared" si="3"/>
        <v>0</v>
      </c>
      <c r="U31" s="168"/>
      <c r="V31" s="184" t="b">
        <f t="shared" si="4"/>
        <v>0</v>
      </c>
      <c r="W31" s="168"/>
      <c r="X31" s="184" t="b">
        <f t="shared" si="5"/>
        <v>0</v>
      </c>
      <c r="Y31" s="168"/>
      <c r="Z31" s="184" t="b">
        <f t="shared" si="6"/>
        <v>0</v>
      </c>
      <c r="AA31" s="116">
        <f t="shared" si="7"/>
        <v>0</v>
      </c>
      <c r="AB31" s="117" t="str">
        <f t="shared" si="8"/>
        <v>Débil</v>
      </c>
      <c r="AC31" s="667"/>
      <c r="AD31" s="182" t="str">
        <f t="shared" si="9"/>
        <v>Débil</v>
      </c>
      <c r="AE31" s="118" t="str">
        <f t="shared" si="10"/>
        <v>0</v>
      </c>
      <c r="AF31" s="672"/>
      <c r="AG31" s="492"/>
      <c r="AH31" s="494"/>
      <c r="AI31" s="669"/>
      <c r="AJ31" s="495"/>
      <c r="AK31" s="495"/>
      <c r="AL31" s="495"/>
      <c r="AM31" s="669"/>
      <c r="AN31" s="497"/>
      <c r="AO31" s="497"/>
      <c r="AP31" s="498"/>
      <c r="AQ31" s="499"/>
      <c r="AR31" s="499"/>
      <c r="AS31" s="500"/>
    </row>
    <row r="32" spans="2:45" ht="38.25" x14ac:dyDescent="0.25">
      <c r="B32" s="504" t="str">
        <f>'3-IDENTIFICACIÓN DEL RIESGO'!B32</f>
        <v>Inteligencia de la información.</v>
      </c>
      <c r="C32" s="451" t="str">
        <f>'3-IDENTIFICACIÓN DEL RIESGO'!E32</f>
        <v>1. Dirección de Gestión del Ordenamiento Social de la Propiedad.
2. Oficina de Planeación.</v>
      </c>
      <c r="D32" s="490" t="str">
        <f>'3-IDENTIFICACIÓN DEL RIESGO'!G32</f>
        <v>Posibilidad de implementar la información generada por la entidad sin que este aprobada dentro del Sistema Integrado de Gestión en beneficio de grupos de interés, partidos políticos o particulares</v>
      </c>
      <c r="E32" s="490"/>
      <c r="F32" s="169" t="s">
        <v>628</v>
      </c>
      <c r="G32" s="169" t="s">
        <v>629</v>
      </c>
      <c r="H32" s="169" t="s">
        <v>630</v>
      </c>
      <c r="I32" s="169" t="s">
        <v>631</v>
      </c>
      <c r="J32" s="169" t="s">
        <v>632</v>
      </c>
      <c r="K32" s="169" t="s">
        <v>633</v>
      </c>
      <c r="L32" s="169" t="s">
        <v>634</v>
      </c>
      <c r="M32" s="666" t="s">
        <v>186</v>
      </c>
      <c r="N32" s="184">
        <f t="shared" si="0"/>
        <v>15</v>
      </c>
      <c r="O32" s="168" t="s">
        <v>187</v>
      </c>
      <c r="P32" s="184">
        <f t="shared" si="1"/>
        <v>15</v>
      </c>
      <c r="Q32" s="168" t="s">
        <v>188</v>
      </c>
      <c r="R32" s="184">
        <f t="shared" si="2"/>
        <v>15</v>
      </c>
      <c r="S32" s="168" t="s">
        <v>192</v>
      </c>
      <c r="T32" s="184">
        <f t="shared" si="3"/>
        <v>10</v>
      </c>
      <c r="U32" s="168" t="s">
        <v>189</v>
      </c>
      <c r="V32" s="184">
        <f t="shared" si="4"/>
        <v>15</v>
      </c>
      <c r="W32" s="168" t="s">
        <v>190</v>
      </c>
      <c r="X32" s="184">
        <f t="shared" si="5"/>
        <v>15</v>
      </c>
      <c r="Y32" s="168" t="s">
        <v>191</v>
      </c>
      <c r="Z32" s="184">
        <f t="shared" si="6"/>
        <v>10</v>
      </c>
      <c r="AA32" s="116">
        <f t="shared" si="7"/>
        <v>95</v>
      </c>
      <c r="AB32" s="117" t="str">
        <f t="shared" si="8"/>
        <v>Moderado</v>
      </c>
      <c r="AC32" s="667" t="s">
        <v>64</v>
      </c>
      <c r="AD32" s="182" t="str">
        <f t="shared" si="9"/>
        <v>Moderado</v>
      </c>
      <c r="AE32" s="118" t="str">
        <f t="shared" si="10"/>
        <v>50</v>
      </c>
      <c r="AF32" s="668">
        <v>1</v>
      </c>
      <c r="AG32" s="491">
        <f t="shared" ref="AG32" si="74">(AE32+AE33)/AF32</f>
        <v>50</v>
      </c>
      <c r="AH32" s="493" t="str">
        <f t="shared" ref="AH32" si="75">IF(AG32&lt;50,"Débil",IF(AG32&lt;=99,"Moderado",IF(AG32=100,"Fuerte",IF(AG32="","ERROR"))))</f>
        <v>Moderado</v>
      </c>
      <c r="AI32" s="669" t="s">
        <v>92</v>
      </c>
      <c r="AJ32" s="495">
        <f t="shared" ref="AJ32" si="76">IF(AH32="Débil",0,IF(AND(AH32="Moderado",AI32="Directamente"),1,IF(AND(AH32="Moderado",AI32="No disminuye"),0,IF(AND(AH32="Fuerte",AI32="Directamente"),2,IF(AND(AH32="Fuerte",AI32="No disminuye"),0)))))</f>
        <v>1</v>
      </c>
      <c r="AK32" s="495">
        <f>('4-VALORACIÓN DEL RIESGO'!H21-AJ32)</f>
        <v>2</v>
      </c>
      <c r="AL32" s="495" t="str">
        <f t="shared" ref="AL32" si="77">IF(AK32=5,"Casi Seguro",IF(AK32=4,"Probable",IF(AK32=3,"Posible",IF(AK32=2,"Improbable",IF(AK32=1,"Rara Vez",IF(AK32=0,"Rara Vez",IF(AK32&lt;0,"Rara Vez")))))))</f>
        <v>Improbable</v>
      </c>
      <c r="AM32" s="669" t="s">
        <v>94</v>
      </c>
      <c r="AN32" s="496">
        <f t="shared" ref="AN32" si="78">IF(AH32="Débil",0,IF(AND(AH32="Moderado",AM32="Directamente"),1,IF(AND(AH32="Moderado",AM32="Indirectamente"),0,IF(AND(AH32="Moderado",AM32="No disminuye"),0,IF(AND(AH32="Fuerte",AM32="Directamente"),2,IF(AND(AH32="Fuerte",AM32="Indirectamente"),1,IF(AND(AH32="Fuerte",AM32="No disminuye"),0)))))))</f>
        <v>0</v>
      </c>
      <c r="AO32" s="496">
        <f>('4-VALORACIÓN DEL RIESGO'!AD21-AN32)</f>
        <v>5</v>
      </c>
      <c r="AP32" s="498" t="str">
        <f t="shared" ref="AP32" si="79">IF(AO32=5,"Catastrófico",IF(AO32=4,"Mayor",IF(AO32=3,"Moderado",IF(AO32=2,"Moderado",IF(AO32=1,"Moderado")))))</f>
        <v>Catastrófico</v>
      </c>
      <c r="AQ32" s="499"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Extremo</v>
      </c>
      <c r="AR32" s="499"/>
      <c r="AS32" s="500" t="s">
        <v>425</v>
      </c>
    </row>
    <row r="33" spans="2:45" ht="30.75" thickBot="1" x14ac:dyDescent="0.3">
      <c r="B33" s="505"/>
      <c r="C33" s="452"/>
      <c r="D33" s="490"/>
      <c r="E33" s="490"/>
      <c r="F33" s="673"/>
      <c r="G33" s="673"/>
      <c r="H33" s="673"/>
      <c r="I33" s="673"/>
      <c r="J33" s="673"/>
      <c r="K33" s="673"/>
      <c r="L33" s="673"/>
      <c r="M33" s="666"/>
      <c r="N33" s="184" t="b">
        <f t="shared" si="0"/>
        <v>0</v>
      </c>
      <c r="O33" s="168"/>
      <c r="P33" s="184" t="b">
        <f t="shared" si="1"/>
        <v>0</v>
      </c>
      <c r="Q33" s="168"/>
      <c r="R33" s="184" t="b">
        <f t="shared" si="2"/>
        <v>0</v>
      </c>
      <c r="S33" s="168"/>
      <c r="T33" s="184" t="b">
        <f t="shared" si="3"/>
        <v>0</v>
      </c>
      <c r="U33" s="168"/>
      <c r="V33" s="184" t="b">
        <f t="shared" si="4"/>
        <v>0</v>
      </c>
      <c r="W33" s="168"/>
      <c r="X33" s="184" t="b">
        <f t="shared" si="5"/>
        <v>0</v>
      </c>
      <c r="Y33" s="168"/>
      <c r="Z33" s="184" t="b">
        <f t="shared" si="6"/>
        <v>0</v>
      </c>
      <c r="AA33" s="116">
        <f t="shared" si="7"/>
        <v>0</v>
      </c>
      <c r="AB33" s="117" t="str">
        <f t="shared" si="8"/>
        <v>Débil</v>
      </c>
      <c r="AC33" s="667"/>
      <c r="AD33" s="182" t="str">
        <f t="shared" si="9"/>
        <v>Débil</v>
      </c>
      <c r="AE33" s="118" t="str">
        <f t="shared" si="10"/>
        <v>0</v>
      </c>
      <c r="AF33" s="672"/>
      <c r="AG33" s="492"/>
      <c r="AH33" s="494"/>
      <c r="AI33" s="669"/>
      <c r="AJ33" s="495"/>
      <c r="AK33" s="495"/>
      <c r="AL33" s="495"/>
      <c r="AM33" s="669"/>
      <c r="AN33" s="497"/>
      <c r="AO33" s="497"/>
      <c r="AP33" s="498"/>
      <c r="AQ33" s="499"/>
      <c r="AR33" s="499"/>
      <c r="AS33" s="500"/>
    </row>
    <row r="34" spans="2:45" ht="51" x14ac:dyDescent="0.25">
      <c r="B34" s="505"/>
      <c r="C34" s="452"/>
      <c r="D34" s="490" t="str">
        <f>'3-IDENTIFICACIÓN DEL RIESGO'!G34</f>
        <v>Estructurar proyectos de TI para beneficio específico de un tercero o propio.</v>
      </c>
      <c r="E34" s="490"/>
      <c r="F34" s="673" t="s">
        <v>635</v>
      </c>
      <c r="G34" s="673" t="s">
        <v>636</v>
      </c>
      <c r="H34" s="673" t="s">
        <v>637</v>
      </c>
      <c r="I34" s="673" t="s">
        <v>638</v>
      </c>
      <c r="J34" s="673" t="s">
        <v>639</v>
      </c>
      <c r="K34" s="673" t="s">
        <v>640</v>
      </c>
      <c r="L34" s="673" t="s">
        <v>641</v>
      </c>
      <c r="M34" s="666" t="s">
        <v>186</v>
      </c>
      <c r="N34" s="184">
        <f t="shared" si="0"/>
        <v>15</v>
      </c>
      <c r="O34" s="168" t="s">
        <v>187</v>
      </c>
      <c r="P34" s="184">
        <f t="shared" si="1"/>
        <v>15</v>
      </c>
      <c r="Q34" s="168" t="s">
        <v>188</v>
      </c>
      <c r="R34" s="184">
        <f t="shared" si="2"/>
        <v>15</v>
      </c>
      <c r="S34" s="168" t="s">
        <v>61</v>
      </c>
      <c r="T34" s="184">
        <f t="shared" si="3"/>
        <v>15</v>
      </c>
      <c r="U34" s="168" t="s">
        <v>189</v>
      </c>
      <c r="V34" s="184">
        <f t="shared" si="4"/>
        <v>15</v>
      </c>
      <c r="W34" s="168" t="s">
        <v>190</v>
      </c>
      <c r="X34" s="184">
        <f t="shared" si="5"/>
        <v>15</v>
      </c>
      <c r="Y34" s="168" t="s">
        <v>191</v>
      </c>
      <c r="Z34" s="184">
        <f t="shared" si="6"/>
        <v>10</v>
      </c>
      <c r="AA34" s="116">
        <f t="shared" si="7"/>
        <v>100</v>
      </c>
      <c r="AB34" s="117" t="str">
        <f t="shared" si="8"/>
        <v>Fuerte</v>
      </c>
      <c r="AC34" s="667" t="s">
        <v>64</v>
      </c>
      <c r="AD34" s="182" t="str">
        <f t="shared" si="9"/>
        <v>Fuerte</v>
      </c>
      <c r="AE34" s="118" t="str">
        <f t="shared" si="10"/>
        <v>100</v>
      </c>
      <c r="AF34" s="668">
        <v>1</v>
      </c>
      <c r="AG34" s="491">
        <f t="shared" ref="AG34" si="81">(AE34+AE35)/AF34</f>
        <v>100</v>
      </c>
      <c r="AH34" s="493" t="str">
        <f t="shared" ref="AH34" si="82">IF(AG34&lt;50,"Débil",IF(AG34&lt;=99,"Moderado",IF(AG34=100,"Fuerte",IF(AG34="","ERROR"))))</f>
        <v>Fuerte</v>
      </c>
      <c r="AI34" s="669" t="s">
        <v>92</v>
      </c>
      <c r="AJ34" s="495">
        <f t="shared" ref="AJ34" si="83">IF(AH34="Débil",0,IF(AND(AH34="Moderado",AI34="Directamente"),1,IF(AND(AH34="Moderado",AI34="No disminuye"),0,IF(AND(AH34="Fuerte",AI34="Directamente"),2,IF(AND(AH34="Fuerte",AI34="No disminuye"),0)))))</f>
        <v>2</v>
      </c>
      <c r="AK34" s="495">
        <f>('4-VALORACIÓN DEL RIESGO'!H22-AJ34)</f>
        <v>-1</v>
      </c>
      <c r="AL34" s="495" t="str">
        <f t="shared" ref="AL34" si="84">IF(AK34=5,"Casi Seguro",IF(AK34=4,"Probable",IF(AK34=3,"Posible",IF(AK34=2,"Improbable",IF(AK34=1,"Rara Vez",IF(AK34=0,"Rara Vez",IF(AK34&lt;0,"Rara Vez")))))))</f>
        <v>Rara Vez</v>
      </c>
      <c r="AM34" s="669" t="s">
        <v>92</v>
      </c>
      <c r="AN34" s="496">
        <f t="shared" ref="AN34" si="85">IF(AH34="Débil",0,IF(AND(AH34="Moderado",AM34="Directamente"),1,IF(AND(AH34="Moderado",AM34="Indirectamente"),0,IF(AND(AH34="Moderado",AM34="No disminuye"),0,IF(AND(AH34="Fuerte",AM34="Directamente"),2,IF(AND(AH34="Fuerte",AM34="Indirectamente"),1,IF(AND(AH34="Fuerte",AM34="No disminuye"),0)))))))</f>
        <v>2</v>
      </c>
      <c r="AO34" s="496">
        <f>('4-VALORACIÓN DEL RIESGO'!AD22-AN34)</f>
        <v>3</v>
      </c>
      <c r="AP34" s="498" t="str">
        <f t="shared" ref="AP34" si="86">IF(AO34=5,"Catastrófico",IF(AO34=4,"Mayor",IF(AO34=3,"Moderado",IF(AO34=2,"Moderado",IF(AO34=1,"Moderado")))))</f>
        <v>Moderado</v>
      </c>
      <c r="AQ34" s="499" t="str">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Moderado</v>
      </c>
      <c r="AR34" s="499"/>
      <c r="AS34" s="500" t="s">
        <v>425</v>
      </c>
    </row>
    <row r="35" spans="2:45" ht="30.75" thickBot="1" x14ac:dyDescent="0.3">
      <c r="B35" s="505"/>
      <c r="C35" s="452"/>
      <c r="D35" s="490"/>
      <c r="E35" s="490"/>
      <c r="F35" s="673"/>
      <c r="G35" s="673"/>
      <c r="H35" s="673"/>
      <c r="I35" s="673"/>
      <c r="J35" s="673"/>
      <c r="K35" s="673"/>
      <c r="L35" s="673"/>
      <c r="M35" s="666"/>
      <c r="N35" s="184" t="b">
        <f t="shared" si="0"/>
        <v>0</v>
      </c>
      <c r="O35" s="168"/>
      <c r="P35" s="184" t="b">
        <f t="shared" si="1"/>
        <v>0</v>
      </c>
      <c r="Q35" s="168"/>
      <c r="R35" s="184" t="b">
        <f t="shared" si="2"/>
        <v>0</v>
      </c>
      <c r="S35" s="168"/>
      <c r="T35" s="184" t="b">
        <f t="shared" si="3"/>
        <v>0</v>
      </c>
      <c r="U35" s="168"/>
      <c r="V35" s="184" t="b">
        <f t="shared" si="4"/>
        <v>0</v>
      </c>
      <c r="W35" s="168"/>
      <c r="X35" s="184" t="b">
        <f t="shared" si="5"/>
        <v>0</v>
      </c>
      <c r="Y35" s="168"/>
      <c r="Z35" s="184" t="b">
        <f t="shared" si="6"/>
        <v>0</v>
      </c>
      <c r="AA35" s="116">
        <f t="shared" si="7"/>
        <v>0</v>
      </c>
      <c r="AB35" s="117" t="str">
        <f t="shared" si="8"/>
        <v>Débil</v>
      </c>
      <c r="AC35" s="667"/>
      <c r="AD35" s="182" t="str">
        <f t="shared" si="9"/>
        <v>Débil</v>
      </c>
      <c r="AE35" s="118" t="str">
        <f t="shared" si="10"/>
        <v>0</v>
      </c>
      <c r="AF35" s="672"/>
      <c r="AG35" s="492"/>
      <c r="AH35" s="494"/>
      <c r="AI35" s="669"/>
      <c r="AJ35" s="495"/>
      <c r="AK35" s="495"/>
      <c r="AL35" s="495"/>
      <c r="AM35" s="669"/>
      <c r="AN35" s="497"/>
      <c r="AO35" s="497"/>
      <c r="AP35" s="498"/>
      <c r="AQ35" s="499"/>
      <c r="AR35" s="499"/>
      <c r="AS35" s="500"/>
    </row>
    <row r="36" spans="2:45" ht="30" x14ac:dyDescent="0.25">
      <c r="B36" s="505"/>
      <c r="C36" s="452"/>
      <c r="D36" s="490" t="str">
        <f>'3-IDENTIFICACIÓN DEL RIESGO'!G36</f>
        <v>Riesgo 3</v>
      </c>
      <c r="E36" s="490"/>
      <c r="F36" s="673"/>
      <c r="G36" s="673"/>
      <c r="H36" s="673"/>
      <c r="I36" s="673"/>
      <c r="J36" s="673"/>
      <c r="K36" s="673"/>
      <c r="L36" s="673"/>
      <c r="M36" s="666"/>
      <c r="N36" s="184" t="b">
        <f t="shared" si="0"/>
        <v>0</v>
      </c>
      <c r="O36" s="168"/>
      <c r="P36" s="184" t="b">
        <f t="shared" si="1"/>
        <v>0</v>
      </c>
      <c r="Q36" s="168"/>
      <c r="R36" s="184" t="b">
        <f t="shared" si="2"/>
        <v>0</v>
      </c>
      <c r="S36" s="168"/>
      <c r="T36" s="184" t="b">
        <f t="shared" si="3"/>
        <v>0</v>
      </c>
      <c r="U36" s="168"/>
      <c r="V36" s="184" t="b">
        <f t="shared" si="4"/>
        <v>0</v>
      </c>
      <c r="W36" s="168"/>
      <c r="X36" s="184" t="b">
        <f t="shared" si="5"/>
        <v>0</v>
      </c>
      <c r="Y36" s="168"/>
      <c r="Z36" s="184" t="b">
        <f t="shared" si="6"/>
        <v>0</v>
      </c>
      <c r="AA36" s="116">
        <f t="shared" si="7"/>
        <v>0</v>
      </c>
      <c r="AB36" s="117" t="str">
        <f t="shared" si="8"/>
        <v>Débil</v>
      </c>
      <c r="AC36" s="667"/>
      <c r="AD36" s="182" t="str">
        <f t="shared" si="9"/>
        <v>Débil</v>
      </c>
      <c r="AE36" s="118" t="str">
        <f t="shared" si="10"/>
        <v>0</v>
      </c>
      <c r="AF36" s="668"/>
      <c r="AG36" s="491" t="e">
        <f t="shared" ref="AG36" si="88">(AE36+AE37)/AF36</f>
        <v>#DIV/0!</v>
      </c>
      <c r="AH36" s="493" t="e">
        <f t="shared" ref="AH36" si="89">IF(AG36&lt;50,"Débil",IF(AG36&lt;=99,"Moderado",IF(AG36=100,"Fuerte",IF(AG36="","ERROR"))))</f>
        <v>#DIV/0!</v>
      </c>
      <c r="AI36" s="669"/>
      <c r="AJ36" s="495" t="e">
        <f t="shared" ref="AJ36" si="90">IF(AH36="Débil",0,IF(AND(AH36="Moderado",AI36="Directamente"),1,IF(AND(AH36="Moderado",AI36="No disminuye"),0,IF(AND(AH36="Fuerte",AI36="Directamente"),2,IF(AND(AH36="Fuerte",AI36="No disminuye"),0)))))</f>
        <v>#DIV/0!</v>
      </c>
      <c r="AK36" s="495" t="e">
        <f>('4-VALORACIÓN DEL RIESGO'!H23-AJ36)</f>
        <v>#DIV/0!</v>
      </c>
      <c r="AL36" s="495" t="e">
        <f t="shared" ref="AL36" si="91">IF(AK36=5,"Casi Seguro",IF(AK36=4,"Probable",IF(AK36=3,"Posible",IF(AK36=2,"Improbable",IF(AK36=1,"Rara Vez",IF(AK36=0,"Rara Vez",IF(AK36&lt;0,"Rara Vez")))))))</f>
        <v>#DIV/0!</v>
      </c>
      <c r="AM36" s="669"/>
      <c r="AN36" s="496" t="e">
        <f t="shared" ref="AN36" si="92">IF(AH36="Débil",0,IF(AND(AH36="Moderado",AM36="Directamente"),1,IF(AND(AH36="Moderado",AM36="Indirectamente"),0,IF(AND(AH36="Moderado",AM36="No disminuye"),0,IF(AND(AH36="Fuerte",AM36="Directamente"),2,IF(AND(AH36="Fuerte",AM36="Indirectamente"),1,IF(AND(AH36="Fuerte",AM36="No disminuye"),0)))))))</f>
        <v>#DIV/0!</v>
      </c>
      <c r="AO36" s="496" t="e">
        <f>('4-VALORACIÓN DEL RIESGO'!AD23-AN36)</f>
        <v>#DIV/0!</v>
      </c>
      <c r="AP36" s="498" t="e">
        <f t="shared" ref="AP36" si="93">IF(AO36=5,"Catastrófico",IF(AO36=4,"Mayor",IF(AO36=3,"Moderado",IF(AO36=2,"Moderado",IF(AO36=1,"Moderado")))))</f>
        <v>#DIV/0!</v>
      </c>
      <c r="AQ36" s="499"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499"/>
      <c r="AS36" s="500" t="s">
        <v>425</v>
      </c>
    </row>
    <row r="37" spans="2:45" ht="30.75" thickBot="1" x14ac:dyDescent="0.3">
      <c r="B37" s="505"/>
      <c r="C37" s="452"/>
      <c r="D37" s="490"/>
      <c r="E37" s="490"/>
      <c r="F37" s="673"/>
      <c r="G37" s="673"/>
      <c r="H37" s="673"/>
      <c r="I37" s="673"/>
      <c r="J37" s="673"/>
      <c r="K37" s="673"/>
      <c r="L37" s="673"/>
      <c r="M37" s="666"/>
      <c r="N37" s="184" t="b">
        <f t="shared" si="0"/>
        <v>0</v>
      </c>
      <c r="O37" s="168"/>
      <c r="P37" s="184" t="b">
        <f t="shared" si="1"/>
        <v>0</v>
      </c>
      <c r="Q37" s="168"/>
      <c r="R37" s="184" t="b">
        <f t="shared" si="2"/>
        <v>0</v>
      </c>
      <c r="S37" s="168"/>
      <c r="T37" s="184" t="b">
        <f t="shared" si="3"/>
        <v>0</v>
      </c>
      <c r="U37" s="168"/>
      <c r="V37" s="184" t="b">
        <f t="shared" si="4"/>
        <v>0</v>
      </c>
      <c r="W37" s="168"/>
      <c r="X37" s="184" t="b">
        <f t="shared" si="5"/>
        <v>0</v>
      </c>
      <c r="Y37" s="168"/>
      <c r="Z37" s="184" t="b">
        <f t="shared" si="6"/>
        <v>0</v>
      </c>
      <c r="AA37" s="116">
        <f t="shared" si="7"/>
        <v>0</v>
      </c>
      <c r="AB37" s="117" t="str">
        <f t="shared" si="8"/>
        <v>Débil</v>
      </c>
      <c r="AC37" s="667"/>
      <c r="AD37" s="182" t="str">
        <f t="shared" si="9"/>
        <v>Débil</v>
      </c>
      <c r="AE37" s="118" t="str">
        <f t="shared" si="10"/>
        <v>0</v>
      </c>
      <c r="AF37" s="672"/>
      <c r="AG37" s="492"/>
      <c r="AH37" s="494"/>
      <c r="AI37" s="669"/>
      <c r="AJ37" s="495"/>
      <c r="AK37" s="495"/>
      <c r="AL37" s="495"/>
      <c r="AM37" s="669"/>
      <c r="AN37" s="497"/>
      <c r="AO37" s="497"/>
      <c r="AP37" s="498"/>
      <c r="AQ37" s="499"/>
      <c r="AR37" s="499"/>
      <c r="AS37" s="500"/>
    </row>
    <row r="38" spans="2:45" ht="30" x14ac:dyDescent="0.25">
      <c r="B38" s="505"/>
      <c r="C38" s="452"/>
      <c r="D38" s="490" t="str">
        <f>'3-IDENTIFICACIÓN DEL RIESGO'!G38</f>
        <v>Riesgo 4</v>
      </c>
      <c r="E38" s="490"/>
      <c r="F38" s="673"/>
      <c r="G38" s="673"/>
      <c r="H38" s="673"/>
      <c r="I38" s="673"/>
      <c r="J38" s="673"/>
      <c r="K38" s="673"/>
      <c r="L38" s="673"/>
      <c r="M38" s="666"/>
      <c r="N38" s="184" t="b">
        <f t="shared" si="0"/>
        <v>0</v>
      </c>
      <c r="O38" s="168"/>
      <c r="P38" s="184" t="b">
        <f t="shared" si="1"/>
        <v>0</v>
      </c>
      <c r="Q38" s="168"/>
      <c r="R38" s="184" t="b">
        <f t="shared" si="2"/>
        <v>0</v>
      </c>
      <c r="S38" s="168"/>
      <c r="T38" s="184" t="b">
        <f t="shared" si="3"/>
        <v>0</v>
      </c>
      <c r="U38" s="168"/>
      <c r="V38" s="184" t="b">
        <f t="shared" si="4"/>
        <v>0</v>
      </c>
      <c r="W38" s="168"/>
      <c r="X38" s="184" t="b">
        <f t="shared" si="5"/>
        <v>0</v>
      </c>
      <c r="Y38" s="168"/>
      <c r="Z38" s="184" t="b">
        <f t="shared" si="6"/>
        <v>0</v>
      </c>
      <c r="AA38" s="116">
        <f t="shared" si="7"/>
        <v>0</v>
      </c>
      <c r="AB38" s="117" t="str">
        <f t="shared" si="8"/>
        <v>Débil</v>
      </c>
      <c r="AC38" s="667"/>
      <c r="AD38" s="182" t="str">
        <f t="shared" si="9"/>
        <v>Débil</v>
      </c>
      <c r="AE38" s="118" t="str">
        <f t="shared" si="10"/>
        <v>0</v>
      </c>
      <c r="AF38" s="668"/>
      <c r="AG38" s="491" t="e">
        <f t="shared" ref="AG38" si="95">(AE38+AE39)/AF38</f>
        <v>#DIV/0!</v>
      </c>
      <c r="AH38" s="493" t="e">
        <f t="shared" ref="AH38" si="96">IF(AG38&lt;50,"Débil",IF(AG38&lt;=99,"Moderado",IF(AG38=100,"Fuerte",IF(AG38="","ERROR"))))</f>
        <v>#DIV/0!</v>
      </c>
      <c r="AI38" s="669"/>
      <c r="AJ38" s="495" t="e">
        <f t="shared" ref="AJ38" si="97">IF(AH38="Débil",0,IF(AND(AH38="Moderado",AI38="Directamente"),1,IF(AND(AH38="Moderado",AI38="No disminuye"),0,IF(AND(AH38="Fuerte",AI38="Directamente"),2,IF(AND(AH38="Fuerte",AI38="No disminuye"),0)))))</f>
        <v>#DIV/0!</v>
      </c>
      <c r="AK38" s="495" t="e">
        <f>('4-VALORACIÓN DEL RIESGO'!H24-AJ38)</f>
        <v>#DIV/0!</v>
      </c>
      <c r="AL38" s="495" t="e">
        <f t="shared" ref="AL38" si="98">IF(AK38=5,"Casi Seguro",IF(AK38=4,"Probable",IF(AK38=3,"Posible",IF(AK38=2,"Improbable",IF(AK38=1,"Rara Vez",IF(AK38=0,"Rara Vez",IF(AK38&lt;0,"Rara Vez")))))))</f>
        <v>#DIV/0!</v>
      </c>
      <c r="AM38" s="669"/>
      <c r="AN38" s="496" t="e">
        <f t="shared" ref="AN38" si="99">IF(AH38="Débil",0,IF(AND(AH38="Moderado",AM38="Directamente"),1,IF(AND(AH38="Moderado",AM38="Indirectamente"),0,IF(AND(AH38="Moderado",AM38="No disminuye"),0,IF(AND(AH38="Fuerte",AM38="Directamente"),2,IF(AND(AH38="Fuerte",AM38="Indirectamente"),1,IF(AND(AH38="Fuerte",AM38="No disminuye"),0)))))))</f>
        <v>#DIV/0!</v>
      </c>
      <c r="AO38" s="496" t="e">
        <f>('4-VALORACIÓN DEL RIESGO'!AD24-AN38)</f>
        <v>#DIV/0!</v>
      </c>
      <c r="AP38" s="498" t="e">
        <f t="shared" ref="AP38" si="100">IF(AO38=5,"Catastrófico",IF(AO38=4,"Mayor",IF(AO38=3,"Moderado",IF(AO38=2,"Moderado",IF(AO38=1,"Moderado")))))</f>
        <v>#DIV/0!</v>
      </c>
      <c r="AQ38" s="499"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499"/>
      <c r="AS38" s="500" t="s">
        <v>425</v>
      </c>
    </row>
    <row r="39" spans="2:45" ht="30.75" thickBot="1" x14ac:dyDescent="0.3">
      <c r="B39" s="505"/>
      <c r="C39" s="452"/>
      <c r="D39" s="490"/>
      <c r="E39" s="490"/>
      <c r="F39" s="673"/>
      <c r="G39" s="673"/>
      <c r="H39" s="673"/>
      <c r="I39" s="673"/>
      <c r="J39" s="673"/>
      <c r="K39" s="673"/>
      <c r="L39" s="673"/>
      <c r="M39" s="666"/>
      <c r="N39" s="184" t="b">
        <f t="shared" si="0"/>
        <v>0</v>
      </c>
      <c r="O39" s="168"/>
      <c r="P39" s="184" t="b">
        <f t="shared" si="1"/>
        <v>0</v>
      </c>
      <c r="Q39" s="168"/>
      <c r="R39" s="184" t="b">
        <f t="shared" si="2"/>
        <v>0</v>
      </c>
      <c r="S39" s="168"/>
      <c r="T39" s="184" t="b">
        <f t="shared" si="3"/>
        <v>0</v>
      </c>
      <c r="U39" s="168"/>
      <c r="V39" s="184" t="b">
        <f t="shared" si="4"/>
        <v>0</v>
      </c>
      <c r="W39" s="168"/>
      <c r="X39" s="184" t="b">
        <f t="shared" si="5"/>
        <v>0</v>
      </c>
      <c r="Y39" s="168"/>
      <c r="Z39" s="184" t="b">
        <f t="shared" si="6"/>
        <v>0</v>
      </c>
      <c r="AA39" s="116">
        <f t="shared" si="7"/>
        <v>0</v>
      </c>
      <c r="AB39" s="117" t="str">
        <f t="shared" si="8"/>
        <v>Débil</v>
      </c>
      <c r="AC39" s="667"/>
      <c r="AD39" s="182" t="str">
        <f t="shared" si="9"/>
        <v>Débil</v>
      </c>
      <c r="AE39" s="118" t="str">
        <f t="shared" si="10"/>
        <v>0</v>
      </c>
      <c r="AF39" s="672"/>
      <c r="AG39" s="492"/>
      <c r="AH39" s="494"/>
      <c r="AI39" s="669"/>
      <c r="AJ39" s="495"/>
      <c r="AK39" s="495"/>
      <c r="AL39" s="495"/>
      <c r="AM39" s="669"/>
      <c r="AN39" s="497"/>
      <c r="AO39" s="497"/>
      <c r="AP39" s="498"/>
      <c r="AQ39" s="499"/>
      <c r="AR39" s="499"/>
      <c r="AS39" s="500"/>
    </row>
    <row r="40" spans="2:45" ht="30" x14ac:dyDescent="0.25">
      <c r="B40" s="505"/>
      <c r="C40" s="452"/>
      <c r="D40" s="490" t="str">
        <f>'3-IDENTIFICACIÓN DEL RIESGO'!G40</f>
        <v>Riesgo 5</v>
      </c>
      <c r="E40" s="490"/>
      <c r="F40" s="673"/>
      <c r="G40" s="673"/>
      <c r="H40" s="673"/>
      <c r="I40" s="673"/>
      <c r="J40" s="673"/>
      <c r="K40" s="673"/>
      <c r="L40" s="673"/>
      <c r="M40" s="666"/>
      <c r="N40" s="184" t="b">
        <f t="shared" si="0"/>
        <v>0</v>
      </c>
      <c r="O40" s="168"/>
      <c r="P40" s="184" t="b">
        <f t="shared" si="1"/>
        <v>0</v>
      </c>
      <c r="Q40" s="168"/>
      <c r="R40" s="184" t="b">
        <f t="shared" si="2"/>
        <v>0</v>
      </c>
      <c r="S40" s="168"/>
      <c r="T40" s="184" t="b">
        <f t="shared" si="3"/>
        <v>0</v>
      </c>
      <c r="U40" s="168"/>
      <c r="V40" s="184" t="b">
        <f t="shared" si="4"/>
        <v>0</v>
      </c>
      <c r="W40" s="168"/>
      <c r="X40" s="184" t="b">
        <f t="shared" si="5"/>
        <v>0</v>
      </c>
      <c r="Y40" s="168"/>
      <c r="Z40" s="184" t="b">
        <f t="shared" si="6"/>
        <v>0</v>
      </c>
      <c r="AA40" s="116">
        <f t="shared" si="7"/>
        <v>0</v>
      </c>
      <c r="AB40" s="117" t="str">
        <f t="shared" si="8"/>
        <v>Débil</v>
      </c>
      <c r="AC40" s="667"/>
      <c r="AD40" s="182" t="str">
        <f t="shared" si="9"/>
        <v>Débil</v>
      </c>
      <c r="AE40" s="118" t="str">
        <f t="shared" si="10"/>
        <v>0</v>
      </c>
      <c r="AF40" s="668"/>
      <c r="AG40" s="491" t="e">
        <f t="shared" ref="AG40" si="102">(AE40+AE41)/AF40</f>
        <v>#DIV/0!</v>
      </c>
      <c r="AH40" s="493" t="e">
        <f t="shared" ref="AH40" si="103">IF(AG40&lt;50,"Débil",IF(AG40&lt;=99,"Moderado",IF(AG40=100,"Fuerte",IF(AG40="","ERROR"))))</f>
        <v>#DIV/0!</v>
      </c>
      <c r="AI40" s="669"/>
      <c r="AJ40" s="495" t="e">
        <f t="shared" ref="AJ40" si="104">IF(AH40="Débil",0,IF(AND(AH40="Moderado",AI40="Directamente"),1,IF(AND(AH40="Moderado",AI40="No disminuye"),0,IF(AND(AH40="Fuerte",AI40="Directamente"),2,IF(AND(AH40="Fuerte",AI40="No disminuye"),0)))))</f>
        <v>#DIV/0!</v>
      </c>
      <c r="AK40" s="495" t="e">
        <f>('4-VALORACIÓN DEL RIESGO'!H25-AJ40)</f>
        <v>#DIV/0!</v>
      </c>
      <c r="AL40" s="495" t="e">
        <f t="shared" ref="AL40" si="105">IF(AK40=5,"Casi Seguro",IF(AK40=4,"Probable",IF(AK40=3,"Posible",IF(AK40=2,"Improbable",IF(AK40=1,"Rara Vez",IF(AK40=0,"Rara Vez",IF(AK40&lt;0,"Rara Vez")))))))</f>
        <v>#DIV/0!</v>
      </c>
      <c r="AM40" s="669"/>
      <c r="AN40" s="496" t="e">
        <f t="shared" ref="AN40" si="106">IF(AH40="Débil",0,IF(AND(AH40="Moderado",AM40="Directamente"),1,IF(AND(AH40="Moderado",AM40="Indirectamente"),0,IF(AND(AH40="Moderado",AM40="No disminuye"),0,IF(AND(AH40="Fuerte",AM40="Directamente"),2,IF(AND(AH40="Fuerte",AM40="Indirectamente"),1,IF(AND(AH40="Fuerte",AM40="No disminuye"),0)))))))</f>
        <v>#DIV/0!</v>
      </c>
      <c r="AO40" s="496" t="e">
        <f>('4-VALORACIÓN DEL RIESGO'!AD25-AN40)</f>
        <v>#DIV/0!</v>
      </c>
      <c r="AP40" s="498" t="e">
        <f t="shared" ref="AP40" si="107">IF(AO40=5,"Catastrófico",IF(AO40=4,"Mayor",IF(AO40=3,"Moderado",IF(AO40=2,"Moderado",IF(AO40=1,"Moderado")))))</f>
        <v>#DIV/0!</v>
      </c>
      <c r="AQ40" s="499"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499"/>
      <c r="AS40" s="500" t="s">
        <v>425</v>
      </c>
    </row>
    <row r="41" spans="2:45" ht="30.75" thickBot="1" x14ac:dyDescent="0.3">
      <c r="B41" s="506"/>
      <c r="C41" s="453"/>
      <c r="D41" s="490"/>
      <c r="E41" s="490"/>
      <c r="F41" s="673"/>
      <c r="G41" s="673"/>
      <c r="H41" s="673"/>
      <c r="I41" s="673"/>
      <c r="J41" s="673"/>
      <c r="K41" s="673"/>
      <c r="L41" s="673"/>
      <c r="M41" s="666"/>
      <c r="N41" s="184" t="b">
        <f t="shared" si="0"/>
        <v>0</v>
      </c>
      <c r="O41" s="168"/>
      <c r="P41" s="184" t="b">
        <f t="shared" si="1"/>
        <v>0</v>
      </c>
      <c r="Q41" s="168"/>
      <c r="R41" s="184" t="b">
        <f t="shared" si="2"/>
        <v>0</v>
      </c>
      <c r="S41" s="168"/>
      <c r="T41" s="184" t="b">
        <f t="shared" si="3"/>
        <v>0</v>
      </c>
      <c r="U41" s="168"/>
      <c r="V41" s="184" t="b">
        <f t="shared" si="4"/>
        <v>0</v>
      </c>
      <c r="W41" s="168"/>
      <c r="X41" s="184" t="b">
        <f t="shared" si="5"/>
        <v>0</v>
      </c>
      <c r="Y41" s="168"/>
      <c r="Z41" s="184" t="b">
        <f t="shared" si="6"/>
        <v>0</v>
      </c>
      <c r="AA41" s="116">
        <f t="shared" si="7"/>
        <v>0</v>
      </c>
      <c r="AB41" s="117" t="str">
        <f t="shared" si="8"/>
        <v>Débil</v>
      </c>
      <c r="AC41" s="667"/>
      <c r="AD41" s="182" t="str">
        <f t="shared" si="9"/>
        <v>Débil</v>
      </c>
      <c r="AE41" s="118" t="str">
        <f t="shared" si="10"/>
        <v>0</v>
      </c>
      <c r="AF41" s="672"/>
      <c r="AG41" s="492"/>
      <c r="AH41" s="494"/>
      <c r="AI41" s="669"/>
      <c r="AJ41" s="495"/>
      <c r="AK41" s="495"/>
      <c r="AL41" s="495"/>
      <c r="AM41" s="669"/>
      <c r="AN41" s="497"/>
      <c r="AO41" s="497"/>
      <c r="AP41" s="498"/>
      <c r="AQ41" s="499"/>
      <c r="AR41" s="499"/>
      <c r="AS41" s="500"/>
    </row>
    <row r="42" spans="2:45" ht="51" x14ac:dyDescent="0.25">
      <c r="B42" s="501" t="str">
        <f>'3-IDENTIFICACIÓN DEL RIESGO'!B42</f>
        <v>Gestión del Modelo de Atención.</v>
      </c>
      <c r="C42" s="451" t="str">
        <f>'3-IDENTIFICACIÓN DEL RIESGO'!E42</f>
        <v>1. Secretaría General.
2. Dirección de Gestión del Ordenamiento social de la Propiedad.
3. Dirección Acceso a Tierras.
4. Dirección Gestión Jurídica de Tierras.
5. Dirección Asuntos Étnicos.</v>
      </c>
      <c r="D42" s="490" t="str">
        <f>'3-IDENTIFICACIÓN DEL RIESGO'!G42</f>
        <v xml:space="preserve">Omitir o dilatar intencionalmente la gestión de PQRSD para beneficio propio o de terceros </v>
      </c>
      <c r="E42" s="490"/>
      <c r="F42" s="673" t="s">
        <v>642</v>
      </c>
      <c r="G42" s="673" t="s">
        <v>643</v>
      </c>
      <c r="H42" s="673" t="s">
        <v>644</v>
      </c>
      <c r="I42" s="673" t="s">
        <v>645</v>
      </c>
      <c r="J42" s="673" t="s">
        <v>646</v>
      </c>
      <c r="K42" s="673" t="s">
        <v>647</v>
      </c>
      <c r="L42" s="673" t="s">
        <v>648</v>
      </c>
      <c r="M42" s="666" t="s">
        <v>186</v>
      </c>
      <c r="N42" s="184">
        <f t="shared" si="0"/>
        <v>15</v>
      </c>
      <c r="O42" s="168" t="s">
        <v>187</v>
      </c>
      <c r="P42" s="184">
        <f t="shared" si="1"/>
        <v>15</v>
      </c>
      <c r="Q42" s="168" t="s">
        <v>188</v>
      </c>
      <c r="R42" s="184">
        <f t="shared" si="2"/>
        <v>15</v>
      </c>
      <c r="S42" s="168" t="s">
        <v>192</v>
      </c>
      <c r="T42" s="184">
        <f t="shared" si="3"/>
        <v>10</v>
      </c>
      <c r="U42" s="168" t="s">
        <v>189</v>
      </c>
      <c r="V42" s="184">
        <f t="shared" si="4"/>
        <v>15</v>
      </c>
      <c r="W42" s="168" t="s">
        <v>194</v>
      </c>
      <c r="X42" s="184">
        <f t="shared" si="5"/>
        <v>0</v>
      </c>
      <c r="Y42" s="168" t="s">
        <v>191</v>
      </c>
      <c r="Z42" s="184">
        <f t="shared" si="6"/>
        <v>10</v>
      </c>
      <c r="AA42" s="116">
        <f t="shared" si="7"/>
        <v>80</v>
      </c>
      <c r="AB42" s="117" t="str">
        <f t="shared" si="8"/>
        <v>Débil</v>
      </c>
      <c r="AC42" s="667" t="s">
        <v>64</v>
      </c>
      <c r="AD42" s="182" t="str">
        <f t="shared" si="9"/>
        <v>Débil</v>
      </c>
      <c r="AE42" s="118" t="str">
        <f t="shared" si="10"/>
        <v>0</v>
      </c>
      <c r="AF42" s="668">
        <v>1</v>
      </c>
      <c r="AG42" s="491">
        <f t="shared" ref="AG42" si="109">(AE42+AE43)/AF42</f>
        <v>0</v>
      </c>
      <c r="AH42" s="493" t="str">
        <f t="shared" ref="AH42" si="110">IF(AG42&lt;50,"Débil",IF(AG42&lt;=99,"Moderado",IF(AG42=100,"Fuerte",IF(AG42="","ERROR"))))</f>
        <v>Débil</v>
      </c>
      <c r="AI42" s="669" t="s">
        <v>94</v>
      </c>
      <c r="AJ42" s="495">
        <f t="shared" ref="AJ42" si="111">IF(AH42="Débil",0,IF(AND(AH42="Moderado",AI42="Directamente"),1,IF(AND(AH42="Moderado",AI42="No disminuye"),0,IF(AND(AH42="Fuerte",AI42="Directamente"),2,IF(AND(AH42="Fuerte",AI42="No disminuye"),0)))))</f>
        <v>0</v>
      </c>
      <c r="AK42" s="495">
        <f>('4-VALORACIÓN DEL RIESGO'!H26-AJ42)</f>
        <v>3</v>
      </c>
      <c r="AL42" s="495" t="str">
        <f t="shared" ref="AL42" si="112">IF(AK42=5,"Casi Seguro",IF(AK42=4,"Probable",IF(AK42=3,"Posible",IF(AK42=2,"Improbable",IF(AK42=1,"Rara Vez",IF(AK42=0,"Rara Vez",IF(AK42&lt;0,"Rara Vez")))))))</f>
        <v>Posible</v>
      </c>
      <c r="AM42" s="669" t="s">
        <v>93</v>
      </c>
      <c r="AN42" s="496">
        <f t="shared" ref="AN42" si="113">IF(AH42="Débil",0,IF(AND(AH42="Moderado",AM42="Directamente"),1,IF(AND(AH42="Moderado",AM42="Indirectamente"),0,IF(AND(AH42="Moderado",AM42="No disminuye"),0,IF(AND(AH42="Fuerte",AM42="Directamente"),2,IF(AND(AH42="Fuerte",AM42="Indirectamente"),1,IF(AND(AH42="Fuerte",AM42="No disminuye"),0)))))))</f>
        <v>0</v>
      </c>
      <c r="AO42" s="496">
        <f>('4-VALORACIÓN DEL RIESGO'!AD26-AN42)</f>
        <v>5</v>
      </c>
      <c r="AP42" s="498" t="str">
        <f t="shared" ref="AP42" si="114">IF(AO42=5,"Catastrófico",IF(AO42=4,"Mayor",IF(AO42=3,"Moderado",IF(AO42=2,"Moderado",IF(AO42=1,"Moderado")))))</f>
        <v>Catastrófico</v>
      </c>
      <c r="AQ42" s="499"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499"/>
      <c r="AS42" s="500" t="s">
        <v>425</v>
      </c>
    </row>
    <row r="43" spans="2:45" ht="30.75" thickBot="1" x14ac:dyDescent="0.3">
      <c r="B43" s="502"/>
      <c r="C43" s="452"/>
      <c r="D43" s="490"/>
      <c r="E43" s="490"/>
      <c r="F43" s="673"/>
      <c r="G43" s="673"/>
      <c r="H43" s="673"/>
      <c r="I43" s="673"/>
      <c r="J43" s="673"/>
      <c r="K43" s="673"/>
      <c r="L43" s="673"/>
      <c r="M43" s="666"/>
      <c r="N43" s="184" t="b">
        <f t="shared" si="0"/>
        <v>0</v>
      </c>
      <c r="O43" s="168"/>
      <c r="P43" s="184" t="b">
        <f t="shared" si="1"/>
        <v>0</v>
      </c>
      <c r="Q43" s="168"/>
      <c r="R43" s="184" t="b">
        <f t="shared" si="2"/>
        <v>0</v>
      </c>
      <c r="S43" s="168"/>
      <c r="T43" s="184" t="b">
        <f t="shared" si="3"/>
        <v>0</v>
      </c>
      <c r="U43" s="168"/>
      <c r="V43" s="184" t="b">
        <f t="shared" si="4"/>
        <v>0</v>
      </c>
      <c r="W43" s="168"/>
      <c r="X43" s="184" t="b">
        <f t="shared" si="5"/>
        <v>0</v>
      </c>
      <c r="Y43" s="168"/>
      <c r="Z43" s="184" t="b">
        <f t="shared" si="6"/>
        <v>0</v>
      </c>
      <c r="AA43" s="116">
        <f t="shared" si="7"/>
        <v>0</v>
      </c>
      <c r="AB43" s="117" t="str">
        <f t="shared" si="8"/>
        <v>Débil</v>
      </c>
      <c r="AC43" s="667"/>
      <c r="AD43" s="182" t="str">
        <f t="shared" si="9"/>
        <v>Débil</v>
      </c>
      <c r="AE43" s="118" t="str">
        <f t="shared" si="10"/>
        <v>0</v>
      </c>
      <c r="AF43" s="672"/>
      <c r="AG43" s="492"/>
      <c r="AH43" s="494"/>
      <c r="AI43" s="669"/>
      <c r="AJ43" s="495"/>
      <c r="AK43" s="495"/>
      <c r="AL43" s="495"/>
      <c r="AM43" s="669"/>
      <c r="AN43" s="497"/>
      <c r="AO43" s="497"/>
      <c r="AP43" s="498"/>
      <c r="AQ43" s="499"/>
      <c r="AR43" s="499"/>
      <c r="AS43" s="500"/>
    </row>
    <row r="44" spans="2:45" ht="51" x14ac:dyDescent="0.25">
      <c r="B44" s="502"/>
      <c r="C44" s="452"/>
      <c r="D44" s="490" t="str">
        <f>'3-IDENTIFICACIÓN DEL RIESGO'!G44</f>
        <v>Solicitar y/o recibir dinero o cualquier otro beneficio personal a cambio de la promesa de éxito en la realización o priorización de un trámite</v>
      </c>
      <c r="E44" s="490"/>
      <c r="F44" s="673" t="s">
        <v>642</v>
      </c>
      <c r="G44" s="673" t="s">
        <v>649</v>
      </c>
      <c r="H44" s="673" t="s">
        <v>650</v>
      </c>
      <c r="I44" s="673" t="s">
        <v>651</v>
      </c>
      <c r="J44" s="673" t="s">
        <v>652</v>
      </c>
      <c r="K44" s="673" t="s">
        <v>653</v>
      </c>
      <c r="L44" s="673" t="s">
        <v>654</v>
      </c>
      <c r="M44" s="666" t="s">
        <v>186</v>
      </c>
      <c r="N44" s="184">
        <f t="shared" si="0"/>
        <v>15</v>
      </c>
      <c r="O44" s="168" t="s">
        <v>187</v>
      </c>
      <c r="P44" s="184">
        <f t="shared" si="1"/>
        <v>15</v>
      </c>
      <c r="Q44" s="168" t="s">
        <v>188</v>
      </c>
      <c r="R44" s="184">
        <f t="shared" si="2"/>
        <v>15</v>
      </c>
      <c r="S44" s="168" t="s">
        <v>61</v>
      </c>
      <c r="T44" s="184">
        <f t="shared" si="3"/>
        <v>15</v>
      </c>
      <c r="U44" s="168" t="s">
        <v>234</v>
      </c>
      <c r="V44" s="184">
        <f t="shared" si="4"/>
        <v>0</v>
      </c>
      <c r="W44" s="168" t="s">
        <v>190</v>
      </c>
      <c r="X44" s="184">
        <f t="shared" si="5"/>
        <v>15</v>
      </c>
      <c r="Y44" s="168" t="s">
        <v>191</v>
      </c>
      <c r="Z44" s="184">
        <f t="shared" si="6"/>
        <v>10</v>
      </c>
      <c r="AA44" s="116">
        <f t="shared" si="7"/>
        <v>85</v>
      </c>
      <c r="AB44" s="117" t="str">
        <f t="shared" si="8"/>
        <v>Débil</v>
      </c>
      <c r="AC44" s="667" t="s">
        <v>64</v>
      </c>
      <c r="AD44" s="182" t="str">
        <f t="shared" si="9"/>
        <v>Débil</v>
      </c>
      <c r="AE44" s="118" t="str">
        <f t="shared" si="10"/>
        <v>0</v>
      </c>
      <c r="AF44" s="668">
        <v>2</v>
      </c>
      <c r="AG44" s="491">
        <f t="shared" ref="AG44" si="116">(AE44+AE45)/AF44</f>
        <v>50</v>
      </c>
      <c r="AH44" s="493" t="str">
        <f t="shared" ref="AH44" si="117">IF(AG44&lt;50,"Débil",IF(AG44&lt;=99,"Moderado",IF(AG44=100,"Fuerte",IF(AG44="","ERROR"))))</f>
        <v>Moderado</v>
      </c>
      <c r="AI44" s="669" t="s">
        <v>92</v>
      </c>
      <c r="AJ44" s="495">
        <f t="shared" ref="AJ44" si="118">IF(AH44="Débil",0,IF(AND(AH44="Moderado",AI44="Directamente"),1,IF(AND(AH44="Moderado",AI44="No disminuye"),0,IF(AND(AH44="Fuerte",AI44="Directamente"),2,IF(AND(AH44="Fuerte",AI44="No disminuye"),0)))))</f>
        <v>1</v>
      </c>
      <c r="AK44" s="495">
        <f>('4-VALORACIÓN DEL RIESGO'!H27-AJ44)</f>
        <v>2</v>
      </c>
      <c r="AL44" s="495" t="str">
        <f t="shared" ref="AL44" si="119">IF(AK44=5,"Casi Seguro",IF(AK44=4,"Probable",IF(AK44=3,"Posible",IF(AK44=2,"Improbable",IF(AK44=1,"Rara Vez",IF(AK44=0,"Rara Vez",IF(AK44&lt;0,"Rara Vez")))))))</f>
        <v>Improbable</v>
      </c>
      <c r="AM44" s="669" t="s">
        <v>92</v>
      </c>
      <c r="AN44" s="496">
        <f t="shared" ref="AN44" si="120">IF(AH44="Débil",0,IF(AND(AH44="Moderado",AM44="Directamente"),1,IF(AND(AH44="Moderado",AM44="Indirectamente"),0,IF(AND(AH44="Moderado",AM44="No disminuye"),0,IF(AND(AH44="Fuerte",AM44="Directamente"),2,IF(AND(AH44="Fuerte",AM44="Indirectamente"),1,IF(AND(AH44="Fuerte",AM44="No disminuye"),0)))))))</f>
        <v>1</v>
      </c>
      <c r="AO44" s="496">
        <f>('4-VALORACIÓN DEL RIESGO'!AD27-AN44)</f>
        <v>4</v>
      </c>
      <c r="AP44" s="498" t="str">
        <f t="shared" ref="AP44" si="121">IF(AO44=5,"Catastrófico",IF(AO44=4,"Mayor",IF(AO44=3,"Moderado",IF(AO44=2,"Moderado",IF(AO44=1,"Moderado")))))</f>
        <v>Mayor</v>
      </c>
      <c r="AQ44" s="499"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Alto</v>
      </c>
      <c r="AR44" s="499"/>
      <c r="AS44" s="500" t="s">
        <v>425</v>
      </c>
    </row>
    <row r="45" spans="2:45" ht="51.75" thickBot="1" x14ac:dyDescent="0.3">
      <c r="B45" s="502"/>
      <c r="C45" s="452"/>
      <c r="D45" s="490"/>
      <c r="E45" s="490"/>
      <c r="F45" s="673" t="s">
        <v>642</v>
      </c>
      <c r="G45" s="673" t="s">
        <v>643</v>
      </c>
      <c r="H45" s="673" t="s">
        <v>650</v>
      </c>
      <c r="I45" s="673" t="s">
        <v>655</v>
      </c>
      <c r="J45" s="673" t="s">
        <v>652</v>
      </c>
      <c r="K45" s="673" t="s">
        <v>656</v>
      </c>
      <c r="L45" s="673" t="s">
        <v>657</v>
      </c>
      <c r="M45" s="666" t="s">
        <v>186</v>
      </c>
      <c r="N45" s="184">
        <f t="shared" si="0"/>
        <v>15</v>
      </c>
      <c r="O45" s="168" t="s">
        <v>187</v>
      </c>
      <c r="P45" s="184">
        <f t="shared" si="1"/>
        <v>15</v>
      </c>
      <c r="Q45" s="168" t="s">
        <v>188</v>
      </c>
      <c r="R45" s="184">
        <f t="shared" si="2"/>
        <v>15</v>
      </c>
      <c r="S45" s="168" t="s">
        <v>61</v>
      </c>
      <c r="T45" s="184">
        <f t="shared" si="3"/>
        <v>15</v>
      </c>
      <c r="U45" s="168" t="s">
        <v>189</v>
      </c>
      <c r="V45" s="184">
        <f t="shared" si="4"/>
        <v>15</v>
      </c>
      <c r="W45" s="168" t="s">
        <v>190</v>
      </c>
      <c r="X45" s="184">
        <f t="shared" si="5"/>
        <v>15</v>
      </c>
      <c r="Y45" s="168" t="s">
        <v>191</v>
      </c>
      <c r="Z45" s="184">
        <f t="shared" si="6"/>
        <v>10</v>
      </c>
      <c r="AA45" s="116">
        <f t="shared" si="7"/>
        <v>100</v>
      </c>
      <c r="AB45" s="117" t="str">
        <f t="shared" si="8"/>
        <v>Fuerte</v>
      </c>
      <c r="AC45" s="667" t="s">
        <v>64</v>
      </c>
      <c r="AD45" s="182" t="str">
        <f t="shared" si="9"/>
        <v>Fuerte</v>
      </c>
      <c r="AE45" s="118" t="str">
        <f t="shared" si="10"/>
        <v>100</v>
      </c>
      <c r="AF45" s="672"/>
      <c r="AG45" s="492"/>
      <c r="AH45" s="494"/>
      <c r="AI45" s="669"/>
      <c r="AJ45" s="495"/>
      <c r="AK45" s="495"/>
      <c r="AL45" s="495"/>
      <c r="AM45" s="669"/>
      <c r="AN45" s="497"/>
      <c r="AO45" s="497"/>
      <c r="AP45" s="498"/>
      <c r="AQ45" s="499"/>
      <c r="AR45" s="499"/>
      <c r="AS45" s="500"/>
    </row>
    <row r="46" spans="2:45" ht="30" x14ac:dyDescent="0.25">
      <c r="B46" s="502"/>
      <c r="C46" s="452"/>
      <c r="D46" s="490" t="str">
        <f>'3-IDENTIFICACIÓN DEL RIESGO'!G46</f>
        <v>Riesgo 3</v>
      </c>
      <c r="E46" s="490"/>
      <c r="F46" s="673"/>
      <c r="G46" s="673"/>
      <c r="H46" s="673"/>
      <c r="I46" s="673"/>
      <c r="J46" s="673"/>
      <c r="K46" s="673"/>
      <c r="L46" s="673"/>
      <c r="M46" s="666"/>
      <c r="N46" s="184" t="b">
        <f t="shared" si="0"/>
        <v>0</v>
      </c>
      <c r="O46" s="168"/>
      <c r="P46" s="184" t="b">
        <f t="shared" si="1"/>
        <v>0</v>
      </c>
      <c r="Q46" s="168"/>
      <c r="R46" s="184" t="b">
        <f t="shared" si="2"/>
        <v>0</v>
      </c>
      <c r="S46" s="168"/>
      <c r="T46" s="184" t="b">
        <f t="shared" si="3"/>
        <v>0</v>
      </c>
      <c r="U46" s="168"/>
      <c r="V46" s="184" t="b">
        <f t="shared" si="4"/>
        <v>0</v>
      </c>
      <c r="W46" s="168"/>
      <c r="X46" s="184" t="b">
        <f t="shared" si="5"/>
        <v>0</v>
      </c>
      <c r="Y46" s="168"/>
      <c r="Z46" s="184" t="b">
        <f t="shared" si="6"/>
        <v>0</v>
      </c>
      <c r="AA46" s="116">
        <f t="shared" si="7"/>
        <v>0</v>
      </c>
      <c r="AB46" s="117" t="str">
        <f t="shared" si="8"/>
        <v>Débil</v>
      </c>
      <c r="AC46" s="667"/>
      <c r="AD46" s="182" t="str">
        <f t="shared" si="9"/>
        <v>Débil</v>
      </c>
      <c r="AE46" s="118" t="str">
        <f t="shared" si="10"/>
        <v>0</v>
      </c>
      <c r="AF46" s="668"/>
      <c r="AG46" s="491" t="e">
        <f t="shared" ref="AG46" si="123">(AE46+AE47)/AF46</f>
        <v>#DIV/0!</v>
      </c>
      <c r="AH46" s="493" t="e">
        <f t="shared" ref="AH46" si="124">IF(AG46&lt;50,"Débil",IF(AG46&lt;=99,"Moderado",IF(AG46=100,"Fuerte",IF(AG46="","ERROR"))))</f>
        <v>#DIV/0!</v>
      </c>
      <c r="AI46" s="669"/>
      <c r="AJ46" s="495" t="e">
        <f t="shared" ref="AJ46" si="125">IF(AH46="Débil",0,IF(AND(AH46="Moderado",AI46="Directamente"),1,IF(AND(AH46="Moderado",AI46="No disminuye"),0,IF(AND(AH46="Fuerte",AI46="Directamente"),2,IF(AND(AH46="Fuerte",AI46="No disminuye"),0)))))</f>
        <v>#DIV/0!</v>
      </c>
      <c r="AK46" s="495" t="e">
        <f>('4-VALORACIÓN DEL RIESGO'!H28-AJ46)</f>
        <v>#DIV/0!</v>
      </c>
      <c r="AL46" s="495" t="e">
        <f t="shared" ref="AL46" si="126">IF(AK46=5,"Casi Seguro",IF(AK46=4,"Probable",IF(AK46=3,"Posible",IF(AK46=2,"Improbable",IF(AK46=1,"Rara Vez",IF(AK46=0,"Rara Vez",IF(AK46&lt;0,"Rara Vez")))))))</f>
        <v>#DIV/0!</v>
      </c>
      <c r="AM46" s="669"/>
      <c r="AN46" s="496" t="e">
        <f t="shared" ref="AN46" si="127">IF(AH46="Débil",0,IF(AND(AH46="Moderado",AM46="Directamente"),1,IF(AND(AH46="Moderado",AM46="Indirectamente"),0,IF(AND(AH46="Moderado",AM46="No disminuye"),0,IF(AND(AH46="Fuerte",AM46="Directamente"),2,IF(AND(AH46="Fuerte",AM46="Indirectamente"),1,IF(AND(AH46="Fuerte",AM46="No disminuye"),0)))))))</f>
        <v>#DIV/0!</v>
      </c>
      <c r="AO46" s="496" t="e">
        <f>('4-VALORACIÓN DEL RIESGO'!AD28-AN46)</f>
        <v>#DIV/0!</v>
      </c>
      <c r="AP46" s="498" t="e">
        <f t="shared" ref="AP46" si="128">IF(AO46=5,"Catastrófico",IF(AO46=4,"Mayor",IF(AO46=3,"Moderado",IF(AO46=2,"Moderado",IF(AO46=1,"Moderado")))))</f>
        <v>#DIV/0!</v>
      </c>
      <c r="AQ46" s="499"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499"/>
      <c r="AS46" s="500" t="s">
        <v>425</v>
      </c>
    </row>
    <row r="47" spans="2:45" ht="30.75" thickBot="1" x14ac:dyDescent="0.3">
      <c r="B47" s="502"/>
      <c r="C47" s="452"/>
      <c r="D47" s="490"/>
      <c r="E47" s="490"/>
      <c r="F47" s="673"/>
      <c r="G47" s="673"/>
      <c r="H47" s="673"/>
      <c r="I47" s="673"/>
      <c r="J47" s="673"/>
      <c r="K47" s="673"/>
      <c r="L47" s="673"/>
      <c r="M47" s="666"/>
      <c r="N47" s="184" t="b">
        <f t="shared" si="0"/>
        <v>0</v>
      </c>
      <c r="O47" s="168"/>
      <c r="P47" s="184" t="b">
        <f t="shared" si="1"/>
        <v>0</v>
      </c>
      <c r="Q47" s="168"/>
      <c r="R47" s="184" t="b">
        <f t="shared" si="2"/>
        <v>0</v>
      </c>
      <c r="S47" s="168"/>
      <c r="T47" s="184" t="b">
        <f t="shared" si="3"/>
        <v>0</v>
      </c>
      <c r="U47" s="168"/>
      <c r="V47" s="184" t="b">
        <f t="shared" si="4"/>
        <v>0</v>
      </c>
      <c r="W47" s="168"/>
      <c r="X47" s="184" t="b">
        <f t="shared" si="5"/>
        <v>0</v>
      </c>
      <c r="Y47" s="168"/>
      <c r="Z47" s="184" t="b">
        <f t="shared" si="6"/>
        <v>0</v>
      </c>
      <c r="AA47" s="116">
        <f t="shared" si="7"/>
        <v>0</v>
      </c>
      <c r="AB47" s="117" t="str">
        <f t="shared" si="8"/>
        <v>Débil</v>
      </c>
      <c r="AC47" s="667"/>
      <c r="AD47" s="182" t="str">
        <f t="shared" si="9"/>
        <v>Débil</v>
      </c>
      <c r="AE47" s="118" t="str">
        <f t="shared" si="10"/>
        <v>0</v>
      </c>
      <c r="AF47" s="672"/>
      <c r="AG47" s="492"/>
      <c r="AH47" s="494"/>
      <c r="AI47" s="669"/>
      <c r="AJ47" s="495"/>
      <c r="AK47" s="495"/>
      <c r="AL47" s="495"/>
      <c r="AM47" s="669"/>
      <c r="AN47" s="497"/>
      <c r="AO47" s="497"/>
      <c r="AP47" s="498"/>
      <c r="AQ47" s="499"/>
      <c r="AR47" s="499"/>
      <c r="AS47" s="500"/>
    </row>
    <row r="48" spans="2:45" ht="30" x14ac:dyDescent="0.25">
      <c r="B48" s="502"/>
      <c r="C48" s="452"/>
      <c r="D48" s="490" t="str">
        <f>'3-IDENTIFICACIÓN DEL RIESGO'!G48</f>
        <v>Riesgo 4</v>
      </c>
      <c r="E48" s="490"/>
      <c r="F48" s="673"/>
      <c r="G48" s="673"/>
      <c r="H48" s="673"/>
      <c r="I48" s="673"/>
      <c r="J48" s="673"/>
      <c r="K48" s="673"/>
      <c r="L48" s="673"/>
      <c r="M48" s="666"/>
      <c r="N48" s="184" t="b">
        <f t="shared" si="0"/>
        <v>0</v>
      </c>
      <c r="O48" s="168"/>
      <c r="P48" s="184" t="b">
        <f t="shared" si="1"/>
        <v>0</v>
      </c>
      <c r="Q48" s="168"/>
      <c r="R48" s="184" t="b">
        <f t="shared" si="2"/>
        <v>0</v>
      </c>
      <c r="S48" s="168"/>
      <c r="T48" s="184" t="b">
        <f t="shared" si="3"/>
        <v>0</v>
      </c>
      <c r="U48" s="168"/>
      <c r="V48" s="184" t="b">
        <f t="shared" si="4"/>
        <v>0</v>
      </c>
      <c r="W48" s="168"/>
      <c r="X48" s="184" t="b">
        <f t="shared" si="5"/>
        <v>0</v>
      </c>
      <c r="Y48" s="168"/>
      <c r="Z48" s="184" t="b">
        <f t="shared" si="6"/>
        <v>0</v>
      </c>
      <c r="AA48" s="116">
        <f t="shared" si="7"/>
        <v>0</v>
      </c>
      <c r="AB48" s="117" t="str">
        <f t="shared" si="8"/>
        <v>Débil</v>
      </c>
      <c r="AC48" s="667"/>
      <c r="AD48" s="182" t="str">
        <f t="shared" si="9"/>
        <v>Débil</v>
      </c>
      <c r="AE48" s="118" t="str">
        <f t="shared" si="10"/>
        <v>0</v>
      </c>
      <c r="AF48" s="668"/>
      <c r="AG48" s="491" t="e">
        <f t="shared" ref="AG48" si="130">(AE48+AE49)/AF48</f>
        <v>#DIV/0!</v>
      </c>
      <c r="AH48" s="493" t="e">
        <f t="shared" ref="AH48" si="131">IF(AG48&lt;50,"Débil",IF(AG48&lt;=99,"Moderado",IF(AG48=100,"Fuerte",IF(AG48="","ERROR"))))</f>
        <v>#DIV/0!</v>
      </c>
      <c r="AI48" s="669"/>
      <c r="AJ48" s="495" t="e">
        <f t="shared" ref="AJ48" si="132">IF(AH48="Débil",0,IF(AND(AH48="Moderado",AI48="Directamente"),1,IF(AND(AH48="Moderado",AI48="No disminuye"),0,IF(AND(AH48="Fuerte",AI48="Directamente"),2,IF(AND(AH48="Fuerte",AI48="No disminuye"),0)))))</f>
        <v>#DIV/0!</v>
      </c>
      <c r="AK48" s="495" t="e">
        <f>('4-VALORACIÓN DEL RIESGO'!H29-AJ48)</f>
        <v>#DIV/0!</v>
      </c>
      <c r="AL48" s="495" t="e">
        <f t="shared" ref="AL48" si="133">IF(AK48=5,"Casi Seguro",IF(AK48=4,"Probable",IF(AK48=3,"Posible",IF(AK48=2,"Improbable",IF(AK48=1,"Rara Vez",IF(AK48=0,"Rara Vez",IF(AK48&lt;0,"Rara Vez")))))))</f>
        <v>#DIV/0!</v>
      </c>
      <c r="AM48" s="669"/>
      <c r="AN48" s="496" t="e">
        <f t="shared" ref="AN48" si="134">IF(AH48="Débil",0,IF(AND(AH48="Moderado",AM48="Directamente"),1,IF(AND(AH48="Moderado",AM48="Indirectamente"),0,IF(AND(AH48="Moderado",AM48="No disminuye"),0,IF(AND(AH48="Fuerte",AM48="Directamente"),2,IF(AND(AH48="Fuerte",AM48="Indirectamente"),1,IF(AND(AH48="Fuerte",AM48="No disminuye"),0)))))))</f>
        <v>#DIV/0!</v>
      </c>
      <c r="AO48" s="496" t="e">
        <f>('4-VALORACIÓN DEL RIESGO'!AD29-AN48)</f>
        <v>#DIV/0!</v>
      </c>
      <c r="AP48" s="498" t="e">
        <f t="shared" ref="AP48" si="135">IF(AO48=5,"Catastrófico",IF(AO48=4,"Mayor",IF(AO48=3,"Moderado",IF(AO48=2,"Moderado",IF(AO48=1,"Moderado")))))</f>
        <v>#DIV/0!</v>
      </c>
      <c r="AQ48" s="499"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499"/>
      <c r="AS48" s="500" t="s">
        <v>425</v>
      </c>
    </row>
    <row r="49" spans="2:45" ht="30.75" thickBot="1" x14ac:dyDescent="0.3">
      <c r="B49" s="502"/>
      <c r="C49" s="452"/>
      <c r="D49" s="490"/>
      <c r="E49" s="490"/>
      <c r="F49" s="673"/>
      <c r="G49" s="673"/>
      <c r="H49" s="673"/>
      <c r="I49" s="673"/>
      <c r="J49" s="673"/>
      <c r="K49" s="673"/>
      <c r="L49" s="673"/>
      <c r="M49" s="666"/>
      <c r="N49" s="184" t="b">
        <f t="shared" si="0"/>
        <v>0</v>
      </c>
      <c r="O49" s="168"/>
      <c r="P49" s="184" t="b">
        <f t="shared" si="1"/>
        <v>0</v>
      </c>
      <c r="Q49" s="168"/>
      <c r="R49" s="184" t="b">
        <f t="shared" si="2"/>
        <v>0</v>
      </c>
      <c r="S49" s="168"/>
      <c r="T49" s="184" t="b">
        <f t="shared" si="3"/>
        <v>0</v>
      </c>
      <c r="U49" s="168"/>
      <c r="V49" s="184" t="b">
        <f t="shared" si="4"/>
        <v>0</v>
      </c>
      <c r="W49" s="168"/>
      <c r="X49" s="184" t="b">
        <f t="shared" si="5"/>
        <v>0</v>
      </c>
      <c r="Y49" s="168"/>
      <c r="Z49" s="184" t="b">
        <f t="shared" si="6"/>
        <v>0</v>
      </c>
      <c r="AA49" s="116">
        <f t="shared" si="7"/>
        <v>0</v>
      </c>
      <c r="AB49" s="117" t="str">
        <f t="shared" si="8"/>
        <v>Débil</v>
      </c>
      <c r="AC49" s="667"/>
      <c r="AD49" s="182" t="str">
        <f t="shared" si="9"/>
        <v>Débil</v>
      </c>
      <c r="AE49" s="118" t="str">
        <f t="shared" si="10"/>
        <v>0</v>
      </c>
      <c r="AF49" s="672"/>
      <c r="AG49" s="492"/>
      <c r="AH49" s="494"/>
      <c r="AI49" s="669"/>
      <c r="AJ49" s="495"/>
      <c r="AK49" s="495"/>
      <c r="AL49" s="495"/>
      <c r="AM49" s="669"/>
      <c r="AN49" s="497"/>
      <c r="AO49" s="497"/>
      <c r="AP49" s="498"/>
      <c r="AQ49" s="499"/>
      <c r="AR49" s="499"/>
      <c r="AS49" s="500"/>
    </row>
    <row r="50" spans="2:45" ht="30" x14ac:dyDescent="0.25">
      <c r="B50" s="502"/>
      <c r="C50" s="452"/>
      <c r="D50" s="490" t="str">
        <f>'3-IDENTIFICACIÓN DEL RIESGO'!G50</f>
        <v>Riesgo 5</v>
      </c>
      <c r="E50" s="490"/>
      <c r="F50" s="673"/>
      <c r="G50" s="673"/>
      <c r="H50" s="673"/>
      <c r="I50" s="673"/>
      <c r="J50" s="673"/>
      <c r="K50" s="673"/>
      <c r="L50" s="673"/>
      <c r="M50" s="666"/>
      <c r="N50" s="184" t="b">
        <f t="shared" si="0"/>
        <v>0</v>
      </c>
      <c r="O50" s="168"/>
      <c r="P50" s="184" t="b">
        <f t="shared" si="1"/>
        <v>0</v>
      </c>
      <c r="Q50" s="168"/>
      <c r="R50" s="184" t="b">
        <f t="shared" si="2"/>
        <v>0</v>
      </c>
      <c r="S50" s="168"/>
      <c r="T50" s="184" t="b">
        <f t="shared" si="3"/>
        <v>0</v>
      </c>
      <c r="U50" s="168"/>
      <c r="V50" s="184" t="b">
        <f t="shared" si="4"/>
        <v>0</v>
      </c>
      <c r="W50" s="168"/>
      <c r="X50" s="184" t="b">
        <f t="shared" si="5"/>
        <v>0</v>
      </c>
      <c r="Y50" s="168"/>
      <c r="Z50" s="184" t="b">
        <f t="shared" si="6"/>
        <v>0</v>
      </c>
      <c r="AA50" s="116">
        <f t="shared" si="7"/>
        <v>0</v>
      </c>
      <c r="AB50" s="117" t="str">
        <f t="shared" si="8"/>
        <v>Débil</v>
      </c>
      <c r="AC50" s="667"/>
      <c r="AD50" s="182" t="str">
        <f t="shared" si="9"/>
        <v>Débil</v>
      </c>
      <c r="AE50" s="118" t="str">
        <f t="shared" si="10"/>
        <v>0</v>
      </c>
      <c r="AF50" s="668"/>
      <c r="AG50" s="491" t="e">
        <f t="shared" ref="AG50" si="137">(AE50+AE51)/AF50</f>
        <v>#DIV/0!</v>
      </c>
      <c r="AH50" s="493" t="e">
        <f t="shared" ref="AH50" si="138">IF(AG50&lt;50,"Débil",IF(AG50&lt;=99,"Moderado",IF(AG50=100,"Fuerte",IF(AG50="","ERROR"))))</f>
        <v>#DIV/0!</v>
      </c>
      <c r="AI50" s="669"/>
      <c r="AJ50" s="495" t="e">
        <f t="shared" ref="AJ50" si="139">IF(AH50="Débil",0,IF(AND(AH50="Moderado",AI50="Directamente"),1,IF(AND(AH50="Moderado",AI50="No disminuye"),0,IF(AND(AH50="Fuerte",AI50="Directamente"),2,IF(AND(AH50="Fuerte",AI50="No disminuye"),0)))))</f>
        <v>#DIV/0!</v>
      </c>
      <c r="AK50" s="495" t="e">
        <f>('4-VALORACIÓN DEL RIESGO'!H30-AJ50)</f>
        <v>#DIV/0!</v>
      </c>
      <c r="AL50" s="495" t="e">
        <f t="shared" ref="AL50" si="140">IF(AK50=5,"Casi Seguro",IF(AK50=4,"Probable",IF(AK50=3,"Posible",IF(AK50=2,"Improbable",IF(AK50=1,"Rara Vez",IF(AK50=0,"Rara Vez",IF(AK50&lt;0,"Rara Vez")))))))</f>
        <v>#DIV/0!</v>
      </c>
      <c r="AM50" s="669"/>
      <c r="AN50" s="496" t="e">
        <f t="shared" ref="AN50" si="141">IF(AH50="Débil",0,IF(AND(AH50="Moderado",AM50="Directamente"),1,IF(AND(AH50="Moderado",AM50="Indirectamente"),0,IF(AND(AH50="Moderado",AM50="No disminuye"),0,IF(AND(AH50="Fuerte",AM50="Directamente"),2,IF(AND(AH50="Fuerte",AM50="Indirectamente"),1,IF(AND(AH50="Fuerte",AM50="No disminuye"),0)))))))</f>
        <v>#DIV/0!</v>
      </c>
      <c r="AO50" s="496" t="e">
        <f>('4-VALORACIÓN DEL RIESGO'!AD30-AN50)</f>
        <v>#DIV/0!</v>
      </c>
      <c r="AP50" s="498" t="e">
        <f t="shared" ref="AP50" si="142">IF(AO50=5,"Catastrófico",IF(AO50=4,"Mayor",IF(AO50=3,"Moderado",IF(AO50=2,"Moderado",IF(AO50=1,"Moderado")))))</f>
        <v>#DIV/0!</v>
      </c>
      <c r="AQ50" s="499"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499"/>
      <c r="AS50" s="500" t="s">
        <v>425</v>
      </c>
    </row>
    <row r="51" spans="2:45" ht="30.75" thickBot="1" x14ac:dyDescent="0.3">
      <c r="B51" s="502"/>
      <c r="C51" s="452"/>
      <c r="D51" s="490"/>
      <c r="E51" s="490"/>
      <c r="F51" s="673"/>
      <c r="G51" s="673"/>
      <c r="H51" s="673"/>
      <c r="I51" s="673"/>
      <c r="J51" s="673"/>
      <c r="K51" s="673"/>
      <c r="L51" s="673"/>
      <c r="M51" s="666"/>
      <c r="N51" s="184" t="b">
        <f t="shared" si="0"/>
        <v>0</v>
      </c>
      <c r="O51" s="168"/>
      <c r="P51" s="184" t="b">
        <f t="shared" si="1"/>
        <v>0</v>
      </c>
      <c r="Q51" s="168"/>
      <c r="R51" s="184" t="b">
        <f t="shared" si="2"/>
        <v>0</v>
      </c>
      <c r="S51" s="168"/>
      <c r="T51" s="184" t="b">
        <f t="shared" si="3"/>
        <v>0</v>
      </c>
      <c r="U51" s="168"/>
      <c r="V51" s="184" t="b">
        <f t="shared" si="4"/>
        <v>0</v>
      </c>
      <c r="W51" s="168"/>
      <c r="X51" s="184" t="b">
        <f t="shared" si="5"/>
        <v>0</v>
      </c>
      <c r="Y51" s="168"/>
      <c r="Z51" s="184" t="b">
        <f t="shared" si="6"/>
        <v>0</v>
      </c>
      <c r="AA51" s="116">
        <f t="shared" si="7"/>
        <v>0</v>
      </c>
      <c r="AB51" s="117" t="str">
        <f t="shared" si="8"/>
        <v>Débil</v>
      </c>
      <c r="AC51" s="667"/>
      <c r="AD51" s="182" t="str">
        <f t="shared" si="9"/>
        <v>Débil</v>
      </c>
      <c r="AE51" s="118" t="str">
        <f t="shared" si="10"/>
        <v>0</v>
      </c>
      <c r="AF51" s="672"/>
      <c r="AG51" s="492"/>
      <c r="AH51" s="494"/>
      <c r="AI51" s="669"/>
      <c r="AJ51" s="495"/>
      <c r="AK51" s="495"/>
      <c r="AL51" s="495"/>
      <c r="AM51" s="669"/>
      <c r="AN51" s="497"/>
      <c r="AO51" s="497"/>
      <c r="AP51" s="498"/>
      <c r="AQ51" s="499"/>
      <c r="AR51" s="499"/>
      <c r="AS51" s="500"/>
    </row>
    <row r="52" spans="2:45" ht="51" x14ac:dyDescent="0.25">
      <c r="B52" s="501" t="str">
        <f>'3-IDENTIFICACIÓN DEL RIESGO'!B52</f>
        <v>Planificación del Ordenamiento Social de la Propiedad</v>
      </c>
      <c r="C52" s="451"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490"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52" s="490"/>
      <c r="F52" s="673" t="s">
        <v>658</v>
      </c>
      <c r="G52" s="673" t="s">
        <v>659</v>
      </c>
      <c r="H52" s="673" t="s">
        <v>660</v>
      </c>
      <c r="I52" s="673" t="s">
        <v>661</v>
      </c>
      <c r="J52" s="673" t="s">
        <v>662</v>
      </c>
      <c r="K52" s="673" t="s">
        <v>663</v>
      </c>
      <c r="L52" s="673" t="s">
        <v>664</v>
      </c>
      <c r="M52" s="666" t="s">
        <v>186</v>
      </c>
      <c r="N52" s="184">
        <f t="shared" si="0"/>
        <v>15</v>
      </c>
      <c r="O52" s="168" t="s">
        <v>187</v>
      </c>
      <c r="P52" s="184">
        <f t="shared" si="1"/>
        <v>15</v>
      </c>
      <c r="Q52" s="168" t="s">
        <v>188</v>
      </c>
      <c r="R52" s="184">
        <f t="shared" si="2"/>
        <v>15</v>
      </c>
      <c r="S52" s="168" t="s">
        <v>61</v>
      </c>
      <c r="T52" s="184">
        <f t="shared" si="3"/>
        <v>15</v>
      </c>
      <c r="U52" s="168" t="s">
        <v>189</v>
      </c>
      <c r="V52" s="184">
        <f t="shared" si="4"/>
        <v>15</v>
      </c>
      <c r="W52" s="168" t="s">
        <v>190</v>
      </c>
      <c r="X52" s="184">
        <f t="shared" si="5"/>
        <v>15</v>
      </c>
      <c r="Y52" s="168" t="s">
        <v>191</v>
      </c>
      <c r="Z52" s="184">
        <f t="shared" si="6"/>
        <v>10</v>
      </c>
      <c r="AA52" s="116">
        <f t="shared" si="7"/>
        <v>100</v>
      </c>
      <c r="AB52" s="117" t="str">
        <f t="shared" si="8"/>
        <v>Fuerte</v>
      </c>
      <c r="AC52" s="667" t="s">
        <v>64</v>
      </c>
      <c r="AD52" s="182" t="str">
        <f t="shared" si="9"/>
        <v>Fuerte</v>
      </c>
      <c r="AE52" s="118" t="str">
        <f t="shared" si="10"/>
        <v>100</v>
      </c>
      <c r="AF52" s="668">
        <v>2</v>
      </c>
      <c r="AG52" s="491">
        <f t="shared" ref="AG52" si="144">(AE52+AE53)/AF52</f>
        <v>75</v>
      </c>
      <c r="AH52" s="493" t="str">
        <f t="shared" ref="AH52" si="145">IF(AG52&lt;50,"Débil",IF(AG52&lt;=99,"Moderado",IF(AG52=100,"Fuerte",IF(AG52="","ERROR"))))</f>
        <v>Moderado</v>
      </c>
      <c r="AI52" s="669" t="s">
        <v>92</v>
      </c>
      <c r="AJ52" s="495">
        <f t="shared" ref="AJ52" si="146">IF(AH52="Débil",0,IF(AND(AH52="Moderado",AI52="Directamente"),1,IF(AND(AH52="Moderado",AI52="No disminuye"),0,IF(AND(AH52="Fuerte",AI52="Directamente"),2,IF(AND(AH52="Fuerte",AI52="No disminuye"),0)))))</f>
        <v>1</v>
      </c>
      <c r="AK52" s="495">
        <f>('4-VALORACIÓN DEL RIESGO'!H31-AJ52)</f>
        <v>2</v>
      </c>
      <c r="AL52" s="495" t="str">
        <f t="shared" ref="AL52" si="147">IF(AK52=5,"Casi Seguro",IF(AK52=4,"Probable",IF(AK52=3,"Posible",IF(AK52=2,"Improbable",IF(AK52=1,"Rara Vez",IF(AK52=0,"Rara Vez",IF(AK52&lt;0,"Rara Vez")))))))</f>
        <v>Improbable</v>
      </c>
      <c r="AM52" s="669" t="s">
        <v>92</v>
      </c>
      <c r="AN52" s="496">
        <f t="shared" ref="AN52" si="148">IF(AH52="Débil",0,IF(AND(AH52="Moderado",AM52="Directamente"),1,IF(AND(AH52="Moderado",AM52="Indirectamente"),0,IF(AND(AH52="Moderado",AM52="No disminuye"),0,IF(AND(AH52="Fuerte",AM52="Directamente"),2,IF(AND(AH52="Fuerte",AM52="Indirectamente"),1,IF(AND(AH52="Fuerte",AM52="No disminuye"),0)))))))</f>
        <v>1</v>
      </c>
      <c r="AO52" s="496">
        <f>('4-VALORACIÓN DEL RIESGO'!AD31-AN52)</f>
        <v>4</v>
      </c>
      <c r="AP52" s="498" t="str">
        <f t="shared" ref="AP52" si="149">IF(AO52=5,"Catastrófico",IF(AO52=4,"Mayor",IF(AO52=3,"Moderado",IF(AO52=2,"Moderado",IF(AO52=1,"Moderado")))))</f>
        <v>Mayor</v>
      </c>
      <c r="AQ52" s="499"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Alto</v>
      </c>
      <c r="AR52" s="499"/>
      <c r="AS52" s="500" t="s">
        <v>425</v>
      </c>
    </row>
    <row r="53" spans="2:45" ht="64.5" thickBot="1" x14ac:dyDescent="0.3">
      <c r="B53" s="502"/>
      <c r="C53" s="452"/>
      <c r="D53" s="490"/>
      <c r="E53" s="490"/>
      <c r="F53" s="673" t="s">
        <v>658</v>
      </c>
      <c r="G53" s="673" t="s">
        <v>636</v>
      </c>
      <c r="H53" s="673" t="s">
        <v>665</v>
      </c>
      <c r="I53" s="673" t="s">
        <v>666</v>
      </c>
      <c r="J53" s="673" t="s">
        <v>667</v>
      </c>
      <c r="K53" s="673" t="s">
        <v>668</v>
      </c>
      <c r="L53" s="673" t="s">
        <v>669</v>
      </c>
      <c r="M53" s="666" t="s">
        <v>186</v>
      </c>
      <c r="N53" s="184">
        <f t="shared" si="0"/>
        <v>15</v>
      </c>
      <c r="O53" s="168" t="s">
        <v>187</v>
      </c>
      <c r="P53" s="184">
        <f t="shared" si="1"/>
        <v>15</v>
      </c>
      <c r="Q53" s="168" t="s">
        <v>188</v>
      </c>
      <c r="R53" s="184">
        <f t="shared" si="2"/>
        <v>15</v>
      </c>
      <c r="S53" s="168" t="s">
        <v>192</v>
      </c>
      <c r="T53" s="184">
        <f t="shared" si="3"/>
        <v>10</v>
      </c>
      <c r="U53" s="168" t="s">
        <v>189</v>
      </c>
      <c r="V53" s="184">
        <f t="shared" si="4"/>
        <v>15</v>
      </c>
      <c r="W53" s="168" t="s">
        <v>190</v>
      </c>
      <c r="X53" s="184">
        <f t="shared" si="5"/>
        <v>15</v>
      </c>
      <c r="Y53" s="168" t="s">
        <v>191</v>
      </c>
      <c r="Z53" s="184">
        <f t="shared" si="6"/>
        <v>10</v>
      </c>
      <c r="AA53" s="116">
        <f t="shared" si="7"/>
        <v>95</v>
      </c>
      <c r="AB53" s="117" t="str">
        <f t="shared" si="8"/>
        <v>Moderado</v>
      </c>
      <c r="AC53" s="667" t="s">
        <v>64</v>
      </c>
      <c r="AD53" s="182" t="str">
        <f t="shared" si="9"/>
        <v>Moderado</v>
      </c>
      <c r="AE53" s="118" t="str">
        <f t="shared" si="10"/>
        <v>50</v>
      </c>
      <c r="AF53" s="672"/>
      <c r="AG53" s="492"/>
      <c r="AH53" s="494"/>
      <c r="AI53" s="669"/>
      <c r="AJ53" s="495"/>
      <c r="AK53" s="495"/>
      <c r="AL53" s="495"/>
      <c r="AM53" s="669"/>
      <c r="AN53" s="497"/>
      <c r="AO53" s="497"/>
      <c r="AP53" s="498"/>
      <c r="AQ53" s="499"/>
      <c r="AR53" s="499"/>
      <c r="AS53" s="500"/>
    </row>
    <row r="54" spans="2:45" ht="30" x14ac:dyDescent="0.25">
      <c r="B54" s="502"/>
      <c r="C54" s="452"/>
      <c r="D54" s="490" t="str">
        <f>'3-IDENTIFICACIÓN DEL RIESGO'!G54</f>
        <v>Solicitar o recibir dadivas por inscripción en el Registro de Sujetos de Ordenamiento</v>
      </c>
      <c r="E54" s="490"/>
      <c r="F54" s="673" t="s">
        <v>635</v>
      </c>
      <c r="G54" s="673" t="s">
        <v>636</v>
      </c>
      <c r="H54" s="673" t="s">
        <v>670</v>
      </c>
      <c r="I54" s="673" t="s">
        <v>671</v>
      </c>
      <c r="J54" s="673" t="s">
        <v>672</v>
      </c>
      <c r="K54" s="673" t="s">
        <v>673</v>
      </c>
      <c r="L54" s="673" t="s">
        <v>674</v>
      </c>
      <c r="M54" s="666" t="s">
        <v>186</v>
      </c>
      <c r="N54" s="184">
        <f t="shared" si="0"/>
        <v>15</v>
      </c>
      <c r="O54" s="168" t="s">
        <v>187</v>
      </c>
      <c r="P54" s="184">
        <f t="shared" si="1"/>
        <v>15</v>
      </c>
      <c r="Q54" s="168" t="s">
        <v>188</v>
      </c>
      <c r="R54" s="184">
        <f t="shared" si="2"/>
        <v>15</v>
      </c>
      <c r="S54" s="168" t="s">
        <v>61</v>
      </c>
      <c r="T54" s="184">
        <f t="shared" si="3"/>
        <v>15</v>
      </c>
      <c r="U54" s="168" t="s">
        <v>189</v>
      </c>
      <c r="V54" s="184">
        <f t="shared" si="4"/>
        <v>15</v>
      </c>
      <c r="W54" s="168" t="s">
        <v>190</v>
      </c>
      <c r="X54" s="184">
        <f t="shared" si="5"/>
        <v>15</v>
      </c>
      <c r="Y54" s="168" t="s">
        <v>191</v>
      </c>
      <c r="Z54" s="184">
        <f t="shared" si="6"/>
        <v>10</v>
      </c>
      <c r="AA54" s="116">
        <f t="shared" si="7"/>
        <v>100</v>
      </c>
      <c r="AB54" s="117" t="str">
        <f t="shared" si="8"/>
        <v>Fuerte</v>
      </c>
      <c r="AC54" s="667" t="s">
        <v>64</v>
      </c>
      <c r="AD54" s="182" t="str">
        <f t="shared" si="9"/>
        <v>Fuerte</v>
      </c>
      <c r="AE54" s="118" t="str">
        <f t="shared" si="10"/>
        <v>100</v>
      </c>
      <c r="AF54" s="668">
        <v>1</v>
      </c>
      <c r="AG54" s="491">
        <f t="shared" ref="AG54" si="151">(AE54+AE55)/AF54</f>
        <v>100</v>
      </c>
      <c r="AH54" s="493" t="str">
        <f t="shared" ref="AH54" si="152">IF(AG54&lt;50,"Débil",IF(AG54&lt;=99,"Moderado",IF(AG54=100,"Fuerte",IF(AG54="","ERROR"))))</f>
        <v>Fuerte</v>
      </c>
      <c r="AI54" s="669" t="s">
        <v>92</v>
      </c>
      <c r="AJ54" s="495">
        <f t="shared" ref="AJ54" si="153">IF(AH54="Débil",0,IF(AND(AH54="Moderado",AI54="Directamente"),1,IF(AND(AH54="Moderado",AI54="No disminuye"),0,IF(AND(AH54="Fuerte",AI54="Directamente"),2,IF(AND(AH54="Fuerte",AI54="No disminuye"),0)))))</f>
        <v>2</v>
      </c>
      <c r="AK54" s="495">
        <f>('4-VALORACIÓN DEL RIESGO'!H32-AJ54)</f>
        <v>1</v>
      </c>
      <c r="AL54" s="495" t="str">
        <f t="shared" ref="AL54" si="154">IF(AK54=5,"Casi Seguro",IF(AK54=4,"Probable",IF(AK54=3,"Posible",IF(AK54=2,"Improbable",IF(AK54=1,"Rara Vez",IF(AK54=0,"Rara Vez",IF(AK54&lt;0,"Rara Vez")))))))</f>
        <v>Rara Vez</v>
      </c>
      <c r="AM54" s="669" t="s">
        <v>93</v>
      </c>
      <c r="AN54" s="496">
        <f t="shared" ref="AN54" si="155">IF(AH54="Débil",0,IF(AND(AH54="Moderado",AM54="Directamente"),1,IF(AND(AH54="Moderado",AM54="Indirectamente"),0,IF(AND(AH54="Moderado",AM54="No disminuye"),0,IF(AND(AH54="Fuerte",AM54="Directamente"),2,IF(AND(AH54="Fuerte",AM54="Indirectamente"),1,IF(AND(AH54="Fuerte",AM54="No disminuye"),0)))))))</f>
        <v>1</v>
      </c>
      <c r="AO54" s="496">
        <f>('4-VALORACIÓN DEL RIESGO'!AD32-AN54)</f>
        <v>4</v>
      </c>
      <c r="AP54" s="498" t="str">
        <f t="shared" ref="AP54" si="156">IF(AO54=5,"Catastrófico",IF(AO54=4,"Mayor",IF(AO54=3,"Moderado",IF(AO54=2,"Moderado",IF(AO54=1,"Moderado")))))</f>
        <v>Mayor</v>
      </c>
      <c r="AQ54" s="499"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499"/>
      <c r="AS54" s="500" t="s">
        <v>425</v>
      </c>
    </row>
    <row r="55" spans="2:45" ht="30.75" thickBot="1" x14ac:dyDescent="0.3">
      <c r="B55" s="502"/>
      <c r="C55" s="452"/>
      <c r="D55" s="490"/>
      <c r="E55" s="490"/>
      <c r="F55" s="673"/>
      <c r="G55" s="673"/>
      <c r="H55" s="673"/>
      <c r="I55" s="673"/>
      <c r="J55" s="673"/>
      <c r="K55" s="673"/>
      <c r="L55" s="673"/>
      <c r="M55" s="666"/>
      <c r="N55" s="184" t="b">
        <f t="shared" si="0"/>
        <v>0</v>
      </c>
      <c r="O55" s="168"/>
      <c r="P55" s="184" t="b">
        <f t="shared" si="1"/>
        <v>0</v>
      </c>
      <c r="Q55" s="168"/>
      <c r="R55" s="184" t="b">
        <f t="shared" si="2"/>
        <v>0</v>
      </c>
      <c r="S55" s="168"/>
      <c r="T55" s="184" t="b">
        <f t="shared" si="3"/>
        <v>0</v>
      </c>
      <c r="U55" s="168"/>
      <c r="V55" s="184" t="b">
        <f t="shared" si="4"/>
        <v>0</v>
      </c>
      <c r="W55" s="168"/>
      <c r="X55" s="184" t="b">
        <f t="shared" si="5"/>
        <v>0</v>
      </c>
      <c r="Y55" s="168"/>
      <c r="Z55" s="184" t="b">
        <f t="shared" si="6"/>
        <v>0</v>
      </c>
      <c r="AA55" s="116">
        <f t="shared" si="7"/>
        <v>0</v>
      </c>
      <c r="AB55" s="117" t="str">
        <f t="shared" si="8"/>
        <v>Débil</v>
      </c>
      <c r="AC55" s="667"/>
      <c r="AD55" s="182" t="str">
        <f t="shared" si="9"/>
        <v>Débil</v>
      </c>
      <c r="AE55" s="118" t="str">
        <f t="shared" si="10"/>
        <v>0</v>
      </c>
      <c r="AF55" s="672"/>
      <c r="AG55" s="492"/>
      <c r="AH55" s="494"/>
      <c r="AI55" s="669"/>
      <c r="AJ55" s="495"/>
      <c r="AK55" s="495"/>
      <c r="AL55" s="495"/>
      <c r="AM55" s="669"/>
      <c r="AN55" s="497"/>
      <c r="AO55" s="497"/>
      <c r="AP55" s="498"/>
      <c r="AQ55" s="499"/>
      <c r="AR55" s="499"/>
      <c r="AS55" s="500"/>
    </row>
    <row r="56" spans="2:45" ht="38.25" x14ac:dyDescent="0.25">
      <c r="B56" s="502"/>
      <c r="C56" s="452"/>
      <c r="D56" s="490" t="str">
        <f>'3-IDENTIFICACIÓN DEL RIESGO'!G56</f>
        <v>Alterar u omitir información en desarrollo del procedimiento de Registro de Sujetos de Ordenamiento, para favorecer a terceros.</v>
      </c>
      <c r="E56" s="490"/>
      <c r="F56" s="673" t="s">
        <v>635</v>
      </c>
      <c r="G56" s="673" t="s">
        <v>636</v>
      </c>
      <c r="H56" s="673" t="s">
        <v>675</v>
      </c>
      <c r="I56" s="673" t="s">
        <v>676</v>
      </c>
      <c r="J56" s="673" t="s">
        <v>677</v>
      </c>
      <c r="K56" s="673" t="s">
        <v>678</v>
      </c>
      <c r="L56" s="673" t="s">
        <v>679</v>
      </c>
      <c r="M56" s="666" t="s">
        <v>186</v>
      </c>
      <c r="N56" s="184">
        <f t="shared" si="0"/>
        <v>15</v>
      </c>
      <c r="O56" s="168" t="s">
        <v>187</v>
      </c>
      <c r="P56" s="184">
        <f t="shared" si="1"/>
        <v>15</v>
      </c>
      <c r="Q56" s="168" t="s">
        <v>188</v>
      </c>
      <c r="R56" s="184">
        <f t="shared" si="2"/>
        <v>15</v>
      </c>
      <c r="S56" s="168" t="s">
        <v>61</v>
      </c>
      <c r="T56" s="184">
        <f t="shared" si="3"/>
        <v>15</v>
      </c>
      <c r="U56" s="168" t="s">
        <v>189</v>
      </c>
      <c r="V56" s="184">
        <f t="shared" si="4"/>
        <v>15</v>
      </c>
      <c r="W56" s="168" t="s">
        <v>190</v>
      </c>
      <c r="X56" s="184">
        <f t="shared" si="5"/>
        <v>15</v>
      </c>
      <c r="Y56" s="168" t="s">
        <v>191</v>
      </c>
      <c r="Z56" s="184">
        <f t="shared" si="6"/>
        <v>10</v>
      </c>
      <c r="AA56" s="116">
        <f t="shared" si="7"/>
        <v>100</v>
      </c>
      <c r="AB56" s="117" t="str">
        <f t="shared" si="8"/>
        <v>Fuerte</v>
      </c>
      <c r="AC56" s="667" t="s">
        <v>64</v>
      </c>
      <c r="AD56" s="182" t="str">
        <f t="shared" si="9"/>
        <v>Fuerte</v>
      </c>
      <c r="AE56" s="118" t="str">
        <f t="shared" si="10"/>
        <v>100</v>
      </c>
      <c r="AF56" s="668">
        <v>1</v>
      </c>
      <c r="AG56" s="491">
        <f t="shared" ref="AG56" si="158">(AE56+AE57)/AF56</f>
        <v>100</v>
      </c>
      <c r="AH56" s="493" t="str">
        <f t="shared" ref="AH56" si="159">IF(AG56&lt;50,"Débil",IF(AG56&lt;=99,"Moderado",IF(AG56=100,"Fuerte",IF(AG56="","ERROR"))))</f>
        <v>Fuerte</v>
      </c>
      <c r="AI56" s="669" t="s">
        <v>92</v>
      </c>
      <c r="AJ56" s="495">
        <f t="shared" ref="AJ56" si="160">IF(AH56="Débil",0,IF(AND(AH56="Moderado",AI56="Directamente"),1,IF(AND(AH56="Moderado",AI56="No disminuye"),0,IF(AND(AH56="Fuerte",AI56="Directamente"),2,IF(AND(AH56="Fuerte",AI56="No disminuye"),0)))))</f>
        <v>2</v>
      </c>
      <c r="AK56" s="495">
        <f>('4-VALORACIÓN DEL RIESGO'!H33-AJ56)</f>
        <v>1</v>
      </c>
      <c r="AL56" s="495" t="str">
        <f t="shared" ref="AL56" si="161">IF(AK56=5,"Casi Seguro",IF(AK56=4,"Probable",IF(AK56=3,"Posible",IF(AK56=2,"Improbable",IF(AK56=1,"Rara Vez",IF(AK56=0,"Rara Vez",IF(AK56&lt;0,"Rara Vez")))))))</f>
        <v>Rara Vez</v>
      </c>
      <c r="AM56" s="669" t="s">
        <v>92</v>
      </c>
      <c r="AN56" s="496">
        <f t="shared" ref="AN56" si="162">IF(AH56="Débil",0,IF(AND(AH56="Moderado",AM56="Directamente"),1,IF(AND(AH56="Moderado",AM56="Indirectamente"),0,IF(AND(AH56="Moderado",AM56="No disminuye"),0,IF(AND(AH56="Fuerte",AM56="Directamente"),2,IF(AND(AH56="Fuerte",AM56="Indirectamente"),1,IF(AND(AH56="Fuerte",AM56="No disminuye"),0)))))))</f>
        <v>2</v>
      </c>
      <c r="AO56" s="496">
        <f>('4-VALORACIÓN DEL RIESGO'!AD33-AN56)</f>
        <v>3</v>
      </c>
      <c r="AP56" s="498" t="str">
        <f t="shared" ref="AP56" si="163">IF(AO56=5,"Catastrófico",IF(AO56=4,"Mayor",IF(AO56=3,"Moderado",IF(AO56=2,"Moderado",IF(AO56=1,"Moderado")))))</f>
        <v>Moderado</v>
      </c>
      <c r="AQ56" s="499"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Moderado</v>
      </c>
      <c r="AR56" s="499"/>
      <c r="AS56" s="500" t="s">
        <v>425</v>
      </c>
    </row>
    <row r="57" spans="2:45" ht="30.75" thickBot="1" x14ac:dyDescent="0.3">
      <c r="B57" s="502"/>
      <c r="C57" s="452"/>
      <c r="D57" s="490"/>
      <c r="E57" s="490"/>
      <c r="F57" s="673"/>
      <c r="G57" s="673"/>
      <c r="H57" s="673"/>
      <c r="I57" s="673"/>
      <c r="J57" s="673"/>
      <c r="K57" s="673"/>
      <c r="L57" s="673"/>
      <c r="M57" s="666"/>
      <c r="N57" s="184" t="b">
        <f t="shared" si="0"/>
        <v>0</v>
      </c>
      <c r="O57" s="168"/>
      <c r="P57" s="184" t="b">
        <f t="shared" si="1"/>
        <v>0</v>
      </c>
      <c r="Q57" s="168"/>
      <c r="R57" s="184" t="b">
        <f t="shared" si="2"/>
        <v>0</v>
      </c>
      <c r="S57" s="168"/>
      <c r="T57" s="184" t="b">
        <f t="shared" si="3"/>
        <v>0</v>
      </c>
      <c r="U57" s="168"/>
      <c r="V57" s="184" t="b">
        <f t="shared" si="4"/>
        <v>0</v>
      </c>
      <c r="W57" s="168"/>
      <c r="X57" s="184" t="b">
        <f t="shared" si="5"/>
        <v>0</v>
      </c>
      <c r="Y57" s="168"/>
      <c r="Z57" s="184" t="b">
        <f t="shared" si="6"/>
        <v>0</v>
      </c>
      <c r="AA57" s="116">
        <f t="shared" si="7"/>
        <v>0</v>
      </c>
      <c r="AB57" s="117" t="str">
        <f t="shared" si="8"/>
        <v>Débil</v>
      </c>
      <c r="AC57" s="667"/>
      <c r="AD57" s="182" t="str">
        <f t="shared" si="9"/>
        <v>Débil</v>
      </c>
      <c r="AE57" s="118" t="str">
        <f t="shared" si="10"/>
        <v>0</v>
      </c>
      <c r="AF57" s="672"/>
      <c r="AG57" s="492"/>
      <c r="AH57" s="494"/>
      <c r="AI57" s="669"/>
      <c r="AJ57" s="495"/>
      <c r="AK57" s="495"/>
      <c r="AL57" s="495"/>
      <c r="AM57" s="669"/>
      <c r="AN57" s="497"/>
      <c r="AO57" s="497"/>
      <c r="AP57" s="498"/>
      <c r="AQ57" s="499"/>
      <c r="AR57" s="499"/>
      <c r="AS57" s="500"/>
    </row>
    <row r="58" spans="2:45" ht="30" x14ac:dyDescent="0.25">
      <c r="B58" s="502"/>
      <c r="C58" s="452"/>
      <c r="D58" s="490" t="str">
        <f>'3-IDENTIFICACIÓN DEL RIESGO'!G58</f>
        <v>Riesgo 4</v>
      </c>
      <c r="E58" s="490"/>
      <c r="F58" s="673"/>
      <c r="G58" s="673"/>
      <c r="H58" s="673"/>
      <c r="I58" s="673"/>
      <c r="J58" s="673"/>
      <c r="K58" s="673"/>
      <c r="L58" s="673"/>
      <c r="M58" s="666"/>
      <c r="N58" s="184" t="b">
        <f t="shared" si="0"/>
        <v>0</v>
      </c>
      <c r="O58" s="168"/>
      <c r="P58" s="184" t="b">
        <f t="shared" si="1"/>
        <v>0</v>
      </c>
      <c r="Q58" s="168"/>
      <c r="R58" s="184" t="b">
        <f t="shared" si="2"/>
        <v>0</v>
      </c>
      <c r="S58" s="168"/>
      <c r="T58" s="184" t="b">
        <f t="shared" si="3"/>
        <v>0</v>
      </c>
      <c r="U58" s="168"/>
      <c r="V58" s="184" t="b">
        <f t="shared" si="4"/>
        <v>0</v>
      </c>
      <c r="W58" s="168"/>
      <c r="X58" s="184" t="b">
        <f t="shared" si="5"/>
        <v>0</v>
      </c>
      <c r="Y58" s="168"/>
      <c r="Z58" s="184" t="b">
        <f t="shared" si="6"/>
        <v>0</v>
      </c>
      <c r="AA58" s="116">
        <f t="shared" si="7"/>
        <v>0</v>
      </c>
      <c r="AB58" s="117" t="str">
        <f t="shared" si="8"/>
        <v>Débil</v>
      </c>
      <c r="AC58" s="667"/>
      <c r="AD58" s="182" t="str">
        <f t="shared" si="9"/>
        <v>Débil</v>
      </c>
      <c r="AE58" s="118" t="str">
        <f t="shared" si="10"/>
        <v>0</v>
      </c>
      <c r="AF58" s="668"/>
      <c r="AG58" s="491" t="e">
        <f t="shared" ref="AG58" si="165">(AE58+AE59)/AF58</f>
        <v>#DIV/0!</v>
      </c>
      <c r="AH58" s="493" t="e">
        <f t="shared" ref="AH58" si="166">IF(AG58&lt;50,"Débil",IF(AG58&lt;=99,"Moderado",IF(AG58=100,"Fuerte",IF(AG58="","ERROR"))))</f>
        <v>#DIV/0!</v>
      </c>
      <c r="AI58" s="669"/>
      <c r="AJ58" s="495" t="e">
        <f t="shared" ref="AJ58" si="167">IF(AH58="Débil",0,IF(AND(AH58="Moderado",AI58="Directamente"),1,IF(AND(AH58="Moderado",AI58="No disminuye"),0,IF(AND(AH58="Fuerte",AI58="Directamente"),2,IF(AND(AH58="Fuerte",AI58="No disminuye"),0)))))</f>
        <v>#DIV/0!</v>
      </c>
      <c r="AK58" s="495" t="e">
        <f>('4-VALORACIÓN DEL RIESGO'!H34-AJ58)</f>
        <v>#DIV/0!</v>
      </c>
      <c r="AL58" s="495" t="e">
        <f t="shared" ref="AL58" si="168">IF(AK58=5,"Casi Seguro",IF(AK58=4,"Probable",IF(AK58=3,"Posible",IF(AK58=2,"Improbable",IF(AK58=1,"Rara Vez",IF(AK58=0,"Rara Vez",IF(AK58&lt;0,"Rara Vez")))))))</f>
        <v>#DIV/0!</v>
      </c>
      <c r="AM58" s="669"/>
      <c r="AN58" s="496" t="e">
        <f t="shared" ref="AN58" si="169">IF(AH58="Débil",0,IF(AND(AH58="Moderado",AM58="Directamente"),1,IF(AND(AH58="Moderado",AM58="Indirectamente"),0,IF(AND(AH58="Moderado",AM58="No disminuye"),0,IF(AND(AH58="Fuerte",AM58="Directamente"),2,IF(AND(AH58="Fuerte",AM58="Indirectamente"),1,IF(AND(AH58="Fuerte",AM58="No disminuye"),0)))))))</f>
        <v>#DIV/0!</v>
      </c>
      <c r="AO58" s="496" t="e">
        <f>('4-VALORACIÓN DEL RIESGO'!AD34-AN58)</f>
        <v>#DIV/0!</v>
      </c>
      <c r="AP58" s="498" t="e">
        <f t="shared" ref="AP58" si="170">IF(AO58=5,"Catastrófico",IF(AO58=4,"Mayor",IF(AO58=3,"Moderado",IF(AO58=2,"Moderado",IF(AO58=1,"Moderado")))))</f>
        <v>#DIV/0!</v>
      </c>
      <c r="AQ58" s="499" t="e">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#DIV/0!</v>
      </c>
      <c r="AR58" s="499"/>
      <c r="AS58" s="500" t="s">
        <v>425</v>
      </c>
    </row>
    <row r="59" spans="2:45" ht="30.75" thickBot="1" x14ac:dyDescent="0.3">
      <c r="B59" s="502"/>
      <c r="C59" s="452"/>
      <c r="D59" s="490"/>
      <c r="E59" s="490"/>
      <c r="F59" s="673"/>
      <c r="G59" s="673"/>
      <c r="H59" s="673"/>
      <c r="I59" s="673"/>
      <c r="J59" s="673"/>
      <c r="K59" s="673"/>
      <c r="L59" s="673"/>
      <c r="M59" s="666"/>
      <c r="N59" s="184" t="b">
        <f t="shared" si="0"/>
        <v>0</v>
      </c>
      <c r="O59" s="168"/>
      <c r="P59" s="184" t="b">
        <f t="shared" si="1"/>
        <v>0</v>
      </c>
      <c r="Q59" s="168"/>
      <c r="R59" s="184" t="b">
        <f t="shared" si="2"/>
        <v>0</v>
      </c>
      <c r="S59" s="168"/>
      <c r="T59" s="184" t="b">
        <f t="shared" si="3"/>
        <v>0</v>
      </c>
      <c r="U59" s="168"/>
      <c r="V59" s="184" t="b">
        <f t="shared" si="4"/>
        <v>0</v>
      </c>
      <c r="W59" s="168"/>
      <c r="X59" s="184" t="b">
        <f t="shared" si="5"/>
        <v>0</v>
      </c>
      <c r="Y59" s="168"/>
      <c r="Z59" s="184" t="b">
        <f t="shared" si="6"/>
        <v>0</v>
      </c>
      <c r="AA59" s="116">
        <f t="shared" si="7"/>
        <v>0</v>
      </c>
      <c r="AB59" s="117" t="str">
        <f t="shared" si="8"/>
        <v>Débil</v>
      </c>
      <c r="AC59" s="667"/>
      <c r="AD59" s="182" t="str">
        <f t="shared" si="9"/>
        <v>Débil</v>
      </c>
      <c r="AE59" s="118" t="str">
        <f t="shared" si="10"/>
        <v>0</v>
      </c>
      <c r="AF59" s="672"/>
      <c r="AG59" s="492"/>
      <c r="AH59" s="494"/>
      <c r="AI59" s="669"/>
      <c r="AJ59" s="495"/>
      <c r="AK59" s="495"/>
      <c r="AL59" s="495"/>
      <c r="AM59" s="669"/>
      <c r="AN59" s="497"/>
      <c r="AO59" s="497"/>
      <c r="AP59" s="498"/>
      <c r="AQ59" s="499"/>
      <c r="AR59" s="499"/>
      <c r="AS59" s="500"/>
    </row>
    <row r="60" spans="2:45" ht="30" x14ac:dyDescent="0.25">
      <c r="B60" s="502"/>
      <c r="C60" s="452"/>
      <c r="D60" s="490" t="str">
        <f>'3-IDENTIFICACIÓN DEL RIESGO'!G60</f>
        <v>Riesgo 5</v>
      </c>
      <c r="E60" s="490"/>
      <c r="F60" s="673"/>
      <c r="G60" s="673"/>
      <c r="H60" s="673"/>
      <c r="I60" s="673"/>
      <c r="J60" s="673"/>
      <c r="K60" s="673"/>
      <c r="L60" s="673"/>
      <c r="M60" s="666"/>
      <c r="N60" s="184" t="b">
        <f t="shared" si="0"/>
        <v>0</v>
      </c>
      <c r="O60" s="168"/>
      <c r="P60" s="184" t="b">
        <f t="shared" si="1"/>
        <v>0</v>
      </c>
      <c r="Q60" s="168"/>
      <c r="R60" s="184" t="b">
        <f t="shared" si="2"/>
        <v>0</v>
      </c>
      <c r="S60" s="168"/>
      <c r="T60" s="184" t="b">
        <f t="shared" si="3"/>
        <v>0</v>
      </c>
      <c r="U60" s="168"/>
      <c r="V60" s="184" t="b">
        <f t="shared" si="4"/>
        <v>0</v>
      </c>
      <c r="W60" s="168"/>
      <c r="X60" s="184" t="b">
        <f t="shared" si="5"/>
        <v>0</v>
      </c>
      <c r="Y60" s="168"/>
      <c r="Z60" s="184" t="b">
        <f t="shared" si="6"/>
        <v>0</v>
      </c>
      <c r="AA60" s="116">
        <f t="shared" si="7"/>
        <v>0</v>
      </c>
      <c r="AB60" s="117" t="str">
        <f t="shared" si="8"/>
        <v>Débil</v>
      </c>
      <c r="AC60" s="667"/>
      <c r="AD60" s="182" t="str">
        <f t="shared" si="9"/>
        <v>Débil</v>
      </c>
      <c r="AE60" s="118" t="str">
        <f t="shared" si="10"/>
        <v>0</v>
      </c>
      <c r="AF60" s="668"/>
      <c r="AG60" s="491" t="e">
        <f t="shared" ref="AG60" si="172">(AE60+AE61)/AF60</f>
        <v>#DIV/0!</v>
      </c>
      <c r="AH60" s="493" t="e">
        <f t="shared" ref="AH60" si="173">IF(AG60&lt;50,"Débil",IF(AG60&lt;=99,"Moderado",IF(AG60=100,"Fuerte",IF(AG60="","ERROR"))))</f>
        <v>#DIV/0!</v>
      </c>
      <c r="AI60" s="669"/>
      <c r="AJ60" s="495" t="e">
        <f t="shared" ref="AJ60" si="174">IF(AH60="Débil",0,IF(AND(AH60="Moderado",AI60="Directamente"),1,IF(AND(AH60="Moderado",AI60="No disminuye"),0,IF(AND(AH60="Fuerte",AI60="Directamente"),2,IF(AND(AH60="Fuerte",AI60="No disminuye"),0)))))</f>
        <v>#DIV/0!</v>
      </c>
      <c r="AK60" s="495" t="e">
        <f>('4-VALORACIÓN DEL RIESGO'!H35-AJ60)</f>
        <v>#DIV/0!</v>
      </c>
      <c r="AL60" s="495" t="e">
        <f t="shared" ref="AL60" si="175">IF(AK60=5,"Casi Seguro",IF(AK60=4,"Probable",IF(AK60=3,"Posible",IF(AK60=2,"Improbable",IF(AK60=1,"Rara Vez",IF(AK60=0,"Rara Vez",IF(AK60&lt;0,"Rara Vez")))))))</f>
        <v>#DIV/0!</v>
      </c>
      <c r="AM60" s="669"/>
      <c r="AN60" s="496" t="e">
        <f t="shared" ref="AN60" si="176">IF(AH60="Débil",0,IF(AND(AH60="Moderado",AM60="Directamente"),1,IF(AND(AH60="Moderado",AM60="Indirectamente"),0,IF(AND(AH60="Moderado",AM60="No disminuye"),0,IF(AND(AH60="Fuerte",AM60="Directamente"),2,IF(AND(AH60="Fuerte",AM60="Indirectamente"),1,IF(AND(AH60="Fuerte",AM60="No disminuye"),0)))))))</f>
        <v>#DIV/0!</v>
      </c>
      <c r="AO60" s="496" t="e">
        <f>('4-VALORACIÓN DEL RIESGO'!AD35-AN60)</f>
        <v>#DIV/0!</v>
      </c>
      <c r="AP60" s="498" t="e">
        <f t="shared" ref="AP60" si="177">IF(AO60=5,"Catastrófico",IF(AO60=4,"Mayor",IF(AO60=3,"Moderado",IF(AO60=2,"Moderado",IF(AO60=1,"Moderado")))))</f>
        <v>#DIV/0!</v>
      </c>
      <c r="AQ60" s="499" t="e">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#DIV/0!</v>
      </c>
      <c r="AR60" s="499"/>
      <c r="AS60" s="500" t="s">
        <v>425</v>
      </c>
    </row>
    <row r="61" spans="2:45" ht="30.75" thickBot="1" x14ac:dyDescent="0.3">
      <c r="B61" s="503"/>
      <c r="C61" s="453"/>
      <c r="D61" s="490"/>
      <c r="E61" s="490"/>
      <c r="F61" s="673"/>
      <c r="G61" s="673"/>
      <c r="H61" s="673"/>
      <c r="I61" s="673"/>
      <c r="J61" s="673"/>
      <c r="K61" s="673"/>
      <c r="L61" s="673"/>
      <c r="M61" s="666"/>
      <c r="N61" s="184" t="b">
        <f t="shared" si="0"/>
        <v>0</v>
      </c>
      <c r="O61" s="168"/>
      <c r="P61" s="184" t="b">
        <f t="shared" si="1"/>
        <v>0</v>
      </c>
      <c r="Q61" s="168"/>
      <c r="R61" s="184" t="b">
        <f t="shared" si="2"/>
        <v>0</v>
      </c>
      <c r="S61" s="168"/>
      <c r="T61" s="184" t="b">
        <f t="shared" si="3"/>
        <v>0</v>
      </c>
      <c r="U61" s="168"/>
      <c r="V61" s="184" t="b">
        <f t="shared" si="4"/>
        <v>0</v>
      </c>
      <c r="W61" s="168"/>
      <c r="X61" s="184" t="b">
        <f t="shared" si="5"/>
        <v>0</v>
      </c>
      <c r="Y61" s="168"/>
      <c r="Z61" s="184" t="b">
        <f t="shared" si="6"/>
        <v>0</v>
      </c>
      <c r="AA61" s="116">
        <f t="shared" si="7"/>
        <v>0</v>
      </c>
      <c r="AB61" s="117" t="str">
        <f t="shared" si="8"/>
        <v>Débil</v>
      </c>
      <c r="AC61" s="667"/>
      <c r="AD61" s="182" t="str">
        <f t="shared" si="9"/>
        <v>Débil</v>
      </c>
      <c r="AE61" s="118" t="str">
        <f t="shared" si="10"/>
        <v>0</v>
      </c>
      <c r="AF61" s="672"/>
      <c r="AG61" s="492"/>
      <c r="AH61" s="494"/>
      <c r="AI61" s="669"/>
      <c r="AJ61" s="495"/>
      <c r="AK61" s="495"/>
      <c r="AL61" s="495"/>
      <c r="AM61" s="669"/>
      <c r="AN61" s="497"/>
      <c r="AO61" s="497"/>
      <c r="AP61" s="498"/>
      <c r="AQ61" s="499"/>
      <c r="AR61" s="499"/>
      <c r="AS61" s="500"/>
    </row>
    <row r="62" spans="2:45" ht="89.25" x14ac:dyDescent="0.25">
      <c r="B62" s="501" t="str">
        <f>'3-IDENTIFICACIÓN DEL RIESGO'!B62</f>
        <v>Seguridad Jurídica sobre la Titularidad de la Tierra y los Territorios</v>
      </c>
      <c r="C62" s="451" t="str">
        <f>'3-IDENTIFICACIÓN DEL RIESGO'!E62</f>
        <v>1. Dirección de Gestión Jurídica de Tierras.
2. Subdirección de procesos Agrarios y Gestión Jurídica.
3. Subdirección de seguridad Jurídica.
4. Dirección Asuntos Étnicos.
5. Subdirección Asuntos Étnicos.</v>
      </c>
      <c r="D62" s="490"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2" s="490"/>
      <c r="F62" s="674" t="s">
        <v>682</v>
      </c>
      <c r="G62" s="674" t="s">
        <v>683</v>
      </c>
      <c r="H62" s="674" t="s">
        <v>684</v>
      </c>
      <c r="I62" s="674" t="s">
        <v>685</v>
      </c>
      <c r="J62" s="674" t="s">
        <v>686</v>
      </c>
      <c r="K62" s="674" t="s">
        <v>687</v>
      </c>
      <c r="L62" s="673" t="s">
        <v>688</v>
      </c>
      <c r="M62" s="666" t="s">
        <v>186</v>
      </c>
      <c r="N62" s="184">
        <f t="shared" si="0"/>
        <v>15</v>
      </c>
      <c r="O62" s="168" t="s">
        <v>187</v>
      </c>
      <c r="P62" s="184">
        <f t="shared" si="1"/>
        <v>15</v>
      </c>
      <c r="Q62" s="168" t="s">
        <v>188</v>
      </c>
      <c r="R62" s="184">
        <f t="shared" si="2"/>
        <v>15</v>
      </c>
      <c r="S62" s="168" t="s">
        <v>61</v>
      </c>
      <c r="T62" s="184">
        <f t="shared" si="3"/>
        <v>15</v>
      </c>
      <c r="U62" s="168" t="s">
        <v>189</v>
      </c>
      <c r="V62" s="184">
        <f t="shared" si="4"/>
        <v>15</v>
      </c>
      <c r="W62" s="168" t="s">
        <v>190</v>
      </c>
      <c r="X62" s="184">
        <f t="shared" si="5"/>
        <v>15</v>
      </c>
      <c r="Y62" s="168" t="s">
        <v>191</v>
      </c>
      <c r="Z62" s="184">
        <f t="shared" si="6"/>
        <v>10</v>
      </c>
      <c r="AA62" s="116">
        <f t="shared" si="7"/>
        <v>100</v>
      </c>
      <c r="AB62" s="117" t="str">
        <f t="shared" si="8"/>
        <v>Fuerte</v>
      </c>
      <c r="AC62" s="667" t="s">
        <v>64</v>
      </c>
      <c r="AD62" s="182" t="str">
        <f t="shared" si="9"/>
        <v>Fuerte</v>
      </c>
      <c r="AE62" s="118" t="str">
        <f t="shared" si="10"/>
        <v>100</v>
      </c>
      <c r="AF62" s="668">
        <v>1</v>
      </c>
      <c r="AG62" s="491">
        <f t="shared" ref="AG62" si="179">(AE62+AE63)/AF62</f>
        <v>100</v>
      </c>
      <c r="AH62" s="493" t="str">
        <f t="shared" ref="AH62" si="180">IF(AG62&lt;50,"Débil",IF(AG62&lt;=99,"Moderado",IF(AG62=100,"Fuerte",IF(AG62="","ERROR"))))</f>
        <v>Fuerte</v>
      </c>
      <c r="AI62" s="669" t="s">
        <v>92</v>
      </c>
      <c r="AJ62" s="495">
        <f t="shared" ref="AJ62" si="181">IF(AH62="Débil",0,IF(AND(AH62="Moderado",AI62="Directamente"),1,IF(AND(AH62="Moderado",AI62="No disminuye"),0,IF(AND(AH62="Fuerte",AI62="Directamente"),2,IF(AND(AH62="Fuerte",AI62="No disminuye"),0)))))</f>
        <v>2</v>
      </c>
      <c r="AK62" s="495">
        <f>('4-VALORACIÓN DEL RIESGO'!H36-AJ62)</f>
        <v>-1</v>
      </c>
      <c r="AL62" s="495" t="str">
        <f t="shared" ref="AL62" si="182">IF(AK62=5,"Casi Seguro",IF(AK62=4,"Probable",IF(AK62=3,"Posible",IF(AK62=2,"Improbable",IF(AK62=1,"Rara Vez",IF(AK62=0,"Rara Vez",IF(AK62&lt;0,"Rara Vez")))))))</f>
        <v>Rara Vez</v>
      </c>
      <c r="AM62" s="669" t="s">
        <v>94</v>
      </c>
      <c r="AN62" s="496">
        <f t="shared" ref="AN62" si="183">IF(AH62="Débil",0,IF(AND(AH62="Moderado",AM62="Directamente"),1,IF(AND(AH62="Moderado",AM62="Indirectamente"),0,IF(AND(AH62="Moderado",AM62="No disminuye"),0,IF(AND(AH62="Fuerte",AM62="Directamente"),2,IF(AND(AH62="Fuerte",AM62="Indirectamente"),1,IF(AND(AH62="Fuerte",AM62="No disminuye"),0)))))))</f>
        <v>0</v>
      </c>
      <c r="AO62" s="496">
        <f>('4-VALORACIÓN DEL RIESGO'!AD36-AN62)</f>
        <v>5</v>
      </c>
      <c r="AP62" s="498" t="str">
        <f t="shared" ref="AP62" si="184">IF(AO62=5,"Catastrófico",IF(AO62=4,"Mayor",IF(AO62=3,"Moderado",IF(AO62=2,"Moderado",IF(AO62=1,"Moderado")))))</f>
        <v>Catastrófico</v>
      </c>
      <c r="AQ62" s="499"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499"/>
      <c r="AS62" s="500" t="s">
        <v>425</v>
      </c>
    </row>
    <row r="63" spans="2:45" ht="30.75" thickBot="1" x14ac:dyDescent="0.3">
      <c r="B63" s="502"/>
      <c r="C63" s="452"/>
      <c r="D63" s="490"/>
      <c r="E63" s="490"/>
      <c r="F63" s="673"/>
      <c r="G63" s="673"/>
      <c r="H63" s="673"/>
      <c r="I63" s="673"/>
      <c r="J63" s="673"/>
      <c r="K63" s="673"/>
      <c r="L63" s="673"/>
      <c r="M63" s="666"/>
      <c r="N63" s="184" t="b">
        <f t="shared" si="0"/>
        <v>0</v>
      </c>
      <c r="O63" s="168"/>
      <c r="P63" s="184" t="b">
        <f t="shared" si="1"/>
        <v>0</v>
      </c>
      <c r="Q63" s="168"/>
      <c r="R63" s="184" t="b">
        <f t="shared" si="2"/>
        <v>0</v>
      </c>
      <c r="S63" s="168"/>
      <c r="T63" s="184" t="b">
        <f t="shared" si="3"/>
        <v>0</v>
      </c>
      <c r="U63" s="168"/>
      <c r="V63" s="184" t="b">
        <f t="shared" si="4"/>
        <v>0</v>
      </c>
      <c r="W63" s="168"/>
      <c r="X63" s="184" t="b">
        <f t="shared" si="5"/>
        <v>0</v>
      </c>
      <c r="Y63" s="168"/>
      <c r="Z63" s="184" t="b">
        <f t="shared" si="6"/>
        <v>0</v>
      </c>
      <c r="AA63" s="116">
        <f t="shared" si="7"/>
        <v>0</v>
      </c>
      <c r="AB63" s="117" t="str">
        <f t="shared" si="8"/>
        <v>Débil</v>
      </c>
      <c r="AC63" s="667"/>
      <c r="AD63" s="182" t="str">
        <f t="shared" si="9"/>
        <v>Débil</v>
      </c>
      <c r="AE63" s="118" t="str">
        <f t="shared" si="10"/>
        <v>0</v>
      </c>
      <c r="AF63" s="672"/>
      <c r="AG63" s="492"/>
      <c r="AH63" s="494"/>
      <c r="AI63" s="669"/>
      <c r="AJ63" s="495"/>
      <c r="AK63" s="495"/>
      <c r="AL63" s="495"/>
      <c r="AM63" s="669"/>
      <c r="AN63" s="497"/>
      <c r="AO63" s="497"/>
      <c r="AP63" s="498"/>
      <c r="AQ63" s="499"/>
      <c r="AR63" s="499"/>
      <c r="AS63" s="500"/>
    </row>
    <row r="64" spans="2:45" ht="38.25" x14ac:dyDescent="0.25">
      <c r="B64" s="502"/>
      <c r="C64" s="452"/>
      <c r="D64" s="490" t="str">
        <f>'3-IDENTIFICACIÓN DEL RIESGO'!G64</f>
        <v>Servidores públicos y/o colaboradores de las UGT reciben dádivas por agilizar, omitir o dilatar trámites para el desarrollo de procesos agrarios</v>
      </c>
      <c r="E64" s="490"/>
      <c r="F64" s="673" t="s">
        <v>680</v>
      </c>
      <c r="G64" s="673" t="s">
        <v>681</v>
      </c>
      <c r="H64" s="673" t="s">
        <v>689</v>
      </c>
      <c r="I64" s="673" t="s">
        <v>690</v>
      </c>
      <c r="J64" s="673" t="s">
        <v>691</v>
      </c>
      <c r="K64" s="673" t="s">
        <v>692</v>
      </c>
      <c r="L64" s="673" t="s">
        <v>693</v>
      </c>
      <c r="M64" s="666" t="s">
        <v>694</v>
      </c>
      <c r="N64" s="184">
        <f t="shared" si="0"/>
        <v>15</v>
      </c>
      <c r="O64" s="168" t="s">
        <v>872</v>
      </c>
      <c r="P64" s="184">
        <f t="shared" si="1"/>
        <v>15</v>
      </c>
      <c r="Q64" s="168" t="s">
        <v>873</v>
      </c>
      <c r="R64" s="184">
        <f t="shared" si="2"/>
        <v>15</v>
      </c>
      <c r="S64" s="168" t="s">
        <v>874</v>
      </c>
      <c r="T64" s="184">
        <f t="shared" si="3"/>
        <v>15</v>
      </c>
      <c r="U64" s="168" t="s">
        <v>875</v>
      </c>
      <c r="V64" s="184">
        <f t="shared" si="4"/>
        <v>15</v>
      </c>
      <c r="W64" s="168" t="s">
        <v>876</v>
      </c>
      <c r="X64" s="184">
        <f t="shared" si="5"/>
        <v>15</v>
      </c>
      <c r="Y64" s="168" t="s">
        <v>877</v>
      </c>
      <c r="Z64" s="184">
        <f t="shared" si="6"/>
        <v>10</v>
      </c>
      <c r="AA64" s="116">
        <f t="shared" si="7"/>
        <v>100</v>
      </c>
      <c r="AB64" s="117" t="str">
        <f t="shared" si="8"/>
        <v>Fuerte</v>
      </c>
      <c r="AC64" s="667" t="s">
        <v>58</v>
      </c>
      <c r="AD64" s="182" t="str">
        <f t="shared" si="9"/>
        <v>Moderado</v>
      </c>
      <c r="AE64" s="118" t="str">
        <f t="shared" si="10"/>
        <v>50</v>
      </c>
      <c r="AF64" s="668">
        <v>1</v>
      </c>
      <c r="AG64" s="491">
        <f t="shared" ref="AG64" si="186">(AE64+AE65)/AF64</f>
        <v>50</v>
      </c>
      <c r="AH64" s="493" t="str">
        <f t="shared" ref="AH64" si="187">IF(AG64&lt;50,"Débil",IF(AG64&lt;=99,"Moderado",IF(AG64=100,"Fuerte",IF(AG64="","ERROR"))))</f>
        <v>Moderado</v>
      </c>
      <c r="AI64" s="669" t="s">
        <v>92</v>
      </c>
      <c r="AJ64" s="495">
        <f t="shared" ref="AJ64" si="188">IF(AH64="Débil",0,IF(AND(AH64="Moderado",AI64="Directamente"),1,IF(AND(AH64="Moderado",AI64="No disminuye"),0,IF(AND(AH64="Fuerte",AI64="Directamente"),2,IF(AND(AH64="Fuerte",AI64="No disminuye"),0)))))</f>
        <v>1</v>
      </c>
      <c r="AK64" s="495">
        <f>('4-VALORACIÓN DEL RIESGO'!H37-AJ64)</f>
        <v>3</v>
      </c>
      <c r="AL64" s="495" t="str">
        <f t="shared" ref="AL64" si="189">IF(AK64=5,"Casi Seguro",IF(AK64=4,"Probable",IF(AK64=3,"Posible",IF(AK64=2,"Improbable",IF(AK64=1,"Rara Vez",IF(AK64=0,"Rara Vez",IF(AK64&lt;0,"Rara Vez")))))))</f>
        <v>Posible</v>
      </c>
      <c r="AM64" s="669" t="s">
        <v>94</v>
      </c>
      <c r="AN64" s="496">
        <f t="shared" ref="AN64" si="190">IF(AH64="Débil",0,IF(AND(AH64="Moderado",AM64="Directamente"),1,IF(AND(AH64="Moderado",AM64="Indirectamente"),0,IF(AND(AH64="Moderado",AM64="No disminuye"),0,IF(AND(AH64="Fuerte",AM64="Directamente"),2,IF(AND(AH64="Fuerte",AM64="Indirectamente"),1,IF(AND(AH64="Fuerte",AM64="No disminuye"),0)))))))</f>
        <v>0</v>
      </c>
      <c r="AO64" s="496">
        <f>('4-VALORACIÓN DEL RIESGO'!AD37-AN64)</f>
        <v>5</v>
      </c>
      <c r="AP64" s="498" t="str">
        <f t="shared" ref="AP64" si="191">IF(AO64=5,"Catastrófico",IF(AO64=4,"Mayor",IF(AO64=3,"Moderado",IF(AO64=2,"Moderado",IF(AO64=1,"Moderado")))))</f>
        <v>Catastrófico</v>
      </c>
      <c r="AQ64" s="499" t="str">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499"/>
      <c r="AS64" s="500" t="s">
        <v>425</v>
      </c>
    </row>
    <row r="65" spans="2:45" ht="30.75" thickBot="1" x14ac:dyDescent="0.3">
      <c r="B65" s="502"/>
      <c r="C65" s="452"/>
      <c r="D65" s="490"/>
      <c r="E65" s="490"/>
      <c r="F65" s="673"/>
      <c r="G65" s="673"/>
      <c r="H65" s="673"/>
      <c r="I65" s="673"/>
      <c r="J65" s="673"/>
      <c r="K65" s="673"/>
      <c r="L65" s="673"/>
      <c r="M65" s="666"/>
      <c r="N65" s="184" t="b">
        <f t="shared" si="0"/>
        <v>0</v>
      </c>
      <c r="O65" s="168"/>
      <c r="P65" s="184" t="b">
        <f t="shared" si="1"/>
        <v>0</v>
      </c>
      <c r="Q65" s="168"/>
      <c r="R65" s="184" t="b">
        <f t="shared" si="2"/>
        <v>0</v>
      </c>
      <c r="S65" s="168"/>
      <c r="T65" s="184" t="b">
        <f t="shared" si="3"/>
        <v>0</v>
      </c>
      <c r="U65" s="168"/>
      <c r="V65" s="184" t="b">
        <f t="shared" si="4"/>
        <v>0</v>
      </c>
      <c r="W65" s="168"/>
      <c r="X65" s="184" t="b">
        <f t="shared" si="5"/>
        <v>0</v>
      </c>
      <c r="Y65" s="168"/>
      <c r="Z65" s="184" t="b">
        <f t="shared" si="6"/>
        <v>0</v>
      </c>
      <c r="AA65" s="116">
        <f t="shared" si="7"/>
        <v>0</v>
      </c>
      <c r="AB65" s="117" t="str">
        <f t="shared" si="8"/>
        <v>Débil</v>
      </c>
      <c r="AC65" s="667"/>
      <c r="AD65" s="182" t="str">
        <f t="shared" si="9"/>
        <v>Débil</v>
      </c>
      <c r="AE65" s="118" t="str">
        <f t="shared" si="10"/>
        <v>0</v>
      </c>
      <c r="AF65" s="672"/>
      <c r="AG65" s="492"/>
      <c r="AH65" s="494"/>
      <c r="AI65" s="669"/>
      <c r="AJ65" s="495"/>
      <c r="AK65" s="495"/>
      <c r="AL65" s="495"/>
      <c r="AM65" s="669"/>
      <c r="AN65" s="497"/>
      <c r="AO65" s="497"/>
      <c r="AP65" s="498"/>
      <c r="AQ65" s="499"/>
      <c r="AR65" s="499"/>
      <c r="AS65" s="500"/>
    </row>
    <row r="66" spans="2:45" ht="30" x14ac:dyDescent="0.25">
      <c r="B66" s="502"/>
      <c r="C66" s="452"/>
      <c r="D66" s="490" t="str">
        <f>'3-IDENTIFICACIÓN DEL RIESGO'!G66</f>
        <v>Riesgo 3</v>
      </c>
      <c r="E66" s="490"/>
      <c r="F66" s="673"/>
      <c r="G66" s="673"/>
      <c r="H66" s="673"/>
      <c r="I66" s="673"/>
      <c r="J66" s="673"/>
      <c r="K66" s="673"/>
      <c r="L66" s="673"/>
      <c r="M66" s="666"/>
      <c r="N66" s="184" t="b">
        <f t="shared" si="0"/>
        <v>0</v>
      </c>
      <c r="O66" s="168"/>
      <c r="P66" s="184" t="b">
        <f t="shared" si="1"/>
        <v>0</v>
      </c>
      <c r="Q66" s="168"/>
      <c r="R66" s="184" t="b">
        <f t="shared" si="2"/>
        <v>0</v>
      </c>
      <c r="S66" s="168"/>
      <c r="T66" s="184" t="b">
        <f t="shared" si="3"/>
        <v>0</v>
      </c>
      <c r="U66" s="168"/>
      <c r="V66" s="184" t="b">
        <f t="shared" si="4"/>
        <v>0</v>
      </c>
      <c r="W66" s="168"/>
      <c r="X66" s="184" t="b">
        <f t="shared" si="5"/>
        <v>0</v>
      </c>
      <c r="Y66" s="168"/>
      <c r="Z66" s="184" t="b">
        <f t="shared" si="6"/>
        <v>0</v>
      </c>
      <c r="AA66" s="116">
        <f t="shared" si="7"/>
        <v>0</v>
      </c>
      <c r="AB66" s="117" t="str">
        <f t="shared" si="8"/>
        <v>Débil</v>
      </c>
      <c r="AC66" s="667"/>
      <c r="AD66" s="182" t="str">
        <f t="shared" si="9"/>
        <v>Débil</v>
      </c>
      <c r="AE66" s="118" t="str">
        <f t="shared" si="10"/>
        <v>0</v>
      </c>
      <c r="AF66" s="668"/>
      <c r="AG66" s="491" t="e">
        <f t="shared" ref="AG66" si="193">(AE66+AE67)/AF66</f>
        <v>#DIV/0!</v>
      </c>
      <c r="AH66" s="493" t="e">
        <f t="shared" ref="AH66" si="194">IF(AG66&lt;50,"Débil",IF(AG66&lt;=99,"Moderado",IF(AG66=100,"Fuerte",IF(AG66="","ERROR"))))</f>
        <v>#DIV/0!</v>
      </c>
      <c r="AI66" s="669"/>
      <c r="AJ66" s="495" t="e">
        <f t="shared" ref="AJ66" si="195">IF(AH66="Débil",0,IF(AND(AH66="Moderado",AI66="Directamente"),1,IF(AND(AH66="Moderado",AI66="No disminuye"),0,IF(AND(AH66="Fuerte",AI66="Directamente"),2,IF(AND(AH66="Fuerte",AI66="No disminuye"),0)))))</f>
        <v>#DIV/0!</v>
      </c>
      <c r="AK66" s="495" t="e">
        <f>('4-VALORACIÓN DEL RIESGO'!H38-AJ66)</f>
        <v>#DIV/0!</v>
      </c>
      <c r="AL66" s="495" t="e">
        <f t="shared" ref="AL66" si="196">IF(AK66=5,"Casi Seguro",IF(AK66=4,"Probable",IF(AK66=3,"Posible",IF(AK66=2,"Improbable",IF(AK66=1,"Rara Vez",IF(AK66=0,"Rara Vez",IF(AK66&lt;0,"Rara Vez")))))))</f>
        <v>#DIV/0!</v>
      </c>
      <c r="AM66" s="669"/>
      <c r="AN66" s="496" t="e">
        <f t="shared" ref="AN66" si="197">IF(AH66="Débil",0,IF(AND(AH66="Moderado",AM66="Directamente"),1,IF(AND(AH66="Moderado",AM66="Indirectamente"),0,IF(AND(AH66="Moderado",AM66="No disminuye"),0,IF(AND(AH66="Fuerte",AM66="Directamente"),2,IF(AND(AH66="Fuerte",AM66="Indirectamente"),1,IF(AND(AH66="Fuerte",AM66="No disminuye"),0)))))))</f>
        <v>#DIV/0!</v>
      </c>
      <c r="AO66" s="496" t="e">
        <f>('4-VALORACIÓN DEL RIESGO'!AD38-AN66)</f>
        <v>#DIV/0!</v>
      </c>
      <c r="AP66" s="498" t="e">
        <f t="shared" ref="AP66" si="198">IF(AO66=5,"Catastrófico",IF(AO66=4,"Mayor",IF(AO66=3,"Moderado",IF(AO66=2,"Moderado",IF(AO66=1,"Moderado")))))</f>
        <v>#DIV/0!</v>
      </c>
      <c r="AQ66" s="499"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499"/>
      <c r="AS66" s="500" t="s">
        <v>425</v>
      </c>
    </row>
    <row r="67" spans="2:45" ht="30.75" thickBot="1" x14ac:dyDescent="0.3">
      <c r="B67" s="502"/>
      <c r="C67" s="452"/>
      <c r="D67" s="490"/>
      <c r="E67" s="490"/>
      <c r="F67" s="673"/>
      <c r="G67" s="673"/>
      <c r="H67" s="673"/>
      <c r="I67" s="673"/>
      <c r="J67" s="673"/>
      <c r="K67" s="673"/>
      <c r="L67" s="673"/>
      <c r="M67" s="666"/>
      <c r="N67" s="184" t="b">
        <f t="shared" si="0"/>
        <v>0</v>
      </c>
      <c r="O67" s="168"/>
      <c r="P67" s="184" t="b">
        <f t="shared" si="1"/>
        <v>0</v>
      </c>
      <c r="Q67" s="168"/>
      <c r="R67" s="184" t="b">
        <f t="shared" si="2"/>
        <v>0</v>
      </c>
      <c r="S67" s="168"/>
      <c r="T67" s="184" t="b">
        <f t="shared" si="3"/>
        <v>0</v>
      </c>
      <c r="U67" s="168"/>
      <c r="V67" s="184" t="b">
        <f t="shared" si="4"/>
        <v>0</v>
      </c>
      <c r="W67" s="168"/>
      <c r="X67" s="184" t="b">
        <f t="shared" si="5"/>
        <v>0</v>
      </c>
      <c r="Y67" s="168"/>
      <c r="Z67" s="184" t="b">
        <f t="shared" si="6"/>
        <v>0</v>
      </c>
      <c r="AA67" s="116">
        <f t="shared" si="7"/>
        <v>0</v>
      </c>
      <c r="AB67" s="117" t="str">
        <f t="shared" si="8"/>
        <v>Débil</v>
      </c>
      <c r="AC67" s="667"/>
      <c r="AD67" s="182" t="str">
        <f t="shared" si="9"/>
        <v>Débil</v>
      </c>
      <c r="AE67" s="118" t="str">
        <f t="shared" si="10"/>
        <v>0</v>
      </c>
      <c r="AF67" s="672"/>
      <c r="AG67" s="492"/>
      <c r="AH67" s="494"/>
      <c r="AI67" s="669"/>
      <c r="AJ67" s="495"/>
      <c r="AK67" s="495"/>
      <c r="AL67" s="495"/>
      <c r="AM67" s="669"/>
      <c r="AN67" s="497"/>
      <c r="AO67" s="497"/>
      <c r="AP67" s="498"/>
      <c r="AQ67" s="499"/>
      <c r="AR67" s="499"/>
      <c r="AS67" s="500"/>
    </row>
    <row r="68" spans="2:45" ht="30" x14ac:dyDescent="0.25">
      <c r="B68" s="502"/>
      <c r="C68" s="452"/>
      <c r="D68" s="490" t="str">
        <f>'3-IDENTIFICACIÓN DEL RIESGO'!G68</f>
        <v>Riesgo 4</v>
      </c>
      <c r="E68" s="490"/>
      <c r="F68" s="673"/>
      <c r="G68" s="673"/>
      <c r="H68" s="673"/>
      <c r="I68" s="673"/>
      <c r="J68" s="673"/>
      <c r="K68" s="673"/>
      <c r="L68" s="673"/>
      <c r="M68" s="666"/>
      <c r="N68" s="184" t="b">
        <f t="shared" si="0"/>
        <v>0</v>
      </c>
      <c r="O68" s="168"/>
      <c r="P68" s="184" t="b">
        <f t="shared" si="1"/>
        <v>0</v>
      </c>
      <c r="Q68" s="168"/>
      <c r="R68" s="184" t="b">
        <f t="shared" si="2"/>
        <v>0</v>
      </c>
      <c r="S68" s="168"/>
      <c r="T68" s="184" t="b">
        <f t="shared" si="3"/>
        <v>0</v>
      </c>
      <c r="U68" s="168"/>
      <c r="V68" s="184" t="b">
        <f t="shared" si="4"/>
        <v>0</v>
      </c>
      <c r="W68" s="168"/>
      <c r="X68" s="184" t="b">
        <f t="shared" si="5"/>
        <v>0</v>
      </c>
      <c r="Y68" s="168"/>
      <c r="Z68" s="184" t="b">
        <f t="shared" si="6"/>
        <v>0</v>
      </c>
      <c r="AA68" s="116">
        <f t="shared" si="7"/>
        <v>0</v>
      </c>
      <c r="AB68" s="117" t="str">
        <f t="shared" si="8"/>
        <v>Débil</v>
      </c>
      <c r="AC68" s="667"/>
      <c r="AD68" s="182" t="str">
        <f t="shared" si="9"/>
        <v>Débil</v>
      </c>
      <c r="AE68" s="118" t="str">
        <f t="shared" si="10"/>
        <v>0</v>
      </c>
      <c r="AF68" s="668"/>
      <c r="AG68" s="491" t="e">
        <f t="shared" ref="AG68" si="200">(AE68+AE69)/AF68</f>
        <v>#DIV/0!</v>
      </c>
      <c r="AH68" s="493" t="e">
        <f t="shared" ref="AH68" si="201">IF(AG68&lt;50,"Débil",IF(AG68&lt;=99,"Moderado",IF(AG68=100,"Fuerte",IF(AG68="","ERROR"))))</f>
        <v>#DIV/0!</v>
      </c>
      <c r="AI68" s="669"/>
      <c r="AJ68" s="495" t="e">
        <f t="shared" ref="AJ68" si="202">IF(AH68="Débil",0,IF(AND(AH68="Moderado",AI68="Directamente"),1,IF(AND(AH68="Moderado",AI68="No disminuye"),0,IF(AND(AH68="Fuerte",AI68="Directamente"),2,IF(AND(AH68="Fuerte",AI68="No disminuye"),0)))))</f>
        <v>#DIV/0!</v>
      </c>
      <c r="AK68" s="495" t="e">
        <f>('4-VALORACIÓN DEL RIESGO'!H39-AJ68)</f>
        <v>#DIV/0!</v>
      </c>
      <c r="AL68" s="495" t="e">
        <f t="shared" ref="AL68" si="203">IF(AK68=5,"Casi Seguro",IF(AK68=4,"Probable",IF(AK68=3,"Posible",IF(AK68=2,"Improbable",IF(AK68=1,"Rara Vez",IF(AK68=0,"Rara Vez",IF(AK68&lt;0,"Rara Vez")))))))</f>
        <v>#DIV/0!</v>
      </c>
      <c r="AM68" s="669"/>
      <c r="AN68" s="496" t="e">
        <f t="shared" ref="AN68" si="204">IF(AH68="Débil",0,IF(AND(AH68="Moderado",AM68="Directamente"),1,IF(AND(AH68="Moderado",AM68="Indirectamente"),0,IF(AND(AH68="Moderado",AM68="No disminuye"),0,IF(AND(AH68="Fuerte",AM68="Directamente"),2,IF(AND(AH68="Fuerte",AM68="Indirectamente"),1,IF(AND(AH68="Fuerte",AM68="No disminuye"),0)))))))</f>
        <v>#DIV/0!</v>
      </c>
      <c r="AO68" s="496" t="e">
        <f>('4-VALORACIÓN DEL RIESGO'!AD39-AN68)</f>
        <v>#DIV/0!</v>
      </c>
      <c r="AP68" s="498" t="e">
        <f t="shared" ref="AP68" si="205">IF(AO68=5,"Catastrófico",IF(AO68=4,"Mayor",IF(AO68=3,"Moderado",IF(AO68=2,"Moderado",IF(AO68=1,"Moderado")))))</f>
        <v>#DIV/0!</v>
      </c>
      <c r="AQ68" s="499" t="e">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499"/>
      <c r="AS68" s="500" t="s">
        <v>425</v>
      </c>
    </row>
    <row r="69" spans="2:45" ht="30.75" thickBot="1" x14ac:dyDescent="0.3">
      <c r="B69" s="502"/>
      <c r="C69" s="452"/>
      <c r="D69" s="490"/>
      <c r="E69" s="490"/>
      <c r="F69" s="673"/>
      <c r="G69" s="673"/>
      <c r="H69" s="673"/>
      <c r="I69" s="673"/>
      <c r="J69" s="673"/>
      <c r="K69" s="673"/>
      <c r="L69" s="673"/>
      <c r="M69" s="666"/>
      <c r="N69" s="184" t="b">
        <f t="shared" si="0"/>
        <v>0</v>
      </c>
      <c r="O69" s="168"/>
      <c r="P69" s="184" t="b">
        <f t="shared" si="1"/>
        <v>0</v>
      </c>
      <c r="Q69" s="168"/>
      <c r="R69" s="184" t="b">
        <f t="shared" si="2"/>
        <v>0</v>
      </c>
      <c r="S69" s="168"/>
      <c r="T69" s="184" t="b">
        <f t="shared" si="3"/>
        <v>0</v>
      </c>
      <c r="U69" s="168"/>
      <c r="V69" s="184" t="b">
        <f t="shared" si="4"/>
        <v>0</v>
      </c>
      <c r="W69" s="168"/>
      <c r="X69" s="184" t="b">
        <f t="shared" si="5"/>
        <v>0</v>
      </c>
      <c r="Y69" s="168"/>
      <c r="Z69" s="184" t="b">
        <f t="shared" si="6"/>
        <v>0</v>
      </c>
      <c r="AA69" s="116">
        <f t="shared" si="7"/>
        <v>0</v>
      </c>
      <c r="AB69" s="117" t="str">
        <f t="shared" si="8"/>
        <v>Débil</v>
      </c>
      <c r="AC69" s="667"/>
      <c r="AD69" s="182" t="str">
        <f t="shared" si="9"/>
        <v>Débil</v>
      </c>
      <c r="AE69" s="118" t="str">
        <f t="shared" si="10"/>
        <v>0</v>
      </c>
      <c r="AF69" s="672"/>
      <c r="AG69" s="492"/>
      <c r="AH69" s="494"/>
      <c r="AI69" s="669"/>
      <c r="AJ69" s="495"/>
      <c r="AK69" s="495"/>
      <c r="AL69" s="495"/>
      <c r="AM69" s="669"/>
      <c r="AN69" s="497"/>
      <c r="AO69" s="497"/>
      <c r="AP69" s="498"/>
      <c r="AQ69" s="499"/>
      <c r="AR69" s="499"/>
      <c r="AS69" s="500"/>
    </row>
    <row r="70" spans="2:45" ht="30" x14ac:dyDescent="0.25">
      <c r="B70" s="502"/>
      <c r="C70" s="452"/>
      <c r="D70" s="490" t="str">
        <f>'3-IDENTIFICACIÓN DEL RIESGO'!G70</f>
        <v>Riesgo 5</v>
      </c>
      <c r="E70" s="490"/>
      <c r="F70" s="673"/>
      <c r="G70" s="673"/>
      <c r="H70" s="673"/>
      <c r="I70" s="673"/>
      <c r="J70" s="673"/>
      <c r="K70" s="673"/>
      <c r="L70" s="673"/>
      <c r="M70" s="666"/>
      <c r="N70" s="184" t="b">
        <f t="shared" si="0"/>
        <v>0</v>
      </c>
      <c r="O70" s="168"/>
      <c r="P70" s="184" t="b">
        <f t="shared" si="1"/>
        <v>0</v>
      </c>
      <c r="Q70" s="168"/>
      <c r="R70" s="184" t="b">
        <f t="shared" si="2"/>
        <v>0</v>
      </c>
      <c r="S70" s="168"/>
      <c r="T70" s="184" t="b">
        <f t="shared" si="3"/>
        <v>0</v>
      </c>
      <c r="U70" s="168"/>
      <c r="V70" s="184" t="b">
        <f t="shared" si="4"/>
        <v>0</v>
      </c>
      <c r="W70" s="168"/>
      <c r="X70" s="184" t="b">
        <f t="shared" si="5"/>
        <v>0</v>
      </c>
      <c r="Y70" s="168"/>
      <c r="Z70" s="184" t="b">
        <f t="shared" si="6"/>
        <v>0</v>
      </c>
      <c r="AA70" s="116">
        <f t="shared" si="7"/>
        <v>0</v>
      </c>
      <c r="AB70" s="117" t="str">
        <f t="shared" si="8"/>
        <v>Débil</v>
      </c>
      <c r="AC70" s="667"/>
      <c r="AD70" s="182" t="str">
        <f t="shared" si="9"/>
        <v>Débil</v>
      </c>
      <c r="AE70" s="118" t="str">
        <f t="shared" si="10"/>
        <v>0</v>
      </c>
      <c r="AF70" s="668"/>
      <c r="AG70" s="491" t="e">
        <f t="shared" ref="AG70" si="207">(AE70+AE71)/AF70</f>
        <v>#DIV/0!</v>
      </c>
      <c r="AH70" s="493" t="e">
        <f t="shared" ref="AH70" si="208">IF(AG70&lt;50,"Débil",IF(AG70&lt;=99,"Moderado",IF(AG70=100,"Fuerte",IF(AG70="","ERROR"))))</f>
        <v>#DIV/0!</v>
      </c>
      <c r="AI70" s="669"/>
      <c r="AJ70" s="495" t="e">
        <f t="shared" ref="AJ70" si="209">IF(AH70="Débil",0,IF(AND(AH70="Moderado",AI70="Directamente"),1,IF(AND(AH70="Moderado",AI70="No disminuye"),0,IF(AND(AH70="Fuerte",AI70="Directamente"),2,IF(AND(AH70="Fuerte",AI70="No disminuye"),0)))))</f>
        <v>#DIV/0!</v>
      </c>
      <c r="AK70" s="495" t="e">
        <f>('4-VALORACIÓN DEL RIESGO'!H40-AJ70)</f>
        <v>#DIV/0!</v>
      </c>
      <c r="AL70" s="495" t="e">
        <f t="shared" ref="AL70" si="210">IF(AK70=5,"Casi Seguro",IF(AK70=4,"Probable",IF(AK70=3,"Posible",IF(AK70=2,"Improbable",IF(AK70=1,"Rara Vez",IF(AK70=0,"Rara Vez",IF(AK70&lt;0,"Rara Vez")))))))</f>
        <v>#DIV/0!</v>
      </c>
      <c r="AM70" s="669"/>
      <c r="AN70" s="496" t="e">
        <f t="shared" ref="AN70" si="211">IF(AH70="Débil",0,IF(AND(AH70="Moderado",AM70="Directamente"),1,IF(AND(AH70="Moderado",AM70="Indirectamente"),0,IF(AND(AH70="Moderado",AM70="No disminuye"),0,IF(AND(AH70="Fuerte",AM70="Directamente"),2,IF(AND(AH70="Fuerte",AM70="Indirectamente"),1,IF(AND(AH70="Fuerte",AM70="No disminuye"),0)))))))</f>
        <v>#DIV/0!</v>
      </c>
      <c r="AO70" s="496" t="e">
        <f>('4-VALORACIÓN DEL RIESGO'!AD40-AN70)</f>
        <v>#DIV/0!</v>
      </c>
      <c r="AP70" s="498" t="e">
        <f t="shared" ref="AP70" si="212">IF(AO70=5,"Catastrófico",IF(AO70=4,"Mayor",IF(AO70=3,"Moderado",IF(AO70=2,"Moderado",IF(AO70=1,"Moderado")))))</f>
        <v>#DIV/0!</v>
      </c>
      <c r="AQ70" s="499"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499"/>
      <c r="AS70" s="500" t="s">
        <v>425</v>
      </c>
    </row>
    <row r="71" spans="2:45" ht="30.75" thickBot="1" x14ac:dyDescent="0.3">
      <c r="B71" s="503"/>
      <c r="C71" s="453"/>
      <c r="D71" s="490"/>
      <c r="E71" s="490"/>
      <c r="F71" s="673"/>
      <c r="G71" s="673"/>
      <c r="H71" s="673"/>
      <c r="I71" s="673"/>
      <c r="J71" s="673"/>
      <c r="K71" s="673"/>
      <c r="L71" s="673"/>
      <c r="M71" s="666"/>
      <c r="N71" s="184" t="b">
        <f t="shared" si="0"/>
        <v>0</v>
      </c>
      <c r="O71" s="168"/>
      <c r="P71" s="184" t="b">
        <f t="shared" si="1"/>
        <v>0</v>
      </c>
      <c r="Q71" s="168"/>
      <c r="R71" s="184" t="b">
        <f t="shared" si="2"/>
        <v>0</v>
      </c>
      <c r="S71" s="168"/>
      <c r="T71" s="184" t="b">
        <f t="shared" si="3"/>
        <v>0</v>
      </c>
      <c r="U71" s="168"/>
      <c r="V71" s="184" t="b">
        <f t="shared" si="4"/>
        <v>0</v>
      </c>
      <c r="W71" s="168"/>
      <c r="X71" s="184" t="b">
        <f t="shared" si="5"/>
        <v>0</v>
      </c>
      <c r="Y71" s="168"/>
      <c r="Z71" s="184" t="b">
        <f t="shared" si="6"/>
        <v>0</v>
      </c>
      <c r="AA71" s="116">
        <f t="shared" si="7"/>
        <v>0</v>
      </c>
      <c r="AB71" s="117" t="str">
        <f t="shared" si="8"/>
        <v>Débil</v>
      </c>
      <c r="AC71" s="667"/>
      <c r="AD71" s="182" t="str">
        <f t="shared" si="9"/>
        <v>Débil</v>
      </c>
      <c r="AE71" s="118" t="str">
        <f t="shared" si="10"/>
        <v>0</v>
      </c>
      <c r="AF71" s="672"/>
      <c r="AG71" s="492"/>
      <c r="AH71" s="494"/>
      <c r="AI71" s="669"/>
      <c r="AJ71" s="495"/>
      <c r="AK71" s="495"/>
      <c r="AL71" s="495"/>
      <c r="AM71" s="669"/>
      <c r="AN71" s="497"/>
      <c r="AO71" s="497"/>
      <c r="AP71" s="498"/>
      <c r="AQ71" s="499"/>
      <c r="AR71" s="499"/>
      <c r="AS71" s="500"/>
    </row>
    <row r="72" spans="2:45" ht="40.5" x14ac:dyDescent="0.25">
      <c r="B72" s="504" t="str">
        <f>'3-IDENTIFICACIÓN DEL RIESGO'!B72</f>
        <v>Acceso a la Propiedad de la Tierra y los Territorios</v>
      </c>
      <c r="C72" s="451"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2" s="490" t="str">
        <f>'3-IDENTIFICACIÓN DEL RIESGO'!G72</f>
        <v>Manipulación y/u omisión de la información obtenida en la visita agronómica o estudio preliminar y complementario de títulos  de expedientes de Compra Directa de la DAT para  beneficio propio o de particulares.</v>
      </c>
      <c r="E72" s="490"/>
      <c r="F72" s="675" t="s">
        <v>695</v>
      </c>
      <c r="G72" s="675" t="s">
        <v>649</v>
      </c>
      <c r="H72" s="676" t="s">
        <v>696</v>
      </c>
      <c r="I72" s="675" t="s">
        <v>697</v>
      </c>
      <c r="J72" s="675" t="s">
        <v>698</v>
      </c>
      <c r="K72" s="675" t="s">
        <v>699</v>
      </c>
      <c r="L72" s="675" t="s">
        <v>700</v>
      </c>
      <c r="M72" s="666" t="s">
        <v>186</v>
      </c>
      <c r="N72" s="184">
        <f t="shared" si="0"/>
        <v>15</v>
      </c>
      <c r="O72" s="168" t="s">
        <v>187</v>
      </c>
      <c r="P72" s="184">
        <f t="shared" si="1"/>
        <v>15</v>
      </c>
      <c r="Q72" s="168" t="s">
        <v>188</v>
      </c>
      <c r="R72" s="184">
        <f t="shared" si="2"/>
        <v>15</v>
      </c>
      <c r="S72" s="168" t="s">
        <v>61</v>
      </c>
      <c r="T72" s="184">
        <f t="shared" si="3"/>
        <v>15</v>
      </c>
      <c r="U72" s="168" t="s">
        <v>189</v>
      </c>
      <c r="V72" s="184">
        <f t="shared" si="4"/>
        <v>15</v>
      </c>
      <c r="W72" s="168" t="s">
        <v>190</v>
      </c>
      <c r="X72" s="184">
        <f t="shared" si="5"/>
        <v>15</v>
      </c>
      <c r="Y72" s="168" t="s">
        <v>191</v>
      </c>
      <c r="Z72" s="184">
        <f t="shared" si="6"/>
        <v>10</v>
      </c>
      <c r="AA72" s="116">
        <f t="shared" si="7"/>
        <v>100</v>
      </c>
      <c r="AB72" s="117" t="str">
        <f t="shared" si="8"/>
        <v>Fuerte</v>
      </c>
      <c r="AC72" s="667" t="s">
        <v>64</v>
      </c>
      <c r="AD72" s="182" t="str">
        <f t="shared" si="9"/>
        <v>Fuerte</v>
      </c>
      <c r="AE72" s="118" t="str">
        <f t="shared" si="10"/>
        <v>100</v>
      </c>
      <c r="AF72" s="668">
        <v>2</v>
      </c>
      <c r="AG72" s="491">
        <f t="shared" ref="AG72" si="214">(AE72+AE73)/AF72</f>
        <v>100</v>
      </c>
      <c r="AH72" s="493" t="str">
        <f t="shared" ref="AH72" si="215">IF(AG72&lt;50,"Débil",IF(AG72&lt;=99,"Moderado",IF(AG72=100,"Fuerte",IF(AG72="","ERROR"))))</f>
        <v>Fuerte</v>
      </c>
      <c r="AI72" s="669" t="s">
        <v>92</v>
      </c>
      <c r="AJ72" s="495">
        <f t="shared" ref="AJ72" si="216">IF(AH72="Débil",0,IF(AND(AH72="Moderado",AI72="Directamente"),1,IF(AND(AH72="Moderado",AI72="No disminuye"),0,IF(AND(AH72="Fuerte",AI72="Directamente"),2,IF(AND(AH72="Fuerte",AI72="No disminuye"),0)))))</f>
        <v>2</v>
      </c>
      <c r="AK72" s="495">
        <f>('4-VALORACIÓN DEL RIESGO'!H41-AJ72)</f>
        <v>2</v>
      </c>
      <c r="AL72" s="495" t="str">
        <f t="shared" ref="AL72" si="217">IF(AK72=5,"Casi Seguro",IF(AK72=4,"Probable",IF(AK72=3,"Posible",IF(AK72=2,"Improbable",IF(AK72=1,"Rara Vez",IF(AK72=0,"Rara Vez",IF(AK72&lt;0,"Rara Vez")))))))</f>
        <v>Improbable</v>
      </c>
      <c r="AM72" s="669" t="s">
        <v>94</v>
      </c>
      <c r="AN72" s="496">
        <f t="shared" ref="AN72" si="218">IF(AH72="Débil",0,IF(AND(AH72="Moderado",AM72="Directamente"),1,IF(AND(AH72="Moderado",AM72="Indirectamente"),0,IF(AND(AH72="Moderado",AM72="No disminuye"),0,IF(AND(AH72="Fuerte",AM72="Directamente"),2,IF(AND(AH72="Fuerte",AM72="Indirectamente"),1,IF(AND(AH72="Fuerte",AM72="No disminuye"),0)))))))</f>
        <v>0</v>
      </c>
      <c r="AO72" s="496">
        <f>('4-VALORACIÓN DEL RIESGO'!AD41-AN72)</f>
        <v>5</v>
      </c>
      <c r="AP72" s="498" t="str">
        <f t="shared" ref="AP72" si="219">IF(AO72=5,"Catastrófico",IF(AO72=4,"Mayor",IF(AO72=3,"Moderado",IF(AO72=2,"Moderado",IF(AO72=1,"Moderado")))))</f>
        <v>Catastrófico</v>
      </c>
      <c r="AQ72" s="499"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499"/>
      <c r="AS72" s="500" t="s">
        <v>425</v>
      </c>
    </row>
    <row r="73" spans="2:45" ht="41.25" thickBot="1" x14ac:dyDescent="0.3">
      <c r="B73" s="505"/>
      <c r="C73" s="452"/>
      <c r="D73" s="490"/>
      <c r="E73" s="490"/>
      <c r="F73" s="675" t="s">
        <v>695</v>
      </c>
      <c r="G73" s="675" t="s">
        <v>622</v>
      </c>
      <c r="H73" s="676" t="s">
        <v>696</v>
      </c>
      <c r="I73" s="675" t="s">
        <v>701</v>
      </c>
      <c r="J73" s="675" t="s">
        <v>702</v>
      </c>
      <c r="K73" s="675" t="s">
        <v>703</v>
      </c>
      <c r="L73" s="675" t="s">
        <v>704</v>
      </c>
      <c r="M73" s="666" t="s">
        <v>186</v>
      </c>
      <c r="N73" s="184">
        <f t="shared" si="0"/>
        <v>15</v>
      </c>
      <c r="O73" s="168" t="s">
        <v>187</v>
      </c>
      <c r="P73" s="184">
        <f t="shared" si="1"/>
        <v>15</v>
      </c>
      <c r="Q73" s="168" t="s">
        <v>188</v>
      </c>
      <c r="R73" s="184">
        <f t="shared" si="2"/>
        <v>15</v>
      </c>
      <c r="S73" s="168" t="s">
        <v>61</v>
      </c>
      <c r="T73" s="184">
        <f t="shared" si="3"/>
        <v>15</v>
      </c>
      <c r="U73" s="168" t="s">
        <v>189</v>
      </c>
      <c r="V73" s="184">
        <f t="shared" si="4"/>
        <v>15</v>
      </c>
      <c r="W73" s="168" t="s">
        <v>190</v>
      </c>
      <c r="X73" s="184">
        <f t="shared" si="5"/>
        <v>15</v>
      </c>
      <c r="Y73" s="168" t="s">
        <v>191</v>
      </c>
      <c r="Z73" s="184">
        <f t="shared" si="6"/>
        <v>10</v>
      </c>
      <c r="AA73" s="116">
        <f t="shared" si="7"/>
        <v>100</v>
      </c>
      <c r="AB73" s="117" t="str">
        <f t="shared" si="8"/>
        <v>Fuerte</v>
      </c>
      <c r="AC73" s="667" t="s">
        <v>64</v>
      </c>
      <c r="AD73" s="182" t="str">
        <f t="shared" si="9"/>
        <v>Fuerte</v>
      </c>
      <c r="AE73" s="118" t="str">
        <f t="shared" si="10"/>
        <v>100</v>
      </c>
      <c r="AF73" s="672"/>
      <c r="AG73" s="492"/>
      <c r="AH73" s="494"/>
      <c r="AI73" s="669"/>
      <c r="AJ73" s="495"/>
      <c r="AK73" s="495"/>
      <c r="AL73" s="495"/>
      <c r="AM73" s="669"/>
      <c r="AN73" s="497"/>
      <c r="AO73" s="497"/>
      <c r="AP73" s="498"/>
      <c r="AQ73" s="499"/>
      <c r="AR73" s="499"/>
      <c r="AS73" s="500"/>
    </row>
    <row r="74" spans="2:45" ht="108" x14ac:dyDescent="0.25">
      <c r="B74" s="505"/>
      <c r="C74" s="452"/>
      <c r="D74" s="490"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74" s="490"/>
      <c r="F74" s="675" t="s">
        <v>705</v>
      </c>
      <c r="G74" s="675" t="s">
        <v>643</v>
      </c>
      <c r="H74" s="676" t="s">
        <v>706</v>
      </c>
      <c r="I74" s="675" t="s">
        <v>707</v>
      </c>
      <c r="J74" s="675" t="s">
        <v>708</v>
      </c>
      <c r="K74" s="675" t="s">
        <v>709</v>
      </c>
      <c r="L74" s="675" t="s">
        <v>710</v>
      </c>
      <c r="M74" s="666" t="s">
        <v>186</v>
      </c>
      <c r="N74" s="184">
        <f t="shared" si="0"/>
        <v>15</v>
      </c>
      <c r="O74" s="168" t="s">
        <v>187</v>
      </c>
      <c r="P74" s="184">
        <f t="shared" si="1"/>
        <v>15</v>
      </c>
      <c r="Q74" s="168" t="s">
        <v>188</v>
      </c>
      <c r="R74" s="184">
        <f t="shared" si="2"/>
        <v>15</v>
      </c>
      <c r="S74" s="168" t="s">
        <v>61</v>
      </c>
      <c r="T74" s="184">
        <f t="shared" si="3"/>
        <v>15</v>
      </c>
      <c r="U74" s="168" t="s">
        <v>189</v>
      </c>
      <c r="V74" s="184">
        <f t="shared" si="4"/>
        <v>15</v>
      </c>
      <c r="W74" s="168" t="s">
        <v>190</v>
      </c>
      <c r="X74" s="184">
        <f t="shared" si="5"/>
        <v>15</v>
      </c>
      <c r="Y74" s="168" t="s">
        <v>191</v>
      </c>
      <c r="Z74" s="184">
        <f t="shared" si="6"/>
        <v>10</v>
      </c>
      <c r="AA74" s="116">
        <f t="shared" si="7"/>
        <v>100</v>
      </c>
      <c r="AB74" s="117" t="str">
        <f t="shared" si="8"/>
        <v>Fuerte</v>
      </c>
      <c r="AC74" s="667" t="s">
        <v>64</v>
      </c>
      <c r="AD74" s="182" t="str">
        <f t="shared" si="9"/>
        <v>Fuerte</v>
      </c>
      <c r="AE74" s="118" t="str">
        <f t="shared" si="10"/>
        <v>100</v>
      </c>
      <c r="AF74" s="668">
        <v>2</v>
      </c>
      <c r="AG74" s="491">
        <f t="shared" ref="AG74" si="221">(AE74+AE75)/AF74</f>
        <v>100</v>
      </c>
      <c r="AH74" s="493" t="str">
        <f t="shared" ref="AH74" si="222">IF(AG74&lt;50,"Débil",IF(AG74&lt;=99,"Moderado",IF(AG74=100,"Fuerte",IF(AG74="","ERROR"))))</f>
        <v>Fuerte</v>
      </c>
      <c r="AI74" s="669" t="s">
        <v>92</v>
      </c>
      <c r="AJ74" s="495">
        <f t="shared" ref="AJ74" si="223">IF(AH74="Débil",0,IF(AND(AH74="Moderado",AI74="Directamente"),1,IF(AND(AH74="Moderado",AI74="No disminuye"),0,IF(AND(AH74="Fuerte",AI74="Directamente"),2,IF(AND(AH74="Fuerte",AI74="No disminuye"),0)))))</f>
        <v>2</v>
      </c>
      <c r="AK74" s="495">
        <f>('4-VALORACIÓN DEL RIESGO'!H42-AJ74)</f>
        <v>2</v>
      </c>
      <c r="AL74" s="495" t="str">
        <f t="shared" ref="AL74" si="224">IF(AK74=5,"Casi Seguro",IF(AK74=4,"Probable",IF(AK74=3,"Posible",IF(AK74=2,"Improbable",IF(AK74=1,"Rara Vez",IF(AK74=0,"Rara Vez",IF(AK74&lt;0,"Rara Vez")))))))</f>
        <v>Improbable</v>
      </c>
      <c r="AM74" s="669" t="s">
        <v>94</v>
      </c>
      <c r="AN74" s="496">
        <f t="shared" ref="AN74" si="225">IF(AH74="Débil",0,IF(AND(AH74="Moderado",AM74="Directamente"),1,IF(AND(AH74="Moderado",AM74="Indirectamente"),0,IF(AND(AH74="Moderado",AM74="No disminuye"),0,IF(AND(AH74="Fuerte",AM74="Directamente"),2,IF(AND(AH74="Fuerte",AM74="Indirectamente"),1,IF(AND(AH74="Fuerte",AM74="No disminuye"),0)))))))</f>
        <v>0</v>
      </c>
      <c r="AO74" s="496">
        <f>('4-VALORACIÓN DEL RIESGO'!AD42-AN74)</f>
        <v>5</v>
      </c>
      <c r="AP74" s="498" t="str">
        <f t="shared" ref="AP74" si="226">IF(AO74=5,"Catastrófico",IF(AO74=4,"Mayor",IF(AO74=3,"Moderado",IF(AO74=2,"Moderado",IF(AO74=1,"Moderado")))))</f>
        <v>Catastrófico</v>
      </c>
      <c r="AQ74" s="499"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499"/>
      <c r="AS74" s="500" t="s">
        <v>425</v>
      </c>
    </row>
    <row r="75" spans="2:45" ht="95.25" thickBot="1" x14ac:dyDescent="0.3">
      <c r="B75" s="505"/>
      <c r="C75" s="452"/>
      <c r="D75" s="490"/>
      <c r="E75" s="490"/>
      <c r="F75" s="675" t="s">
        <v>705</v>
      </c>
      <c r="G75" s="675" t="s">
        <v>643</v>
      </c>
      <c r="H75" s="675" t="s">
        <v>711</v>
      </c>
      <c r="I75" s="675" t="s">
        <v>712</v>
      </c>
      <c r="J75" s="675" t="s">
        <v>708</v>
      </c>
      <c r="K75" s="675" t="s">
        <v>713</v>
      </c>
      <c r="L75" s="675" t="s">
        <v>714</v>
      </c>
      <c r="M75" s="666" t="s">
        <v>186</v>
      </c>
      <c r="N75" s="184">
        <f t="shared" si="0"/>
        <v>15</v>
      </c>
      <c r="O75" s="168" t="s">
        <v>187</v>
      </c>
      <c r="P75" s="184">
        <f t="shared" si="1"/>
        <v>15</v>
      </c>
      <c r="Q75" s="168" t="s">
        <v>188</v>
      </c>
      <c r="R75" s="184">
        <f t="shared" si="2"/>
        <v>15</v>
      </c>
      <c r="S75" s="168" t="s">
        <v>61</v>
      </c>
      <c r="T75" s="184">
        <f t="shared" si="3"/>
        <v>15</v>
      </c>
      <c r="U75" s="168" t="s">
        <v>189</v>
      </c>
      <c r="V75" s="184">
        <f t="shared" si="4"/>
        <v>15</v>
      </c>
      <c r="W75" s="168" t="s">
        <v>190</v>
      </c>
      <c r="X75" s="184">
        <f t="shared" si="5"/>
        <v>15</v>
      </c>
      <c r="Y75" s="168" t="s">
        <v>191</v>
      </c>
      <c r="Z75" s="184">
        <f t="shared" si="6"/>
        <v>10</v>
      </c>
      <c r="AA75" s="116">
        <f t="shared" si="7"/>
        <v>100</v>
      </c>
      <c r="AB75" s="117" t="str">
        <f t="shared" si="8"/>
        <v>Fuerte</v>
      </c>
      <c r="AC75" s="667" t="s">
        <v>64</v>
      </c>
      <c r="AD75" s="182" t="str">
        <f t="shared" si="9"/>
        <v>Fuerte</v>
      </c>
      <c r="AE75" s="118" t="str">
        <f t="shared" si="10"/>
        <v>100</v>
      </c>
      <c r="AF75" s="672"/>
      <c r="AG75" s="492"/>
      <c r="AH75" s="494"/>
      <c r="AI75" s="669"/>
      <c r="AJ75" s="495"/>
      <c r="AK75" s="495"/>
      <c r="AL75" s="495"/>
      <c r="AM75" s="669"/>
      <c r="AN75" s="497"/>
      <c r="AO75" s="497"/>
      <c r="AP75" s="498"/>
      <c r="AQ75" s="499"/>
      <c r="AR75" s="499"/>
      <c r="AS75" s="500"/>
    </row>
    <row r="76" spans="2:45" ht="54" x14ac:dyDescent="0.25">
      <c r="B76" s="505"/>
      <c r="C76" s="452"/>
      <c r="D76" s="490" t="str">
        <f>'3-IDENTIFICACIÓN DEL RIESGO'!G76</f>
        <v xml:space="preserve">Manipulación de la información en las diferentes etapas del procedimiento de Revocatoria Directa de la DAT para beneficio propio y/o de particulares </v>
      </c>
      <c r="E76" s="490"/>
      <c r="F76" s="675" t="s">
        <v>715</v>
      </c>
      <c r="G76" s="675" t="s">
        <v>643</v>
      </c>
      <c r="H76" s="675" t="s">
        <v>716</v>
      </c>
      <c r="I76" s="675" t="s">
        <v>717</v>
      </c>
      <c r="J76" s="675" t="s">
        <v>718</v>
      </c>
      <c r="K76" s="675" t="s">
        <v>719</v>
      </c>
      <c r="L76" s="675" t="s">
        <v>720</v>
      </c>
      <c r="M76" s="666" t="s">
        <v>186</v>
      </c>
      <c r="N76" s="184">
        <f t="shared" si="0"/>
        <v>15</v>
      </c>
      <c r="O76" s="168" t="s">
        <v>187</v>
      </c>
      <c r="P76" s="184">
        <f t="shared" si="1"/>
        <v>15</v>
      </c>
      <c r="Q76" s="168" t="s">
        <v>188</v>
      </c>
      <c r="R76" s="184">
        <f t="shared" si="2"/>
        <v>15</v>
      </c>
      <c r="S76" s="168" t="s">
        <v>61</v>
      </c>
      <c r="T76" s="184">
        <f t="shared" si="3"/>
        <v>15</v>
      </c>
      <c r="U76" s="168" t="s">
        <v>189</v>
      </c>
      <c r="V76" s="184">
        <f t="shared" si="4"/>
        <v>15</v>
      </c>
      <c r="W76" s="168" t="s">
        <v>190</v>
      </c>
      <c r="X76" s="184">
        <f t="shared" si="5"/>
        <v>15</v>
      </c>
      <c r="Y76" s="168" t="s">
        <v>191</v>
      </c>
      <c r="Z76" s="184">
        <f t="shared" si="6"/>
        <v>10</v>
      </c>
      <c r="AA76" s="116">
        <f t="shared" si="7"/>
        <v>100</v>
      </c>
      <c r="AB76" s="117" t="str">
        <f t="shared" si="8"/>
        <v>Fuerte</v>
      </c>
      <c r="AC76" s="667" t="s">
        <v>64</v>
      </c>
      <c r="AD76" s="182" t="str">
        <f t="shared" si="9"/>
        <v>Fuerte</v>
      </c>
      <c r="AE76" s="118" t="str">
        <f t="shared" si="10"/>
        <v>100</v>
      </c>
      <c r="AF76" s="668">
        <v>2</v>
      </c>
      <c r="AG76" s="491">
        <f t="shared" ref="AG76" si="228">(AE76+AE77)/AF76</f>
        <v>100</v>
      </c>
      <c r="AH76" s="493" t="str">
        <f t="shared" ref="AH76" si="229">IF(AG76&lt;50,"Débil",IF(AG76&lt;=99,"Moderado",IF(AG76=100,"Fuerte",IF(AG76="","ERROR"))))</f>
        <v>Fuerte</v>
      </c>
      <c r="AI76" s="669" t="s">
        <v>92</v>
      </c>
      <c r="AJ76" s="495">
        <f t="shared" ref="AJ76" si="230">IF(AH76="Débil",0,IF(AND(AH76="Moderado",AI76="Directamente"),1,IF(AND(AH76="Moderado",AI76="No disminuye"),0,IF(AND(AH76="Fuerte",AI76="Directamente"),2,IF(AND(AH76="Fuerte",AI76="No disminuye"),0)))))</f>
        <v>2</v>
      </c>
      <c r="AK76" s="495">
        <f>('4-VALORACIÓN DEL RIESGO'!H43-AJ76)</f>
        <v>2</v>
      </c>
      <c r="AL76" s="495" t="str">
        <f t="shared" ref="AL76" si="231">IF(AK76=5,"Casi Seguro",IF(AK76=4,"Probable",IF(AK76=3,"Posible",IF(AK76=2,"Improbable",IF(AK76=1,"Rara Vez",IF(AK76=0,"Rara Vez",IF(AK76&lt;0,"Rara Vez")))))))</f>
        <v>Improbable</v>
      </c>
      <c r="AM76" s="669" t="s">
        <v>94</v>
      </c>
      <c r="AN76" s="496">
        <f t="shared" ref="AN76" si="232">IF(AH76="Débil",0,IF(AND(AH76="Moderado",AM76="Directamente"),1,IF(AND(AH76="Moderado",AM76="Indirectamente"),0,IF(AND(AH76="Moderado",AM76="No disminuye"),0,IF(AND(AH76="Fuerte",AM76="Directamente"),2,IF(AND(AH76="Fuerte",AM76="Indirectamente"),1,IF(AND(AH76="Fuerte",AM76="No disminuye"),0)))))))</f>
        <v>0</v>
      </c>
      <c r="AO76" s="496">
        <f>('4-VALORACIÓN DEL RIESGO'!AD43-AN76)</f>
        <v>5</v>
      </c>
      <c r="AP76" s="498" t="str">
        <f t="shared" ref="AP76" si="233">IF(AO76=5,"Catastrófico",IF(AO76=4,"Mayor",IF(AO76=3,"Moderado",IF(AO76=2,"Moderado",IF(AO76=1,"Moderado")))))</f>
        <v>Catastrófico</v>
      </c>
      <c r="AQ76" s="499"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499"/>
      <c r="AS76" s="500" t="s">
        <v>425</v>
      </c>
    </row>
    <row r="77" spans="2:45" ht="41.25" thickBot="1" x14ac:dyDescent="0.3">
      <c r="B77" s="505"/>
      <c r="C77" s="452"/>
      <c r="D77" s="490"/>
      <c r="E77" s="490"/>
      <c r="F77" s="675" t="s">
        <v>715</v>
      </c>
      <c r="G77" s="675" t="s">
        <v>643</v>
      </c>
      <c r="H77" s="675" t="s">
        <v>721</v>
      </c>
      <c r="I77" s="675" t="s">
        <v>722</v>
      </c>
      <c r="J77" s="675" t="s">
        <v>723</v>
      </c>
      <c r="K77" s="675" t="s">
        <v>724</v>
      </c>
      <c r="L77" s="675" t="s">
        <v>725</v>
      </c>
      <c r="M77" s="666" t="s">
        <v>186</v>
      </c>
      <c r="N77" s="184">
        <f t="shared" ref="N77:N140" si="235">IF(M77="Asignado",15,IF(M77="NO asignado",0))</f>
        <v>15</v>
      </c>
      <c r="O77" s="168" t="s">
        <v>187</v>
      </c>
      <c r="P77" s="184">
        <f t="shared" ref="P77:P140" si="236">IF(O77="Adecuado",15,IF(O77="Inadecuado",0))</f>
        <v>15</v>
      </c>
      <c r="Q77" s="168" t="s">
        <v>188</v>
      </c>
      <c r="R77" s="184">
        <f t="shared" ref="R77:R140" si="237">IF(Q77="Oportuna",15,IF(Q77="Inoportuna",0))</f>
        <v>15</v>
      </c>
      <c r="S77" s="168" t="s">
        <v>61</v>
      </c>
      <c r="T77" s="184">
        <f t="shared" ref="T77:T140" si="238">IF(S77="Prevenir",15,IF(S77="Detectar",10,IF(S77="No es un control",0)))</f>
        <v>15</v>
      </c>
      <c r="U77" s="168" t="s">
        <v>189</v>
      </c>
      <c r="V77" s="184">
        <f t="shared" ref="V77:V140" si="239">IF(U77="Confiable",15,IF(U77="No confiable",0))</f>
        <v>15</v>
      </c>
      <c r="W77" s="168" t="s">
        <v>190</v>
      </c>
      <c r="X77" s="184">
        <f t="shared" ref="X77:X140" si="240">IF(W77="Se investigan oportunamente",15,IF(W77="No se investigan oportunamente",0))</f>
        <v>15</v>
      </c>
      <c r="Y77" s="168" t="s">
        <v>191</v>
      </c>
      <c r="Z77" s="184">
        <f t="shared" ref="Z77:Z140" si="241">IF(Y77="Completa",10,IF(Y77="Incompleta",5,IF(Y77="No existe",0)))</f>
        <v>10</v>
      </c>
      <c r="AA77" s="116">
        <f t="shared" ref="AA77:AA140" si="242">N77+P77+R77+T77+V77+X77+Z77</f>
        <v>100</v>
      </c>
      <c r="AB77" s="117" t="str">
        <f t="shared" ref="AB77:AB140" si="243">IF(AA77&lt;86,"Débil",(IF(AA77&lt;96,"Moderado","Fuerte")))</f>
        <v>Fuerte</v>
      </c>
      <c r="AC77" s="667" t="s">
        <v>64</v>
      </c>
      <c r="AD77" s="182" t="str">
        <f t="shared" ref="AD77:AD140" si="244">IF(OR(AND(AB77="Fuerte",AC77="Moderado"),AND(AB77="Moderado",AC77="Fuerte"),AND(AB77="Moderado",AC77="Moderado")),"Moderado",IF(OR(AND(AB77="Fuerte",AC77="Débil"),AND(AB77="Moderado",AC77="Débil"),AND(AB77="Débil")),"Débil",IF(AND(AB77="Fuerte",AC77="Fuerte"),"Fuerte")))</f>
        <v>Fuerte</v>
      </c>
      <c r="AE77" s="118" t="str">
        <f t="shared" ref="AE77:AE140" si="245">IF(AD77="Fuerte","100",IF(AD77="Moderado","50",IF(AD77="Débil","0")))</f>
        <v>100</v>
      </c>
      <c r="AF77" s="672"/>
      <c r="AG77" s="492"/>
      <c r="AH77" s="494"/>
      <c r="AI77" s="669"/>
      <c r="AJ77" s="495"/>
      <c r="AK77" s="495"/>
      <c r="AL77" s="495"/>
      <c r="AM77" s="669"/>
      <c r="AN77" s="497"/>
      <c r="AO77" s="497"/>
      <c r="AP77" s="498"/>
      <c r="AQ77" s="499"/>
      <c r="AR77" s="499"/>
      <c r="AS77" s="500"/>
    </row>
    <row r="78" spans="2:45" ht="94.5" x14ac:dyDescent="0.25">
      <c r="B78" s="505"/>
      <c r="C78" s="452"/>
      <c r="D78" s="490" t="str">
        <f>'3-IDENTIFICACIÓN DEL RIESGO'!G78</f>
        <v>Manipulación de la información entregada a las  subdirecciones misionales según el  POSPR-P-006 P Procedimiento Único de Ordenamiento Social de la Propiedad,  para beneficio propio o de terceros</v>
      </c>
      <c r="E78" s="490"/>
      <c r="F78" s="675" t="s">
        <v>705</v>
      </c>
      <c r="G78" s="675" t="s">
        <v>649</v>
      </c>
      <c r="H78" s="675" t="s">
        <v>726</v>
      </c>
      <c r="I78" s="675" t="s">
        <v>727</v>
      </c>
      <c r="J78" s="675" t="s">
        <v>728</v>
      </c>
      <c r="K78" s="675" t="s">
        <v>729</v>
      </c>
      <c r="L78" s="675" t="s">
        <v>730</v>
      </c>
      <c r="M78" s="666" t="s">
        <v>186</v>
      </c>
      <c r="N78" s="184">
        <f t="shared" si="235"/>
        <v>15</v>
      </c>
      <c r="O78" s="168" t="s">
        <v>187</v>
      </c>
      <c r="P78" s="184">
        <f t="shared" si="236"/>
        <v>15</v>
      </c>
      <c r="Q78" s="168" t="s">
        <v>188</v>
      </c>
      <c r="R78" s="184">
        <f t="shared" si="237"/>
        <v>15</v>
      </c>
      <c r="S78" s="168" t="s">
        <v>61</v>
      </c>
      <c r="T78" s="184">
        <f t="shared" si="238"/>
        <v>15</v>
      </c>
      <c r="U78" s="168" t="s">
        <v>189</v>
      </c>
      <c r="V78" s="184">
        <f t="shared" si="239"/>
        <v>15</v>
      </c>
      <c r="W78" s="168" t="s">
        <v>190</v>
      </c>
      <c r="X78" s="184">
        <f t="shared" si="240"/>
        <v>15</v>
      </c>
      <c r="Y78" s="168" t="s">
        <v>191</v>
      </c>
      <c r="Z78" s="184">
        <f t="shared" si="241"/>
        <v>10</v>
      </c>
      <c r="AA78" s="116">
        <f t="shared" si="242"/>
        <v>100</v>
      </c>
      <c r="AB78" s="117" t="str">
        <f t="shared" si="243"/>
        <v>Fuerte</v>
      </c>
      <c r="AC78" s="667" t="s">
        <v>64</v>
      </c>
      <c r="AD78" s="182" t="str">
        <f t="shared" si="244"/>
        <v>Fuerte</v>
      </c>
      <c r="AE78" s="118" t="str">
        <f t="shared" si="245"/>
        <v>100</v>
      </c>
      <c r="AF78" s="668">
        <v>2</v>
      </c>
      <c r="AG78" s="491">
        <f t="shared" ref="AG78" si="246">(AE78+AE79)/AF78</f>
        <v>100</v>
      </c>
      <c r="AH78" s="493" t="str">
        <f t="shared" ref="AH78" si="247">IF(AG78&lt;50,"Débil",IF(AG78&lt;=99,"Moderado",IF(AG78=100,"Fuerte",IF(AG78="","ERROR"))))</f>
        <v>Fuerte</v>
      </c>
      <c r="AI78" s="669" t="s">
        <v>92</v>
      </c>
      <c r="AJ78" s="495">
        <f t="shared" ref="AJ78" si="248">IF(AH78="Débil",0,IF(AND(AH78="Moderado",AI78="Directamente"),1,IF(AND(AH78="Moderado",AI78="No disminuye"),0,IF(AND(AH78="Fuerte",AI78="Directamente"),2,IF(AND(AH78="Fuerte",AI78="No disminuye"),0)))))</f>
        <v>2</v>
      </c>
      <c r="AK78" s="495">
        <f>('4-VALORACIÓN DEL RIESGO'!H44-AJ78)</f>
        <v>2</v>
      </c>
      <c r="AL78" s="495" t="str">
        <f t="shared" ref="AL78" si="249">IF(AK78=5,"Casi Seguro",IF(AK78=4,"Probable",IF(AK78=3,"Posible",IF(AK78=2,"Improbable",IF(AK78=1,"Rara Vez",IF(AK78=0,"Rara Vez",IF(AK78&lt;0,"Rara Vez")))))))</f>
        <v>Improbable</v>
      </c>
      <c r="AM78" s="669" t="s">
        <v>94</v>
      </c>
      <c r="AN78" s="496">
        <f t="shared" ref="AN78" si="250">IF(AH78="Débil",0,IF(AND(AH78="Moderado",AM78="Directamente"),1,IF(AND(AH78="Moderado",AM78="Indirectamente"),0,IF(AND(AH78="Moderado",AM78="No disminuye"),0,IF(AND(AH78="Fuerte",AM78="Directamente"),2,IF(AND(AH78="Fuerte",AM78="Indirectamente"),1,IF(AND(AH78="Fuerte",AM78="No disminuye"),0)))))))</f>
        <v>0</v>
      </c>
      <c r="AO78" s="496">
        <f>('4-VALORACIÓN DEL RIESGO'!AD44-AN78)</f>
        <v>5</v>
      </c>
      <c r="AP78" s="498" t="str">
        <f t="shared" ref="AP78" si="251">IF(AO78=5,"Catastrófico",IF(AO78=4,"Mayor",IF(AO78=3,"Moderado",IF(AO78=2,"Moderado",IF(AO78=1,"Moderado")))))</f>
        <v>Catastrófico</v>
      </c>
      <c r="AQ78" s="499"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499"/>
      <c r="AS78" s="500" t="s">
        <v>425</v>
      </c>
    </row>
    <row r="79" spans="2:45" ht="81.75" thickBot="1" x14ac:dyDescent="0.3">
      <c r="B79" s="505"/>
      <c r="C79" s="452"/>
      <c r="D79" s="490"/>
      <c r="E79" s="490"/>
      <c r="F79" s="675" t="s">
        <v>705</v>
      </c>
      <c r="G79" s="675" t="s">
        <v>649</v>
      </c>
      <c r="H79" s="675" t="s">
        <v>731</v>
      </c>
      <c r="I79" s="675" t="s">
        <v>732</v>
      </c>
      <c r="J79" s="675" t="s">
        <v>733</v>
      </c>
      <c r="K79" s="675" t="s">
        <v>734</v>
      </c>
      <c r="L79" s="675" t="s">
        <v>735</v>
      </c>
      <c r="M79" s="666" t="s">
        <v>186</v>
      </c>
      <c r="N79" s="184">
        <f t="shared" si="235"/>
        <v>15</v>
      </c>
      <c r="O79" s="168" t="s">
        <v>187</v>
      </c>
      <c r="P79" s="184">
        <f t="shared" si="236"/>
        <v>15</v>
      </c>
      <c r="Q79" s="168" t="s">
        <v>188</v>
      </c>
      <c r="R79" s="184">
        <f t="shared" si="237"/>
        <v>15</v>
      </c>
      <c r="S79" s="168" t="s">
        <v>61</v>
      </c>
      <c r="T79" s="184">
        <f t="shared" si="238"/>
        <v>15</v>
      </c>
      <c r="U79" s="168" t="s">
        <v>189</v>
      </c>
      <c r="V79" s="184">
        <f t="shared" si="239"/>
        <v>15</v>
      </c>
      <c r="W79" s="168" t="s">
        <v>190</v>
      </c>
      <c r="X79" s="184">
        <f t="shared" si="240"/>
        <v>15</v>
      </c>
      <c r="Y79" s="168" t="s">
        <v>191</v>
      </c>
      <c r="Z79" s="184">
        <f t="shared" si="241"/>
        <v>10</v>
      </c>
      <c r="AA79" s="116">
        <f t="shared" si="242"/>
        <v>100</v>
      </c>
      <c r="AB79" s="117" t="str">
        <f t="shared" si="243"/>
        <v>Fuerte</v>
      </c>
      <c r="AC79" s="667" t="s">
        <v>64</v>
      </c>
      <c r="AD79" s="182" t="str">
        <f t="shared" si="244"/>
        <v>Fuerte</v>
      </c>
      <c r="AE79" s="118" t="str">
        <f t="shared" si="245"/>
        <v>100</v>
      </c>
      <c r="AF79" s="672"/>
      <c r="AG79" s="492"/>
      <c r="AH79" s="494"/>
      <c r="AI79" s="669"/>
      <c r="AJ79" s="495"/>
      <c r="AK79" s="495"/>
      <c r="AL79" s="495"/>
      <c r="AM79" s="669"/>
      <c r="AN79" s="497"/>
      <c r="AO79" s="497"/>
      <c r="AP79" s="498"/>
      <c r="AQ79" s="499"/>
      <c r="AR79" s="499"/>
      <c r="AS79" s="500"/>
    </row>
    <row r="80" spans="2:45" ht="89.25" x14ac:dyDescent="0.25">
      <c r="B80" s="505"/>
      <c r="C80" s="452"/>
      <c r="D80" s="490" t="str">
        <f>'3-IDENTIFICACIÓN DEL RIESGO'!G80</f>
        <v>Adquisición de predios con enfoque diferencial étnico sin pleno cumplimiento de requisitos o por fuera de las necesidades y prioridades establecidos por la ANT, para beneficio de particulares</v>
      </c>
      <c r="E80" s="490"/>
      <c r="F80" s="673" t="s">
        <v>736</v>
      </c>
      <c r="G80" s="673" t="s">
        <v>737</v>
      </c>
      <c r="H80" s="673" t="s">
        <v>738</v>
      </c>
      <c r="I80" s="673" t="s">
        <v>739</v>
      </c>
      <c r="J80" s="673" t="s">
        <v>740</v>
      </c>
      <c r="K80" s="673" t="s">
        <v>741</v>
      </c>
      <c r="L80" s="673" t="s">
        <v>742</v>
      </c>
      <c r="M80" s="666" t="s">
        <v>186</v>
      </c>
      <c r="N80" s="184">
        <f t="shared" si="235"/>
        <v>15</v>
      </c>
      <c r="O80" s="168" t="s">
        <v>187</v>
      </c>
      <c r="P80" s="184">
        <f t="shared" si="236"/>
        <v>15</v>
      </c>
      <c r="Q80" s="168" t="s">
        <v>188</v>
      </c>
      <c r="R80" s="184">
        <f t="shared" si="237"/>
        <v>15</v>
      </c>
      <c r="S80" s="168" t="s">
        <v>61</v>
      </c>
      <c r="T80" s="184">
        <f t="shared" si="238"/>
        <v>15</v>
      </c>
      <c r="U80" s="168" t="s">
        <v>189</v>
      </c>
      <c r="V80" s="184">
        <f t="shared" si="239"/>
        <v>15</v>
      </c>
      <c r="W80" s="168" t="s">
        <v>190</v>
      </c>
      <c r="X80" s="184">
        <f t="shared" si="240"/>
        <v>15</v>
      </c>
      <c r="Y80" s="168" t="s">
        <v>191</v>
      </c>
      <c r="Z80" s="184">
        <f t="shared" si="241"/>
        <v>10</v>
      </c>
      <c r="AA80" s="116">
        <f t="shared" si="242"/>
        <v>100</v>
      </c>
      <c r="AB80" s="117" t="str">
        <f t="shared" si="243"/>
        <v>Fuerte</v>
      </c>
      <c r="AC80" s="667" t="s">
        <v>64</v>
      </c>
      <c r="AD80" s="182" t="str">
        <f t="shared" si="244"/>
        <v>Fuerte</v>
      </c>
      <c r="AE80" s="118" t="str">
        <f t="shared" si="245"/>
        <v>100</v>
      </c>
      <c r="AF80" s="668">
        <v>1</v>
      </c>
      <c r="AG80" s="491">
        <f t="shared" ref="AG80" si="253">(AE80+AE81)/AF80</f>
        <v>100</v>
      </c>
      <c r="AH80" s="493" t="str">
        <f t="shared" ref="AH80" si="254">IF(AG80&lt;50,"Débil",IF(AG80&lt;=99,"Moderado",IF(AG80=100,"Fuerte",IF(AG80="","ERROR"))))</f>
        <v>Fuerte</v>
      </c>
      <c r="AI80" s="669" t="s">
        <v>94</v>
      </c>
      <c r="AJ80" s="495">
        <f t="shared" ref="AJ80" si="255">IF(AH80="Débil",0,IF(AND(AH80="Moderado",AI80="Directamente"),1,IF(AND(AH80="Moderado",AI80="No disminuye"),0,IF(AND(AH80="Fuerte",AI80="Directamente"),2,IF(AND(AH80="Fuerte",AI80="No disminuye"),0)))))</f>
        <v>0</v>
      </c>
      <c r="AK80" s="495">
        <f>('4-VALORACIÓN DEL RIESGO'!H45-AJ80)</f>
        <v>4</v>
      </c>
      <c r="AL80" s="495" t="str">
        <f t="shared" ref="AL80" si="256">IF(AK80=5,"Casi Seguro",IF(AK80=4,"Probable",IF(AK80=3,"Posible",IF(AK80=2,"Improbable",IF(AK80=1,"Rara Vez",IF(AK80=0,"Rara Vez",IF(AK80&lt;0,"Rara Vez")))))))</f>
        <v>Probable</v>
      </c>
      <c r="AM80" s="669" t="s">
        <v>94</v>
      </c>
      <c r="AN80" s="496">
        <f t="shared" ref="AN80" si="257">IF(AH80="Débil",0,IF(AND(AH80="Moderado",AM80="Directamente"),1,IF(AND(AH80="Moderado",AM80="Indirectamente"),0,IF(AND(AH80="Moderado",AM80="No disminuye"),0,IF(AND(AH80="Fuerte",AM80="Directamente"),2,IF(AND(AH80="Fuerte",AM80="Indirectamente"),1,IF(AND(AH80="Fuerte",AM80="No disminuye"),0)))))))</f>
        <v>0</v>
      </c>
      <c r="AO80" s="496">
        <f>('4-VALORACIÓN DEL RIESGO'!AD45-AN80)</f>
        <v>5</v>
      </c>
      <c r="AP80" s="498" t="str">
        <f t="shared" ref="AP80" si="258">IF(AO80=5,"Catastrófico",IF(AO80=4,"Mayor",IF(AO80=3,"Moderado",IF(AO80=2,"Moderado",IF(AO80=1,"Moderado")))))</f>
        <v>Catastrófico</v>
      </c>
      <c r="AQ80" s="499"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499"/>
      <c r="AS80" s="500" t="s">
        <v>425</v>
      </c>
    </row>
    <row r="81" spans="2:45" ht="30.75" thickBot="1" x14ac:dyDescent="0.3">
      <c r="B81" s="505"/>
      <c r="C81" s="452"/>
      <c r="D81" s="490"/>
      <c r="E81" s="490"/>
      <c r="F81" s="673"/>
      <c r="G81" s="673"/>
      <c r="H81" s="673"/>
      <c r="I81" s="673"/>
      <c r="J81" s="673"/>
      <c r="K81" s="673"/>
      <c r="L81" s="673"/>
      <c r="M81" s="666"/>
      <c r="N81" s="184" t="b">
        <f t="shared" si="235"/>
        <v>0</v>
      </c>
      <c r="O81" s="168"/>
      <c r="P81" s="184" t="b">
        <f t="shared" si="236"/>
        <v>0</v>
      </c>
      <c r="Q81" s="168"/>
      <c r="R81" s="184" t="b">
        <f t="shared" si="237"/>
        <v>0</v>
      </c>
      <c r="S81" s="168"/>
      <c r="T81" s="184" t="b">
        <f t="shared" si="238"/>
        <v>0</v>
      </c>
      <c r="U81" s="168"/>
      <c r="V81" s="184" t="b">
        <f t="shared" si="239"/>
        <v>0</v>
      </c>
      <c r="W81" s="168"/>
      <c r="X81" s="184" t="b">
        <f t="shared" si="240"/>
        <v>0</v>
      </c>
      <c r="Y81" s="168"/>
      <c r="Z81" s="184" t="b">
        <f t="shared" si="241"/>
        <v>0</v>
      </c>
      <c r="AA81" s="116">
        <f t="shared" si="242"/>
        <v>0</v>
      </c>
      <c r="AB81" s="117" t="str">
        <f t="shared" si="243"/>
        <v>Débil</v>
      </c>
      <c r="AC81" s="667"/>
      <c r="AD81" s="182" t="str">
        <f t="shared" si="244"/>
        <v>Débil</v>
      </c>
      <c r="AE81" s="118" t="str">
        <f t="shared" si="245"/>
        <v>0</v>
      </c>
      <c r="AF81" s="672"/>
      <c r="AG81" s="492"/>
      <c r="AH81" s="494"/>
      <c r="AI81" s="669"/>
      <c r="AJ81" s="495"/>
      <c r="AK81" s="495"/>
      <c r="AL81" s="495"/>
      <c r="AM81" s="669"/>
      <c r="AN81" s="497"/>
      <c r="AO81" s="497"/>
      <c r="AP81" s="498"/>
      <c r="AQ81" s="499"/>
      <c r="AR81" s="499"/>
      <c r="AS81" s="500"/>
    </row>
    <row r="82" spans="2:45" ht="102" x14ac:dyDescent="0.25">
      <c r="B82" s="505"/>
      <c r="C82" s="452"/>
      <c r="D82" s="490" t="str">
        <f>'3-IDENTIFICACIÓN DEL RIESGO'!G82</f>
        <v>Desviación de recursos en el desarrollo del proceso de la iniciativa Comunitaria con enfoque diferencial étnico para beneficio de un contratista o funcionario o un tercero.</v>
      </c>
      <c r="E82" s="490"/>
      <c r="F82" s="673" t="s">
        <v>743</v>
      </c>
      <c r="G82" s="673" t="s">
        <v>744</v>
      </c>
      <c r="H82" s="673" t="s">
        <v>745</v>
      </c>
      <c r="I82" s="673" t="s">
        <v>746</v>
      </c>
      <c r="J82" s="673" t="s">
        <v>747</v>
      </c>
      <c r="K82" s="673" t="s">
        <v>748</v>
      </c>
      <c r="L82" s="673" t="s">
        <v>749</v>
      </c>
      <c r="M82" s="666" t="s">
        <v>186</v>
      </c>
      <c r="N82" s="184">
        <f t="shared" si="235"/>
        <v>15</v>
      </c>
      <c r="O82" s="168" t="s">
        <v>187</v>
      </c>
      <c r="P82" s="184">
        <f t="shared" si="236"/>
        <v>15</v>
      </c>
      <c r="Q82" s="168" t="s">
        <v>188</v>
      </c>
      <c r="R82" s="184">
        <f t="shared" si="237"/>
        <v>15</v>
      </c>
      <c r="S82" s="168" t="s">
        <v>192</v>
      </c>
      <c r="T82" s="184">
        <f t="shared" si="238"/>
        <v>10</v>
      </c>
      <c r="U82" s="168" t="s">
        <v>189</v>
      </c>
      <c r="V82" s="184">
        <f t="shared" si="239"/>
        <v>15</v>
      </c>
      <c r="W82" s="168" t="s">
        <v>190</v>
      </c>
      <c r="X82" s="184">
        <f t="shared" si="240"/>
        <v>15</v>
      </c>
      <c r="Y82" s="168" t="s">
        <v>191</v>
      </c>
      <c r="Z82" s="184">
        <f t="shared" si="241"/>
        <v>10</v>
      </c>
      <c r="AA82" s="116">
        <f t="shared" si="242"/>
        <v>95</v>
      </c>
      <c r="AB82" s="117" t="str">
        <f t="shared" si="243"/>
        <v>Moderado</v>
      </c>
      <c r="AC82" s="667" t="s">
        <v>64</v>
      </c>
      <c r="AD82" s="182" t="str">
        <f t="shared" si="244"/>
        <v>Moderado</v>
      </c>
      <c r="AE82" s="118" t="str">
        <f t="shared" si="245"/>
        <v>50</v>
      </c>
      <c r="AF82" s="668">
        <v>2</v>
      </c>
      <c r="AG82" s="491">
        <f t="shared" ref="AG82" si="260">(AE82+AE83)/AF82</f>
        <v>50</v>
      </c>
      <c r="AH82" s="493" t="str">
        <f t="shared" ref="AH82" si="261">IF(AG82&lt;50,"Débil",IF(AG82&lt;=99,"Moderado",IF(AG82=100,"Fuerte",IF(AG82="","ERROR"))))</f>
        <v>Moderado</v>
      </c>
      <c r="AI82" s="669" t="s">
        <v>92</v>
      </c>
      <c r="AJ82" s="495">
        <f t="shared" ref="AJ82" si="262">IF(AH82="Débil",0,IF(AND(AH82="Moderado",AI82="Directamente"),1,IF(AND(AH82="Moderado",AI82="No disminuye"),0,IF(AND(AH82="Fuerte",AI82="Directamente"),2,IF(AND(AH82="Fuerte",AI82="No disminuye"),0)))))</f>
        <v>1</v>
      </c>
      <c r="AK82" s="495">
        <f>('4-VALORACIÓN DEL RIESGO'!H46-AJ82)</f>
        <v>3</v>
      </c>
      <c r="AL82" s="495" t="str">
        <f t="shared" ref="AL82" si="263">IF(AK82=5,"Casi Seguro",IF(AK82=4,"Probable",IF(AK82=3,"Posible",IF(AK82=2,"Improbable",IF(AK82=1,"Rara Vez",IF(AK82=0,"Rara Vez",IF(AK82&lt;0,"Rara Vez")))))))</f>
        <v>Posible</v>
      </c>
      <c r="AM82" s="669" t="s">
        <v>94</v>
      </c>
      <c r="AN82" s="496">
        <f t="shared" ref="AN82" si="264">IF(AH82="Débil",0,IF(AND(AH82="Moderado",AM82="Directamente"),1,IF(AND(AH82="Moderado",AM82="Indirectamente"),0,IF(AND(AH82="Moderado",AM82="No disminuye"),0,IF(AND(AH82="Fuerte",AM82="Directamente"),2,IF(AND(AH82="Fuerte",AM82="Indirectamente"),1,IF(AND(AH82="Fuerte",AM82="No disminuye"),0)))))))</f>
        <v>0</v>
      </c>
      <c r="AO82" s="496">
        <f>('4-VALORACIÓN DEL RIESGO'!AD46-AN82)</f>
        <v>5</v>
      </c>
      <c r="AP82" s="498" t="str">
        <f t="shared" ref="AP82" si="265">IF(AO82=5,"Catastrófico",IF(AO82=4,"Mayor",IF(AO82=3,"Moderado",IF(AO82=2,"Moderado",IF(AO82=1,"Moderado")))))</f>
        <v>Catastrófico</v>
      </c>
      <c r="AQ82" s="499"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499"/>
      <c r="AS82" s="500" t="s">
        <v>425</v>
      </c>
    </row>
    <row r="83" spans="2:45" ht="115.5" thickBot="1" x14ac:dyDescent="0.3">
      <c r="B83" s="505"/>
      <c r="C83" s="452"/>
      <c r="D83" s="490"/>
      <c r="E83" s="490"/>
      <c r="F83" s="673" t="s">
        <v>743</v>
      </c>
      <c r="G83" s="673" t="s">
        <v>750</v>
      </c>
      <c r="H83" s="673" t="s">
        <v>745</v>
      </c>
      <c r="I83" s="673" t="s">
        <v>751</v>
      </c>
      <c r="J83" s="673" t="s">
        <v>752</v>
      </c>
      <c r="K83" s="673" t="s">
        <v>753</v>
      </c>
      <c r="L83" s="673" t="s">
        <v>754</v>
      </c>
      <c r="M83" s="666" t="s">
        <v>186</v>
      </c>
      <c r="N83" s="184">
        <f t="shared" si="235"/>
        <v>15</v>
      </c>
      <c r="O83" s="168" t="s">
        <v>187</v>
      </c>
      <c r="P83" s="184">
        <f t="shared" si="236"/>
        <v>15</v>
      </c>
      <c r="Q83" s="168" t="s">
        <v>188</v>
      </c>
      <c r="R83" s="184">
        <f t="shared" si="237"/>
        <v>15</v>
      </c>
      <c r="S83" s="168" t="s">
        <v>192</v>
      </c>
      <c r="T83" s="184">
        <f t="shared" si="238"/>
        <v>10</v>
      </c>
      <c r="U83" s="168" t="s">
        <v>189</v>
      </c>
      <c r="V83" s="184">
        <f t="shared" si="239"/>
        <v>15</v>
      </c>
      <c r="W83" s="168" t="s">
        <v>190</v>
      </c>
      <c r="X83" s="184">
        <f t="shared" si="240"/>
        <v>15</v>
      </c>
      <c r="Y83" s="168" t="s">
        <v>191</v>
      </c>
      <c r="Z83" s="184">
        <f t="shared" si="241"/>
        <v>10</v>
      </c>
      <c r="AA83" s="116">
        <f t="shared" si="242"/>
        <v>95</v>
      </c>
      <c r="AB83" s="117" t="str">
        <f t="shared" si="243"/>
        <v>Moderado</v>
      </c>
      <c r="AC83" s="667" t="s">
        <v>64</v>
      </c>
      <c r="AD83" s="182" t="str">
        <f t="shared" si="244"/>
        <v>Moderado</v>
      </c>
      <c r="AE83" s="118" t="str">
        <f t="shared" si="245"/>
        <v>50</v>
      </c>
      <c r="AF83" s="672"/>
      <c r="AG83" s="492"/>
      <c r="AH83" s="494"/>
      <c r="AI83" s="669"/>
      <c r="AJ83" s="495"/>
      <c r="AK83" s="495"/>
      <c r="AL83" s="495"/>
      <c r="AM83" s="669"/>
      <c r="AN83" s="497"/>
      <c r="AO83" s="497"/>
      <c r="AP83" s="498"/>
      <c r="AQ83" s="499"/>
      <c r="AR83" s="499"/>
      <c r="AS83" s="500"/>
    </row>
    <row r="84" spans="2:45" ht="76.5" x14ac:dyDescent="0.25">
      <c r="B84" s="505"/>
      <c r="C84" s="452"/>
      <c r="D84" s="490" t="str">
        <f>'3-IDENTIFICACIÓN DEL RIESGO'!G84</f>
        <v>Dilación en la atención a las solicitudes de comunidades étnicas favoreciendo intereses particulares.</v>
      </c>
      <c r="E84" s="490"/>
      <c r="F84" s="673" t="s">
        <v>755</v>
      </c>
      <c r="G84" s="673" t="s">
        <v>756</v>
      </c>
      <c r="H84" s="673" t="s">
        <v>757</v>
      </c>
      <c r="I84" s="673" t="s">
        <v>758</v>
      </c>
      <c r="J84" s="673" t="s">
        <v>759</v>
      </c>
      <c r="K84" s="673" t="s">
        <v>760</v>
      </c>
      <c r="L84" s="673" t="s">
        <v>761</v>
      </c>
      <c r="M84" s="666" t="s">
        <v>186</v>
      </c>
      <c r="N84" s="184">
        <f t="shared" si="235"/>
        <v>15</v>
      </c>
      <c r="O84" s="168" t="s">
        <v>187</v>
      </c>
      <c r="P84" s="184">
        <f t="shared" si="236"/>
        <v>15</v>
      </c>
      <c r="Q84" s="168" t="s">
        <v>188</v>
      </c>
      <c r="R84" s="184">
        <f t="shared" si="237"/>
        <v>15</v>
      </c>
      <c r="S84" s="168" t="s">
        <v>192</v>
      </c>
      <c r="T84" s="184">
        <f t="shared" si="238"/>
        <v>10</v>
      </c>
      <c r="U84" s="168" t="s">
        <v>189</v>
      </c>
      <c r="V84" s="184">
        <f t="shared" si="239"/>
        <v>15</v>
      </c>
      <c r="W84" s="168" t="s">
        <v>190</v>
      </c>
      <c r="X84" s="184">
        <f t="shared" si="240"/>
        <v>15</v>
      </c>
      <c r="Y84" s="168" t="s">
        <v>191</v>
      </c>
      <c r="Z84" s="184">
        <f t="shared" si="241"/>
        <v>10</v>
      </c>
      <c r="AA84" s="116">
        <f t="shared" si="242"/>
        <v>95</v>
      </c>
      <c r="AB84" s="117" t="str">
        <f t="shared" si="243"/>
        <v>Moderado</v>
      </c>
      <c r="AC84" s="667" t="s">
        <v>64</v>
      </c>
      <c r="AD84" s="182" t="str">
        <f t="shared" si="244"/>
        <v>Moderado</v>
      </c>
      <c r="AE84" s="118" t="str">
        <f t="shared" si="245"/>
        <v>50</v>
      </c>
      <c r="AF84" s="668">
        <v>1</v>
      </c>
      <c r="AG84" s="491">
        <f t="shared" ref="AG84" si="267">(AE84+AE85)/AF84</f>
        <v>50</v>
      </c>
      <c r="AH84" s="493" t="str">
        <f t="shared" ref="AH84" si="268">IF(AG84&lt;50,"Débil",IF(AG84&lt;=99,"Moderado",IF(AG84=100,"Fuerte",IF(AG84="","ERROR"))))</f>
        <v>Moderado</v>
      </c>
      <c r="AI84" s="669" t="s">
        <v>92</v>
      </c>
      <c r="AJ84" s="495">
        <f t="shared" ref="AJ84" si="269">IF(AH84="Débil",0,IF(AND(AH84="Moderado",AI84="Directamente"),1,IF(AND(AH84="Moderado",AI84="No disminuye"),0,IF(AND(AH84="Fuerte",AI84="Directamente"),2,IF(AND(AH84="Fuerte",AI84="No disminuye"),0)))))</f>
        <v>1</v>
      </c>
      <c r="AK84" s="495">
        <f>('4-VALORACIÓN DEL RIESGO'!H47-AJ84)</f>
        <v>0</v>
      </c>
      <c r="AL84" s="495" t="str">
        <f t="shared" ref="AL84" si="270">IF(AK84=5,"Casi Seguro",IF(AK84=4,"Probable",IF(AK84=3,"Posible",IF(AK84=2,"Improbable",IF(AK84=1,"Rara Vez",IF(AK84=0,"Rara Vez",IF(AK84&lt;0,"Rara Vez")))))))</f>
        <v>Rara Vez</v>
      </c>
      <c r="AM84" s="669" t="s">
        <v>94</v>
      </c>
      <c r="AN84" s="496">
        <f t="shared" ref="AN84" si="271">IF(AH84="Débil",0,IF(AND(AH84="Moderado",AM84="Directamente"),1,IF(AND(AH84="Moderado",AM84="Indirectamente"),0,IF(AND(AH84="Moderado",AM84="No disminuye"),0,IF(AND(AH84="Fuerte",AM84="Directamente"),2,IF(AND(AH84="Fuerte",AM84="Indirectamente"),1,IF(AND(AH84="Fuerte",AM84="No disminuye"),0)))))))</f>
        <v>0</v>
      </c>
      <c r="AO84" s="496">
        <f>('4-VALORACIÓN DEL RIESGO'!AD47-AN84)</f>
        <v>5</v>
      </c>
      <c r="AP84" s="498" t="str">
        <f t="shared" ref="AP84" si="272">IF(AO84=5,"Catastrófico",IF(AO84=4,"Mayor",IF(AO84=3,"Moderado",IF(AO84=2,"Moderado",IF(AO84=1,"Moderado")))))</f>
        <v>Catastrófico</v>
      </c>
      <c r="AQ84" s="499"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499"/>
      <c r="AS84" s="500" t="s">
        <v>425</v>
      </c>
    </row>
    <row r="85" spans="2:45" ht="30.75" thickBot="1" x14ac:dyDescent="0.3">
      <c r="B85" s="505"/>
      <c r="C85" s="452"/>
      <c r="D85" s="490"/>
      <c r="E85" s="490"/>
      <c r="F85" s="673"/>
      <c r="G85" s="673"/>
      <c r="H85" s="673"/>
      <c r="I85" s="673"/>
      <c r="J85" s="673"/>
      <c r="K85" s="673"/>
      <c r="L85" s="673"/>
      <c r="M85" s="666"/>
      <c r="N85" s="184" t="b">
        <f t="shared" si="235"/>
        <v>0</v>
      </c>
      <c r="O85" s="168"/>
      <c r="P85" s="184" t="b">
        <f t="shared" si="236"/>
        <v>0</v>
      </c>
      <c r="Q85" s="168"/>
      <c r="R85" s="184" t="b">
        <f t="shared" si="237"/>
        <v>0</v>
      </c>
      <c r="S85" s="168"/>
      <c r="T85" s="184" t="b">
        <f t="shared" si="238"/>
        <v>0</v>
      </c>
      <c r="U85" s="168"/>
      <c r="V85" s="184" t="b">
        <f t="shared" si="239"/>
        <v>0</v>
      </c>
      <c r="W85" s="168"/>
      <c r="X85" s="184" t="b">
        <f t="shared" si="240"/>
        <v>0</v>
      </c>
      <c r="Y85" s="168"/>
      <c r="Z85" s="184" t="b">
        <f t="shared" si="241"/>
        <v>0</v>
      </c>
      <c r="AA85" s="116">
        <f t="shared" si="242"/>
        <v>0</v>
      </c>
      <c r="AB85" s="117" t="str">
        <f t="shared" si="243"/>
        <v>Débil</v>
      </c>
      <c r="AC85" s="667"/>
      <c r="AD85" s="182" t="str">
        <f t="shared" si="244"/>
        <v>Débil</v>
      </c>
      <c r="AE85" s="118" t="str">
        <f t="shared" si="245"/>
        <v>0</v>
      </c>
      <c r="AF85" s="672"/>
      <c r="AG85" s="492"/>
      <c r="AH85" s="494"/>
      <c r="AI85" s="669"/>
      <c r="AJ85" s="495"/>
      <c r="AK85" s="495"/>
      <c r="AL85" s="495"/>
      <c r="AM85" s="669"/>
      <c r="AN85" s="497"/>
      <c r="AO85" s="497"/>
      <c r="AP85" s="498"/>
      <c r="AQ85" s="499"/>
      <c r="AR85" s="499"/>
      <c r="AS85" s="500"/>
    </row>
    <row r="86" spans="2:45" ht="63.75" x14ac:dyDescent="0.25">
      <c r="B86" s="505"/>
      <c r="C86" s="452"/>
      <c r="D86" s="490" t="str">
        <f>'3-IDENTIFICACIÓN DEL RIESGO'!G86</f>
        <v>Favorecimiento en la atención de solicitudes de formalización de territorios colectivos a comunidades étnicas específicas por parte de la Subdirección de Asuntos Étnicos, desconociendo el principio de equidad.</v>
      </c>
      <c r="E86" s="490"/>
      <c r="F86" s="673" t="s">
        <v>755</v>
      </c>
      <c r="G86" s="673" t="s">
        <v>762</v>
      </c>
      <c r="H86" s="673" t="s">
        <v>757</v>
      </c>
      <c r="I86" s="673" t="s">
        <v>763</v>
      </c>
      <c r="J86" s="673" t="s">
        <v>764</v>
      </c>
      <c r="K86" s="673" t="s">
        <v>765</v>
      </c>
      <c r="L86" s="673" t="s">
        <v>766</v>
      </c>
      <c r="M86" s="666" t="s">
        <v>186</v>
      </c>
      <c r="N86" s="184">
        <f t="shared" si="235"/>
        <v>15</v>
      </c>
      <c r="O86" s="168" t="s">
        <v>187</v>
      </c>
      <c r="P86" s="184">
        <f t="shared" si="236"/>
        <v>15</v>
      </c>
      <c r="Q86" s="168" t="s">
        <v>188</v>
      </c>
      <c r="R86" s="184">
        <f t="shared" si="237"/>
        <v>15</v>
      </c>
      <c r="S86" s="168" t="s">
        <v>192</v>
      </c>
      <c r="T86" s="184">
        <f t="shared" si="238"/>
        <v>10</v>
      </c>
      <c r="U86" s="168" t="s">
        <v>189</v>
      </c>
      <c r="V86" s="184">
        <f t="shared" si="239"/>
        <v>15</v>
      </c>
      <c r="W86" s="168" t="s">
        <v>190</v>
      </c>
      <c r="X86" s="184">
        <f t="shared" si="240"/>
        <v>15</v>
      </c>
      <c r="Y86" s="168" t="s">
        <v>191</v>
      </c>
      <c r="Z86" s="184">
        <f t="shared" si="241"/>
        <v>10</v>
      </c>
      <c r="AA86" s="116">
        <f t="shared" si="242"/>
        <v>95</v>
      </c>
      <c r="AB86" s="117" t="str">
        <f t="shared" si="243"/>
        <v>Moderado</v>
      </c>
      <c r="AC86" s="667" t="s">
        <v>64</v>
      </c>
      <c r="AD86" s="182" t="str">
        <f t="shared" si="244"/>
        <v>Moderado</v>
      </c>
      <c r="AE86" s="118" t="str">
        <f t="shared" si="245"/>
        <v>50</v>
      </c>
      <c r="AF86" s="668">
        <v>1</v>
      </c>
      <c r="AG86" s="491">
        <f t="shared" ref="AG86" si="274">(AE86+AE87)/AF86</f>
        <v>50</v>
      </c>
      <c r="AH86" s="493" t="str">
        <f t="shared" ref="AH86" si="275">IF(AG86&lt;50,"Débil",IF(AG86&lt;=99,"Moderado",IF(AG86=100,"Fuerte",IF(AG86="","ERROR"))))</f>
        <v>Moderado</v>
      </c>
      <c r="AI86" s="669" t="s">
        <v>92</v>
      </c>
      <c r="AJ86" s="495">
        <f t="shared" ref="AJ86" si="276">IF(AH86="Débil",0,IF(AND(AH86="Moderado",AI86="Directamente"),1,IF(AND(AH86="Moderado",AI86="No disminuye"),0,IF(AND(AH86="Fuerte",AI86="Directamente"),2,IF(AND(AH86="Fuerte",AI86="No disminuye"),0)))))</f>
        <v>1</v>
      </c>
      <c r="AK86" s="495">
        <f>('4-VALORACIÓN DEL RIESGO'!H48-AJ86)</f>
        <v>1</v>
      </c>
      <c r="AL86" s="495" t="str">
        <f t="shared" ref="AL86" si="277">IF(AK86=5,"Casi Seguro",IF(AK86=4,"Probable",IF(AK86=3,"Posible",IF(AK86=2,"Improbable",IF(AK86=1,"Rara Vez",IF(AK86=0,"Rara Vez",IF(AK86&lt;0,"Rara Vez")))))))</f>
        <v>Rara Vez</v>
      </c>
      <c r="AM86" s="669" t="s">
        <v>94</v>
      </c>
      <c r="AN86" s="496">
        <f t="shared" ref="AN86" si="278">IF(AH86="Débil",0,IF(AND(AH86="Moderado",AM86="Directamente"),1,IF(AND(AH86="Moderado",AM86="Indirectamente"),0,IF(AND(AH86="Moderado",AM86="No disminuye"),0,IF(AND(AH86="Fuerte",AM86="Directamente"),2,IF(AND(AH86="Fuerte",AM86="Indirectamente"),1,IF(AND(AH86="Fuerte",AM86="No disminuye"),0)))))))</f>
        <v>0</v>
      </c>
      <c r="AO86" s="496">
        <f>('4-VALORACIÓN DEL RIESGO'!AD48-AN86)</f>
        <v>5</v>
      </c>
      <c r="AP86" s="498" t="str">
        <f t="shared" ref="AP86" si="279">IF(AO86=5,"Catastrófico",IF(AO86=4,"Mayor",IF(AO86=3,"Moderado",IF(AO86=2,"Moderado",IF(AO86=1,"Moderado")))))</f>
        <v>Catastrófico</v>
      </c>
      <c r="AQ86" s="499"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499"/>
      <c r="AS86" s="500" t="s">
        <v>425</v>
      </c>
    </row>
    <row r="87" spans="2:45" ht="30.75" thickBot="1" x14ac:dyDescent="0.3">
      <c r="B87" s="505"/>
      <c r="C87" s="452"/>
      <c r="D87" s="490"/>
      <c r="E87" s="490"/>
      <c r="F87" s="673"/>
      <c r="G87" s="673"/>
      <c r="H87" s="673"/>
      <c r="I87" s="673"/>
      <c r="J87" s="673"/>
      <c r="K87" s="673"/>
      <c r="L87" s="673"/>
      <c r="M87" s="666"/>
      <c r="N87" s="184" t="b">
        <f t="shared" si="235"/>
        <v>0</v>
      </c>
      <c r="O87" s="168"/>
      <c r="P87" s="184" t="b">
        <f t="shared" si="236"/>
        <v>0</v>
      </c>
      <c r="Q87" s="168"/>
      <c r="R87" s="184" t="b">
        <f t="shared" si="237"/>
        <v>0</v>
      </c>
      <c r="S87" s="168"/>
      <c r="T87" s="184" t="b">
        <f t="shared" si="238"/>
        <v>0</v>
      </c>
      <c r="U87" s="168"/>
      <c r="V87" s="184" t="b">
        <f t="shared" si="239"/>
        <v>0</v>
      </c>
      <c r="W87" s="168"/>
      <c r="X87" s="184" t="b">
        <f t="shared" si="240"/>
        <v>0</v>
      </c>
      <c r="Y87" s="168"/>
      <c r="Z87" s="184" t="b">
        <f t="shared" si="241"/>
        <v>0</v>
      </c>
      <c r="AA87" s="116">
        <f t="shared" si="242"/>
        <v>0</v>
      </c>
      <c r="AB87" s="117" t="str">
        <f t="shared" si="243"/>
        <v>Débil</v>
      </c>
      <c r="AC87" s="667"/>
      <c r="AD87" s="182" t="str">
        <f t="shared" si="244"/>
        <v>Débil</v>
      </c>
      <c r="AE87" s="118" t="str">
        <f t="shared" si="245"/>
        <v>0</v>
      </c>
      <c r="AF87" s="672"/>
      <c r="AG87" s="492"/>
      <c r="AH87" s="494"/>
      <c r="AI87" s="669"/>
      <c r="AJ87" s="495"/>
      <c r="AK87" s="495"/>
      <c r="AL87" s="495"/>
      <c r="AM87" s="669"/>
      <c r="AN87" s="497"/>
      <c r="AO87" s="497"/>
      <c r="AP87" s="498"/>
      <c r="AQ87" s="499"/>
      <c r="AR87" s="499"/>
      <c r="AS87" s="500"/>
    </row>
    <row r="88" spans="2:45" ht="38.25" x14ac:dyDescent="0.25">
      <c r="B88" s="505"/>
      <c r="C88" s="452"/>
      <c r="D88" s="490" t="str">
        <f>'3-IDENTIFICACIÓN DEL RIESGO'!G88</f>
        <v>Solicitud y/o aceptación de dádivas por agilizar trámites o proferir decisiones administrativas en beneficio de un particular y/o tercero para la adjudicación de bienes</v>
      </c>
      <c r="E88" s="490"/>
      <c r="F88" s="673" t="s">
        <v>680</v>
      </c>
      <c r="G88" s="673" t="s">
        <v>681</v>
      </c>
      <c r="H88" s="673" t="s">
        <v>689</v>
      </c>
      <c r="I88" s="673" t="s">
        <v>690</v>
      </c>
      <c r="J88" s="673" t="s">
        <v>691</v>
      </c>
      <c r="K88" s="673" t="s">
        <v>692</v>
      </c>
      <c r="L88" s="673" t="s">
        <v>693</v>
      </c>
      <c r="M88" s="666" t="s">
        <v>694</v>
      </c>
      <c r="N88" s="184">
        <f t="shared" si="235"/>
        <v>15</v>
      </c>
      <c r="O88" s="168" t="s">
        <v>872</v>
      </c>
      <c r="P88" s="184">
        <f t="shared" si="236"/>
        <v>15</v>
      </c>
      <c r="Q88" s="168" t="s">
        <v>873</v>
      </c>
      <c r="R88" s="184">
        <f t="shared" si="237"/>
        <v>15</v>
      </c>
      <c r="S88" s="168" t="s">
        <v>874</v>
      </c>
      <c r="T88" s="184">
        <f t="shared" si="238"/>
        <v>15</v>
      </c>
      <c r="U88" s="168" t="s">
        <v>875</v>
      </c>
      <c r="V88" s="184">
        <f t="shared" si="239"/>
        <v>15</v>
      </c>
      <c r="W88" s="168" t="s">
        <v>876</v>
      </c>
      <c r="X88" s="184">
        <f t="shared" si="240"/>
        <v>15</v>
      </c>
      <c r="Y88" s="168" t="s">
        <v>877</v>
      </c>
      <c r="Z88" s="184">
        <f t="shared" si="241"/>
        <v>10</v>
      </c>
      <c r="AA88" s="116">
        <f t="shared" si="242"/>
        <v>100</v>
      </c>
      <c r="AB88" s="117" t="str">
        <f t="shared" si="243"/>
        <v>Fuerte</v>
      </c>
      <c r="AC88" s="667" t="s">
        <v>58</v>
      </c>
      <c r="AD88" s="182" t="str">
        <f t="shared" si="244"/>
        <v>Moderado</v>
      </c>
      <c r="AE88" s="118" t="str">
        <f t="shared" si="245"/>
        <v>50</v>
      </c>
      <c r="AF88" s="668">
        <v>1</v>
      </c>
      <c r="AG88" s="491">
        <f t="shared" ref="AG88" si="281">(AE88+AE89)/AF88</f>
        <v>50</v>
      </c>
      <c r="AH88" s="493" t="str">
        <f t="shared" ref="AH88" si="282">IF(AG88&lt;50,"Débil",IF(AG88&lt;=99,"Moderado",IF(AG88=100,"Fuerte",IF(AG88="","ERROR"))))</f>
        <v>Moderado</v>
      </c>
      <c r="AI88" s="669" t="s">
        <v>92</v>
      </c>
      <c r="AJ88" s="495">
        <f t="shared" ref="AJ88" si="283">IF(AH88="Débil",0,IF(AND(AH88="Moderado",AI88="Directamente"),1,IF(AND(AH88="Moderado",AI88="No disminuye"),0,IF(AND(AH88="Fuerte",AI88="Directamente"),2,IF(AND(AH88="Fuerte",AI88="No disminuye"),0)))))</f>
        <v>1</v>
      </c>
      <c r="AK88" s="495">
        <f>('4-VALORACIÓN DEL RIESGO'!H49-AJ88)</f>
        <v>3</v>
      </c>
      <c r="AL88" s="495" t="str">
        <f t="shared" ref="AL88" si="284">IF(AK88=5,"Casi Seguro",IF(AK88=4,"Probable",IF(AK88=3,"Posible",IF(AK88=2,"Improbable",IF(AK88=1,"Rara Vez",IF(AK88=0,"Rara Vez",IF(AK88&lt;0,"Rara Vez")))))))</f>
        <v>Posible</v>
      </c>
      <c r="AM88" s="669" t="s">
        <v>94</v>
      </c>
      <c r="AN88" s="496">
        <f t="shared" ref="AN88" si="285">IF(AH88="Débil",0,IF(AND(AH88="Moderado",AM88="Directamente"),1,IF(AND(AH88="Moderado",AM88="Indirectamente"),0,IF(AND(AH88="Moderado",AM88="No disminuye"),0,IF(AND(AH88="Fuerte",AM88="Directamente"),2,IF(AND(AH88="Fuerte",AM88="Indirectamente"),1,IF(AND(AH88="Fuerte",AM88="No disminuye"),0)))))))</f>
        <v>0</v>
      </c>
      <c r="AO88" s="496">
        <f>('4-VALORACIÓN DEL RIESGO'!AD49-AN88)</f>
        <v>5</v>
      </c>
      <c r="AP88" s="498" t="str">
        <f t="shared" ref="AP88" si="286">IF(AO88=5,"Catastrófico",IF(AO88=4,"Mayor",IF(AO88=3,"Moderado",IF(AO88=2,"Moderado",IF(AO88=1,"Moderado")))))</f>
        <v>Catastrófico</v>
      </c>
      <c r="AQ88" s="499"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499"/>
      <c r="AS88" s="500" t="s">
        <v>425</v>
      </c>
    </row>
    <row r="89" spans="2:45" ht="30.75" thickBot="1" x14ac:dyDescent="0.3">
      <c r="B89" s="506"/>
      <c r="C89" s="453"/>
      <c r="D89" s="490"/>
      <c r="E89" s="490"/>
      <c r="F89" s="673"/>
      <c r="G89" s="673"/>
      <c r="H89" s="673"/>
      <c r="I89" s="673"/>
      <c r="J89" s="673"/>
      <c r="K89" s="673"/>
      <c r="L89" s="673"/>
      <c r="M89" s="666"/>
      <c r="N89" s="184" t="b">
        <f t="shared" si="235"/>
        <v>0</v>
      </c>
      <c r="O89" s="168"/>
      <c r="P89" s="184" t="b">
        <f t="shared" si="236"/>
        <v>0</v>
      </c>
      <c r="Q89" s="168"/>
      <c r="R89" s="184" t="b">
        <f t="shared" si="237"/>
        <v>0</v>
      </c>
      <c r="S89" s="168"/>
      <c r="T89" s="184" t="b">
        <f t="shared" si="238"/>
        <v>0</v>
      </c>
      <c r="U89" s="168"/>
      <c r="V89" s="184" t="b">
        <f t="shared" si="239"/>
        <v>0</v>
      </c>
      <c r="W89" s="168"/>
      <c r="X89" s="184" t="b">
        <f t="shared" si="240"/>
        <v>0</v>
      </c>
      <c r="Y89" s="168"/>
      <c r="Z89" s="184" t="b">
        <f t="shared" si="241"/>
        <v>0</v>
      </c>
      <c r="AA89" s="116">
        <f t="shared" si="242"/>
        <v>0</v>
      </c>
      <c r="AB89" s="117" t="str">
        <f t="shared" si="243"/>
        <v>Débil</v>
      </c>
      <c r="AC89" s="667"/>
      <c r="AD89" s="182" t="str">
        <f t="shared" si="244"/>
        <v>Débil</v>
      </c>
      <c r="AE89" s="118" t="str">
        <f t="shared" si="245"/>
        <v>0</v>
      </c>
      <c r="AF89" s="672"/>
      <c r="AG89" s="492"/>
      <c r="AH89" s="494"/>
      <c r="AI89" s="669"/>
      <c r="AJ89" s="495"/>
      <c r="AK89" s="495"/>
      <c r="AL89" s="495"/>
      <c r="AM89" s="669"/>
      <c r="AN89" s="497"/>
      <c r="AO89" s="497"/>
      <c r="AP89" s="498"/>
      <c r="AQ89" s="499"/>
      <c r="AR89" s="499"/>
      <c r="AS89" s="500"/>
    </row>
    <row r="90" spans="2:45" ht="54" x14ac:dyDescent="0.25">
      <c r="B90" s="399" t="str">
        <f>'3-IDENTIFICACIÓN DEL RIESGO'!B90</f>
        <v>Administración de Tierras.</v>
      </c>
      <c r="C90" s="400" t="str">
        <f>'3-IDENTIFICACIÓN DEL RIESGO'!E90</f>
        <v>1. Dirección de Acceso a Tierras.
2. Subdirección de Administración de Tierras de la Nación.
3. Dirección de Asuntos Étnicos.
4. Subdirección de Asuntos Étnicos.
5. UGT's.</v>
      </c>
      <c r="D90" s="490" t="str">
        <f>'3-IDENTIFICACIÓN DEL RIESGO'!G90</f>
        <v>Solicitud o aceptación de dádivas por agilizar trámites o proferir decisiones administrativas relacionadas con solicitudes de limitación a la propiedad para beneficio de un particular y/o tercero</v>
      </c>
      <c r="E90" s="490"/>
      <c r="F90" s="675" t="s">
        <v>767</v>
      </c>
      <c r="G90" s="675" t="s">
        <v>643</v>
      </c>
      <c r="H90" s="675" t="s">
        <v>768</v>
      </c>
      <c r="I90" s="675" t="s">
        <v>769</v>
      </c>
      <c r="J90" s="675" t="s">
        <v>770</v>
      </c>
      <c r="K90" s="675" t="s">
        <v>771</v>
      </c>
      <c r="L90" s="675" t="s">
        <v>772</v>
      </c>
      <c r="M90" s="666" t="s">
        <v>186</v>
      </c>
      <c r="N90" s="184">
        <f t="shared" si="235"/>
        <v>15</v>
      </c>
      <c r="O90" s="168" t="s">
        <v>187</v>
      </c>
      <c r="P90" s="184">
        <f t="shared" si="236"/>
        <v>15</v>
      </c>
      <c r="Q90" s="168" t="s">
        <v>188</v>
      </c>
      <c r="R90" s="184">
        <f t="shared" si="237"/>
        <v>15</v>
      </c>
      <c r="S90" s="168" t="s">
        <v>61</v>
      </c>
      <c r="T90" s="184">
        <f t="shared" si="238"/>
        <v>15</v>
      </c>
      <c r="U90" s="168" t="s">
        <v>189</v>
      </c>
      <c r="V90" s="184">
        <f t="shared" si="239"/>
        <v>15</v>
      </c>
      <c r="W90" s="168" t="s">
        <v>190</v>
      </c>
      <c r="X90" s="184">
        <f t="shared" si="240"/>
        <v>15</v>
      </c>
      <c r="Y90" s="168" t="s">
        <v>191</v>
      </c>
      <c r="Z90" s="184">
        <f t="shared" si="241"/>
        <v>10</v>
      </c>
      <c r="AA90" s="116">
        <f t="shared" si="242"/>
        <v>100</v>
      </c>
      <c r="AB90" s="117" t="str">
        <f t="shared" si="243"/>
        <v>Fuerte</v>
      </c>
      <c r="AC90" s="667" t="s">
        <v>64</v>
      </c>
      <c r="AD90" s="182" t="str">
        <f t="shared" si="244"/>
        <v>Fuerte</v>
      </c>
      <c r="AE90" s="118" t="str">
        <f t="shared" si="245"/>
        <v>100</v>
      </c>
      <c r="AF90" s="668">
        <v>2</v>
      </c>
      <c r="AG90" s="491">
        <f t="shared" ref="AG90" si="288">(AE90+AE91)/AF90</f>
        <v>100</v>
      </c>
      <c r="AH90" s="493" t="str">
        <f t="shared" ref="AH90" si="289">IF(AG90&lt;50,"Débil",IF(AG90&lt;=99,"Moderado",IF(AG90=100,"Fuerte",IF(AG90="","ERROR"))))</f>
        <v>Fuerte</v>
      </c>
      <c r="AI90" s="669" t="s">
        <v>92</v>
      </c>
      <c r="AJ90" s="495">
        <f t="shared" ref="AJ90" si="290">IF(AH90="Débil",0,IF(AND(AH90="Moderado",AI90="Directamente"),1,IF(AND(AH90="Moderado",AI90="No disminuye"),0,IF(AND(AH90="Fuerte",AI90="Directamente"),2,IF(AND(AH90="Fuerte",AI90="No disminuye"),0)))))</f>
        <v>2</v>
      </c>
      <c r="AK90" s="495">
        <f>('4-VALORACIÓN DEL RIESGO'!H50-AJ90)</f>
        <v>2</v>
      </c>
      <c r="AL90" s="495" t="str">
        <f t="shared" ref="AL90" si="291">IF(AK90=5,"Casi Seguro",IF(AK90=4,"Probable",IF(AK90=3,"Posible",IF(AK90=2,"Improbable",IF(AK90=1,"Rara Vez",IF(AK90=0,"Rara Vez",IF(AK90&lt;0,"Rara Vez")))))))</f>
        <v>Improbable</v>
      </c>
      <c r="AM90" s="669" t="s">
        <v>92</v>
      </c>
      <c r="AN90" s="496">
        <f t="shared" ref="AN90" si="292">IF(AH90="Débil",0,IF(AND(AH90="Moderado",AM90="Directamente"),1,IF(AND(AH90="Moderado",AM90="Indirectamente"),0,IF(AND(AH90="Moderado",AM90="No disminuye"),0,IF(AND(AH90="Fuerte",AM90="Directamente"),2,IF(AND(AH90="Fuerte",AM90="Indirectamente"),1,IF(AND(AH90="Fuerte",AM90="No disminuye"),0)))))))</f>
        <v>2</v>
      </c>
      <c r="AO90" s="496">
        <f>('4-VALORACIÓN DEL RIESGO'!AD50-AN90)</f>
        <v>3</v>
      </c>
      <c r="AP90" s="498" t="str">
        <f t="shared" ref="AP90" si="293">IF(AO90=5,"Catastrófico",IF(AO90=4,"Mayor",IF(AO90=3,"Moderado",IF(AO90=2,"Moderado",IF(AO90=1,"Moderado")))))</f>
        <v>Moderado</v>
      </c>
      <c r="AQ90" s="499"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Moderado</v>
      </c>
      <c r="AR90" s="499"/>
      <c r="AS90" s="500" t="s">
        <v>425</v>
      </c>
    </row>
    <row r="91" spans="2:45" ht="41.25" thickBot="1" x14ac:dyDescent="0.3">
      <c r="B91" s="399"/>
      <c r="C91" s="400"/>
      <c r="D91" s="490"/>
      <c r="E91" s="490"/>
      <c r="F91" s="675" t="s">
        <v>767</v>
      </c>
      <c r="G91" s="675" t="s">
        <v>636</v>
      </c>
      <c r="H91" s="675" t="s">
        <v>773</v>
      </c>
      <c r="I91" s="675" t="s">
        <v>774</v>
      </c>
      <c r="J91" s="675" t="s">
        <v>775</v>
      </c>
      <c r="K91" s="675" t="s">
        <v>776</v>
      </c>
      <c r="L91" s="675" t="s">
        <v>777</v>
      </c>
      <c r="M91" s="666" t="s">
        <v>186</v>
      </c>
      <c r="N91" s="184">
        <f t="shared" si="235"/>
        <v>15</v>
      </c>
      <c r="O91" s="168" t="s">
        <v>187</v>
      </c>
      <c r="P91" s="184">
        <f t="shared" si="236"/>
        <v>15</v>
      </c>
      <c r="Q91" s="168" t="s">
        <v>188</v>
      </c>
      <c r="R91" s="184">
        <f t="shared" si="237"/>
        <v>15</v>
      </c>
      <c r="S91" s="168" t="s">
        <v>61</v>
      </c>
      <c r="T91" s="184">
        <f t="shared" si="238"/>
        <v>15</v>
      </c>
      <c r="U91" s="168" t="s">
        <v>189</v>
      </c>
      <c r="V91" s="184">
        <f t="shared" si="239"/>
        <v>15</v>
      </c>
      <c r="W91" s="168" t="s">
        <v>190</v>
      </c>
      <c r="X91" s="184">
        <f t="shared" si="240"/>
        <v>15</v>
      </c>
      <c r="Y91" s="168" t="s">
        <v>191</v>
      </c>
      <c r="Z91" s="184">
        <f t="shared" si="241"/>
        <v>10</v>
      </c>
      <c r="AA91" s="116">
        <f t="shared" si="242"/>
        <v>100</v>
      </c>
      <c r="AB91" s="117" t="str">
        <f t="shared" si="243"/>
        <v>Fuerte</v>
      </c>
      <c r="AC91" s="667" t="s">
        <v>64</v>
      </c>
      <c r="AD91" s="182" t="str">
        <f t="shared" si="244"/>
        <v>Fuerte</v>
      </c>
      <c r="AE91" s="118" t="str">
        <f t="shared" si="245"/>
        <v>100</v>
      </c>
      <c r="AF91" s="672"/>
      <c r="AG91" s="492"/>
      <c r="AH91" s="494"/>
      <c r="AI91" s="669"/>
      <c r="AJ91" s="495"/>
      <c r="AK91" s="495"/>
      <c r="AL91" s="495"/>
      <c r="AM91" s="669"/>
      <c r="AN91" s="497"/>
      <c r="AO91" s="497"/>
      <c r="AP91" s="498"/>
      <c r="AQ91" s="499"/>
      <c r="AR91" s="499"/>
      <c r="AS91" s="500"/>
    </row>
    <row r="92" spans="2:45" ht="54" x14ac:dyDescent="0.25">
      <c r="B92" s="399"/>
      <c r="C92" s="400"/>
      <c r="D92" s="490" t="str">
        <f>'3-IDENTIFICACIÓN DEL RIESGO'!G92</f>
        <v>Uso de la  información sobre adjudicación  de baldíos a Entidades de Derecho Público para beneficio particular o de terceros</v>
      </c>
      <c r="E92" s="490"/>
      <c r="F92" s="675" t="s">
        <v>767</v>
      </c>
      <c r="G92" s="675" t="s">
        <v>636</v>
      </c>
      <c r="H92" s="675" t="s">
        <v>778</v>
      </c>
      <c r="I92" s="675" t="s">
        <v>779</v>
      </c>
      <c r="J92" s="675" t="s">
        <v>780</v>
      </c>
      <c r="K92" s="675" t="s">
        <v>781</v>
      </c>
      <c r="L92" s="675" t="s">
        <v>782</v>
      </c>
      <c r="M92" s="666" t="s">
        <v>186</v>
      </c>
      <c r="N92" s="184">
        <f t="shared" si="235"/>
        <v>15</v>
      </c>
      <c r="O92" s="168" t="s">
        <v>187</v>
      </c>
      <c r="P92" s="184">
        <f t="shared" si="236"/>
        <v>15</v>
      </c>
      <c r="Q92" s="168" t="s">
        <v>188</v>
      </c>
      <c r="R92" s="184">
        <f t="shared" si="237"/>
        <v>15</v>
      </c>
      <c r="S92" s="168" t="s">
        <v>61</v>
      </c>
      <c r="T92" s="184">
        <f t="shared" si="238"/>
        <v>15</v>
      </c>
      <c r="U92" s="168" t="s">
        <v>189</v>
      </c>
      <c r="V92" s="184">
        <f t="shared" si="239"/>
        <v>15</v>
      </c>
      <c r="W92" s="168" t="s">
        <v>190</v>
      </c>
      <c r="X92" s="184">
        <f t="shared" si="240"/>
        <v>15</v>
      </c>
      <c r="Y92" s="168" t="s">
        <v>191</v>
      </c>
      <c r="Z92" s="184">
        <f t="shared" si="241"/>
        <v>10</v>
      </c>
      <c r="AA92" s="116">
        <f t="shared" si="242"/>
        <v>100</v>
      </c>
      <c r="AB92" s="117" t="str">
        <f t="shared" si="243"/>
        <v>Fuerte</v>
      </c>
      <c r="AC92" s="667" t="s">
        <v>64</v>
      </c>
      <c r="AD92" s="182" t="str">
        <f t="shared" si="244"/>
        <v>Fuerte</v>
      </c>
      <c r="AE92" s="118" t="str">
        <f t="shared" si="245"/>
        <v>100</v>
      </c>
      <c r="AF92" s="668">
        <v>2</v>
      </c>
      <c r="AG92" s="491">
        <f t="shared" ref="AG92" si="295">(AE92+AE93)/AF92</f>
        <v>100</v>
      </c>
      <c r="AH92" s="493" t="str">
        <f t="shared" ref="AH92" si="296">IF(AG92&lt;50,"Débil",IF(AG92&lt;=99,"Moderado",IF(AG92=100,"Fuerte",IF(AG92="","ERROR"))))</f>
        <v>Fuerte</v>
      </c>
      <c r="AI92" s="669" t="s">
        <v>92</v>
      </c>
      <c r="AJ92" s="495">
        <f t="shared" ref="AJ92" si="297">IF(AH92="Débil",0,IF(AND(AH92="Moderado",AI92="Directamente"),1,IF(AND(AH92="Moderado",AI92="No disminuye"),0,IF(AND(AH92="Fuerte",AI92="Directamente"),2,IF(AND(AH92="Fuerte",AI92="No disminuye"),0)))))</f>
        <v>2</v>
      </c>
      <c r="AK92" s="495">
        <f>('4-VALORACIÓN DEL RIESGO'!H51-AJ92)</f>
        <v>1</v>
      </c>
      <c r="AL92" s="495" t="str">
        <f t="shared" ref="AL92" si="298">IF(AK92=5,"Casi Seguro",IF(AK92=4,"Probable",IF(AK92=3,"Posible",IF(AK92=2,"Improbable",IF(AK92=1,"Rara Vez",IF(AK92=0,"Rara Vez",IF(AK92&lt;0,"Rara Vez")))))))</f>
        <v>Rara Vez</v>
      </c>
      <c r="AM92" s="669" t="s">
        <v>92</v>
      </c>
      <c r="AN92" s="496">
        <f t="shared" ref="AN92" si="299">IF(AH92="Débil",0,IF(AND(AH92="Moderado",AM92="Directamente"),1,IF(AND(AH92="Moderado",AM92="Indirectamente"),0,IF(AND(AH92="Moderado",AM92="No disminuye"),0,IF(AND(AH92="Fuerte",AM92="Directamente"),2,IF(AND(AH92="Fuerte",AM92="Indirectamente"),1,IF(AND(AH92="Fuerte",AM92="No disminuye"),0)))))))</f>
        <v>2</v>
      </c>
      <c r="AO92" s="496">
        <f>('4-VALORACIÓN DEL RIESGO'!AD51-AN92)</f>
        <v>3</v>
      </c>
      <c r="AP92" s="498" t="str">
        <f t="shared" ref="AP92" si="300">IF(AO92=5,"Catastrófico",IF(AO92=4,"Mayor",IF(AO92=3,"Moderado",IF(AO92=2,"Moderado",IF(AO92=1,"Moderado")))))</f>
        <v>Moderado</v>
      </c>
      <c r="AQ92" s="499"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Moderado</v>
      </c>
      <c r="AR92" s="499"/>
      <c r="AS92" s="500" t="s">
        <v>425</v>
      </c>
    </row>
    <row r="93" spans="2:45" ht="30.75" thickBot="1" x14ac:dyDescent="0.3">
      <c r="B93" s="399"/>
      <c r="C93" s="400"/>
      <c r="D93" s="490"/>
      <c r="E93" s="490"/>
      <c r="F93" s="675" t="s">
        <v>767</v>
      </c>
      <c r="G93" s="675" t="s">
        <v>636</v>
      </c>
      <c r="H93" s="675" t="s">
        <v>783</v>
      </c>
      <c r="I93" s="675" t="s">
        <v>784</v>
      </c>
      <c r="J93" s="675" t="s">
        <v>785</v>
      </c>
      <c r="K93" s="675" t="s">
        <v>786</v>
      </c>
      <c r="L93" s="675" t="s">
        <v>787</v>
      </c>
      <c r="M93" s="666" t="s">
        <v>186</v>
      </c>
      <c r="N93" s="184">
        <f t="shared" si="235"/>
        <v>15</v>
      </c>
      <c r="O93" s="168" t="s">
        <v>187</v>
      </c>
      <c r="P93" s="184">
        <f t="shared" si="236"/>
        <v>15</v>
      </c>
      <c r="Q93" s="168" t="s">
        <v>188</v>
      </c>
      <c r="R93" s="184">
        <f t="shared" si="237"/>
        <v>15</v>
      </c>
      <c r="S93" s="168" t="s">
        <v>61</v>
      </c>
      <c r="T93" s="184">
        <f t="shared" si="238"/>
        <v>15</v>
      </c>
      <c r="U93" s="168" t="s">
        <v>189</v>
      </c>
      <c r="V93" s="184">
        <f t="shared" si="239"/>
        <v>15</v>
      </c>
      <c r="W93" s="168" t="s">
        <v>190</v>
      </c>
      <c r="X93" s="184">
        <f t="shared" si="240"/>
        <v>15</v>
      </c>
      <c r="Y93" s="168" t="s">
        <v>191</v>
      </c>
      <c r="Z93" s="184">
        <f t="shared" si="241"/>
        <v>10</v>
      </c>
      <c r="AA93" s="116">
        <f t="shared" si="242"/>
        <v>100</v>
      </c>
      <c r="AB93" s="117" t="str">
        <f t="shared" si="243"/>
        <v>Fuerte</v>
      </c>
      <c r="AC93" s="667" t="s">
        <v>64</v>
      </c>
      <c r="AD93" s="182" t="str">
        <f t="shared" si="244"/>
        <v>Fuerte</v>
      </c>
      <c r="AE93" s="118" t="str">
        <f t="shared" si="245"/>
        <v>100</v>
      </c>
      <c r="AF93" s="672"/>
      <c r="AG93" s="492"/>
      <c r="AH93" s="494"/>
      <c r="AI93" s="669"/>
      <c r="AJ93" s="495"/>
      <c r="AK93" s="495"/>
      <c r="AL93" s="495"/>
      <c r="AM93" s="669"/>
      <c r="AN93" s="497"/>
      <c r="AO93" s="497"/>
      <c r="AP93" s="498"/>
      <c r="AQ93" s="499"/>
      <c r="AR93" s="499"/>
      <c r="AS93" s="500"/>
    </row>
    <row r="94" spans="2:45" ht="38.25" x14ac:dyDescent="0.25">
      <c r="B94" s="399"/>
      <c r="C94" s="400"/>
      <c r="D94" s="490" t="str">
        <f>'3-IDENTIFICACIÓN DEL RIESGO'!G94</f>
        <v>Ofrecer en la UGT promesa de éxito en la realización o priorización de un trámite a cambio de un beneficio personal</v>
      </c>
      <c r="E94" s="490"/>
      <c r="F94" s="673" t="s">
        <v>680</v>
      </c>
      <c r="G94" s="673" t="s">
        <v>681</v>
      </c>
      <c r="H94" s="673" t="s">
        <v>689</v>
      </c>
      <c r="I94" s="673" t="s">
        <v>690</v>
      </c>
      <c r="J94" s="673" t="s">
        <v>691</v>
      </c>
      <c r="K94" s="673" t="s">
        <v>692</v>
      </c>
      <c r="L94" s="673" t="s">
        <v>693</v>
      </c>
      <c r="M94" s="666" t="s">
        <v>186</v>
      </c>
      <c r="N94" s="184">
        <f t="shared" si="235"/>
        <v>15</v>
      </c>
      <c r="O94" s="168" t="s">
        <v>872</v>
      </c>
      <c r="P94" s="184">
        <f t="shared" si="236"/>
        <v>15</v>
      </c>
      <c r="Q94" s="168" t="s">
        <v>873</v>
      </c>
      <c r="R94" s="184">
        <f t="shared" si="237"/>
        <v>15</v>
      </c>
      <c r="S94" s="168" t="s">
        <v>874</v>
      </c>
      <c r="T94" s="184">
        <f t="shared" si="238"/>
        <v>15</v>
      </c>
      <c r="U94" s="168" t="s">
        <v>875</v>
      </c>
      <c r="V94" s="184">
        <f t="shared" si="239"/>
        <v>15</v>
      </c>
      <c r="W94" s="168" t="s">
        <v>876</v>
      </c>
      <c r="X94" s="184">
        <f t="shared" si="240"/>
        <v>15</v>
      </c>
      <c r="Y94" s="168" t="s">
        <v>877</v>
      </c>
      <c r="Z94" s="184">
        <f t="shared" si="241"/>
        <v>10</v>
      </c>
      <c r="AA94" s="116">
        <f t="shared" si="242"/>
        <v>100</v>
      </c>
      <c r="AB94" s="117" t="str">
        <f t="shared" si="243"/>
        <v>Fuerte</v>
      </c>
      <c r="AC94" s="667" t="s">
        <v>58</v>
      </c>
      <c r="AD94" s="182" t="str">
        <f t="shared" si="244"/>
        <v>Moderado</v>
      </c>
      <c r="AE94" s="118" t="str">
        <f t="shared" si="245"/>
        <v>50</v>
      </c>
      <c r="AF94" s="668">
        <v>1</v>
      </c>
      <c r="AG94" s="491">
        <f t="shared" ref="AG94" si="302">(AE94+AE95)/AF94</f>
        <v>50</v>
      </c>
      <c r="AH94" s="493" t="str">
        <f t="shared" ref="AH94" si="303">IF(AG94&lt;50,"Débil",IF(AG94&lt;=99,"Moderado",IF(AG94=100,"Fuerte",IF(AG94="","ERROR"))))</f>
        <v>Moderado</v>
      </c>
      <c r="AI94" s="669" t="s">
        <v>92</v>
      </c>
      <c r="AJ94" s="495">
        <f t="shared" ref="AJ94" si="304">IF(AH94="Débil",0,IF(AND(AH94="Moderado",AI94="Directamente"),1,IF(AND(AH94="Moderado",AI94="No disminuye"),0,IF(AND(AH94="Fuerte",AI94="Directamente"),2,IF(AND(AH94="Fuerte",AI94="No disminuye"),0)))))</f>
        <v>1</v>
      </c>
      <c r="AK94" s="495">
        <f>('4-VALORACIÓN DEL RIESGO'!H52-AJ94)</f>
        <v>3</v>
      </c>
      <c r="AL94" s="495" t="str">
        <f t="shared" ref="AL94" si="305">IF(AK94=5,"Casi Seguro",IF(AK94=4,"Probable",IF(AK94=3,"Posible",IF(AK94=2,"Improbable",IF(AK94=1,"Rara Vez",IF(AK94=0,"Rara Vez",IF(AK94&lt;0,"Rara Vez")))))))</f>
        <v>Posible</v>
      </c>
      <c r="AM94" s="669" t="s">
        <v>94</v>
      </c>
      <c r="AN94" s="496">
        <f t="shared" ref="AN94" si="306">IF(AH94="Débil",0,IF(AND(AH94="Moderado",AM94="Directamente"),1,IF(AND(AH94="Moderado",AM94="Indirectamente"),0,IF(AND(AH94="Moderado",AM94="No disminuye"),0,IF(AND(AH94="Fuerte",AM94="Directamente"),2,IF(AND(AH94="Fuerte",AM94="Indirectamente"),1,IF(AND(AH94="Fuerte",AM94="No disminuye"),0)))))))</f>
        <v>0</v>
      </c>
      <c r="AO94" s="496">
        <f>('4-VALORACIÓN DEL RIESGO'!AD52-AN94)</f>
        <v>5</v>
      </c>
      <c r="AP94" s="498" t="str">
        <f t="shared" ref="AP94" si="307">IF(AO94=5,"Catastrófico",IF(AO94=4,"Mayor",IF(AO94=3,"Moderado",IF(AO94=2,"Moderado",IF(AO94=1,"Moderado")))))</f>
        <v>Catastrófico</v>
      </c>
      <c r="AQ94" s="499"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499"/>
      <c r="AS94" s="500" t="s">
        <v>425</v>
      </c>
    </row>
    <row r="95" spans="2:45" ht="30.75" thickBot="1" x14ac:dyDescent="0.3">
      <c r="B95" s="399"/>
      <c r="C95" s="400"/>
      <c r="D95" s="490"/>
      <c r="E95" s="490"/>
      <c r="F95" s="673"/>
      <c r="G95" s="673"/>
      <c r="H95" s="673"/>
      <c r="I95" s="673"/>
      <c r="J95" s="673"/>
      <c r="K95" s="673"/>
      <c r="L95" s="673"/>
      <c r="M95" s="666"/>
      <c r="N95" s="184" t="b">
        <f t="shared" si="235"/>
        <v>0</v>
      </c>
      <c r="O95" s="168"/>
      <c r="P95" s="184" t="b">
        <f t="shared" si="236"/>
        <v>0</v>
      </c>
      <c r="Q95" s="168"/>
      <c r="R95" s="184" t="b">
        <f t="shared" si="237"/>
        <v>0</v>
      </c>
      <c r="S95" s="168"/>
      <c r="T95" s="184" t="b">
        <f t="shared" si="238"/>
        <v>0</v>
      </c>
      <c r="U95" s="168"/>
      <c r="V95" s="184" t="b">
        <f t="shared" si="239"/>
        <v>0</v>
      </c>
      <c r="W95" s="168"/>
      <c r="X95" s="184" t="b">
        <f t="shared" si="240"/>
        <v>0</v>
      </c>
      <c r="Y95" s="168"/>
      <c r="Z95" s="184" t="b">
        <f t="shared" si="241"/>
        <v>0</v>
      </c>
      <c r="AA95" s="116">
        <f t="shared" si="242"/>
        <v>0</v>
      </c>
      <c r="AB95" s="117" t="str">
        <f t="shared" si="243"/>
        <v>Débil</v>
      </c>
      <c r="AC95" s="667"/>
      <c r="AD95" s="182" t="str">
        <f t="shared" si="244"/>
        <v>Débil</v>
      </c>
      <c r="AE95" s="118" t="str">
        <f t="shared" si="245"/>
        <v>0</v>
      </c>
      <c r="AF95" s="672"/>
      <c r="AG95" s="492"/>
      <c r="AH95" s="494"/>
      <c r="AI95" s="669"/>
      <c r="AJ95" s="495"/>
      <c r="AK95" s="495"/>
      <c r="AL95" s="495"/>
      <c r="AM95" s="669"/>
      <c r="AN95" s="497"/>
      <c r="AO95" s="497"/>
      <c r="AP95" s="498"/>
      <c r="AQ95" s="499"/>
      <c r="AR95" s="499"/>
      <c r="AS95" s="500"/>
    </row>
    <row r="96" spans="2:45" ht="30" x14ac:dyDescent="0.25">
      <c r="B96" s="399"/>
      <c r="C96" s="400"/>
      <c r="D96" s="490" t="str">
        <f>'3-IDENTIFICACIÓN DEL RIESGO'!G96</f>
        <v>Riesgo 4</v>
      </c>
      <c r="E96" s="490"/>
      <c r="F96" s="673"/>
      <c r="G96" s="673"/>
      <c r="H96" s="673"/>
      <c r="I96" s="673"/>
      <c r="J96" s="673"/>
      <c r="K96" s="673"/>
      <c r="L96" s="673"/>
      <c r="M96" s="666"/>
      <c r="N96" s="184" t="b">
        <f t="shared" si="235"/>
        <v>0</v>
      </c>
      <c r="O96" s="168"/>
      <c r="P96" s="184" t="b">
        <f t="shared" si="236"/>
        <v>0</v>
      </c>
      <c r="Q96" s="168"/>
      <c r="R96" s="184" t="b">
        <f t="shared" si="237"/>
        <v>0</v>
      </c>
      <c r="S96" s="168"/>
      <c r="T96" s="184" t="b">
        <f t="shared" si="238"/>
        <v>0</v>
      </c>
      <c r="U96" s="168"/>
      <c r="V96" s="184" t="b">
        <f t="shared" si="239"/>
        <v>0</v>
      </c>
      <c r="W96" s="168"/>
      <c r="X96" s="184" t="b">
        <f t="shared" si="240"/>
        <v>0</v>
      </c>
      <c r="Y96" s="168"/>
      <c r="Z96" s="184" t="b">
        <f t="shared" si="241"/>
        <v>0</v>
      </c>
      <c r="AA96" s="116">
        <f t="shared" si="242"/>
        <v>0</v>
      </c>
      <c r="AB96" s="117" t="str">
        <f t="shared" si="243"/>
        <v>Débil</v>
      </c>
      <c r="AC96" s="667"/>
      <c r="AD96" s="182" t="str">
        <f t="shared" si="244"/>
        <v>Débil</v>
      </c>
      <c r="AE96" s="118" t="str">
        <f t="shared" si="245"/>
        <v>0</v>
      </c>
      <c r="AF96" s="668"/>
      <c r="AG96" s="491" t="e">
        <f t="shared" ref="AG96" si="309">(AE96+AE97)/AF96</f>
        <v>#DIV/0!</v>
      </c>
      <c r="AH96" s="493" t="e">
        <f t="shared" ref="AH96" si="310">IF(AG96&lt;50,"Débil",IF(AG96&lt;=99,"Moderado",IF(AG96=100,"Fuerte",IF(AG96="","ERROR"))))</f>
        <v>#DIV/0!</v>
      </c>
      <c r="AI96" s="669"/>
      <c r="AJ96" s="495" t="e">
        <f t="shared" ref="AJ96" si="311">IF(AH96="Débil",0,IF(AND(AH96="Moderado",AI96="Directamente"),1,IF(AND(AH96="Moderado",AI96="No disminuye"),0,IF(AND(AH96="Fuerte",AI96="Directamente"),2,IF(AND(AH96="Fuerte",AI96="No disminuye"),0)))))</f>
        <v>#DIV/0!</v>
      </c>
      <c r="AK96" s="495" t="e">
        <f>('4-VALORACIÓN DEL RIESGO'!H53-AJ96)</f>
        <v>#DIV/0!</v>
      </c>
      <c r="AL96" s="495" t="e">
        <f t="shared" ref="AL96" si="312">IF(AK96=5,"Casi Seguro",IF(AK96=4,"Probable",IF(AK96=3,"Posible",IF(AK96=2,"Improbable",IF(AK96=1,"Rara Vez",IF(AK96=0,"Rara Vez",IF(AK96&lt;0,"Rara Vez")))))))</f>
        <v>#DIV/0!</v>
      </c>
      <c r="AM96" s="669"/>
      <c r="AN96" s="496" t="e">
        <f t="shared" ref="AN96" si="313">IF(AH96="Débil",0,IF(AND(AH96="Moderado",AM96="Directamente"),1,IF(AND(AH96="Moderado",AM96="Indirectamente"),0,IF(AND(AH96="Moderado",AM96="No disminuye"),0,IF(AND(AH96="Fuerte",AM96="Directamente"),2,IF(AND(AH96="Fuerte",AM96="Indirectamente"),1,IF(AND(AH96="Fuerte",AM96="No disminuye"),0)))))))</f>
        <v>#DIV/0!</v>
      </c>
      <c r="AO96" s="496" t="e">
        <f>('4-VALORACIÓN DEL RIESGO'!AD53-AN96)</f>
        <v>#DIV/0!</v>
      </c>
      <c r="AP96" s="498" t="e">
        <f t="shared" ref="AP96" si="314">IF(AO96=5,"Catastrófico",IF(AO96=4,"Mayor",IF(AO96=3,"Moderado",IF(AO96=2,"Moderado",IF(AO96=1,"Moderado")))))</f>
        <v>#DIV/0!</v>
      </c>
      <c r="AQ96" s="499"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499"/>
      <c r="AS96" s="500" t="s">
        <v>425</v>
      </c>
    </row>
    <row r="97" spans="2:45" ht="30.75" thickBot="1" x14ac:dyDescent="0.3">
      <c r="B97" s="399"/>
      <c r="C97" s="400"/>
      <c r="D97" s="490"/>
      <c r="E97" s="490"/>
      <c r="F97" s="673"/>
      <c r="G97" s="673"/>
      <c r="H97" s="673"/>
      <c r="I97" s="673"/>
      <c r="J97" s="673"/>
      <c r="K97" s="673"/>
      <c r="L97" s="673"/>
      <c r="M97" s="666"/>
      <c r="N97" s="184" t="b">
        <f t="shared" si="235"/>
        <v>0</v>
      </c>
      <c r="O97" s="168"/>
      <c r="P97" s="184" t="b">
        <f t="shared" si="236"/>
        <v>0</v>
      </c>
      <c r="Q97" s="168"/>
      <c r="R97" s="184" t="b">
        <f t="shared" si="237"/>
        <v>0</v>
      </c>
      <c r="S97" s="168"/>
      <c r="T97" s="184" t="b">
        <f t="shared" si="238"/>
        <v>0</v>
      </c>
      <c r="U97" s="168"/>
      <c r="V97" s="184" t="b">
        <f t="shared" si="239"/>
        <v>0</v>
      </c>
      <c r="W97" s="168"/>
      <c r="X97" s="184" t="b">
        <f t="shared" si="240"/>
        <v>0</v>
      </c>
      <c r="Y97" s="168"/>
      <c r="Z97" s="184" t="b">
        <f t="shared" si="241"/>
        <v>0</v>
      </c>
      <c r="AA97" s="116">
        <f t="shared" si="242"/>
        <v>0</v>
      </c>
      <c r="AB97" s="117" t="str">
        <f t="shared" si="243"/>
        <v>Débil</v>
      </c>
      <c r="AC97" s="667"/>
      <c r="AD97" s="182" t="str">
        <f t="shared" si="244"/>
        <v>Débil</v>
      </c>
      <c r="AE97" s="118" t="str">
        <f t="shared" si="245"/>
        <v>0</v>
      </c>
      <c r="AF97" s="672"/>
      <c r="AG97" s="492"/>
      <c r="AH97" s="494"/>
      <c r="AI97" s="669"/>
      <c r="AJ97" s="495"/>
      <c r="AK97" s="495"/>
      <c r="AL97" s="495"/>
      <c r="AM97" s="669"/>
      <c r="AN97" s="497"/>
      <c r="AO97" s="497"/>
      <c r="AP97" s="498"/>
      <c r="AQ97" s="499"/>
      <c r="AR97" s="499"/>
      <c r="AS97" s="500"/>
    </row>
    <row r="98" spans="2:45" ht="30" x14ac:dyDescent="0.25">
      <c r="B98" s="399"/>
      <c r="C98" s="400"/>
      <c r="D98" s="490" t="str">
        <f>'3-IDENTIFICACIÓN DEL RIESGO'!G98</f>
        <v>Riesgo 5</v>
      </c>
      <c r="E98" s="490"/>
      <c r="F98" s="673"/>
      <c r="G98" s="673"/>
      <c r="H98" s="673"/>
      <c r="I98" s="673"/>
      <c r="J98" s="673"/>
      <c r="K98" s="673"/>
      <c r="L98" s="673"/>
      <c r="M98" s="666"/>
      <c r="N98" s="184" t="b">
        <f t="shared" si="235"/>
        <v>0</v>
      </c>
      <c r="O98" s="168"/>
      <c r="P98" s="184" t="b">
        <f t="shared" si="236"/>
        <v>0</v>
      </c>
      <c r="Q98" s="168"/>
      <c r="R98" s="184" t="b">
        <f t="shared" si="237"/>
        <v>0</v>
      </c>
      <c r="S98" s="168"/>
      <c r="T98" s="184" t="b">
        <f t="shared" si="238"/>
        <v>0</v>
      </c>
      <c r="U98" s="168"/>
      <c r="V98" s="184" t="b">
        <f t="shared" si="239"/>
        <v>0</v>
      </c>
      <c r="W98" s="168"/>
      <c r="X98" s="184" t="b">
        <f t="shared" si="240"/>
        <v>0</v>
      </c>
      <c r="Y98" s="168"/>
      <c r="Z98" s="184" t="b">
        <f t="shared" si="241"/>
        <v>0</v>
      </c>
      <c r="AA98" s="116">
        <f t="shared" si="242"/>
        <v>0</v>
      </c>
      <c r="AB98" s="117" t="str">
        <f t="shared" si="243"/>
        <v>Débil</v>
      </c>
      <c r="AC98" s="667"/>
      <c r="AD98" s="182" t="str">
        <f t="shared" si="244"/>
        <v>Débil</v>
      </c>
      <c r="AE98" s="118" t="str">
        <f t="shared" si="245"/>
        <v>0</v>
      </c>
      <c r="AF98" s="668"/>
      <c r="AG98" s="491" t="e">
        <f t="shared" ref="AG98" si="316">(AE98+AE99)/AF98</f>
        <v>#DIV/0!</v>
      </c>
      <c r="AH98" s="493" t="e">
        <f t="shared" ref="AH98" si="317">IF(AG98&lt;50,"Débil",IF(AG98&lt;=99,"Moderado",IF(AG98=100,"Fuerte",IF(AG98="","ERROR"))))</f>
        <v>#DIV/0!</v>
      </c>
      <c r="AI98" s="669"/>
      <c r="AJ98" s="495" t="e">
        <f t="shared" ref="AJ98" si="318">IF(AH98="Débil",0,IF(AND(AH98="Moderado",AI98="Directamente"),1,IF(AND(AH98="Moderado",AI98="No disminuye"),0,IF(AND(AH98="Fuerte",AI98="Directamente"),2,IF(AND(AH98="Fuerte",AI98="No disminuye"),0)))))</f>
        <v>#DIV/0!</v>
      </c>
      <c r="AK98" s="495" t="e">
        <f>('4-VALORACIÓN DEL RIESGO'!H54-AJ98)</f>
        <v>#DIV/0!</v>
      </c>
      <c r="AL98" s="495" t="e">
        <f t="shared" ref="AL98" si="319">IF(AK98=5,"Casi Seguro",IF(AK98=4,"Probable",IF(AK98=3,"Posible",IF(AK98=2,"Improbable",IF(AK98=1,"Rara Vez",IF(AK98=0,"Rara Vez",IF(AK98&lt;0,"Rara Vez")))))))</f>
        <v>#DIV/0!</v>
      </c>
      <c r="AM98" s="669"/>
      <c r="AN98" s="496" t="e">
        <f t="shared" ref="AN98" si="320">IF(AH98="Débil",0,IF(AND(AH98="Moderado",AM98="Directamente"),1,IF(AND(AH98="Moderado",AM98="Indirectamente"),0,IF(AND(AH98="Moderado",AM98="No disminuye"),0,IF(AND(AH98="Fuerte",AM98="Directamente"),2,IF(AND(AH98="Fuerte",AM98="Indirectamente"),1,IF(AND(AH98="Fuerte",AM98="No disminuye"),0)))))))</f>
        <v>#DIV/0!</v>
      </c>
      <c r="AO98" s="496" t="e">
        <f>('4-VALORACIÓN DEL RIESGO'!AD54-AN98)</f>
        <v>#DIV/0!</v>
      </c>
      <c r="AP98" s="498" t="e">
        <f t="shared" ref="AP98" si="321">IF(AO98=5,"Catastrófico",IF(AO98=4,"Mayor",IF(AO98=3,"Moderado",IF(AO98=2,"Moderado",IF(AO98=1,"Moderado")))))</f>
        <v>#DIV/0!</v>
      </c>
      <c r="AQ98" s="499"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499"/>
      <c r="AS98" s="500" t="s">
        <v>425</v>
      </c>
    </row>
    <row r="99" spans="2:45" ht="30.75" thickBot="1" x14ac:dyDescent="0.3">
      <c r="B99" s="399"/>
      <c r="C99" s="400"/>
      <c r="D99" s="490"/>
      <c r="E99" s="490"/>
      <c r="F99" s="673"/>
      <c r="G99" s="673"/>
      <c r="H99" s="673"/>
      <c r="I99" s="673"/>
      <c r="J99" s="673"/>
      <c r="K99" s="673"/>
      <c r="L99" s="673"/>
      <c r="M99" s="666"/>
      <c r="N99" s="184" t="b">
        <f t="shared" si="235"/>
        <v>0</v>
      </c>
      <c r="O99" s="168"/>
      <c r="P99" s="184" t="b">
        <f t="shared" si="236"/>
        <v>0</v>
      </c>
      <c r="Q99" s="168"/>
      <c r="R99" s="184" t="b">
        <f t="shared" si="237"/>
        <v>0</v>
      </c>
      <c r="S99" s="168"/>
      <c r="T99" s="184" t="b">
        <f t="shared" si="238"/>
        <v>0</v>
      </c>
      <c r="U99" s="168"/>
      <c r="V99" s="184" t="b">
        <f t="shared" si="239"/>
        <v>0</v>
      </c>
      <c r="W99" s="168"/>
      <c r="X99" s="184" t="b">
        <f t="shared" si="240"/>
        <v>0</v>
      </c>
      <c r="Y99" s="168"/>
      <c r="Z99" s="184" t="b">
        <f t="shared" si="241"/>
        <v>0</v>
      </c>
      <c r="AA99" s="116">
        <f t="shared" si="242"/>
        <v>0</v>
      </c>
      <c r="AB99" s="117" t="str">
        <f t="shared" si="243"/>
        <v>Débil</v>
      </c>
      <c r="AC99" s="667"/>
      <c r="AD99" s="182" t="str">
        <f t="shared" si="244"/>
        <v>Débil</v>
      </c>
      <c r="AE99" s="118" t="str">
        <f t="shared" si="245"/>
        <v>0</v>
      </c>
      <c r="AF99" s="672"/>
      <c r="AG99" s="492"/>
      <c r="AH99" s="494"/>
      <c r="AI99" s="669"/>
      <c r="AJ99" s="495"/>
      <c r="AK99" s="495"/>
      <c r="AL99" s="495"/>
      <c r="AM99" s="669"/>
      <c r="AN99" s="497"/>
      <c r="AO99" s="497"/>
      <c r="AP99" s="498"/>
      <c r="AQ99" s="499"/>
      <c r="AR99" s="499"/>
      <c r="AS99" s="500"/>
    </row>
    <row r="100" spans="2:45" ht="30" x14ac:dyDescent="0.25">
      <c r="B100" s="399" t="str">
        <f>'3-IDENTIFICACIÓN DEL RIESGO'!B100</f>
        <v>Evaluación del Impacto del Ordenamiento Social de la Propiedad Rural</v>
      </c>
      <c r="C100" s="400" t="str">
        <f>'3-IDENTIFICACIÓN DEL RIESGO'!E100</f>
        <v>1. Oficina del Planeación.</v>
      </c>
      <c r="D100" s="490" t="str">
        <f>'3-IDENTIFICACIÓN DEL RIESGO'!G100</f>
        <v>Riesgo 1</v>
      </c>
      <c r="E100" s="490"/>
      <c r="F100" s="673"/>
      <c r="G100" s="673"/>
      <c r="H100" s="673"/>
      <c r="I100" s="673"/>
      <c r="J100" s="673"/>
      <c r="K100" s="673"/>
      <c r="L100" s="673"/>
      <c r="M100" s="666"/>
      <c r="N100" s="184" t="b">
        <f t="shared" si="235"/>
        <v>0</v>
      </c>
      <c r="O100" s="168"/>
      <c r="P100" s="184" t="b">
        <f t="shared" si="236"/>
        <v>0</v>
      </c>
      <c r="Q100" s="168"/>
      <c r="R100" s="184" t="b">
        <f t="shared" si="237"/>
        <v>0</v>
      </c>
      <c r="S100" s="168"/>
      <c r="T100" s="184" t="b">
        <f t="shared" si="238"/>
        <v>0</v>
      </c>
      <c r="U100" s="168"/>
      <c r="V100" s="184" t="b">
        <f t="shared" si="239"/>
        <v>0</v>
      </c>
      <c r="W100" s="168"/>
      <c r="X100" s="184" t="b">
        <f t="shared" si="240"/>
        <v>0</v>
      </c>
      <c r="Y100" s="168"/>
      <c r="Z100" s="184" t="b">
        <f t="shared" si="241"/>
        <v>0</v>
      </c>
      <c r="AA100" s="116">
        <f t="shared" si="242"/>
        <v>0</v>
      </c>
      <c r="AB100" s="117" t="str">
        <f t="shared" si="243"/>
        <v>Débil</v>
      </c>
      <c r="AC100" s="667"/>
      <c r="AD100" s="182" t="str">
        <f t="shared" si="244"/>
        <v>Débil</v>
      </c>
      <c r="AE100" s="118" t="str">
        <f t="shared" si="245"/>
        <v>0</v>
      </c>
      <c r="AF100" s="668"/>
      <c r="AG100" s="491" t="e">
        <f t="shared" ref="AG100" si="323">(AE100+AE101)/AF100</f>
        <v>#DIV/0!</v>
      </c>
      <c r="AH100" s="493" t="e">
        <f t="shared" ref="AH100" si="324">IF(AG100&lt;50,"Débil",IF(AG100&lt;=99,"Moderado",IF(AG100=100,"Fuerte",IF(AG100="","ERROR"))))</f>
        <v>#DIV/0!</v>
      </c>
      <c r="AI100" s="669"/>
      <c r="AJ100" s="495" t="e">
        <f t="shared" ref="AJ100" si="325">IF(AH100="Débil",0,IF(AND(AH100="Moderado",AI100="Directamente"),1,IF(AND(AH100="Moderado",AI100="No disminuye"),0,IF(AND(AH100="Fuerte",AI100="Directamente"),2,IF(AND(AH100="Fuerte",AI100="No disminuye"),0)))))</f>
        <v>#DIV/0!</v>
      </c>
      <c r="AK100" s="495" t="e">
        <f>('4-VALORACIÓN DEL RIESGO'!H55-AJ100)</f>
        <v>#DIV/0!</v>
      </c>
      <c r="AL100" s="495" t="e">
        <f t="shared" ref="AL100" si="326">IF(AK100=5,"Casi Seguro",IF(AK100=4,"Probable",IF(AK100=3,"Posible",IF(AK100=2,"Improbable",IF(AK100=1,"Rara Vez",IF(AK100=0,"Rara Vez",IF(AK100&lt;0,"Rara Vez")))))))</f>
        <v>#DIV/0!</v>
      </c>
      <c r="AM100" s="669"/>
      <c r="AN100" s="496" t="e">
        <f t="shared" ref="AN100" si="327">IF(AH100="Débil",0,IF(AND(AH100="Moderado",AM100="Directamente"),1,IF(AND(AH100="Moderado",AM100="Indirectamente"),0,IF(AND(AH100="Moderado",AM100="No disminuye"),0,IF(AND(AH100="Fuerte",AM100="Directamente"),2,IF(AND(AH100="Fuerte",AM100="Indirectamente"),1,IF(AND(AH100="Fuerte",AM100="No disminuye"),0)))))))</f>
        <v>#DIV/0!</v>
      </c>
      <c r="AO100" s="496" t="e">
        <f>('4-VALORACIÓN DEL RIESGO'!AD55-AN100)</f>
        <v>#DIV/0!</v>
      </c>
      <c r="AP100" s="498" t="e">
        <f t="shared" ref="AP100" si="328">IF(AO100=5,"Catastrófico",IF(AO100=4,"Mayor",IF(AO100=3,"Moderado",IF(AO100=2,"Moderado",IF(AO100=1,"Moderado")))))</f>
        <v>#DIV/0!</v>
      </c>
      <c r="AQ100" s="499"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499"/>
      <c r="AS100" s="500" t="s">
        <v>425</v>
      </c>
    </row>
    <row r="101" spans="2:45" ht="30.75" thickBot="1" x14ac:dyDescent="0.3">
      <c r="B101" s="399"/>
      <c r="C101" s="400"/>
      <c r="D101" s="490"/>
      <c r="E101" s="490"/>
      <c r="F101" s="673"/>
      <c r="G101" s="673"/>
      <c r="H101" s="673"/>
      <c r="I101" s="673"/>
      <c r="J101" s="673"/>
      <c r="K101" s="673"/>
      <c r="L101" s="673"/>
      <c r="M101" s="666"/>
      <c r="N101" s="184" t="b">
        <f t="shared" si="235"/>
        <v>0</v>
      </c>
      <c r="O101" s="168"/>
      <c r="P101" s="184" t="b">
        <f t="shared" si="236"/>
        <v>0</v>
      </c>
      <c r="Q101" s="168"/>
      <c r="R101" s="184" t="b">
        <f t="shared" si="237"/>
        <v>0</v>
      </c>
      <c r="S101" s="168"/>
      <c r="T101" s="184" t="b">
        <f t="shared" si="238"/>
        <v>0</v>
      </c>
      <c r="U101" s="168"/>
      <c r="V101" s="184" t="b">
        <f t="shared" si="239"/>
        <v>0</v>
      </c>
      <c r="W101" s="168"/>
      <c r="X101" s="184" t="b">
        <f t="shared" si="240"/>
        <v>0</v>
      </c>
      <c r="Y101" s="168"/>
      <c r="Z101" s="184" t="b">
        <f t="shared" si="241"/>
        <v>0</v>
      </c>
      <c r="AA101" s="116">
        <f t="shared" si="242"/>
        <v>0</v>
      </c>
      <c r="AB101" s="117" t="str">
        <f t="shared" si="243"/>
        <v>Débil</v>
      </c>
      <c r="AC101" s="667"/>
      <c r="AD101" s="182" t="str">
        <f t="shared" si="244"/>
        <v>Débil</v>
      </c>
      <c r="AE101" s="118" t="str">
        <f t="shared" si="245"/>
        <v>0</v>
      </c>
      <c r="AF101" s="672"/>
      <c r="AG101" s="492"/>
      <c r="AH101" s="494"/>
      <c r="AI101" s="669"/>
      <c r="AJ101" s="495"/>
      <c r="AK101" s="495"/>
      <c r="AL101" s="495"/>
      <c r="AM101" s="669"/>
      <c r="AN101" s="497"/>
      <c r="AO101" s="497"/>
      <c r="AP101" s="498"/>
      <c r="AQ101" s="499"/>
      <c r="AR101" s="499"/>
      <c r="AS101" s="500"/>
    </row>
    <row r="102" spans="2:45" ht="30" x14ac:dyDescent="0.25">
      <c r="B102" s="399"/>
      <c r="C102" s="400"/>
      <c r="D102" s="490" t="str">
        <f>'3-IDENTIFICACIÓN DEL RIESGO'!G102</f>
        <v>Riesgo 2</v>
      </c>
      <c r="E102" s="490"/>
      <c r="F102" s="673"/>
      <c r="G102" s="673"/>
      <c r="H102" s="673"/>
      <c r="I102" s="673"/>
      <c r="J102" s="673"/>
      <c r="K102" s="673"/>
      <c r="L102" s="673"/>
      <c r="M102" s="666"/>
      <c r="N102" s="184" t="b">
        <f t="shared" si="235"/>
        <v>0</v>
      </c>
      <c r="O102" s="168"/>
      <c r="P102" s="184" t="b">
        <f t="shared" si="236"/>
        <v>0</v>
      </c>
      <c r="Q102" s="168"/>
      <c r="R102" s="184" t="b">
        <f t="shared" si="237"/>
        <v>0</v>
      </c>
      <c r="S102" s="168"/>
      <c r="T102" s="184" t="b">
        <f t="shared" si="238"/>
        <v>0</v>
      </c>
      <c r="U102" s="168"/>
      <c r="V102" s="184" t="b">
        <f t="shared" si="239"/>
        <v>0</v>
      </c>
      <c r="W102" s="168"/>
      <c r="X102" s="184" t="b">
        <f t="shared" si="240"/>
        <v>0</v>
      </c>
      <c r="Y102" s="168"/>
      <c r="Z102" s="184" t="b">
        <f t="shared" si="241"/>
        <v>0</v>
      </c>
      <c r="AA102" s="116">
        <f t="shared" si="242"/>
        <v>0</v>
      </c>
      <c r="AB102" s="117" t="str">
        <f t="shared" si="243"/>
        <v>Débil</v>
      </c>
      <c r="AC102" s="667"/>
      <c r="AD102" s="182" t="str">
        <f t="shared" si="244"/>
        <v>Débil</v>
      </c>
      <c r="AE102" s="118" t="str">
        <f t="shared" si="245"/>
        <v>0</v>
      </c>
      <c r="AF102" s="668"/>
      <c r="AG102" s="491" t="e">
        <f t="shared" ref="AG102" si="330">(AE102+AE103)/AF102</f>
        <v>#DIV/0!</v>
      </c>
      <c r="AH102" s="493" t="e">
        <f t="shared" ref="AH102" si="331">IF(AG102&lt;50,"Débil",IF(AG102&lt;=99,"Moderado",IF(AG102=100,"Fuerte",IF(AG102="","ERROR"))))</f>
        <v>#DIV/0!</v>
      </c>
      <c r="AI102" s="669"/>
      <c r="AJ102" s="495" t="e">
        <f t="shared" ref="AJ102" si="332">IF(AH102="Débil",0,IF(AND(AH102="Moderado",AI102="Directamente"),1,IF(AND(AH102="Moderado",AI102="No disminuye"),0,IF(AND(AH102="Fuerte",AI102="Directamente"),2,IF(AND(AH102="Fuerte",AI102="No disminuye"),0)))))</f>
        <v>#DIV/0!</v>
      </c>
      <c r="AK102" s="495" t="e">
        <f>('4-VALORACIÓN DEL RIESGO'!H56-AJ102)</f>
        <v>#DIV/0!</v>
      </c>
      <c r="AL102" s="495" t="e">
        <f t="shared" ref="AL102" si="333">IF(AK102=5,"Casi Seguro",IF(AK102=4,"Probable",IF(AK102=3,"Posible",IF(AK102=2,"Improbable",IF(AK102=1,"Rara Vez",IF(AK102=0,"Rara Vez",IF(AK102&lt;0,"Rara Vez")))))))</f>
        <v>#DIV/0!</v>
      </c>
      <c r="AM102" s="669"/>
      <c r="AN102" s="496" t="e">
        <f t="shared" ref="AN102" si="334">IF(AH102="Débil",0,IF(AND(AH102="Moderado",AM102="Directamente"),1,IF(AND(AH102="Moderado",AM102="Indirectamente"),0,IF(AND(AH102="Moderado",AM102="No disminuye"),0,IF(AND(AH102="Fuerte",AM102="Directamente"),2,IF(AND(AH102="Fuerte",AM102="Indirectamente"),1,IF(AND(AH102="Fuerte",AM102="No disminuye"),0)))))))</f>
        <v>#DIV/0!</v>
      </c>
      <c r="AO102" s="496" t="e">
        <f>('4-VALORACIÓN DEL RIESGO'!AD56-AN102)</f>
        <v>#DIV/0!</v>
      </c>
      <c r="AP102" s="498" t="e">
        <f t="shared" ref="AP102" si="335">IF(AO102=5,"Catastrófico",IF(AO102=4,"Mayor",IF(AO102=3,"Moderado",IF(AO102=2,"Moderado",IF(AO102=1,"Moderado")))))</f>
        <v>#DIV/0!</v>
      </c>
      <c r="AQ102" s="499"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499"/>
      <c r="AS102" s="500" t="s">
        <v>425</v>
      </c>
    </row>
    <row r="103" spans="2:45" ht="30.75" thickBot="1" x14ac:dyDescent="0.3">
      <c r="B103" s="399"/>
      <c r="C103" s="400"/>
      <c r="D103" s="490"/>
      <c r="E103" s="490"/>
      <c r="F103" s="673"/>
      <c r="G103" s="673"/>
      <c r="H103" s="673"/>
      <c r="I103" s="673"/>
      <c r="J103" s="673"/>
      <c r="K103" s="673"/>
      <c r="L103" s="673"/>
      <c r="M103" s="666"/>
      <c r="N103" s="184" t="b">
        <f t="shared" si="235"/>
        <v>0</v>
      </c>
      <c r="O103" s="168"/>
      <c r="P103" s="184" t="b">
        <f t="shared" si="236"/>
        <v>0</v>
      </c>
      <c r="Q103" s="168"/>
      <c r="R103" s="184" t="b">
        <f t="shared" si="237"/>
        <v>0</v>
      </c>
      <c r="S103" s="168"/>
      <c r="T103" s="184" t="b">
        <f t="shared" si="238"/>
        <v>0</v>
      </c>
      <c r="U103" s="168"/>
      <c r="V103" s="184" t="b">
        <f t="shared" si="239"/>
        <v>0</v>
      </c>
      <c r="W103" s="168"/>
      <c r="X103" s="184" t="b">
        <f t="shared" si="240"/>
        <v>0</v>
      </c>
      <c r="Y103" s="168"/>
      <c r="Z103" s="184" t="b">
        <f t="shared" si="241"/>
        <v>0</v>
      </c>
      <c r="AA103" s="116">
        <f t="shared" si="242"/>
        <v>0</v>
      </c>
      <c r="AB103" s="117" t="str">
        <f t="shared" si="243"/>
        <v>Débil</v>
      </c>
      <c r="AC103" s="667"/>
      <c r="AD103" s="182" t="str">
        <f t="shared" si="244"/>
        <v>Débil</v>
      </c>
      <c r="AE103" s="118" t="str">
        <f t="shared" si="245"/>
        <v>0</v>
      </c>
      <c r="AF103" s="672"/>
      <c r="AG103" s="492"/>
      <c r="AH103" s="494"/>
      <c r="AI103" s="669"/>
      <c r="AJ103" s="495"/>
      <c r="AK103" s="495"/>
      <c r="AL103" s="495"/>
      <c r="AM103" s="669"/>
      <c r="AN103" s="497"/>
      <c r="AO103" s="497"/>
      <c r="AP103" s="498"/>
      <c r="AQ103" s="499"/>
      <c r="AR103" s="499"/>
      <c r="AS103" s="500"/>
    </row>
    <row r="104" spans="2:45" ht="30" x14ac:dyDescent="0.25">
      <c r="B104" s="399"/>
      <c r="C104" s="400"/>
      <c r="D104" s="490" t="str">
        <f>'3-IDENTIFICACIÓN DEL RIESGO'!G104</f>
        <v>Riesgo 3</v>
      </c>
      <c r="E104" s="490"/>
      <c r="F104" s="673"/>
      <c r="G104" s="673"/>
      <c r="H104" s="673"/>
      <c r="I104" s="673"/>
      <c r="J104" s="673"/>
      <c r="K104" s="673"/>
      <c r="L104" s="673"/>
      <c r="M104" s="666"/>
      <c r="N104" s="184" t="b">
        <f t="shared" si="235"/>
        <v>0</v>
      </c>
      <c r="O104" s="168"/>
      <c r="P104" s="184" t="b">
        <f t="shared" si="236"/>
        <v>0</v>
      </c>
      <c r="Q104" s="168"/>
      <c r="R104" s="184" t="b">
        <f t="shared" si="237"/>
        <v>0</v>
      </c>
      <c r="S104" s="168"/>
      <c r="T104" s="184" t="b">
        <f t="shared" si="238"/>
        <v>0</v>
      </c>
      <c r="U104" s="168"/>
      <c r="V104" s="184" t="b">
        <f t="shared" si="239"/>
        <v>0</v>
      </c>
      <c r="W104" s="168"/>
      <c r="X104" s="184" t="b">
        <f t="shared" si="240"/>
        <v>0</v>
      </c>
      <c r="Y104" s="168"/>
      <c r="Z104" s="184" t="b">
        <f t="shared" si="241"/>
        <v>0</v>
      </c>
      <c r="AA104" s="116">
        <f t="shared" si="242"/>
        <v>0</v>
      </c>
      <c r="AB104" s="117" t="str">
        <f t="shared" si="243"/>
        <v>Débil</v>
      </c>
      <c r="AC104" s="667"/>
      <c r="AD104" s="182" t="str">
        <f t="shared" si="244"/>
        <v>Débil</v>
      </c>
      <c r="AE104" s="118" t="str">
        <f t="shared" si="245"/>
        <v>0</v>
      </c>
      <c r="AF104" s="668"/>
      <c r="AG104" s="491" t="e">
        <f t="shared" ref="AG104" si="337">(AE104+AE105)/AF104</f>
        <v>#DIV/0!</v>
      </c>
      <c r="AH104" s="493" t="e">
        <f t="shared" ref="AH104" si="338">IF(AG104&lt;50,"Débil",IF(AG104&lt;=99,"Moderado",IF(AG104=100,"Fuerte",IF(AG104="","ERROR"))))</f>
        <v>#DIV/0!</v>
      </c>
      <c r="AI104" s="669"/>
      <c r="AJ104" s="495" t="e">
        <f t="shared" ref="AJ104" si="339">IF(AH104="Débil",0,IF(AND(AH104="Moderado",AI104="Directamente"),1,IF(AND(AH104="Moderado",AI104="No disminuye"),0,IF(AND(AH104="Fuerte",AI104="Directamente"),2,IF(AND(AH104="Fuerte",AI104="No disminuye"),0)))))</f>
        <v>#DIV/0!</v>
      </c>
      <c r="AK104" s="495" t="e">
        <f>('4-VALORACIÓN DEL RIESGO'!H57-AJ104)</f>
        <v>#DIV/0!</v>
      </c>
      <c r="AL104" s="495" t="e">
        <f t="shared" ref="AL104" si="340">IF(AK104=5,"Casi Seguro",IF(AK104=4,"Probable",IF(AK104=3,"Posible",IF(AK104=2,"Improbable",IF(AK104=1,"Rara Vez",IF(AK104=0,"Rara Vez",IF(AK104&lt;0,"Rara Vez")))))))</f>
        <v>#DIV/0!</v>
      </c>
      <c r="AM104" s="669"/>
      <c r="AN104" s="496" t="e">
        <f t="shared" ref="AN104" si="341">IF(AH104="Débil",0,IF(AND(AH104="Moderado",AM104="Directamente"),1,IF(AND(AH104="Moderado",AM104="Indirectamente"),0,IF(AND(AH104="Moderado",AM104="No disminuye"),0,IF(AND(AH104="Fuerte",AM104="Directamente"),2,IF(AND(AH104="Fuerte",AM104="Indirectamente"),1,IF(AND(AH104="Fuerte",AM104="No disminuye"),0)))))))</f>
        <v>#DIV/0!</v>
      </c>
      <c r="AO104" s="496" t="e">
        <f>('4-VALORACIÓN DEL RIESGO'!AD57-AN104)</f>
        <v>#DIV/0!</v>
      </c>
      <c r="AP104" s="498" t="e">
        <f t="shared" ref="AP104" si="342">IF(AO104=5,"Catastrófico",IF(AO104=4,"Mayor",IF(AO104=3,"Moderado",IF(AO104=2,"Moderado",IF(AO104=1,"Moderado")))))</f>
        <v>#DIV/0!</v>
      </c>
      <c r="AQ104" s="499"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499"/>
      <c r="AS104" s="500" t="s">
        <v>425</v>
      </c>
    </row>
    <row r="105" spans="2:45" ht="30.75" thickBot="1" x14ac:dyDescent="0.3">
      <c r="B105" s="399"/>
      <c r="C105" s="400"/>
      <c r="D105" s="490"/>
      <c r="E105" s="490"/>
      <c r="F105" s="673"/>
      <c r="G105" s="673"/>
      <c r="H105" s="673"/>
      <c r="I105" s="673"/>
      <c r="J105" s="673"/>
      <c r="K105" s="673"/>
      <c r="L105" s="673"/>
      <c r="M105" s="666"/>
      <c r="N105" s="184" t="b">
        <f t="shared" si="235"/>
        <v>0</v>
      </c>
      <c r="O105" s="168"/>
      <c r="P105" s="184" t="b">
        <f t="shared" si="236"/>
        <v>0</v>
      </c>
      <c r="Q105" s="168"/>
      <c r="R105" s="184" t="b">
        <f t="shared" si="237"/>
        <v>0</v>
      </c>
      <c r="S105" s="168"/>
      <c r="T105" s="184" t="b">
        <f t="shared" si="238"/>
        <v>0</v>
      </c>
      <c r="U105" s="168"/>
      <c r="V105" s="184" t="b">
        <f t="shared" si="239"/>
        <v>0</v>
      </c>
      <c r="W105" s="168"/>
      <c r="X105" s="184" t="b">
        <f t="shared" si="240"/>
        <v>0</v>
      </c>
      <c r="Y105" s="168"/>
      <c r="Z105" s="184" t="b">
        <f t="shared" si="241"/>
        <v>0</v>
      </c>
      <c r="AA105" s="116">
        <f t="shared" si="242"/>
        <v>0</v>
      </c>
      <c r="AB105" s="117" t="str">
        <f t="shared" si="243"/>
        <v>Débil</v>
      </c>
      <c r="AC105" s="667"/>
      <c r="AD105" s="182" t="str">
        <f t="shared" si="244"/>
        <v>Débil</v>
      </c>
      <c r="AE105" s="118" t="str">
        <f t="shared" si="245"/>
        <v>0</v>
      </c>
      <c r="AF105" s="672"/>
      <c r="AG105" s="492"/>
      <c r="AH105" s="494"/>
      <c r="AI105" s="669"/>
      <c r="AJ105" s="495"/>
      <c r="AK105" s="495"/>
      <c r="AL105" s="495"/>
      <c r="AM105" s="669"/>
      <c r="AN105" s="497"/>
      <c r="AO105" s="497"/>
      <c r="AP105" s="498"/>
      <c r="AQ105" s="499"/>
      <c r="AR105" s="499"/>
      <c r="AS105" s="500"/>
    </row>
    <row r="106" spans="2:45" ht="30" x14ac:dyDescent="0.25">
      <c r="B106" s="399"/>
      <c r="C106" s="400"/>
      <c r="D106" s="490" t="str">
        <f>'3-IDENTIFICACIÓN DEL RIESGO'!G106</f>
        <v>Riesgo 4</v>
      </c>
      <c r="E106" s="490"/>
      <c r="F106" s="673"/>
      <c r="G106" s="673"/>
      <c r="H106" s="673"/>
      <c r="I106" s="673"/>
      <c r="J106" s="673"/>
      <c r="K106" s="673"/>
      <c r="L106" s="673"/>
      <c r="M106" s="666"/>
      <c r="N106" s="184" t="b">
        <f t="shared" si="235"/>
        <v>0</v>
      </c>
      <c r="O106" s="168"/>
      <c r="P106" s="184" t="b">
        <f t="shared" si="236"/>
        <v>0</v>
      </c>
      <c r="Q106" s="168"/>
      <c r="R106" s="184" t="b">
        <f t="shared" si="237"/>
        <v>0</v>
      </c>
      <c r="S106" s="168"/>
      <c r="T106" s="184" t="b">
        <f t="shared" si="238"/>
        <v>0</v>
      </c>
      <c r="U106" s="168"/>
      <c r="V106" s="184" t="b">
        <f t="shared" si="239"/>
        <v>0</v>
      </c>
      <c r="W106" s="168"/>
      <c r="X106" s="184" t="b">
        <f t="shared" si="240"/>
        <v>0</v>
      </c>
      <c r="Y106" s="168"/>
      <c r="Z106" s="184" t="b">
        <f t="shared" si="241"/>
        <v>0</v>
      </c>
      <c r="AA106" s="116">
        <f t="shared" si="242"/>
        <v>0</v>
      </c>
      <c r="AB106" s="117" t="str">
        <f t="shared" si="243"/>
        <v>Débil</v>
      </c>
      <c r="AC106" s="667"/>
      <c r="AD106" s="182" t="str">
        <f t="shared" si="244"/>
        <v>Débil</v>
      </c>
      <c r="AE106" s="118" t="str">
        <f t="shared" si="245"/>
        <v>0</v>
      </c>
      <c r="AF106" s="668"/>
      <c r="AG106" s="491" t="e">
        <f t="shared" ref="AG106" si="344">(AE106+AE107)/AF106</f>
        <v>#DIV/0!</v>
      </c>
      <c r="AH106" s="493" t="e">
        <f t="shared" ref="AH106" si="345">IF(AG106&lt;50,"Débil",IF(AG106&lt;=99,"Moderado",IF(AG106=100,"Fuerte",IF(AG106="","ERROR"))))</f>
        <v>#DIV/0!</v>
      </c>
      <c r="AI106" s="669"/>
      <c r="AJ106" s="495" t="e">
        <f t="shared" ref="AJ106" si="346">IF(AH106="Débil",0,IF(AND(AH106="Moderado",AI106="Directamente"),1,IF(AND(AH106="Moderado",AI106="No disminuye"),0,IF(AND(AH106="Fuerte",AI106="Directamente"),2,IF(AND(AH106="Fuerte",AI106="No disminuye"),0)))))</f>
        <v>#DIV/0!</v>
      </c>
      <c r="AK106" s="495" t="e">
        <f>('4-VALORACIÓN DEL RIESGO'!H58-AJ106)</f>
        <v>#DIV/0!</v>
      </c>
      <c r="AL106" s="495" t="e">
        <f t="shared" ref="AL106" si="347">IF(AK106=5,"Casi Seguro",IF(AK106=4,"Probable",IF(AK106=3,"Posible",IF(AK106=2,"Improbable",IF(AK106=1,"Rara Vez",IF(AK106=0,"Rara Vez",IF(AK106&lt;0,"Rara Vez")))))))</f>
        <v>#DIV/0!</v>
      </c>
      <c r="AM106" s="669"/>
      <c r="AN106" s="496" t="e">
        <f t="shared" ref="AN106" si="348">IF(AH106="Débil",0,IF(AND(AH106="Moderado",AM106="Directamente"),1,IF(AND(AH106="Moderado",AM106="Indirectamente"),0,IF(AND(AH106="Moderado",AM106="No disminuye"),0,IF(AND(AH106="Fuerte",AM106="Directamente"),2,IF(AND(AH106="Fuerte",AM106="Indirectamente"),1,IF(AND(AH106="Fuerte",AM106="No disminuye"),0)))))))</f>
        <v>#DIV/0!</v>
      </c>
      <c r="AO106" s="496" t="e">
        <f>('4-VALORACIÓN DEL RIESGO'!AD58-AN106)</f>
        <v>#DIV/0!</v>
      </c>
      <c r="AP106" s="498" t="e">
        <f t="shared" ref="AP106" si="349">IF(AO106=5,"Catastrófico",IF(AO106=4,"Mayor",IF(AO106=3,"Moderado",IF(AO106=2,"Moderado",IF(AO106=1,"Moderado")))))</f>
        <v>#DIV/0!</v>
      </c>
      <c r="AQ106" s="499"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499"/>
      <c r="AS106" s="500" t="s">
        <v>425</v>
      </c>
    </row>
    <row r="107" spans="2:45" ht="30.75" thickBot="1" x14ac:dyDescent="0.3">
      <c r="B107" s="399"/>
      <c r="C107" s="400"/>
      <c r="D107" s="490"/>
      <c r="E107" s="490"/>
      <c r="F107" s="673"/>
      <c r="G107" s="673"/>
      <c r="H107" s="673"/>
      <c r="I107" s="673"/>
      <c r="J107" s="673"/>
      <c r="K107" s="673"/>
      <c r="L107" s="673"/>
      <c r="M107" s="666"/>
      <c r="N107" s="184" t="b">
        <f t="shared" si="235"/>
        <v>0</v>
      </c>
      <c r="O107" s="168"/>
      <c r="P107" s="184" t="b">
        <f t="shared" si="236"/>
        <v>0</v>
      </c>
      <c r="Q107" s="168"/>
      <c r="R107" s="184" t="b">
        <f t="shared" si="237"/>
        <v>0</v>
      </c>
      <c r="S107" s="168"/>
      <c r="T107" s="184" t="b">
        <f t="shared" si="238"/>
        <v>0</v>
      </c>
      <c r="U107" s="168"/>
      <c r="V107" s="184" t="b">
        <f t="shared" si="239"/>
        <v>0</v>
      </c>
      <c r="W107" s="168"/>
      <c r="X107" s="184" t="b">
        <f t="shared" si="240"/>
        <v>0</v>
      </c>
      <c r="Y107" s="168"/>
      <c r="Z107" s="184" t="b">
        <f t="shared" si="241"/>
        <v>0</v>
      </c>
      <c r="AA107" s="116">
        <f t="shared" si="242"/>
        <v>0</v>
      </c>
      <c r="AB107" s="117" t="str">
        <f t="shared" si="243"/>
        <v>Débil</v>
      </c>
      <c r="AC107" s="667"/>
      <c r="AD107" s="182" t="str">
        <f t="shared" si="244"/>
        <v>Débil</v>
      </c>
      <c r="AE107" s="118" t="str">
        <f t="shared" si="245"/>
        <v>0</v>
      </c>
      <c r="AF107" s="672"/>
      <c r="AG107" s="492"/>
      <c r="AH107" s="494"/>
      <c r="AI107" s="669"/>
      <c r="AJ107" s="495"/>
      <c r="AK107" s="495"/>
      <c r="AL107" s="495"/>
      <c r="AM107" s="669"/>
      <c r="AN107" s="497"/>
      <c r="AO107" s="497"/>
      <c r="AP107" s="498"/>
      <c r="AQ107" s="499"/>
      <c r="AR107" s="499"/>
      <c r="AS107" s="500"/>
    </row>
    <row r="108" spans="2:45" ht="30" x14ac:dyDescent="0.25">
      <c r="B108" s="399"/>
      <c r="C108" s="400"/>
      <c r="D108" s="490" t="str">
        <f>'3-IDENTIFICACIÓN DEL RIESGO'!G108</f>
        <v>Riesgo 5</v>
      </c>
      <c r="E108" s="490"/>
      <c r="F108" s="673"/>
      <c r="G108" s="673"/>
      <c r="H108" s="673"/>
      <c r="I108" s="673"/>
      <c r="J108" s="673"/>
      <c r="K108" s="673"/>
      <c r="L108" s="673"/>
      <c r="M108" s="666"/>
      <c r="N108" s="184" t="b">
        <f t="shared" si="235"/>
        <v>0</v>
      </c>
      <c r="O108" s="168"/>
      <c r="P108" s="184" t="b">
        <f t="shared" si="236"/>
        <v>0</v>
      </c>
      <c r="Q108" s="168"/>
      <c r="R108" s="184" t="b">
        <f t="shared" si="237"/>
        <v>0</v>
      </c>
      <c r="S108" s="168"/>
      <c r="T108" s="184" t="b">
        <f t="shared" si="238"/>
        <v>0</v>
      </c>
      <c r="U108" s="168"/>
      <c r="V108" s="184" t="b">
        <f t="shared" si="239"/>
        <v>0</v>
      </c>
      <c r="W108" s="168"/>
      <c r="X108" s="184" t="b">
        <f t="shared" si="240"/>
        <v>0</v>
      </c>
      <c r="Y108" s="168"/>
      <c r="Z108" s="184" t="b">
        <f t="shared" si="241"/>
        <v>0</v>
      </c>
      <c r="AA108" s="116">
        <f t="shared" si="242"/>
        <v>0</v>
      </c>
      <c r="AB108" s="117" t="str">
        <f t="shared" si="243"/>
        <v>Débil</v>
      </c>
      <c r="AC108" s="667"/>
      <c r="AD108" s="182" t="str">
        <f t="shared" si="244"/>
        <v>Débil</v>
      </c>
      <c r="AE108" s="118" t="str">
        <f t="shared" si="245"/>
        <v>0</v>
      </c>
      <c r="AF108" s="668"/>
      <c r="AG108" s="491" t="e">
        <f t="shared" ref="AG108" si="351">(AE108+AE109)/AF108</f>
        <v>#DIV/0!</v>
      </c>
      <c r="AH108" s="493" t="e">
        <f t="shared" ref="AH108" si="352">IF(AG108&lt;50,"Débil",IF(AG108&lt;=99,"Moderado",IF(AG108=100,"Fuerte",IF(AG108="","ERROR"))))</f>
        <v>#DIV/0!</v>
      </c>
      <c r="AI108" s="669"/>
      <c r="AJ108" s="495" t="e">
        <f t="shared" ref="AJ108" si="353">IF(AH108="Débil",0,IF(AND(AH108="Moderado",AI108="Directamente"),1,IF(AND(AH108="Moderado",AI108="No disminuye"),0,IF(AND(AH108="Fuerte",AI108="Directamente"),2,IF(AND(AH108="Fuerte",AI108="No disminuye"),0)))))</f>
        <v>#DIV/0!</v>
      </c>
      <c r="AK108" s="495" t="e">
        <f>('4-VALORACIÓN DEL RIESGO'!H59-AJ108)</f>
        <v>#DIV/0!</v>
      </c>
      <c r="AL108" s="495" t="e">
        <f t="shared" ref="AL108" si="354">IF(AK108=5,"Casi Seguro",IF(AK108=4,"Probable",IF(AK108=3,"Posible",IF(AK108=2,"Improbable",IF(AK108=1,"Rara Vez",IF(AK108=0,"Rara Vez",IF(AK108&lt;0,"Rara Vez")))))))</f>
        <v>#DIV/0!</v>
      </c>
      <c r="AM108" s="669"/>
      <c r="AN108" s="496" t="e">
        <f t="shared" ref="AN108" si="355">IF(AH108="Débil",0,IF(AND(AH108="Moderado",AM108="Directamente"),1,IF(AND(AH108="Moderado",AM108="Indirectamente"),0,IF(AND(AH108="Moderado",AM108="No disminuye"),0,IF(AND(AH108="Fuerte",AM108="Directamente"),2,IF(AND(AH108="Fuerte",AM108="Indirectamente"),1,IF(AND(AH108="Fuerte",AM108="No disminuye"),0)))))))</f>
        <v>#DIV/0!</v>
      </c>
      <c r="AO108" s="496" t="e">
        <f>('4-VALORACIÓN DEL RIESGO'!AD59-AN108)</f>
        <v>#DIV/0!</v>
      </c>
      <c r="AP108" s="498" t="e">
        <f t="shared" ref="AP108" si="356">IF(AO108=5,"Catastrófico",IF(AO108=4,"Mayor",IF(AO108=3,"Moderado",IF(AO108=2,"Moderado",IF(AO108=1,"Moderado")))))</f>
        <v>#DIV/0!</v>
      </c>
      <c r="AQ108" s="499"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499"/>
      <c r="AS108" s="500" t="s">
        <v>425</v>
      </c>
    </row>
    <row r="109" spans="2:45" ht="30.75" thickBot="1" x14ac:dyDescent="0.3">
      <c r="B109" s="399"/>
      <c r="C109" s="400"/>
      <c r="D109" s="490"/>
      <c r="E109" s="490"/>
      <c r="F109" s="673"/>
      <c r="G109" s="673"/>
      <c r="H109" s="673"/>
      <c r="I109" s="673"/>
      <c r="J109" s="673"/>
      <c r="K109" s="673"/>
      <c r="L109" s="673"/>
      <c r="M109" s="666"/>
      <c r="N109" s="184" t="b">
        <f t="shared" si="235"/>
        <v>0</v>
      </c>
      <c r="O109" s="168"/>
      <c r="P109" s="184" t="b">
        <f t="shared" si="236"/>
        <v>0</v>
      </c>
      <c r="Q109" s="168"/>
      <c r="R109" s="184" t="b">
        <f t="shared" si="237"/>
        <v>0</v>
      </c>
      <c r="S109" s="168"/>
      <c r="T109" s="184" t="b">
        <f t="shared" si="238"/>
        <v>0</v>
      </c>
      <c r="U109" s="168"/>
      <c r="V109" s="184" t="b">
        <f t="shared" si="239"/>
        <v>0</v>
      </c>
      <c r="W109" s="168"/>
      <c r="X109" s="184" t="b">
        <f t="shared" si="240"/>
        <v>0</v>
      </c>
      <c r="Y109" s="168"/>
      <c r="Z109" s="184" t="b">
        <f t="shared" si="241"/>
        <v>0</v>
      </c>
      <c r="AA109" s="116">
        <f t="shared" si="242"/>
        <v>0</v>
      </c>
      <c r="AB109" s="117" t="str">
        <f t="shared" si="243"/>
        <v>Débil</v>
      </c>
      <c r="AC109" s="667"/>
      <c r="AD109" s="182" t="str">
        <f t="shared" si="244"/>
        <v>Débil</v>
      </c>
      <c r="AE109" s="118" t="str">
        <f t="shared" si="245"/>
        <v>0</v>
      </c>
      <c r="AF109" s="672"/>
      <c r="AG109" s="492"/>
      <c r="AH109" s="494"/>
      <c r="AI109" s="669"/>
      <c r="AJ109" s="495"/>
      <c r="AK109" s="495"/>
      <c r="AL109" s="495"/>
      <c r="AM109" s="669"/>
      <c r="AN109" s="497"/>
      <c r="AO109" s="497"/>
      <c r="AP109" s="498"/>
      <c r="AQ109" s="499"/>
      <c r="AR109" s="499"/>
      <c r="AS109" s="500"/>
    </row>
    <row r="110" spans="2:45" ht="204" x14ac:dyDescent="0.25">
      <c r="B110" s="504" t="str">
        <f>'3-IDENTIFICACIÓN DEL RIESGO'!B110</f>
        <v>Gestión de la Información</v>
      </c>
      <c r="C110" s="451" t="str">
        <f>'3-IDENTIFICACIÓN DEL RIESGO'!E110</f>
        <v>1. Dirección General (Comunicaciones y Topografía).
2.Secretaria General.
3. Dirección de Gestión del Ordenamiento Social de la Propiedad.
4. Subdirección de Sistemas de Información de Tierras.</v>
      </c>
      <c r="D110" s="490"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110" s="490"/>
      <c r="F110" s="169" t="s">
        <v>994</v>
      </c>
      <c r="G110" s="169" t="s">
        <v>788</v>
      </c>
      <c r="H110" s="677" t="s">
        <v>789</v>
      </c>
      <c r="I110" s="677" t="s">
        <v>790</v>
      </c>
      <c r="J110" s="677" t="s">
        <v>791</v>
      </c>
      <c r="K110" s="169" t="s">
        <v>792</v>
      </c>
      <c r="L110" s="677" t="s">
        <v>993</v>
      </c>
      <c r="M110" s="666" t="s">
        <v>186</v>
      </c>
      <c r="N110" s="184">
        <f t="shared" si="235"/>
        <v>15</v>
      </c>
      <c r="O110" s="168" t="s">
        <v>872</v>
      </c>
      <c r="P110" s="184">
        <f t="shared" si="236"/>
        <v>15</v>
      </c>
      <c r="Q110" s="168" t="s">
        <v>873</v>
      </c>
      <c r="R110" s="184">
        <f t="shared" si="237"/>
        <v>15</v>
      </c>
      <c r="S110" s="168" t="s">
        <v>874</v>
      </c>
      <c r="T110" s="184">
        <f t="shared" si="238"/>
        <v>15</v>
      </c>
      <c r="U110" s="168" t="s">
        <v>875</v>
      </c>
      <c r="V110" s="184">
        <f t="shared" si="239"/>
        <v>15</v>
      </c>
      <c r="W110" s="168" t="s">
        <v>876</v>
      </c>
      <c r="X110" s="184">
        <f t="shared" si="240"/>
        <v>15</v>
      </c>
      <c r="Y110" s="168" t="s">
        <v>877</v>
      </c>
      <c r="Z110" s="184">
        <f t="shared" si="241"/>
        <v>10</v>
      </c>
      <c r="AA110" s="116">
        <f t="shared" si="242"/>
        <v>100</v>
      </c>
      <c r="AB110" s="117" t="str">
        <f t="shared" si="243"/>
        <v>Fuerte</v>
      </c>
      <c r="AC110" s="667" t="s">
        <v>58</v>
      </c>
      <c r="AD110" s="182" t="str">
        <f t="shared" si="244"/>
        <v>Moderado</v>
      </c>
      <c r="AE110" s="118" t="str">
        <f t="shared" si="245"/>
        <v>50</v>
      </c>
      <c r="AF110" s="668">
        <v>1</v>
      </c>
      <c r="AG110" s="491">
        <f t="shared" ref="AG110" si="358">(AE110+AE111)/AF110</f>
        <v>50</v>
      </c>
      <c r="AH110" s="493" t="str">
        <f t="shared" ref="AH110" si="359">IF(AG110&lt;50,"Débil",IF(AG110&lt;=99,"Moderado",IF(AG110=100,"Fuerte",IF(AG110="","ERROR"))))</f>
        <v>Moderado</v>
      </c>
      <c r="AI110" s="669" t="s">
        <v>92</v>
      </c>
      <c r="AJ110" s="495">
        <f t="shared" ref="AJ110" si="360">IF(AH110="Débil",0,IF(AND(AH110="Moderado",AI110="Directamente"),1,IF(AND(AH110="Moderado",AI110="No disminuye"),0,IF(AND(AH110="Fuerte",AI110="Directamente"),2,IF(AND(AH110="Fuerte",AI110="No disminuye"),0)))))</f>
        <v>1</v>
      </c>
      <c r="AK110" s="495">
        <f>('4-VALORACIÓN DEL RIESGO'!H60-AJ110)</f>
        <v>3</v>
      </c>
      <c r="AL110" s="495" t="str">
        <f t="shared" ref="AL110" si="361">IF(AK110=5,"Casi Seguro",IF(AK110=4,"Probable",IF(AK110=3,"Posible",IF(AK110=2,"Improbable",IF(AK110=1,"Rara Vez",IF(AK110=0,"Rara Vez",IF(AK110&lt;0,"Rara Vez")))))))</f>
        <v>Posible</v>
      </c>
      <c r="AM110" s="669" t="s">
        <v>94</v>
      </c>
      <c r="AN110" s="496">
        <f t="shared" ref="AN110" si="362">IF(AH110="Débil",0,IF(AND(AH110="Moderado",AM110="Directamente"),1,IF(AND(AH110="Moderado",AM110="Indirectamente"),0,IF(AND(AH110="Moderado",AM110="No disminuye"),0,IF(AND(AH110="Fuerte",AM110="Directamente"),2,IF(AND(AH110="Fuerte",AM110="Indirectamente"),1,IF(AND(AH110="Fuerte",AM110="No disminuye"),0)))))))</f>
        <v>0</v>
      </c>
      <c r="AO110" s="496">
        <f>('4-VALORACIÓN DEL RIESGO'!AD60-AN110)</f>
        <v>5</v>
      </c>
      <c r="AP110" s="498" t="str">
        <f t="shared" ref="AP110" si="363">IF(AO110=5,"Catastrófico",IF(AO110=4,"Mayor",IF(AO110=3,"Moderado",IF(AO110=2,"Moderado",IF(AO110=1,"Moderado")))))</f>
        <v>Catastrófico</v>
      </c>
      <c r="AQ110" s="499" t="str">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Extremo</v>
      </c>
      <c r="AR110" s="499"/>
      <c r="AS110" s="500" t="s">
        <v>425</v>
      </c>
    </row>
    <row r="111" spans="2:45" ht="30.75" thickBot="1" x14ac:dyDescent="0.3">
      <c r="B111" s="505"/>
      <c r="C111" s="452"/>
      <c r="D111" s="490"/>
      <c r="E111" s="490"/>
      <c r="F111" s="673"/>
      <c r="G111" s="673"/>
      <c r="H111" s="673"/>
      <c r="I111" s="673"/>
      <c r="J111" s="673"/>
      <c r="K111" s="673"/>
      <c r="L111" s="673"/>
      <c r="M111" s="666"/>
      <c r="N111" s="184" t="b">
        <f t="shared" si="235"/>
        <v>0</v>
      </c>
      <c r="O111" s="168"/>
      <c r="P111" s="184" t="b">
        <f t="shared" si="236"/>
        <v>0</v>
      </c>
      <c r="Q111" s="168"/>
      <c r="R111" s="184" t="b">
        <f t="shared" si="237"/>
        <v>0</v>
      </c>
      <c r="S111" s="168"/>
      <c r="T111" s="184" t="b">
        <f t="shared" si="238"/>
        <v>0</v>
      </c>
      <c r="U111" s="168"/>
      <c r="V111" s="184" t="b">
        <f t="shared" si="239"/>
        <v>0</v>
      </c>
      <c r="W111" s="168"/>
      <c r="X111" s="184" t="b">
        <f t="shared" si="240"/>
        <v>0</v>
      </c>
      <c r="Y111" s="168"/>
      <c r="Z111" s="184" t="b">
        <f t="shared" si="241"/>
        <v>0</v>
      </c>
      <c r="AA111" s="116">
        <f t="shared" si="242"/>
        <v>0</v>
      </c>
      <c r="AB111" s="117" t="str">
        <f t="shared" si="243"/>
        <v>Débil</v>
      </c>
      <c r="AC111" s="667"/>
      <c r="AD111" s="182" t="str">
        <f t="shared" si="244"/>
        <v>Débil</v>
      </c>
      <c r="AE111" s="118" t="str">
        <f t="shared" si="245"/>
        <v>0</v>
      </c>
      <c r="AF111" s="672"/>
      <c r="AG111" s="492"/>
      <c r="AH111" s="494"/>
      <c r="AI111" s="669"/>
      <c r="AJ111" s="495"/>
      <c r="AK111" s="495"/>
      <c r="AL111" s="495"/>
      <c r="AM111" s="669"/>
      <c r="AN111" s="497"/>
      <c r="AO111" s="497"/>
      <c r="AP111" s="498"/>
      <c r="AQ111" s="499"/>
      <c r="AR111" s="499"/>
      <c r="AS111" s="500"/>
    </row>
    <row r="112" spans="2:45" ht="30" x14ac:dyDescent="0.25">
      <c r="B112" s="505"/>
      <c r="C112" s="452"/>
      <c r="D112" s="490" t="str">
        <f>'3-IDENTIFICACIÓN DEL RIESGO'!G112</f>
        <v>Riesgo 2</v>
      </c>
      <c r="E112" s="490"/>
      <c r="F112" s="673"/>
      <c r="G112" s="673"/>
      <c r="H112" s="673"/>
      <c r="I112" s="673"/>
      <c r="J112" s="673"/>
      <c r="K112" s="673"/>
      <c r="L112" s="673"/>
      <c r="M112" s="666"/>
      <c r="N112" s="184" t="b">
        <f t="shared" si="235"/>
        <v>0</v>
      </c>
      <c r="O112" s="168"/>
      <c r="P112" s="184" t="b">
        <f t="shared" si="236"/>
        <v>0</v>
      </c>
      <c r="Q112" s="168"/>
      <c r="R112" s="184" t="b">
        <f t="shared" si="237"/>
        <v>0</v>
      </c>
      <c r="S112" s="168"/>
      <c r="T112" s="184" t="b">
        <f t="shared" si="238"/>
        <v>0</v>
      </c>
      <c r="U112" s="168"/>
      <c r="V112" s="184" t="b">
        <f t="shared" si="239"/>
        <v>0</v>
      </c>
      <c r="W112" s="168"/>
      <c r="X112" s="184" t="b">
        <f t="shared" si="240"/>
        <v>0</v>
      </c>
      <c r="Y112" s="168"/>
      <c r="Z112" s="184" t="b">
        <f t="shared" si="241"/>
        <v>0</v>
      </c>
      <c r="AA112" s="116">
        <f t="shared" si="242"/>
        <v>0</v>
      </c>
      <c r="AB112" s="117" t="str">
        <f t="shared" si="243"/>
        <v>Débil</v>
      </c>
      <c r="AC112" s="667"/>
      <c r="AD112" s="182" t="str">
        <f t="shared" si="244"/>
        <v>Débil</v>
      </c>
      <c r="AE112" s="118" t="str">
        <f t="shared" si="245"/>
        <v>0</v>
      </c>
      <c r="AF112" s="668"/>
      <c r="AG112" s="491" t="e">
        <f t="shared" ref="AG112" si="365">(AE112+AE113)/AF112</f>
        <v>#DIV/0!</v>
      </c>
      <c r="AH112" s="493" t="e">
        <f t="shared" ref="AH112" si="366">IF(AG112&lt;50,"Débil",IF(AG112&lt;=99,"Moderado",IF(AG112=100,"Fuerte",IF(AG112="","ERROR"))))</f>
        <v>#DIV/0!</v>
      </c>
      <c r="AI112" s="669"/>
      <c r="AJ112" s="495" t="e">
        <f t="shared" ref="AJ112" si="367">IF(AH112="Débil",0,IF(AND(AH112="Moderado",AI112="Directamente"),1,IF(AND(AH112="Moderado",AI112="No disminuye"),0,IF(AND(AH112="Fuerte",AI112="Directamente"),2,IF(AND(AH112="Fuerte",AI112="No disminuye"),0)))))</f>
        <v>#DIV/0!</v>
      </c>
      <c r="AK112" s="495" t="e">
        <f>('4-VALORACIÓN DEL RIESGO'!H61-AJ112)</f>
        <v>#DIV/0!</v>
      </c>
      <c r="AL112" s="495" t="e">
        <f t="shared" ref="AL112" si="368">IF(AK112=5,"Casi Seguro",IF(AK112=4,"Probable",IF(AK112=3,"Posible",IF(AK112=2,"Improbable",IF(AK112=1,"Rara Vez",IF(AK112=0,"Rara Vez",IF(AK112&lt;0,"Rara Vez")))))))</f>
        <v>#DIV/0!</v>
      </c>
      <c r="AM112" s="669"/>
      <c r="AN112" s="496" t="e">
        <f t="shared" ref="AN112" si="369">IF(AH112="Débil",0,IF(AND(AH112="Moderado",AM112="Directamente"),1,IF(AND(AH112="Moderado",AM112="Indirectamente"),0,IF(AND(AH112="Moderado",AM112="No disminuye"),0,IF(AND(AH112="Fuerte",AM112="Directamente"),2,IF(AND(AH112="Fuerte",AM112="Indirectamente"),1,IF(AND(AH112="Fuerte",AM112="No disminuye"),0)))))))</f>
        <v>#DIV/0!</v>
      </c>
      <c r="AO112" s="496" t="e">
        <f>('4-VALORACIÓN DEL RIESGO'!AD61-AN112)</f>
        <v>#DIV/0!</v>
      </c>
      <c r="AP112" s="498" t="e">
        <f t="shared" ref="AP112" si="370">IF(AO112=5,"Catastrófico",IF(AO112=4,"Mayor",IF(AO112=3,"Moderado",IF(AO112=2,"Moderado",IF(AO112=1,"Moderado")))))</f>
        <v>#DIV/0!</v>
      </c>
      <c r="AQ112" s="499"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499"/>
      <c r="AS112" s="500" t="s">
        <v>425</v>
      </c>
    </row>
    <row r="113" spans="2:45" ht="30.75" thickBot="1" x14ac:dyDescent="0.3">
      <c r="B113" s="505"/>
      <c r="C113" s="452"/>
      <c r="D113" s="490"/>
      <c r="E113" s="490"/>
      <c r="F113" s="673"/>
      <c r="G113" s="673"/>
      <c r="H113" s="673"/>
      <c r="I113" s="673"/>
      <c r="J113" s="673"/>
      <c r="K113" s="673"/>
      <c r="L113" s="673"/>
      <c r="M113" s="666"/>
      <c r="N113" s="184" t="b">
        <f t="shared" si="235"/>
        <v>0</v>
      </c>
      <c r="O113" s="168"/>
      <c r="P113" s="184" t="b">
        <f t="shared" si="236"/>
        <v>0</v>
      </c>
      <c r="Q113" s="168"/>
      <c r="R113" s="184" t="b">
        <f t="shared" si="237"/>
        <v>0</v>
      </c>
      <c r="S113" s="168"/>
      <c r="T113" s="184" t="b">
        <f t="shared" si="238"/>
        <v>0</v>
      </c>
      <c r="U113" s="168"/>
      <c r="V113" s="184" t="b">
        <f t="shared" si="239"/>
        <v>0</v>
      </c>
      <c r="W113" s="168"/>
      <c r="X113" s="184" t="b">
        <f t="shared" si="240"/>
        <v>0</v>
      </c>
      <c r="Y113" s="168"/>
      <c r="Z113" s="184" t="b">
        <f t="shared" si="241"/>
        <v>0</v>
      </c>
      <c r="AA113" s="116">
        <f t="shared" si="242"/>
        <v>0</v>
      </c>
      <c r="AB113" s="117" t="str">
        <f t="shared" si="243"/>
        <v>Débil</v>
      </c>
      <c r="AC113" s="667"/>
      <c r="AD113" s="182" t="str">
        <f t="shared" si="244"/>
        <v>Débil</v>
      </c>
      <c r="AE113" s="118" t="str">
        <f t="shared" si="245"/>
        <v>0</v>
      </c>
      <c r="AF113" s="672"/>
      <c r="AG113" s="492"/>
      <c r="AH113" s="494"/>
      <c r="AI113" s="669"/>
      <c r="AJ113" s="495"/>
      <c r="AK113" s="495"/>
      <c r="AL113" s="495"/>
      <c r="AM113" s="669"/>
      <c r="AN113" s="497"/>
      <c r="AO113" s="497"/>
      <c r="AP113" s="498"/>
      <c r="AQ113" s="499"/>
      <c r="AR113" s="499"/>
      <c r="AS113" s="500"/>
    </row>
    <row r="114" spans="2:45" ht="30" x14ac:dyDescent="0.25">
      <c r="B114" s="505"/>
      <c r="C114" s="452"/>
      <c r="D114" s="490" t="str">
        <f>'3-IDENTIFICACIÓN DEL RIESGO'!G114</f>
        <v>Riesgo 3</v>
      </c>
      <c r="E114" s="490"/>
      <c r="F114" s="673"/>
      <c r="G114" s="673"/>
      <c r="H114" s="673"/>
      <c r="I114" s="673"/>
      <c r="J114" s="673"/>
      <c r="K114" s="673"/>
      <c r="L114" s="673"/>
      <c r="M114" s="666"/>
      <c r="N114" s="184" t="b">
        <f t="shared" si="235"/>
        <v>0</v>
      </c>
      <c r="O114" s="168"/>
      <c r="P114" s="184" t="b">
        <f t="shared" si="236"/>
        <v>0</v>
      </c>
      <c r="Q114" s="168"/>
      <c r="R114" s="184" t="b">
        <f t="shared" si="237"/>
        <v>0</v>
      </c>
      <c r="S114" s="168"/>
      <c r="T114" s="184" t="b">
        <f t="shared" si="238"/>
        <v>0</v>
      </c>
      <c r="U114" s="168"/>
      <c r="V114" s="184" t="b">
        <f t="shared" si="239"/>
        <v>0</v>
      </c>
      <c r="W114" s="168"/>
      <c r="X114" s="184" t="b">
        <f t="shared" si="240"/>
        <v>0</v>
      </c>
      <c r="Y114" s="168"/>
      <c r="Z114" s="184" t="b">
        <f t="shared" si="241"/>
        <v>0</v>
      </c>
      <c r="AA114" s="116">
        <f t="shared" si="242"/>
        <v>0</v>
      </c>
      <c r="AB114" s="117" t="str">
        <f t="shared" si="243"/>
        <v>Débil</v>
      </c>
      <c r="AC114" s="667"/>
      <c r="AD114" s="182" t="str">
        <f t="shared" si="244"/>
        <v>Débil</v>
      </c>
      <c r="AE114" s="118" t="str">
        <f t="shared" si="245"/>
        <v>0</v>
      </c>
      <c r="AF114" s="668"/>
      <c r="AG114" s="491" t="e">
        <f t="shared" ref="AG114" si="372">(AE114+AE115)/AF114</f>
        <v>#DIV/0!</v>
      </c>
      <c r="AH114" s="493" t="e">
        <f t="shared" ref="AH114" si="373">IF(AG114&lt;50,"Débil",IF(AG114&lt;=99,"Moderado",IF(AG114=100,"Fuerte",IF(AG114="","ERROR"))))</f>
        <v>#DIV/0!</v>
      </c>
      <c r="AI114" s="669"/>
      <c r="AJ114" s="495" t="e">
        <f t="shared" ref="AJ114" si="374">IF(AH114="Débil",0,IF(AND(AH114="Moderado",AI114="Directamente"),1,IF(AND(AH114="Moderado",AI114="No disminuye"),0,IF(AND(AH114="Fuerte",AI114="Directamente"),2,IF(AND(AH114="Fuerte",AI114="No disminuye"),0)))))</f>
        <v>#DIV/0!</v>
      </c>
      <c r="AK114" s="495" t="e">
        <f>('4-VALORACIÓN DEL RIESGO'!H62-AJ114)</f>
        <v>#DIV/0!</v>
      </c>
      <c r="AL114" s="495" t="e">
        <f t="shared" ref="AL114" si="375">IF(AK114=5,"Casi Seguro",IF(AK114=4,"Probable",IF(AK114=3,"Posible",IF(AK114=2,"Improbable",IF(AK114=1,"Rara Vez",IF(AK114=0,"Rara Vez",IF(AK114&lt;0,"Rara Vez")))))))</f>
        <v>#DIV/0!</v>
      </c>
      <c r="AM114" s="669"/>
      <c r="AN114" s="496" t="e">
        <f t="shared" ref="AN114" si="376">IF(AH114="Débil",0,IF(AND(AH114="Moderado",AM114="Directamente"),1,IF(AND(AH114="Moderado",AM114="Indirectamente"),0,IF(AND(AH114="Moderado",AM114="No disminuye"),0,IF(AND(AH114="Fuerte",AM114="Directamente"),2,IF(AND(AH114="Fuerte",AM114="Indirectamente"),1,IF(AND(AH114="Fuerte",AM114="No disminuye"),0)))))))</f>
        <v>#DIV/0!</v>
      </c>
      <c r="AO114" s="496" t="e">
        <f>('4-VALORACIÓN DEL RIESGO'!AD62-AN114)</f>
        <v>#DIV/0!</v>
      </c>
      <c r="AP114" s="498" t="e">
        <f t="shared" ref="AP114" si="377">IF(AO114=5,"Catastrófico",IF(AO114=4,"Mayor",IF(AO114=3,"Moderado",IF(AO114=2,"Moderado",IF(AO114=1,"Moderado")))))</f>
        <v>#DIV/0!</v>
      </c>
      <c r="AQ114" s="499"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499"/>
      <c r="AS114" s="500" t="s">
        <v>425</v>
      </c>
    </row>
    <row r="115" spans="2:45" ht="30.75" thickBot="1" x14ac:dyDescent="0.3">
      <c r="B115" s="505"/>
      <c r="C115" s="452"/>
      <c r="D115" s="490"/>
      <c r="E115" s="490"/>
      <c r="F115" s="673"/>
      <c r="G115" s="673"/>
      <c r="H115" s="673"/>
      <c r="I115" s="673"/>
      <c r="J115" s="673"/>
      <c r="K115" s="673"/>
      <c r="L115" s="673"/>
      <c r="M115" s="666"/>
      <c r="N115" s="184" t="b">
        <f t="shared" si="235"/>
        <v>0</v>
      </c>
      <c r="O115" s="168"/>
      <c r="P115" s="184" t="b">
        <f t="shared" si="236"/>
        <v>0</v>
      </c>
      <c r="Q115" s="168"/>
      <c r="R115" s="184" t="b">
        <f t="shared" si="237"/>
        <v>0</v>
      </c>
      <c r="S115" s="168"/>
      <c r="T115" s="184" t="b">
        <f t="shared" si="238"/>
        <v>0</v>
      </c>
      <c r="U115" s="168"/>
      <c r="V115" s="184" t="b">
        <f t="shared" si="239"/>
        <v>0</v>
      </c>
      <c r="W115" s="168"/>
      <c r="X115" s="184" t="b">
        <f t="shared" si="240"/>
        <v>0</v>
      </c>
      <c r="Y115" s="168"/>
      <c r="Z115" s="184" t="b">
        <f t="shared" si="241"/>
        <v>0</v>
      </c>
      <c r="AA115" s="116">
        <f t="shared" si="242"/>
        <v>0</v>
      </c>
      <c r="AB115" s="117" t="str">
        <f t="shared" si="243"/>
        <v>Débil</v>
      </c>
      <c r="AC115" s="667"/>
      <c r="AD115" s="182" t="str">
        <f t="shared" si="244"/>
        <v>Débil</v>
      </c>
      <c r="AE115" s="118" t="str">
        <f t="shared" si="245"/>
        <v>0</v>
      </c>
      <c r="AF115" s="672"/>
      <c r="AG115" s="492"/>
      <c r="AH115" s="494"/>
      <c r="AI115" s="669"/>
      <c r="AJ115" s="495"/>
      <c r="AK115" s="495"/>
      <c r="AL115" s="495"/>
      <c r="AM115" s="669"/>
      <c r="AN115" s="497"/>
      <c r="AO115" s="497"/>
      <c r="AP115" s="498"/>
      <c r="AQ115" s="499"/>
      <c r="AR115" s="499"/>
      <c r="AS115" s="500"/>
    </row>
    <row r="116" spans="2:45" ht="30" x14ac:dyDescent="0.25">
      <c r="B116" s="505"/>
      <c r="C116" s="452"/>
      <c r="D116" s="490" t="str">
        <f>'3-IDENTIFICACIÓN DEL RIESGO'!G116</f>
        <v>Riesgo 4</v>
      </c>
      <c r="E116" s="490"/>
      <c r="F116" s="673"/>
      <c r="G116" s="673"/>
      <c r="H116" s="673"/>
      <c r="I116" s="673"/>
      <c r="J116" s="673"/>
      <c r="K116" s="673"/>
      <c r="L116" s="673"/>
      <c r="M116" s="666"/>
      <c r="N116" s="184" t="b">
        <f t="shared" si="235"/>
        <v>0</v>
      </c>
      <c r="O116" s="168"/>
      <c r="P116" s="184" t="b">
        <f t="shared" si="236"/>
        <v>0</v>
      </c>
      <c r="Q116" s="168"/>
      <c r="R116" s="184" t="b">
        <f t="shared" si="237"/>
        <v>0</v>
      </c>
      <c r="S116" s="168"/>
      <c r="T116" s="184" t="b">
        <f t="shared" si="238"/>
        <v>0</v>
      </c>
      <c r="U116" s="168"/>
      <c r="V116" s="184" t="b">
        <f t="shared" si="239"/>
        <v>0</v>
      </c>
      <c r="W116" s="168"/>
      <c r="X116" s="184" t="b">
        <f t="shared" si="240"/>
        <v>0</v>
      </c>
      <c r="Y116" s="168"/>
      <c r="Z116" s="184" t="b">
        <f t="shared" si="241"/>
        <v>0</v>
      </c>
      <c r="AA116" s="116">
        <f t="shared" si="242"/>
        <v>0</v>
      </c>
      <c r="AB116" s="117" t="str">
        <f t="shared" si="243"/>
        <v>Débil</v>
      </c>
      <c r="AC116" s="667"/>
      <c r="AD116" s="182" t="str">
        <f t="shared" si="244"/>
        <v>Débil</v>
      </c>
      <c r="AE116" s="118" t="str">
        <f t="shared" si="245"/>
        <v>0</v>
      </c>
      <c r="AF116" s="668"/>
      <c r="AG116" s="491" t="e">
        <f t="shared" ref="AG116" si="379">(AE116+AE117)/AF116</f>
        <v>#DIV/0!</v>
      </c>
      <c r="AH116" s="493" t="e">
        <f t="shared" ref="AH116" si="380">IF(AG116&lt;50,"Débil",IF(AG116&lt;=99,"Moderado",IF(AG116=100,"Fuerte",IF(AG116="","ERROR"))))</f>
        <v>#DIV/0!</v>
      </c>
      <c r="AI116" s="669"/>
      <c r="AJ116" s="495" t="e">
        <f t="shared" ref="AJ116" si="381">IF(AH116="Débil",0,IF(AND(AH116="Moderado",AI116="Directamente"),1,IF(AND(AH116="Moderado",AI116="No disminuye"),0,IF(AND(AH116="Fuerte",AI116="Directamente"),2,IF(AND(AH116="Fuerte",AI116="No disminuye"),0)))))</f>
        <v>#DIV/0!</v>
      </c>
      <c r="AK116" s="495" t="e">
        <f>('4-VALORACIÓN DEL RIESGO'!H63-AJ116)</f>
        <v>#DIV/0!</v>
      </c>
      <c r="AL116" s="495" t="e">
        <f t="shared" ref="AL116" si="382">IF(AK116=5,"Casi Seguro",IF(AK116=4,"Probable",IF(AK116=3,"Posible",IF(AK116=2,"Improbable",IF(AK116=1,"Rara Vez",IF(AK116=0,"Rara Vez",IF(AK116&lt;0,"Rara Vez")))))))</f>
        <v>#DIV/0!</v>
      </c>
      <c r="AM116" s="669"/>
      <c r="AN116" s="496" t="e">
        <f t="shared" ref="AN116" si="383">IF(AH116="Débil",0,IF(AND(AH116="Moderado",AM116="Directamente"),1,IF(AND(AH116="Moderado",AM116="Indirectamente"),0,IF(AND(AH116="Moderado",AM116="No disminuye"),0,IF(AND(AH116="Fuerte",AM116="Directamente"),2,IF(AND(AH116="Fuerte",AM116="Indirectamente"),1,IF(AND(AH116="Fuerte",AM116="No disminuye"),0)))))))</f>
        <v>#DIV/0!</v>
      </c>
      <c r="AO116" s="496" t="e">
        <f>('4-VALORACIÓN DEL RIESGO'!AD63-AN116)</f>
        <v>#DIV/0!</v>
      </c>
      <c r="AP116" s="498" t="e">
        <f t="shared" ref="AP116" si="384">IF(AO116=5,"Catastrófico",IF(AO116=4,"Mayor",IF(AO116=3,"Moderado",IF(AO116=2,"Moderado",IF(AO116=1,"Moderado")))))</f>
        <v>#DIV/0!</v>
      </c>
      <c r="AQ116" s="499"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499"/>
      <c r="AS116" s="500" t="s">
        <v>425</v>
      </c>
    </row>
    <row r="117" spans="2:45" ht="30.75" thickBot="1" x14ac:dyDescent="0.3">
      <c r="B117" s="505"/>
      <c r="C117" s="452"/>
      <c r="D117" s="490"/>
      <c r="E117" s="490"/>
      <c r="F117" s="673"/>
      <c r="G117" s="673"/>
      <c r="H117" s="673"/>
      <c r="I117" s="673"/>
      <c r="J117" s="673"/>
      <c r="K117" s="673"/>
      <c r="L117" s="673"/>
      <c r="M117" s="666"/>
      <c r="N117" s="184" t="b">
        <f t="shared" si="235"/>
        <v>0</v>
      </c>
      <c r="O117" s="168"/>
      <c r="P117" s="184" t="b">
        <f t="shared" si="236"/>
        <v>0</v>
      </c>
      <c r="Q117" s="168"/>
      <c r="R117" s="184" t="b">
        <f t="shared" si="237"/>
        <v>0</v>
      </c>
      <c r="S117" s="168"/>
      <c r="T117" s="184" t="b">
        <f t="shared" si="238"/>
        <v>0</v>
      </c>
      <c r="U117" s="168"/>
      <c r="V117" s="184" t="b">
        <f t="shared" si="239"/>
        <v>0</v>
      </c>
      <c r="W117" s="168"/>
      <c r="X117" s="184" t="b">
        <f t="shared" si="240"/>
        <v>0</v>
      </c>
      <c r="Y117" s="168"/>
      <c r="Z117" s="184" t="b">
        <f t="shared" si="241"/>
        <v>0</v>
      </c>
      <c r="AA117" s="116">
        <f t="shared" si="242"/>
        <v>0</v>
      </c>
      <c r="AB117" s="117" t="str">
        <f t="shared" si="243"/>
        <v>Débil</v>
      </c>
      <c r="AC117" s="667"/>
      <c r="AD117" s="182" t="str">
        <f t="shared" si="244"/>
        <v>Débil</v>
      </c>
      <c r="AE117" s="118" t="str">
        <f t="shared" si="245"/>
        <v>0</v>
      </c>
      <c r="AF117" s="672"/>
      <c r="AG117" s="492"/>
      <c r="AH117" s="494"/>
      <c r="AI117" s="669"/>
      <c r="AJ117" s="495"/>
      <c r="AK117" s="495"/>
      <c r="AL117" s="495"/>
      <c r="AM117" s="669"/>
      <c r="AN117" s="497"/>
      <c r="AO117" s="497"/>
      <c r="AP117" s="498"/>
      <c r="AQ117" s="499"/>
      <c r="AR117" s="499"/>
      <c r="AS117" s="500"/>
    </row>
    <row r="118" spans="2:45" ht="30" x14ac:dyDescent="0.25">
      <c r="B118" s="505"/>
      <c r="C118" s="452"/>
      <c r="D118" s="490" t="str">
        <f>'3-IDENTIFICACIÓN DEL RIESGO'!G118</f>
        <v>Riesgo 5</v>
      </c>
      <c r="E118" s="490"/>
      <c r="F118" s="673"/>
      <c r="G118" s="673"/>
      <c r="H118" s="673"/>
      <c r="I118" s="673"/>
      <c r="J118" s="673"/>
      <c r="K118" s="673"/>
      <c r="L118" s="673"/>
      <c r="M118" s="666"/>
      <c r="N118" s="184" t="b">
        <f t="shared" si="235"/>
        <v>0</v>
      </c>
      <c r="O118" s="168"/>
      <c r="P118" s="184" t="b">
        <f t="shared" si="236"/>
        <v>0</v>
      </c>
      <c r="Q118" s="168"/>
      <c r="R118" s="184" t="b">
        <f t="shared" si="237"/>
        <v>0</v>
      </c>
      <c r="S118" s="168"/>
      <c r="T118" s="184" t="b">
        <f t="shared" si="238"/>
        <v>0</v>
      </c>
      <c r="U118" s="168"/>
      <c r="V118" s="184" t="b">
        <f t="shared" si="239"/>
        <v>0</v>
      </c>
      <c r="W118" s="168"/>
      <c r="X118" s="184" t="b">
        <f t="shared" si="240"/>
        <v>0</v>
      </c>
      <c r="Y118" s="168"/>
      <c r="Z118" s="184" t="b">
        <f t="shared" si="241"/>
        <v>0</v>
      </c>
      <c r="AA118" s="116">
        <f t="shared" si="242"/>
        <v>0</v>
      </c>
      <c r="AB118" s="117" t="str">
        <f t="shared" si="243"/>
        <v>Débil</v>
      </c>
      <c r="AC118" s="667"/>
      <c r="AD118" s="182" t="str">
        <f t="shared" si="244"/>
        <v>Débil</v>
      </c>
      <c r="AE118" s="118" t="str">
        <f t="shared" si="245"/>
        <v>0</v>
      </c>
      <c r="AF118" s="668"/>
      <c r="AG118" s="491" t="e">
        <f t="shared" ref="AG118" si="386">(AE118+AE119)/AF118</f>
        <v>#DIV/0!</v>
      </c>
      <c r="AH118" s="493" t="e">
        <f t="shared" ref="AH118" si="387">IF(AG118&lt;50,"Débil",IF(AG118&lt;=99,"Moderado",IF(AG118=100,"Fuerte",IF(AG118="","ERROR"))))</f>
        <v>#DIV/0!</v>
      </c>
      <c r="AI118" s="669"/>
      <c r="AJ118" s="495" t="e">
        <f t="shared" ref="AJ118" si="388">IF(AH118="Débil",0,IF(AND(AH118="Moderado",AI118="Directamente"),1,IF(AND(AH118="Moderado",AI118="No disminuye"),0,IF(AND(AH118="Fuerte",AI118="Directamente"),2,IF(AND(AH118="Fuerte",AI118="No disminuye"),0)))))</f>
        <v>#DIV/0!</v>
      </c>
      <c r="AK118" s="495" t="e">
        <f>('4-VALORACIÓN DEL RIESGO'!H64-AJ118)</f>
        <v>#DIV/0!</v>
      </c>
      <c r="AL118" s="495" t="e">
        <f t="shared" ref="AL118" si="389">IF(AK118=5,"Casi Seguro",IF(AK118=4,"Probable",IF(AK118=3,"Posible",IF(AK118=2,"Improbable",IF(AK118=1,"Rara Vez",IF(AK118=0,"Rara Vez",IF(AK118&lt;0,"Rara Vez")))))))</f>
        <v>#DIV/0!</v>
      </c>
      <c r="AM118" s="669"/>
      <c r="AN118" s="496" t="e">
        <f t="shared" ref="AN118" si="390">IF(AH118="Débil",0,IF(AND(AH118="Moderado",AM118="Directamente"),1,IF(AND(AH118="Moderado",AM118="Indirectamente"),0,IF(AND(AH118="Moderado",AM118="No disminuye"),0,IF(AND(AH118="Fuerte",AM118="Directamente"),2,IF(AND(AH118="Fuerte",AM118="Indirectamente"),1,IF(AND(AH118="Fuerte",AM118="No disminuye"),0)))))))</f>
        <v>#DIV/0!</v>
      </c>
      <c r="AO118" s="496" t="e">
        <f>('4-VALORACIÓN DEL RIESGO'!AD64-AN118)</f>
        <v>#DIV/0!</v>
      </c>
      <c r="AP118" s="498" t="e">
        <f t="shared" ref="AP118" si="391">IF(AO118=5,"Catastrófico",IF(AO118=4,"Mayor",IF(AO118=3,"Moderado",IF(AO118=2,"Moderado",IF(AO118=1,"Moderado")))))</f>
        <v>#DIV/0!</v>
      </c>
      <c r="AQ118" s="499"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499"/>
      <c r="AS118" s="500" t="s">
        <v>425</v>
      </c>
    </row>
    <row r="119" spans="2:45" ht="30.75" thickBot="1" x14ac:dyDescent="0.3">
      <c r="B119" s="506"/>
      <c r="C119" s="453"/>
      <c r="D119" s="490"/>
      <c r="E119" s="490"/>
      <c r="F119" s="673"/>
      <c r="G119" s="673"/>
      <c r="H119" s="673"/>
      <c r="I119" s="673"/>
      <c r="J119" s="673"/>
      <c r="K119" s="673"/>
      <c r="L119" s="673"/>
      <c r="M119" s="666"/>
      <c r="N119" s="184" t="b">
        <f t="shared" si="235"/>
        <v>0</v>
      </c>
      <c r="O119" s="168"/>
      <c r="P119" s="184" t="b">
        <f t="shared" si="236"/>
        <v>0</v>
      </c>
      <c r="Q119" s="168"/>
      <c r="R119" s="184" t="b">
        <f t="shared" si="237"/>
        <v>0</v>
      </c>
      <c r="S119" s="168"/>
      <c r="T119" s="184" t="b">
        <f t="shared" si="238"/>
        <v>0</v>
      </c>
      <c r="U119" s="168"/>
      <c r="V119" s="184" t="b">
        <f t="shared" si="239"/>
        <v>0</v>
      </c>
      <c r="W119" s="168"/>
      <c r="X119" s="184" t="b">
        <f t="shared" si="240"/>
        <v>0</v>
      </c>
      <c r="Y119" s="168"/>
      <c r="Z119" s="184" t="b">
        <f t="shared" si="241"/>
        <v>0</v>
      </c>
      <c r="AA119" s="116">
        <f t="shared" si="242"/>
        <v>0</v>
      </c>
      <c r="AB119" s="117" t="str">
        <f t="shared" si="243"/>
        <v>Débil</v>
      </c>
      <c r="AC119" s="667"/>
      <c r="AD119" s="182" t="str">
        <f t="shared" si="244"/>
        <v>Débil</v>
      </c>
      <c r="AE119" s="118" t="str">
        <f t="shared" si="245"/>
        <v>0</v>
      </c>
      <c r="AF119" s="672"/>
      <c r="AG119" s="492"/>
      <c r="AH119" s="494"/>
      <c r="AI119" s="669"/>
      <c r="AJ119" s="495"/>
      <c r="AK119" s="495"/>
      <c r="AL119" s="495"/>
      <c r="AM119" s="669"/>
      <c r="AN119" s="497"/>
      <c r="AO119" s="497"/>
      <c r="AP119" s="498"/>
      <c r="AQ119" s="499"/>
      <c r="AR119" s="499"/>
      <c r="AS119" s="500"/>
    </row>
    <row r="120" spans="2:45" ht="76.5" x14ac:dyDescent="0.25">
      <c r="B120" s="501" t="str">
        <f>'3-IDENTIFICACIÓN DEL RIESGO'!B120</f>
        <v>Gestión del Talento Humano</v>
      </c>
      <c r="C120" s="451" t="str">
        <f>'3-IDENTIFICACIÓN DEL RIESGO'!E120</f>
        <v>1. Subdirección de Talento Humano.
2. Secretaría General.
3. Oficina Jurídica</v>
      </c>
      <c r="D120" s="490" t="str">
        <f>'3-IDENTIFICACIÓN DEL RIESGO'!G120</f>
        <v>Vinculación de personal sin cumplimiento de requisitos mínimos en beneficio particular o de un tercero.</v>
      </c>
      <c r="E120" s="490"/>
      <c r="F120" s="673" t="s">
        <v>793</v>
      </c>
      <c r="G120" s="673" t="s">
        <v>622</v>
      </c>
      <c r="H120" s="673" t="s">
        <v>794</v>
      </c>
      <c r="I120" s="673" t="s">
        <v>795</v>
      </c>
      <c r="J120" s="673" t="s">
        <v>796</v>
      </c>
      <c r="K120" s="673" t="s">
        <v>797</v>
      </c>
      <c r="L120" s="673" t="s">
        <v>798</v>
      </c>
      <c r="M120" s="666" t="s">
        <v>186</v>
      </c>
      <c r="N120" s="184">
        <f t="shared" si="235"/>
        <v>15</v>
      </c>
      <c r="O120" s="168" t="s">
        <v>187</v>
      </c>
      <c r="P120" s="184">
        <f t="shared" si="236"/>
        <v>15</v>
      </c>
      <c r="Q120" s="168" t="s">
        <v>188</v>
      </c>
      <c r="R120" s="184">
        <f t="shared" si="237"/>
        <v>15</v>
      </c>
      <c r="S120" s="168" t="s">
        <v>192</v>
      </c>
      <c r="T120" s="184">
        <f t="shared" si="238"/>
        <v>10</v>
      </c>
      <c r="U120" s="168" t="s">
        <v>189</v>
      </c>
      <c r="V120" s="184">
        <f t="shared" si="239"/>
        <v>15</v>
      </c>
      <c r="W120" s="168" t="s">
        <v>190</v>
      </c>
      <c r="X120" s="184">
        <f t="shared" si="240"/>
        <v>15</v>
      </c>
      <c r="Y120" s="168" t="s">
        <v>191</v>
      </c>
      <c r="Z120" s="184">
        <f t="shared" si="241"/>
        <v>10</v>
      </c>
      <c r="AA120" s="116">
        <f t="shared" si="242"/>
        <v>95</v>
      </c>
      <c r="AB120" s="117" t="str">
        <f t="shared" si="243"/>
        <v>Moderado</v>
      </c>
      <c r="AC120" s="667" t="s">
        <v>64</v>
      </c>
      <c r="AD120" s="182" t="str">
        <f t="shared" si="244"/>
        <v>Moderado</v>
      </c>
      <c r="AE120" s="118" t="str">
        <f t="shared" si="245"/>
        <v>50</v>
      </c>
      <c r="AF120" s="668">
        <v>1</v>
      </c>
      <c r="AG120" s="491">
        <f t="shared" ref="AG120" si="393">(AE120+AE121)/AF120</f>
        <v>50</v>
      </c>
      <c r="AH120" s="493" t="str">
        <f t="shared" ref="AH120" si="394">IF(AG120&lt;50,"Débil",IF(AG120&lt;=99,"Moderado",IF(AG120=100,"Fuerte",IF(AG120="","ERROR"))))</f>
        <v>Moderado</v>
      </c>
      <c r="AI120" s="669" t="s">
        <v>94</v>
      </c>
      <c r="AJ120" s="495">
        <f t="shared" ref="AJ120" si="395">IF(AH120="Débil",0,IF(AND(AH120="Moderado",AI120="Directamente"),1,IF(AND(AH120="Moderado",AI120="No disminuye"),0,IF(AND(AH120="Fuerte",AI120="Directamente"),2,IF(AND(AH120="Fuerte",AI120="No disminuye"),0)))))</f>
        <v>0</v>
      </c>
      <c r="AK120" s="495">
        <f>('4-VALORACIÓN DEL RIESGO'!H65-AJ120)</f>
        <v>1</v>
      </c>
      <c r="AL120" s="495" t="str">
        <f t="shared" ref="AL120" si="396">IF(AK120=5,"Casi Seguro",IF(AK120=4,"Probable",IF(AK120=3,"Posible",IF(AK120=2,"Improbable",IF(AK120=1,"Rara Vez",IF(AK120=0,"Rara Vez",IF(AK120&lt;0,"Rara Vez")))))))</f>
        <v>Rara Vez</v>
      </c>
      <c r="AM120" s="669" t="s">
        <v>92</v>
      </c>
      <c r="AN120" s="496">
        <f t="shared" ref="AN120" si="397">IF(AH120="Débil",0,IF(AND(AH120="Moderado",AM120="Directamente"),1,IF(AND(AH120="Moderado",AM120="Indirectamente"),0,IF(AND(AH120="Moderado",AM120="No disminuye"),0,IF(AND(AH120="Fuerte",AM120="Directamente"),2,IF(AND(AH120="Fuerte",AM120="Indirectamente"),1,IF(AND(AH120="Fuerte",AM120="No disminuye"),0)))))))</f>
        <v>1</v>
      </c>
      <c r="AO120" s="496">
        <f>('4-VALORACIÓN DEL RIESGO'!AD65-AN120)</f>
        <v>3</v>
      </c>
      <c r="AP120" s="498" t="str">
        <f t="shared" ref="AP120" si="398">IF(AO120=5,"Catastrófico",IF(AO120=4,"Mayor",IF(AO120=3,"Moderado",IF(AO120=2,"Moderado",IF(AO120=1,"Moderado")))))</f>
        <v>Moderado</v>
      </c>
      <c r="AQ120" s="499"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Moderado</v>
      </c>
      <c r="AR120" s="499"/>
      <c r="AS120" s="500" t="s">
        <v>425</v>
      </c>
    </row>
    <row r="121" spans="2:45" ht="30.75" thickBot="1" x14ac:dyDescent="0.3">
      <c r="B121" s="502"/>
      <c r="C121" s="452"/>
      <c r="D121" s="490"/>
      <c r="E121" s="490"/>
      <c r="F121" s="673"/>
      <c r="G121" s="673"/>
      <c r="H121" s="673"/>
      <c r="I121" s="673"/>
      <c r="J121" s="673"/>
      <c r="K121" s="673"/>
      <c r="L121" s="673"/>
      <c r="M121" s="666"/>
      <c r="N121" s="184" t="b">
        <f t="shared" si="235"/>
        <v>0</v>
      </c>
      <c r="O121" s="168"/>
      <c r="P121" s="184" t="b">
        <f t="shared" si="236"/>
        <v>0</v>
      </c>
      <c r="Q121" s="168"/>
      <c r="R121" s="184" t="b">
        <f t="shared" si="237"/>
        <v>0</v>
      </c>
      <c r="S121" s="168"/>
      <c r="T121" s="184" t="b">
        <f t="shared" si="238"/>
        <v>0</v>
      </c>
      <c r="U121" s="168"/>
      <c r="V121" s="184" t="b">
        <f t="shared" si="239"/>
        <v>0</v>
      </c>
      <c r="W121" s="168"/>
      <c r="X121" s="184" t="b">
        <f t="shared" si="240"/>
        <v>0</v>
      </c>
      <c r="Y121" s="168"/>
      <c r="Z121" s="184" t="b">
        <f t="shared" si="241"/>
        <v>0</v>
      </c>
      <c r="AA121" s="116">
        <f t="shared" si="242"/>
        <v>0</v>
      </c>
      <c r="AB121" s="117" t="str">
        <f t="shared" si="243"/>
        <v>Débil</v>
      </c>
      <c r="AC121" s="667"/>
      <c r="AD121" s="182" t="str">
        <f t="shared" si="244"/>
        <v>Débil</v>
      </c>
      <c r="AE121" s="118" t="str">
        <f t="shared" si="245"/>
        <v>0</v>
      </c>
      <c r="AF121" s="672"/>
      <c r="AG121" s="492"/>
      <c r="AH121" s="494"/>
      <c r="AI121" s="669"/>
      <c r="AJ121" s="495"/>
      <c r="AK121" s="495"/>
      <c r="AL121" s="495"/>
      <c r="AM121" s="669"/>
      <c r="AN121" s="497"/>
      <c r="AO121" s="497"/>
      <c r="AP121" s="498"/>
      <c r="AQ121" s="499"/>
      <c r="AR121" s="499"/>
      <c r="AS121" s="500"/>
    </row>
    <row r="122" spans="2:45" ht="38.25" x14ac:dyDescent="0.25">
      <c r="B122" s="502"/>
      <c r="C122" s="452"/>
      <c r="D122" s="490" t="str">
        <f>'3-IDENTIFICACIÓN DEL RIESGO'!G122</f>
        <v>Pérdida o manipulación de  expedientes de historia laboral para beneficio personal o de tercero.</v>
      </c>
      <c r="E122" s="490"/>
      <c r="F122" s="673" t="s">
        <v>799</v>
      </c>
      <c r="G122" s="673" t="s">
        <v>622</v>
      </c>
      <c r="H122" s="673" t="s">
        <v>800</v>
      </c>
      <c r="I122" s="673" t="s">
        <v>801</v>
      </c>
      <c r="J122" s="673" t="s">
        <v>802</v>
      </c>
      <c r="K122" s="673" t="s">
        <v>803</v>
      </c>
      <c r="L122" s="673" t="s">
        <v>804</v>
      </c>
      <c r="M122" s="666" t="s">
        <v>186</v>
      </c>
      <c r="N122" s="184">
        <f t="shared" si="235"/>
        <v>15</v>
      </c>
      <c r="O122" s="168" t="s">
        <v>187</v>
      </c>
      <c r="P122" s="184">
        <f t="shared" si="236"/>
        <v>15</v>
      </c>
      <c r="Q122" s="168" t="s">
        <v>188</v>
      </c>
      <c r="R122" s="184">
        <f t="shared" si="237"/>
        <v>15</v>
      </c>
      <c r="S122" s="168" t="s">
        <v>192</v>
      </c>
      <c r="T122" s="184">
        <f t="shared" si="238"/>
        <v>10</v>
      </c>
      <c r="U122" s="168" t="s">
        <v>189</v>
      </c>
      <c r="V122" s="184">
        <f t="shared" si="239"/>
        <v>15</v>
      </c>
      <c r="W122" s="168" t="s">
        <v>190</v>
      </c>
      <c r="X122" s="184">
        <f t="shared" si="240"/>
        <v>15</v>
      </c>
      <c r="Y122" s="168" t="s">
        <v>191</v>
      </c>
      <c r="Z122" s="184">
        <f t="shared" si="241"/>
        <v>10</v>
      </c>
      <c r="AA122" s="116">
        <f t="shared" si="242"/>
        <v>95</v>
      </c>
      <c r="AB122" s="117" t="str">
        <f t="shared" si="243"/>
        <v>Moderado</v>
      </c>
      <c r="AC122" s="667" t="s">
        <v>58</v>
      </c>
      <c r="AD122" s="182" t="str">
        <f t="shared" si="244"/>
        <v>Moderado</v>
      </c>
      <c r="AE122" s="118" t="str">
        <f t="shared" si="245"/>
        <v>50</v>
      </c>
      <c r="AF122" s="668">
        <v>1</v>
      </c>
      <c r="AG122" s="491">
        <f t="shared" ref="AG122" si="400">(AE122+AE123)/AF122</f>
        <v>50</v>
      </c>
      <c r="AH122" s="493" t="str">
        <f t="shared" ref="AH122" si="401">IF(AG122&lt;50,"Débil",IF(AG122&lt;=99,"Moderado",IF(AG122=100,"Fuerte",IF(AG122="","ERROR"))))</f>
        <v>Moderado</v>
      </c>
      <c r="AI122" s="669" t="s">
        <v>92</v>
      </c>
      <c r="AJ122" s="495">
        <f t="shared" ref="AJ122" si="402">IF(AH122="Débil",0,IF(AND(AH122="Moderado",AI122="Directamente"),1,IF(AND(AH122="Moderado",AI122="No disminuye"),0,IF(AND(AH122="Fuerte",AI122="Directamente"),2,IF(AND(AH122="Fuerte",AI122="No disminuye"),0)))))</f>
        <v>1</v>
      </c>
      <c r="AK122" s="495">
        <f>('4-VALORACIÓN DEL RIESGO'!H66-AJ122)</f>
        <v>0</v>
      </c>
      <c r="AL122" s="495" t="str">
        <f t="shared" ref="AL122" si="403">IF(AK122=5,"Casi Seguro",IF(AK122=4,"Probable",IF(AK122=3,"Posible",IF(AK122=2,"Improbable",IF(AK122=1,"Rara Vez",IF(AK122=0,"Rara Vez",IF(AK122&lt;0,"Rara Vez")))))))</f>
        <v>Rara Vez</v>
      </c>
      <c r="AM122" s="669" t="s">
        <v>92</v>
      </c>
      <c r="AN122" s="496">
        <f t="shared" ref="AN122" si="404">IF(AH122="Débil",0,IF(AND(AH122="Moderado",AM122="Directamente"),1,IF(AND(AH122="Moderado",AM122="Indirectamente"),0,IF(AND(AH122="Moderado",AM122="No disminuye"),0,IF(AND(AH122="Fuerte",AM122="Directamente"),2,IF(AND(AH122="Fuerte",AM122="Indirectamente"),1,IF(AND(AH122="Fuerte",AM122="No disminuye"),0)))))))</f>
        <v>1</v>
      </c>
      <c r="AO122" s="496">
        <f>('4-VALORACIÓN DEL RIESGO'!AD66-AN122)</f>
        <v>3</v>
      </c>
      <c r="AP122" s="498" t="str">
        <f t="shared" ref="AP122" si="405">IF(AO122=5,"Catastrófico",IF(AO122=4,"Mayor",IF(AO122=3,"Moderado",IF(AO122=2,"Moderado",IF(AO122=1,"Moderado")))))</f>
        <v>Moderado</v>
      </c>
      <c r="AQ122" s="499"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Moderado</v>
      </c>
      <c r="AR122" s="499"/>
      <c r="AS122" s="500" t="s">
        <v>425</v>
      </c>
    </row>
    <row r="123" spans="2:45" ht="30.75" thickBot="1" x14ac:dyDescent="0.3">
      <c r="B123" s="502"/>
      <c r="C123" s="452"/>
      <c r="D123" s="490"/>
      <c r="E123" s="490"/>
      <c r="F123" s="673"/>
      <c r="G123" s="673"/>
      <c r="H123" s="673"/>
      <c r="I123" s="673"/>
      <c r="J123" s="673"/>
      <c r="K123" s="673"/>
      <c r="L123" s="673"/>
      <c r="M123" s="666"/>
      <c r="N123" s="184" t="b">
        <f t="shared" si="235"/>
        <v>0</v>
      </c>
      <c r="O123" s="168"/>
      <c r="P123" s="184" t="b">
        <f t="shared" si="236"/>
        <v>0</v>
      </c>
      <c r="Q123" s="168"/>
      <c r="R123" s="184" t="b">
        <f t="shared" si="237"/>
        <v>0</v>
      </c>
      <c r="S123" s="168"/>
      <c r="T123" s="184" t="b">
        <f t="shared" si="238"/>
        <v>0</v>
      </c>
      <c r="U123" s="168"/>
      <c r="V123" s="184" t="b">
        <f t="shared" si="239"/>
        <v>0</v>
      </c>
      <c r="W123" s="168"/>
      <c r="X123" s="184" t="b">
        <f t="shared" si="240"/>
        <v>0</v>
      </c>
      <c r="Y123" s="168"/>
      <c r="Z123" s="184" t="b">
        <f t="shared" si="241"/>
        <v>0</v>
      </c>
      <c r="AA123" s="116">
        <f t="shared" si="242"/>
        <v>0</v>
      </c>
      <c r="AB123" s="117" t="str">
        <f t="shared" si="243"/>
        <v>Débil</v>
      </c>
      <c r="AC123" s="667"/>
      <c r="AD123" s="182" t="str">
        <f t="shared" si="244"/>
        <v>Débil</v>
      </c>
      <c r="AE123" s="118" t="str">
        <f t="shared" si="245"/>
        <v>0</v>
      </c>
      <c r="AF123" s="672"/>
      <c r="AG123" s="492"/>
      <c r="AH123" s="494"/>
      <c r="AI123" s="669"/>
      <c r="AJ123" s="495"/>
      <c r="AK123" s="495"/>
      <c r="AL123" s="495"/>
      <c r="AM123" s="669"/>
      <c r="AN123" s="497"/>
      <c r="AO123" s="497"/>
      <c r="AP123" s="498"/>
      <c r="AQ123" s="499"/>
      <c r="AR123" s="499"/>
      <c r="AS123" s="500"/>
    </row>
    <row r="124" spans="2:45" ht="38.25" x14ac:dyDescent="0.25">
      <c r="B124" s="502"/>
      <c r="C124" s="452"/>
      <c r="D124" s="490" t="str">
        <f>'3-IDENTIFICACIÓN DEL RIESGO'!G124</f>
        <v>Pérdida de documentación en los expedientes de procesos de investigación disciplinaria, en beneficio del o de los investigados</v>
      </c>
      <c r="E124" s="490"/>
      <c r="F124" s="673" t="s">
        <v>890</v>
      </c>
      <c r="G124" s="673" t="s">
        <v>643</v>
      </c>
      <c r="H124" s="673" t="s">
        <v>878</v>
      </c>
      <c r="I124" s="673" t="s">
        <v>879</v>
      </c>
      <c r="J124" s="673" t="s">
        <v>880</v>
      </c>
      <c r="K124" s="673" t="s">
        <v>881</v>
      </c>
      <c r="L124" s="673" t="s">
        <v>882</v>
      </c>
      <c r="M124" s="666" t="s">
        <v>186</v>
      </c>
      <c r="N124" s="184">
        <f t="shared" si="235"/>
        <v>15</v>
      </c>
      <c r="O124" s="168" t="s">
        <v>187</v>
      </c>
      <c r="P124" s="184">
        <f t="shared" si="236"/>
        <v>15</v>
      </c>
      <c r="Q124" s="168" t="s">
        <v>188</v>
      </c>
      <c r="R124" s="184">
        <f t="shared" si="237"/>
        <v>15</v>
      </c>
      <c r="S124" s="168" t="s">
        <v>61</v>
      </c>
      <c r="T124" s="184">
        <f t="shared" si="238"/>
        <v>15</v>
      </c>
      <c r="U124" s="168" t="s">
        <v>189</v>
      </c>
      <c r="V124" s="184">
        <f t="shared" si="239"/>
        <v>15</v>
      </c>
      <c r="W124" s="168" t="s">
        <v>190</v>
      </c>
      <c r="X124" s="184">
        <f t="shared" si="240"/>
        <v>15</v>
      </c>
      <c r="Y124" s="168" t="s">
        <v>193</v>
      </c>
      <c r="Z124" s="184">
        <f t="shared" si="241"/>
        <v>5</v>
      </c>
      <c r="AA124" s="116">
        <f t="shared" si="242"/>
        <v>95</v>
      </c>
      <c r="AB124" s="117" t="str">
        <f t="shared" si="243"/>
        <v>Moderado</v>
      </c>
      <c r="AC124" s="667" t="s">
        <v>58</v>
      </c>
      <c r="AD124" s="182" t="str">
        <f t="shared" si="244"/>
        <v>Moderado</v>
      </c>
      <c r="AE124" s="118" t="str">
        <f t="shared" si="245"/>
        <v>50</v>
      </c>
      <c r="AF124" s="668">
        <v>1</v>
      </c>
      <c r="AG124" s="491">
        <f t="shared" ref="AG124" si="407">(AE124+AE125)/AF124</f>
        <v>50</v>
      </c>
      <c r="AH124" s="493" t="str">
        <f t="shared" ref="AH124" si="408">IF(AG124&lt;50,"Débil",IF(AG124&lt;=99,"Moderado",IF(AG124=100,"Fuerte",IF(AG124="","ERROR"))))</f>
        <v>Moderado</v>
      </c>
      <c r="AI124" s="669" t="s">
        <v>92</v>
      </c>
      <c r="AJ124" s="495">
        <f t="shared" ref="AJ124" si="409">IF(AH124="Débil",0,IF(AND(AH124="Moderado",AI124="Directamente"),1,IF(AND(AH124="Moderado",AI124="No disminuye"),0,IF(AND(AH124="Fuerte",AI124="Directamente"),2,IF(AND(AH124="Fuerte",AI124="No disminuye"),0)))))</f>
        <v>1</v>
      </c>
      <c r="AK124" s="495">
        <f>('4-VALORACIÓN DEL RIESGO'!H67-AJ124)</f>
        <v>2</v>
      </c>
      <c r="AL124" s="495" t="str">
        <f t="shared" ref="AL124" si="410">IF(AK124=5,"Casi Seguro",IF(AK124=4,"Probable",IF(AK124=3,"Posible",IF(AK124=2,"Improbable",IF(AK124=1,"Rara Vez",IF(AK124=0,"Rara Vez",IF(AK124&lt;0,"Rara Vez")))))))</f>
        <v>Improbable</v>
      </c>
      <c r="AM124" s="669" t="s">
        <v>93</v>
      </c>
      <c r="AN124" s="496">
        <f t="shared" ref="AN124" si="411">IF(AH124="Débil",0,IF(AND(AH124="Moderado",AM124="Directamente"),1,IF(AND(AH124="Moderado",AM124="Indirectamente"),0,IF(AND(AH124="Moderado",AM124="No disminuye"),0,IF(AND(AH124="Fuerte",AM124="Directamente"),2,IF(AND(AH124="Fuerte",AM124="Indirectamente"),1,IF(AND(AH124="Fuerte",AM124="No disminuye"),0)))))))</f>
        <v>0</v>
      </c>
      <c r="AO124" s="496">
        <f>('4-VALORACIÓN DEL RIESGO'!AD67-AN124)</f>
        <v>5</v>
      </c>
      <c r="AP124" s="498" t="str">
        <f t="shared" ref="AP124" si="412">IF(AO124=5,"Catastrófico",IF(AO124=4,"Mayor",IF(AO124=3,"Moderado",IF(AO124=2,"Moderado",IF(AO124=1,"Moderado")))))</f>
        <v>Catastrófico</v>
      </c>
      <c r="AQ124" s="499" t="str">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Extremo</v>
      </c>
      <c r="AR124" s="499"/>
      <c r="AS124" s="500" t="s">
        <v>425</v>
      </c>
    </row>
    <row r="125" spans="2:45" ht="30.75" thickBot="1" x14ac:dyDescent="0.3">
      <c r="B125" s="502"/>
      <c r="C125" s="452"/>
      <c r="D125" s="490"/>
      <c r="E125" s="490"/>
      <c r="F125" s="673"/>
      <c r="G125" s="673"/>
      <c r="H125" s="673"/>
      <c r="I125" s="673"/>
      <c r="J125" s="673"/>
      <c r="K125" s="673"/>
      <c r="L125" s="673"/>
      <c r="M125" s="666"/>
      <c r="N125" s="184" t="b">
        <f t="shared" si="235"/>
        <v>0</v>
      </c>
      <c r="O125" s="168"/>
      <c r="P125" s="184" t="b">
        <f t="shared" si="236"/>
        <v>0</v>
      </c>
      <c r="Q125" s="168"/>
      <c r="R125" s="184" t="b">
        <f t="shared" si="237"/>
        <v>0</v>
      </c>
      <c r="S125" s="168"/>
      <c r="T125" s="184" t="b">
        <f t="shared" si="238"/>
        <v>0</v>
      </c>
      <c r="U125" s="168"/>
      <c r="V125" s="184" t="b">
        <f t="shared" si="239"/>
        <v>0</v>
      </c>
      <c r="W125" s="168"/>
      <c r="X125" s="184" t="b">
        <f t="shared" si="240"/>
        <v>0</v>
      </c>
      <c r="Y125" s="168"/>
      <c r="Z125" s="184" t="b">
        <f t="shared" si="241"/>
        <v>0</v>
      </c>
      <c r="AA125" s="116">
        <f t="shared" si="242"/>
        <v>0</v>
      </c>
      <c r="AB125" s="117" t="str">
        <f t="shared" si="243"/>
        <v>Débil</v>
      </c>
      <c r="AC125" s="667"/>
      <c r="AD125" s="182" t="str">
        <f t="shared" si="244"/>
        <v>Débil</v>
      </c>
      <c r="AE125" s="118" t="str">
        <f t="shared" si="245"/>
        <v>0</v>
      </c>
      <c r="AF125" s="672"/>
      <c r="AG125" s="492"/>
      <c r="AH125" s="494"/>
      <c r="AI125" s="669"/>
      <c r="AJ125" s="495"/>
      <c r="AK125" s="495"/>
      <c r="AL125" s="495"/>
      <c r="AM125" s="669"/>
      <c r="AN125" s="497"/>
      <c r="AO125" s="497"/>
      <c r="AP125" s="498"/>
      <c r="AQ125" s="499"/>
      <c r="AR125" s="499"/>
      <c r="AS125" s="500"/>
    </row>
    <row r="126" spans="2:45" ht="38.25" x14ac:dyDescent="0.25">
      <c r="B126" s="502"/>
      <c r="C126" s="452"/>
      <c r="D126" s="490" t="str">
        <f>'3-IDENTIFICACIÓN DEL RIESGO'!G126</f>
        <v>Prescripción o caducidad de la acción disciplinaria en favor de los implicados.</v>
      </c>
      <c r="E126" s="490"/>
      <c r="F126" s="673" t="s">
        <v>890</v>
      </c>
      <c r="G126" s="673" t="s">
        <v>643</v>
      </c>
      <c r="H126" s="673" t="s">
        <v>883</v>
      </c>
      <c r="I126" s="673" t="s">
        <v>884</v>
      </c>
      <c r="J126" s="673" t="s">
        <v>885</v>
      </c>
      <c r="K126" s="673" t="s">
        <v>881</v>
      </c>
      <c r="L126" s="673" t="s">
        <v>886</v>
      </c>
      <c r="M126" s="666" t="s">
        <v>186</v>
      </c>
      <c r="N126" s="184">
        <f t="shared" si="235"/>
        <v>15</v>
      </c>
      <c r="O126" s="168" t="s">
        <v>187</v>
      </c>
      <c r="P126" s="184">
        <f t="shared" si="236"/>
        <v>15</v>
      </c>
      <c r="Q126" s="168" t="s">
        <v>188</v>
      </c>
      <c r="R126" s="184">
        <f t="shared" si="237"/>
        <v>15</v>
      </c>
      <c r="S126" s="168" t="s">
        <v>192</v>
      </c>
      <c r="T126" s="184">
        <f t="shared" si="238"/>
        <v>10</v>
      </c>
      <c r="U126" s="168" t="s">
        <v>189</v>
      </c>
      <c r="V126" s="184">
        <f t="shared" si="239"/>
        <v>15</v>
      </c>
      <c r="W126" s="168" t="s">
        <v>190</v>
      </c>
      <c r="X126" s="184">
        <f t="shared" si="240"/>
        <v>15</v>
      </c>
      <c r="Y126" s="168" t="s">
        <v>193</v>
      </c>
      <c r="Z126" s="184">
        <f t="shared" si="241"/>
        <v>5</v>
      </c>
      <c r="AA126" s="116">
        <f t="shared" si="242"/>
        <v>90</v>
      </c>
      <c r="AB126" s="117" t="str">
        <f t="shared" si="243"/>
        <v>Moderado</v>
      </c>
      <c r="AC126" s="667" t="s">
        <v>58</v>
      </c>
      <c r="AD126" s="182" t="str">
        <f t="shared" si="244"/>
        <v>Moderado</v>
      </c>
      <c r="AE126" s="118" t="str">
        <f t="shared" si="245"/>
        <v>50</v>
      </c>
      <c r="AF126" s="668">
        <v>1</v>
      </c>
      <c r="AG126" s="491">
        <f t="shared" ref="AG126" si="414">(AE126+AE127)/AF126</f>
        <v>50</v>
      </c>
      <c r="AH126" s="493" t="str">
        <f t="shared" ref="AH126" si="415">IF(AG126&lt;50,"Débil",IF(AG126&lt;=99,"Moderado",IF(AG126=100,"Fuerte",IF(AG126="","ERROR"))))</f>
        <v>Moderado</v>
      </c>
      <c r="AI126" s="669" t="s">
        <v>92</v>
      </c>
      <c r="AJ126" s="495">
        <f t="shared" ref="AJ126" si="416">IF(AH126="Débil",0,IF(AND(AH126="Moderado",AI126="Directamente"),1,IF(AND(AH126="Moderado",AI126="No disminuye"),0,IF(AND(AH126="Fuerte",AI126="Directamente"),2,IF(AND(AH126="Fuerte",AI126="No disminuye"),0)))))</f>
        <v>1</v>
      </c>
      <c r="AK126" s="495">
        <f>('4-VALORACIÓN DEL RIESGO'!H68-AJ126)</f>
        <v>2</v>
      </c>
      <c r="AL126" s="495" t="str">
        <f t="shared" ref="AL126" si="417">IF(AK126=5,"Casi Seguro",IF(AK126=4,"Probable",IF(AK126=3,"Posible",IF(AK126=2,"Improbable",IF(AK126=1,"Rara Vez",IF(AK126=0,"Rara Vez",IF(AK126&lt;0,"Rara Vez")))))))</f>
        <v>Improbable</v>
      </c>
      <c r="AM126" s="669" t="s">
        <v>93</v>
      </c>
      <c r="AN126" s="496">
        <f t="shared" ref="AN126" si="418">IF(AH126="Débil",0,IF(AND(AH126="Moderado",AM126="Directamente"),1,IF(AND(AH126="Moderado",AM126="Indirectamente"),0,IF(AND(AH126="Moderado",AM126="No disminuye"),0,IF(AND(AH126="Fuerte",AM126="Directamente"),2,IF(AND(AH126="Fuerte",AM126="Indirectamente"),1,IF(AND(AH126="Fuerte",AM126="No disminuye"),0)))))))</f>
        <v>0</v>
      </c>
      <c r="AO126" s="496">
        <f>('4-VALORACIÓN DEL RIESGO'!AD68-AN126)</f>
        <v>5</v>
      </c>
      <c r="AP126" s="498" t="str">
        <f t="shared" ref="AP126" si="419">IF(AO126=5,"Catastrófico",IF(AO126=4,"Mayor",IF(AO126=3,"Moderado",IF(AO126=2,"Moderado",IF(AO126=1,"Moderado")))))</f>
        <v>Catastrófico</v>
      </c>
      <c r="AQ126" s="499" t="str">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499"/>
      <c r="AS126" s="500" t="s">
        <v>425</v>
      </c>
    </row>
    <row r="127" spans="2:45" ht="30.75" thickBot="1" x14ac:dyDescent="0.3">
      <c r="B127" s="502"/>
      <c r="C127" s="452"/>
      <c r="D127" s="490"/>
      <c r="E127" s="490"/>
      <c r="F127" s="673"/>
      <c r="G127" s="673"/>
      <c r="H127" s="673"/>
      <c r="I127" s="673"/>
      <c r="J127" s="673"/>
      <c r="K127" s="673"/>
      <c r="L127" s="673"/>
      <c r="M127" s="666"/>
      <c r="N127" s="184" t="b">
        <f t="shared" si="235"/>
        <v>0</v>
      </c>
      <c r="O127" s="168"/>
      <c r="P127" s="184" t="b">
        <f t="shared" si="236"/>
        <v>0</v>
      </c>
      <c r="Q127" s="168"/>
      <c r="R127" s="184" t="b">
        <f t="shared" si="237"/>
        <v>0</v>
      </c>
      <c r="S127" s="168"/>
      <c r="T127" s="184" t="b">
        <f t="shared" si="238"/>
        <v>0</v>
      </c>
      <c r="U127" s="168"/>
      <c r="V127" s="184" t="b">
        <f t="shared" si="239"/>
        <v>0</v>
      </c>
      <c r="W127" s="168"/>
      <c r="X127" s="184" t="b">
        <f t="shared" si="240"/>
        <v>0</v>
      </c>
      <c r="Y127" s="168"/>
      <c r="Z127" s="184" t="b">
        <f t="shared" si="241"/>
        <v>0</v>
      </c>
      <c r="AA127" s="116">
        <f t="shared" si="242"/>
        <v>0</v>
      </c>
      <c r="AB127" s="117" t="str">
        <f t="shared" si="243"/>
        <v>Débil</v>
      </c>
      <c r="AC127" s="667"/>
      <c r="AD127" s="182" t="str">
        <f t="shared" si="244"/>
        <v>Débil</v>
      </c>
      <c r="AE127" s="118" t="str">
        <f t="shared" si="245"/>
        <v>0</v>
      </c>
      <c r="AF127" s="672"/>
      <c r="AG127" s="492"/>
      <c r="AH127" s="494"/>
      <c r="AI127" s="669"/>
      <c r="AJ127" s="495"/>
      <c r="AK127" s="495"/>
      <c r="AL127" s="495"/>
      <c r="AM127" s="669"/>
      <c r="AN127" s="497"/>
      <c r="AO127" s="497"/>
      <c r="AP127" s="498"/>
      <c r="AQ127" s="499"/>
      <c r="AR127" s="499"/>
      <c r="AS127" s="500"/>
    </row>
    <row r="128" spans="2:45" ht="38.25" x14ac:dyDescent="0.25">
      <c r="B128" s="502"/>
      <c r="C128" s="452"/>
      <c r="D128" s="490" t="str">
        <f>'3-IDENTIFICACIÓN DEL RIESGO'!G128</f>
        <v>Incumplimiento de la  reserva sumarial de la acción disciplinaria en favor de terceros (Artículo 95 de Ley 734 de 2002)</v>
      </c>
      <c r="E128" s="490"/>
      <c r="F128" s="673" t="s">
        <v>890</v>
      </c>
      <c r="G128" s="673" t="s">
        <v>649</v>
      </c>
      <c r="H128" s="673" t="s">
        <v>883</v>
      </c>
      <c r="I128" s="673" t="s">
        <v>884</v>
      </c>
      <c r="J128" s="673" t="s">
        <v>885</v>
      </c>
      <c r="K128" s="673" t="s">
        <v>887</v>
      </c>
      <c r="L128" s="673" t="s">
        <v>886</v>
      </c>
      <c r="M128" s="666" t="s">
        <v>186</v>
      </c>
      <c r="N128" s="184">
        <f t="shared" si="235"/>
        <v>15</v>
      </c>
      <c r="O128" s="168" t="s">
        <v>187</v>
      </c>
      <c r="P128" s="184">
        <f t="shared" si="236"/>
        <v>15</v>
      </c>
      <c r="Q128" s="168" t="s">
        <v>188</v>
      </c>
      <c r="R128" s="184">
        <f t="shared" si="237"/>
        <v>15</v>
      </c>
      <c r="S128" s="168" t="s">
        <v>192</v>
      </c>
      <c r="T128" s="184">
        <f t="shared" si="238"/>
        <v>10</v>
      </c>
      <c r="U128" s="168" t="s">
        <v>189</v>
      </c>
      <c r="V128" s="184">
        <f t="shared" si="239"/>
        <v>15</v>
      </c>
      <c r="W128" s="168" t="s">
        <v>190</v>
      </c>
      <c r="X128" s="184">
        <f t="shared" si="240"/>
        <v>15</v>
      </c>
      <c r="Y128" s="168" t="s">
        <v>193</v>
      </c>
      <c r="Z128" s="184">
        <f t="shared" si="241"/>
        <v>5</v>
      </c>
      <c r="AA128" s="116">
        <f t="shared" si="242"/>
        <v>90</v>
      </c>
      <c r="AB128" s="117" t="str">
        <f t="shared" si="243"/>
        <v>Moderado</v>
      </c>
      <c r="AC128" s="667" t="s">
        <v>58</v>
      </c>
      <c r="AD128" s="182" t="str">
        <f t="shared" si="244"/>
        <v>Moderado</v>
      </c>
      <c r="AE128" s="118" t="str">
        <f t="shared" si="245"/>
        <v>50</v>
      </c>
      <c r="AF128" s="668">
        <v>2</v>
      </c>
      <c r="AG128" s="491">
        <f t="shared" ref="AG128" si="421">(AE128+AE129)/AF128</f>
        <v>50</v>
      </c>
      <c r="AH128" s="493" t="str">
        <f t="shared" ref="AH128" si="422">IF(AG128&lt;50,"Débil",IF(AG128&lt;=99,"Moderado",IF(AG128=100,"Fuerte",IF(AG128="","ERROR"))))</f>
        <v>Moderado</v>
      </c>
      <c r="AI128" s="669" t="s">
        <v>92</v>
      </c>
      <c r="AJ128" s="495">
        <f t="shared" ref="AJ128" si="423">IF(AH128="Débil",0,IF(AND(AH128="Moderado",AI128="Directamente"),1,IF(AND(AH128="Moderado",AI128="No disminuye"),0,IF(AND(AH128="Fuerte",AI128="Directamente"),2,IF(AND(AH128="Fuerte",AI128="No disminuye"),0)))))</f>
        <v>1</v>
      </c>
      <c r="AK128" s="495">
        <f>('4-VALORACIÓN DEL RIESGO'!H69-AJ128)</f>
        <v>2</v>
      </c>
      <c r="AL128" s="495" t="str">
        <f t="shared" ref="AL128" si="424">IF(AK128=5,"Casi Seguro",IF(AK128=4,"Probable",IF(AK128=3,"Posible",IF(AK128=2,"Improbable",IF(AK128=1,"Rara Vez",IF(AK128=0,"Rara Vez",IF(AK128&lt;0,"Rara Vez")))))))</f>
        <v>Improbable</v>
      </c>
      <c r="AM128" s="669" t="s">
        <v>93</v>
      </c>
      <c r="AN128" s="496">
        <f t="shared" ref="AN128" si="425">IF(AH128="Débil",0,IF(AND(AH128="Moderado",AM128="Directamente"),1,IF(AND(AH128="Moderado",AM128="Indirectamente"),0,IF(AND(AH128="Moderado",AM128="No disminuye"),0,IF(AND(AH128="Fuerte",AM128="Directamente"),2,IF(AND(AH128="Fuerte",AM128="Indirectamente"),1,IF(AND(AH128="Fuerte",AM128="No disminuye"),0)))))))</f>
        <v>0</v>
      </c>
      <c r="AO128" s="496">
        <f>('4-VALORACIÓN DEL RIESGO'!AD69-AN128)</f>
        <v>5</v>
      </c>
      <c r="AP128" s="498" t="str">
        <f t="shared" ref="AP128" si="426">IF(AO128=5,"Catastrófico",IF(AO128=4,"Mayor",IF(AO128=3,"Moderado",IF(AO128=2,"Moderado",IF(AO128=1,"Moderado")))))</f>
        <v>Catastrófico</v>
      </c>
      <c r="AQ128" s="499" t="str">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Extremo</v>
      </c>
      <c r="AR128" s="499"/>
      <c r="AS128" s="500" t="s">
        <v>425</v>
      </c>
    </row>
    <row r="129" spans="2:45" ht="39" thickBot="1" x14ac:dyDescent="0.3">
      <c r="B129" s="503"/>
      <c r="C129" s="453"/>
      <c r="D129" s="490"/>
      <c r="E129" s="490"/>
      <c r="F129" s="673" t="s">
        <v>890</v>
      </c>
      <c r="G129" s="673" t="s">
        <v>649</v>
      </c>
      <c r="H129" s="673" t="s">
        <v>883</v>
      </c>
      <c r="I129" s="673" t="s">
        <v>884</v>
      </c>
      <c r="J129" s="673" t="s">
        <v>885</v>
      </c>
      <c r="K129" s="673" t="s">
        <v>888</v>
      </c>
      <c r="L129" s="673" t="s">
        <v>889</v>
      </c>
      <c r="M129" s="666" t="s">
        <v>186</v>
      </c>
      <c r="N129" s="184">
        <f t="shared" si="235"/>
        <v>15</v>
      </c>
      <c r="O129" s="168" t="s">
        <v>187</v>
      </c>
      <c r="P129" s="184">
        <f t="shared" si="236"/>
        <v>15</v>
      </c>
      <c r="Q129" s="168" t="s">
        <v>188</v>
      </c>
      <c r="R129" s="184">
        <f t="shared" si="237"/>
        <v>15</v>
      </c>
      <c r="S129" s="168" t="s">
        <v>192</v>
      </c>
      <c r="T129" s="184">
        <f t="shared" si="238"/>
        <v>10</v>
      </c>
      <c r="U129" s="168" t="s">
        <v>189</v>
      </c>
      <c r="V129" s="184">
        <f t="shared" si="239"/>
        <v>15</v>
      </c>
      <c r="W129" s="168" t="s">
        <v>190</v>
      </c>
      <c r="X129" s="184">
        <f t="shared" si="240"/>
        <v>15</v>
      </c>
      <c r="Y129" s="168" t="s">
        <v>193</v>
      </c>
      <c r="Z129" s="184">
        <f t="shared" si="241"/>
        <v>5</v>
      </c>
      <c r="AA129" s="116">
        <f t="shared" si="242"/>
        <v>90</v>
      </c>
      <c r="AB129" s="117" t="str">
        <f t="shared" si="243"/>
        <v>Moderado</v>
      </c>
      <c r="AC129" s="667" t="s">
        <v>58</v>
      </c>
      <c r="AD129" s="182" t="str">
        <f t="shared" si="244"/>
        <v>Moderado</v>
      </c>
      <c r="AE129" s="118" t="str">
        <f t="shared" si="245"/>
        <v>50</v>
      </c>
      <c r="AF129" s="672"/>
      <c r="AG129" s="492"/>
      <c r="AH129" s="494"/>
      <c r="AI129" s="669"/>
      <c r="AJ129" s="495"/>
      <c r="AK129" s="495"/>
      <c r="AL129" s="495"/>
      <c r="AM129" s="669"/>
      <c r="AN129" s="497"/>
      <c r="AO129" s="497"/>
      <c r="AP129" s="498"/>
      <c r="AQ129" s="499"/>
      <c r="AR129" s="499"/>
      <c r="AS129" s="500"/>
    </row>
    <row r="130" spans="2:45" ht="71.25" customHeight="1" x14ac:dyDescent="0.25">
      <c r="B130" s="501" t="str">
        <f>'3-IDENTIFICACIÓN DEL RIESGO'!B130</f>
        <v>Apoyo Jurídico</v>
      </c>
      <c r="C130" s="451" t="str">
        <f>'3-IDENTIFICACIÓN DEL RIESGO'!E130</f>
        <v>1. Oficina Jurídica</v>
      </c>
      <c r="D130" s="490" t="str">
        <f>'3-IDENTIFICACIÓN DEL RIESGO'!G130</f>
        <v xml:space="preserve">Emitir conceptos y viabilidades jurídicas para favorecer intereses propios o de terceros </v>
      </c>
      <c r="E130" s="490"/>
      <c r="F130" s="673" t="s">
        <v>805</v>
      </c>
      <c r="G130" s="673" t="s">
        <v>805</v>
      </c>
      <c r="H130" s="673" t="s">
        <v>806</v>
      </c>
      <c r="I130" s="673" t="s">
        <v>807</v>
      </c>
      <c r="J130" s="673" t="s">
        <v>808</v>
      </c>
      <c r="K130" s="673" t="s">
        <v>929</v>
      </c>
      <c r="L130" s="673" t="s">
        <v>928</v>
      </c>
      <c r="M130" s="666" t="s">
        <v>186</v>
      </c>
      <c r="N130" s="184">
        <f t="shared" si="235"/>
        <v>15</v>
      </c>
      <c r="O130" s="168" t="s">
        <v>187</v>
      </c>
      <c r="P130" s="184">
        <f t="shared" si="236"/>
        <v>15</v>
      </c>
      <c r="Q130" s="168" t="s">
        <v>188</v>
      </c>
      <c r="R130" s="184">
        <f t="shared" si="237"/>
        <v>15</v>
      </c>
      <c r="S130" s="168" t="s">
        <v>61</v>
      </c>
      <c r="T130" s="184">
        <f t="shared" si="238"/>
        <v>15</v>
      </c>
      <c r="U130" s="168" t="s">
        <v>189</v>
      </c>
      <c r="V130" s="184">
        <f t="shared" si="239"/>
        <v>15</v>
      </c>
      <c r="W130" s="168" t="s">
        <v>876</v>
      </c>
      <c r="X130" s="184">
        <f t="shared" si="240"/>
        <v>15</v>
      </c>
      <c r="Y130" s="168" t="s">
        <v>877</v>
      </c>
      <c r="Z130" s="184">
        <f t="shared" si="241"/>
        <v>10</v>
      </c>
      <c r="AA130" s="116">
        <f t="shared" si="242"/>
        <v>100</v>
      </c>
      <c r="AB130" s="117" t="str">
        <f t="shared" si="243"/>
        <v>Fuerte</v>
      </c>
      <c r="AC130" s="667" t="s">
        <v>64</v>
      </c>
      <c r="AD130" s="182" t="str">
        <f t="shared" si="244"/>
        <v>Fuerte</v>
      </c>
      <c r="AE130" s="118" t="str">
        <f t="shared" si="245"/>
        <v>100</v>
      </c>
      <c r="AF130" s="668">
        <v>1</v>
      </c>
      <c r="AG130" s="491">
        <f t="shared" ref="AG130" si="428">(AE130+AE131)/AF130</f>
        <v>100</v>
      </c>
      <c r="AH130" s="493" t="str">
        <f t="shared" ref="AH130" si="429">IF(AG130&lt;50,"Débil",IF(AG130&lt;=99,"Moderado",IF(AG130=100,"Fuerte",IF(AG130="","ERROR"))))</f>
        <v>Fuerte</v>
      </c>
      <c r="AI130" s="669" t="s">
        <v>92</v>
      </c>
      <c r="AJ130" s="495">
        <f t="shared" ref="AJ130" si="430">IF(AH130="Débil",0,IF(AND(AH130="Moderado",AI130="Directamente"),1,IF(AND(AH130="Moderado",AI130="No disminuye"),0,IF(AND(AH130="Fuerte",AI130="Directamente"),2,IF(AND(AH130="Fuerte",AI130="No disminuye"),0)))))</f>
        <v>2</v>
      </c>
      <c r="AK130" s="495">
        <f>('4-VALORACIÓN DEL RIESGO'!H70-AJ130)</f>
        <v>1</v>
      </c>
      <c r="AL130" s="495" t="str">
        <f t="shared" ref="AL130" si="431">IF(AK130=5,"Casi Seguro",IF(AK130=4,"Probable",IF(AK130=3,"Posible",IF(AK130=2,"Improbable",IF(AK130=1,"Rara Vez",IF(AK130=0,"Rara Vez",IF(AK130&lt;0,"Rara Vez")))))))</f>
        <v>Rara Vez</v>
      </c>
      <c r="AM130" s="669" t="s">
        <v>92</v>
      </c>
      <c r="AN130" s="496">
        <f t="shared" ref="AN130" si="432">IF(AH130="Débil",0,IF(AND(AH130="Moderado",AM130="Directamente"),1,IF(AND(AH130="Moderado",AM130="Indirectamente"),0,IF(AND(AH130="Moderado",AM130="No disminuye"),0,IF(AND(AH130="Fuerte",AM130="Directamente"),2,IF(AND(AH130="Fuerte",AM130="Indirectamente"),1,IF(AND(AH130="Fuerte",AM130="No disminuye"),0)))))))</f>
        <v>2</v>
      </c>
      <c r="AO130" s="496">
        <f>('4-VALORACIÓN DEL RIESGO'!AD70-AN130)</f>
        <v>3</v>
      </c>
      <c r="AP130" s="498" t="str">
        <f t="shared" ref="AP130" si="433">IF(AO130=5,"Catastrófico",IF(AO130=4,"Mayor",IF(AO130=3,"Moderado",IF(AO130=2,"Moderado",IF(AO130=1,"Moderado")))))</f>
        <v>Moderado</v>
      </c>
      <c r="AQ130" s="499" t="str">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Moderado</v>
      </c>
      <c r="AR130" s="499"/>
      <c r="AS130" s="500" t="s">
        <v>425</v>
      </c>
    </row>
    <row r="131" spans="2:45" ht="30.75" thickBot="1" x14ac:dyDescent="0.3">
      <c r="B131" s="502"/>
      <c r="C131" s="452"/>
      <c r="D131" s="490"/>
      <c r="E131" s="490"/>
      <c r="F131" s="673"/>
      <c r="G131" s="673"/>
      <c r="H131" s="673"/>
      <c r="I131" s="673"/>
      <c r="J131" s="673"/>
      <c r="K131" s="673"/>
      <c r="L131" s="673"/>
      <c r="M131" s="666"/>
      <c r="N131" s="184" t="b">
        <f t="shared" si="235"/>
        <v>0</v>
      </c>
      <c r="O131" s="168"/>
      <c r="P131" s="184" t="b">
        <f t="shared" si="236"/>
        <v>0</v>
      </c>
      <c r="Q131" s="168"/>
      <c r="R131" s="184" t="b">
        <f t="shared" si="237"/>
        <v>0</v>
      </c>
      <c r="S131" s="168"/>
      <c r="T131" s="184" t="b">
        <f t="shared" si="238"/>
        <v>0</v>
      </c>
      <c r="U131" s="168"/>
      <c r="V131" s="184" t="b">
        <f t="shared" si="239"/>
        <v>0</v>
      </c>
      <c r="W131" s="168"/>
      <c r="X131" s="184" t="b">
        <f t="shared" si="240"/>
        <v>0</v>
      </c>
      <c r="Y131" s="168"/>
      <c r="Z131" s="184" t="b">
        <f t="shared" si="241"/>
        <v>0</v>
      </c>
      <c r="AA131" s="116">
        <f t="shared" si="242"/>
        <v>0</v>
      </c>
      <c r="AB131" s="117" t="str">
        <f t="shared" si="243"/>
        <v>Débil</v>
      </c>
      <c r="AC131" s="667"/>
      <c r="AD131" s="182" t="str">
        <f t="shared" si="244"/>
        <v>Débil</v>
      </c>
      <c r="AE131" s="118" t="str">
        <f t="shared" si="245"/>
        <v>0</v>
      </c>
      <c r="AF131" s="672"/>
      <c r="AG131" s="492"/>
      <c r="AH131" s="494"/>
      <c r="AI131" s="669"/>
      <c r="AJ131" s="495"/>
      <c r="AK131" s="495"/>
      <c r="AL131" s="495"/>
      <c r="AM131" s="669"/>
      <c r="AN131" s="497"/>
      <c r="AO131" s="497"/>
      <c r="AP131" s="498"/>
      <c r="AQ131" s="499"/>
      <c r="AR131" s="499"/>
      <c r="AS131" s="500"/>
    </row>
    <row r="132" spans="2:45" ht="72" customHeight="1" x14ac:dyDescent="0.25">
      <c r="B132" s="502"/>
      <c r="C132" s="452"/>
      <c r="D132" s="490" t="str">
        <f>'3-IDENTIFICACIÓN DEL RIESGO'!G132</f>
        <v xml:space="preserve">Aplicación discrecional de las normas para favorecer intereses de terceros </v>
      </c>
      <c r="E132" s="490"/>
      <c r="F132" s="673" t="s">
        <v>805</v>
      </c>
      <c r="G132" s="673" t="s">
        <v>809</v>
      </c>
      <c r="H132" s="673" t="s">
        <v>806</v>
      </c>
      <c r="I132" s="673" t="s">
        <v>810</v>
      </c>
      <c r="J132" s="673" t="s">
        <v>808</v>
      </c>
      <c r="K132" s="673" t="s">
        <v>929</v>
      </c>
      <c r="L132" s="673" t="s">
        <v>928</v>
      </c>
      <c r="M132" s="666" t="s">
        <v>694</v>
      </c>
      <c r="N132" s="184">
        <f t="shared" si="235"/>
        <v>15</v>
      </c>
      <c r="O132" s="168" t="s">
        <v>872</v>
      </c>
      <c r="P132" s="184">
        <f t="shared" si="236"/>
        <v>15</v>
      </c>
      <c r="Q132" s="168" t="s">
        <v>873</v>
      </c>
      <c r="R132" s="184">
        <f t="shared" si="237"/>
        <v>15</v>
      </c>
      <c r="S132" s="168" t="s">
        <v>192</v>
      </c>
      <c r="T132" s="184">
        <f t="shared" si="238"/>
        <v>10</v>
      </c>
      <c r="U132" s="168" t="s">
        <v>189</v>
      </c>
      <c r="V132" s="184">
        <f t="shared" si="239"/>
        <v>15</v>
      </c>
      <c r="W132" s="168" t="s">
        <v>190</v>
      </c>
      <c r="X132" s="184">
        <f t="shared" si="240"/>
        <v>15</v>
      </c>
      <c r="Y132" s="168" t="s">
        <v>191</v>
      </c>
      <c r="Z132" s="184">
        <f t="shared" si="241"/>
        <v>10</v>
      </c>
      <c r="AA132" s="116">
        <f t="shared" si="242"/>
        <v>95</v>
      </c>
      <c r="AB132" s="117" t="str">
        <f t="shared" si="243"/>
        <v>Moderado</v>
      </c>
      <c r="AC132" s="667" t="s">
        <v>58</v>
      </c>
      <c r="AD132" s="182" t="str">
        <f t="shared" si="244"/>
        <v>Moderado</v>
      </c>
      <c r="AE132" s="118" t="str">
        <f t="shared" si="245"/>
        <v>50</v>
      </c>
      <c r="AF132" s="668">
        <v>1</v>
      </c>
      <c r="AG132" s="491">
        <f t="shared" ref="AG132" si="435">(AE132+AE133)/AF132</f>
        <v>50</v>
      </c>
      <c r="AH132" s="493" t="str">
        <f t="shared" ref="AH132" si="436">IF(AG132&lt;50,"Débil",IF(AG132&lt;=99,"Moderado",IF(AG132=100,"Fuerte",IF(AG132="","ERROR"))))</f>
        <v>Moderado</v>
      </c>
      <c r="AI132" s="669" t="s">
        <v>92</v>
      </c>
      <c r="AJ132" s="495">
        <f t="shared" ref="AJ132" si="437">IF(AH132="Débil",0,IF(AND(AH132="Moderado",AI132="Directamente"),1,IF(AND(AH132="Moderado",AI132="No disminuye"),0,IF(AND(AH132="Fuerte",AI132="Directamente"),2,IF(AND(AH132="Fuerte",AI132="No disminuye"),0)))))</f>
        <v>1</v>
      </c>
      <c r="AK132" s="495">
        <f>('4-VALORACIÓN DEL RIESGO'!H71-AJ132)</f>
        <v>3</v>
      </c>
      <c r="AL132" s="495" t="str">
        <f t="shared" ref="AL132" si="438">IF(AK132=5,"Casi Seguro",IF(AK132=4,"Probable",IF(AK132=3,"Posible",IF(AK132=2,"Improbable",IF(AK132=1,"Rara Vez",IF(AK132=0,"Rara Vez",IF(AK132&lt;0,"Rara Vez")))))))</f>
        <v>Posible</v>
      </c>
      <c r="AM132" s="669" t="s">
        <v>92</v>
      </c>
      <c r="AN132" s="496">
        <f t="shared" ref="AN132" si="439">IF(AH132="Débil",0,IF(AND(AH132="Moderado",AM132="Directamente"),1,IF(AND(AH132="Moderado",AM132="Indirectamente"),0,IF(AND(AH132="Moderado",AM132="No disminuye"),0,IF(AND(AH132="Fuerte",AM132="Directamente"),2,IF(AND(AH132="Fuerte",AM132="Indirectamente"),1,IF(AND(AH132="Fuerte",AM132="No disminuye"),0)))))))</f>
        <v>1</v>
      </c>
      <c r="AO132" s="496">
        <f>('4-VALORACIÓN DEL RIESGO'!AD71-AN132)</f>
        <v>4</v>
      </c>
      <c r="AP132" s="498" t="str">
        <f t="shared" ref="AP132" si="440">IF(AO132=5,"Catastrófico",IF(AO132=4,"Mayor",IF(AO132=3,"Moderado",IF(AO132=2,"Moderado",IF(AO132=1,"Moderado")))))</f>
        <v>Mayor</v>
      </c>
      <c r="AQ132" s="499" t="str">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499"/>
      <c r="AS132" s="500" t="s">
        <v>425</v>
      </c>
    </row>
    <row r="133" spans="2:45" ht="30.75" thickBot="1" x14ac:dyDescent="0.3">
      <c r="B133" s="502"/>
      <c r="C133" s="452"/>
      <c r="D133" s="490"/>
      <c r="E133" s="490"/>
      <c r="F133" s="673"/>
      <c r="G133" s="673"/>
      <c r="H133" s="673"/>
      <c r="I133" s="673"/>
      <c r="J133" s="673"/>
      <c r="K133" s="673"/>
      <c r="L133" s="673"/>
      <c r="M133" s="666"/>
      <c r="N133" s="184" t="b">
        <f t="shared" si="235"/>
        <v>0</v>
      </c>
      <c r="O133" s="168"/>
      <c r="P133" s="184" t="b">
        <f t="shared" si="236"/>
        <v>0</v>
      </c>
      <c r="Q133" s="168"/>
      <c r="R133" s="184" t="b">
        <f t="shared" si="237"/>
        <v>0</v>
      </c>
      <c r="S133" s="168"/>
      <c r="T133" s="184" t="b">
        <f t="shared" si="238"/>
        <v>0</v>
      </c>
      <c r="U133" s="168"/>
      <c r="V133" s="184" t="b">
        <f t="shared" si="239"/>
        <v>0</v>
      </c>
      <c r="W133" s="168"/>
      <c r="X133" s="184" t="b">
        <f t="shared" si="240"/>
        <v>0</v>
      </c>
      <c r="Y133" s="168"/>
      <c r="Z133" s="184" t="b">
        <f t="shared" si="241"/>
        <v>0</v>
      </c>
      <c r="AA133" s="116">
        <f t="shared" si="242"/>
        <v>0</v>
      </c>
      <c r="AB133" s="117" t="str">
        <f t="shared" si="243"/>
        <v>Débil</v>
      </c>
      <c r="AC133" s="667"/>
      <c r="AD133" s="182" t="str">
        <f t="shared" si="244"/>
        <v>Débil</v>
      </c>
      <c r="AE133" s="118" t="str">
        <f t="shared" si="245"/>
        <v>0</v>
      </c>
      <c r="AF133" s="672"/>
      <c r="AG133" s="492"/>
      <c r="AH133" s="494"/>
      <c r="AI133" s="669"/>
      <c r="AJ133" s="495"/>
      <c r="AK133" s="495"/>
      <c r="AL133" s="495"/>
      <c r="AM133" s="669"/>
      <c r="AN133" s="497"/>
      <c r="AO133" s="497"/>
      <c r="AP133" s="498"/>
      <c r="AQ133" s="499"/>
      <c r="AR133" s="499"/>
      <c r="AS133" s="500"/>
    </row>
    <row r="134" spans="2:45" ht="81" customHeight="1" x14ac:dyDescent="0.25">
      <c r="B134" s="502"/>
      <c r="C134" s="452"/>
      <c r="D134" s="490" t="str">
        <f>'3-IDENTIFICACIÓN DEL RIESGO'!G134</f>
        <v>No ejecutar las acciones de cobro coactivo para favorecer intereses propios o de terceros.</v>
      </c>
      <c r="E134" s="490"/>
      <c r="F134" s="673" t="s">
        <v>811</v>
      </c>
      <c r="G134" s="673" t="s">
        <v>812</v>
      </c>
      <c r="H134" s="673" t="s">
        <v>813</v>
      </c>
      <c r="I134" s="673" t="s">
        <v>814</v>
      </c>
      <c r="J134" s="673" t="s">
        <v>815</v>
      </c>
      <c r="K134" s="673" t="s">
        <v>929</v>
      </c>
      <c r="L134" s="673" t="s">
        <v>930</v>
      </c>
      <c r="M134" s="666" t="s">
        <v>694</v>
      </c>
      <c r="N134" s="184">
        <f t="shared" si="235"/>
        <v>15</v>
      </c>
      <c r="O134" s="168" t="s">
        <v>872</v>
      </c>
      <c r="P134" s="184">
        <f t="shared" si="236"/>
        <v>15</v>
      </c>
      <c r="Q134" s="168" t="s">
        <v>873</v>
      </c>
      <c r="R134" s="184">
        <f t="shared" si="237"/>
        <v>15</v>
      </c>
      <c r="S134" s="168" t="s">
        <v>61</v>
      </c>
      <c r="T134" s="184">
        <f t="shared" si="238"/>
        <v>15</v>
      </c>
      <c r="U134" s="168" t="s">
        <v>875</v>
      </c>
      <c r="V134" s="184">
        <f t="shared" si="239"/>
        <v>15</v>
      </c>
      <c r="W134" s="168" t="s">
        <v>876</v>
      </c>
      <c r="X134" s="184">
        <f t="shared" si="240"/>
        <v>15</v>
      </c>
      <c r="Y134" s="168" t="s">
        <v>877</v>
      </c>
      <c r="Z134" s="184">
        <f t="shared" si="241"/>
        <v>10</v>
      </c>
      <c r="AA134" s="116">
        <f t="shared" si="242"/>
        <v>100</v>
      </c>
      <c r="AB134" s="117" t="str">
        <f t="shared" si="243"/>
        <v>Fuerte</v>
      </c>
      <c r="AC134" s="667" t="s">
        <v>64</v>
      </c>
      <c r="AD134" s="182" t="str">
        <f t="shared" si="244"/>
        <v>Fuerte</v>
      </c>
      <c r="AE134" s="118" t="str">
        <f t="shared" si="245"/>
        <v>100</v>
      </c>
      <c r="AF134" s="668">
        <v>1</v>
      </c>
      <c r="AG134" s="491">
        <f t="shared" ref="AG134" si="442">(AE134+AE135)/AF134</f>
        <v>100</v>
      </c>
      <c r="AH134" s="493" t="str">
        <f t="shared" ref="AH134" si="443">IF(AG134&lt;50,"Débil",IF(AG134&lt;=99,"Moderado",IF(AG134=100,"Fuerte",IF(AG134="","ERROR"))))</f>
        <v>Fuerte</v>
      </c>
      <c r="AI134" s="669" t="s">
        <v>92</v>
      </c>
      <c r="AJ134" s="495">
        <f t="shared" ref="AJ134" si="444">IF(AH134="Débil",0,IF(AND(AH134="Moderado",AI134="Directamente"),1,IF(AND(AH134="Moderado",AI134="No disminuye"),0,IF(AND(AH134="Fuerte",AI134="Directamente"),2,IF(AND(AH134="Fuerte",AI134="No disminuye"),0)))))</f>
        <v>2</v>
      </c>
      <c r="AK134" s="495">
        <f>('4-VALORACIÓN DEL RIESGO'!H72-AJ134)</f>
        <v>-1</v>
      </c>
      <c r="AL134" s="495" t="str">
        <f t="shared" ref="AL134" si="445">IF(AK134=5,"Casi Seguro",IF(AK134=4,"Probable",IF(AK134=3,"Posible",IF(AK134=2,"Improbable",IF(AK134=1,"Rara Vez",IF(AK134=0,"Rara Vez",IF(AK134&lt;0,"Rara Vez")))))))</f>
        <v>Rara Vez</v>
      </c>
      <c r="AM134" s="669" t="s">
        <v>92</v>
      </c>
      <c r="AN134" s="496">
        <f t="shared" ref="AN134" si="446">IF(AH134="Débil",0,IF(AND(AH134="Moderado",AM134="Directamente"),1,IF(AND(AH134="Moderado",AM134="Indirectamente"),0,IF(AND(AH134="Moderado",AM134="No disminuye"),0,IF(AND(AH134="Fuerte",AM134="Directamente"),2,IF(AND(AH134="Fuerte",AM134="Indirectamente"),1,IF(AND(AH134="Fuerte",AM134="No disminuye"),0)))))))</f>
        <v>2</v>
      </c>
      <c r="AO134" s="496">
        <f>('4-VALORACIÓN DEL RIESGO'!AD72-AN134)</f>
        <v>2</v>
      </c>
      <c r="AP134" s="498" t="str">
        <f t="shared" ref="AP134" si="447">IF(AO134=5,"Catastrófico",IF(AO134=4,"Mayor",IF(AO134=3,"Moderado",IF(AO134=2,"Moderado",IF(AO134=1,"Moderado")))))</f>
        <v>Moderado</v>
      </c>
      <c r="AQ134" s="499" t="str">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Moderado</v>
      </c>
      <c r="AR134" s="499"/>
      <c r="AS134" s="500" t="s">
        <v>425</v>
      </c>
    </row>
    <row r="135" spans="2:45" ht="30.75" thickBot="1" x14ac:dyDescent="0.3">
      <c r="B135" s="502"/>
      <c r="C135" s="452"/>
      <c r="D135" s="490"/>
      <c r="E135" s="490"/>
      <c r="F135" s="673"/>
      <c r="G135" s="673"/>
      <c r="H135" s="673"/>
      <c r="I135" s="673"/>
      <c r="J135" s="673"/>
      <c r="K135" s="673"/>
      <c r="L135" s="673"/>
      <c r="M135" s="666"/>
      <c r="N135" s="184" t="b">
        <f t="shared" si="235"/>
        <v>0</v>
      </c>
      <c r="O135" s="168"/>
      <c r="P135" s="184" t="b">
        <f t="shared" si="236"/>
        <v>0</v>
      </c>
      <c r="Q135" s="168"/>
      <c r="R135" s="184" t="b">
        <f t="shared" si="237"/>
        <v>0</v>
      </c>
      <c r="S135" s="168"/>
      <c r="T135" s="184" t="b">
        <f t="shared" si="238"/>
        <v>0</v>
      </c>
      <c r="U135" s="168"/>
      <c r="V135" s="184" t="b">
        <f t="shared" si="239"/>
        <v>0</v>
      </c>
      <c r="W135" s="168"/>
      <c r="X135" s="184" t="b">
        <f t="shared" si="240"/>
        <v>0</v>
      </c>
      <c r="Y135" s="168"/>
      <c r="Z135" s="184" t="b">
        <f t="shared" si="241"/>
        <v>0</v>
      </c>
      <c r="AA135" s="116">
        <f t="shared" si="242"/>
        <v>0</v>
      </c>
      <c r="AB135" s="117" t="str">
        <f t="shared" si="243"/>
        <v>Débil</v>
      </c>
      <c r="AC135" s="667"/>
      <c r="AD135" s="182" t="str">
        <f t="shared" si="244"/>
        <v>Débil</v>
      </c>
      <c r="AE135" s="118" t="str">
        <f t="shared" si="245"/>
        <v>0</v>
      </c>
      <c r="AF135" s="672"/>
      <c r="AG135" s="492"/>
      <c r="AH135" s="494"/>
      <c r="AI135" s="669"/>
      <c r="AJ135" s="495"/>
      <c r="AK135" s="495"/>
      <c r="AL135" s="495"/>
      <c r="AM135" s="669"/>
      <c r="AN135" s="497"/>
      <c r="AO135" s="497"/>
      <c r="AP135" s="498"/>
      <c r="AQ135" s="499"/>
      <c r="AR135" s="499"/>
      <c r="AS135" s="500"/>
    </row>
    <row r="136" spans="2:45" ht="76.5" x14ac:dyDescent="0.25">
      <c r="B136" s="502"/>
      <c r="C136" s="452"/>
      <c r="D136" s="490" t="str">
        <f>'3-IDENTIFICACIÓN DEL RIESGO'!G136</f>
        <v>Orientar la defensa jurídica de la ANT o algunas de sus actuaciones  en perjuicio de sus intereses para favorecer a un tercero.</v>
      </c>
      <c r="E136" s="490"/>
      <c r="F136" s="673" t="s">
        <v>811</v>
      </c>
      <c r="G136" s="673" t="s">
        <v>816</v>
      </c>
      <c r="H136" s="673" t="s">
        <v>817</v>
      </c>
      <c r="I136" s="673" t="s">
        <v>818</v>
      </c>
      <c r="J136" s="673" t="s">
        <v>815</v>
      </c>
      <c r="K136" s="673" t="s">
        <v>932</v>
      </c>
      <c r="L136" s="673" t="s">
        <v>931</v>
      </c>
      <c r="M136" s="666" t="s">
        <v>694</v>
      </c>
      <c r="N136" s="184">
        <f t="shared" si="235"/>
        <v>15</v>
      </c>
      <c r="O136" s="168" t="s">
        <v>872</v>
      </c>
      <c r="P136" s="184">
        <f t="shared" si="236"/>
        <v>15</v>
      </c>
      <c r="Q136" s="168" t="s">
        <v>873</v>
      </c>
      <c r="R136" s="184">
        <f t="shared" si="237"/>
        <v>15</v>
      </c>
      <c r="S136" s="168" t="s">
        <v>874</v>
      </c>
      <c r="T136" s="184">
        <f t="shared" si="238"/>
        <v>15</v>
      </c>
      <c r="U136" s="168" t="s">
        <v>875</v>
      </c>
      <c r="V136" s="184">
        <f t="shared" si="239"/>
        <v>15</v>
      </c>
      <c r="W136" s="168" t="s">
        <v>876</v>
      </c>
      <c r="X136" s="184">
        <f t="shared" si="240"/>
        <v>15</v>
      </c>
      <c r="Y136" s="168" t="s">
        <v>877</v>
      </c>
      <c r="Z136" s="184">
        <f t="shared" si="241"/>
        <v>10</v>
      </c>
      <c r="AA136" s="116">
        <f t="shared" si="242"/>
        <v>100</v>
      </c>
      <c r="AB136" s="117" t="str">
        <f t="shared" si="243"/>
        <v>Fuerte</v>
      </c>
      <c r="AC136" s="667" t="s">
        <v>64</v>
      </c>
      <c r="AD136" s="182" t="str">
        <f t="shared" si="244"/>
        <v>Fuerte</v>
      </c>
      <c r="AE136" s="118" t="str">
        <f t="shared" si="245"/>
        <v>100</v>
      </c>
      <c r="AF136" s="668">
        <v>1</v>
      </c>
      <c r="AG136" s="491">
        <f t="shared" ref="AG136" si="449">(AE136+AE137)/AF136</f>
        <v>100</v>
      </c>
      <c r="AH136" s="493" t="str">
        <f t="shared" ref="AH136" si="450">IF(AG136&lt;50,"Débil",IF(AG136&lt;=99,"Moderado",IF(AG136=100,"Fuerte",IF(AG136="","ERROR"))))</f>
        <v>Fuerte</v>
      </c>
      <c r="AI136" s="669" t="s">
        <v>92</v>
      </c>
      <c r="AJ136" s="495">
        <f t="shared" ref="AJ136" si="451">IF(AH136="Débil",0,IF(AND(AH136="Moderado",AI136="Directamente"),1,IF(AND(AH136="Moderado",AI136="No disminuye"),0,IF(AND(AH136="Fuerte",AI136="Directamente"),2,IF(AND(AH136="Fuerte",AI136="No disminuye"),0)))))</f>
        <v>2</v>
      </c>
      <c r="AK136" s="495">
        <f>('4-VALORACIÓN DEL RIESGO'!H73-AJ136)</f>
        <v>1</v>
      </c>
      <c r="AL136" s="495" t="str">
        <f t="shared" ref="AL136" si="452">IF(AK136=5,"Casi Seguro",IF(AK136=4,"Probable",IF(AK136=3,"Posible",IF(AK136=2,"Improbable",IF(AK136=1,"Rara Vez",IF(AK136=0,"Rara Vez",IF(AK136&lt;0,"Rara Vez")))))))</f>
        <v>Rara Vez</v>
      </c>
      <c r="AM136" s="669" t="s">
        <v>92</v>
      </c>
      <c r="AN136" s="496">
        <f t="shared" ref="AN136" si="453">IF(AH136="Débil",0,IF(AND(AH136="Moderado",AM136="Directamente"),1,IF(AND(AH136="Moderado",AM136="Indirectamente"),0,IF(AND(AH136="Moderado",AM136="No disminuye"),0,IF(AND(AH136="Fuerte",AM136="Directamente"),2,IF(AND(AH136="Fuerte",AM136="Indirectamente"),1,IF(AND(AH136="Fuerte",AM136="No disminuye"),0)))))))</f>
        <v>2</v>
      </c>
      <c r="AO136" s="496">
        <f>('4-VALORACIÓN DEL RIESGO'!AD73-AN136)</f>
        <v>3</v>
      </c>
      <c r="AP136" s="498" t="str">
        <f t="shared" ref="AP136" si="454">IF(AO136=5,"Catastrófico",IF(AO136=4,"Mayor",IF(AO136=3,"Moderado",IF(AO136=2,"Moderado",IF(AO136=1,"Moderado")))))</f>
        <v>Moderado</v>
      </c>
      <c r="AQ136" s="499" t="str">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Moderado</v>
      </c>
      <c r="AR136" s="499"/>
      <c r="AS136" s="500" t="s">
        <v>425</v>
      </c>
    </row>
    <row r="137" spans="2:45" ht="30.75" thickBot="1" x14ac:dyDescent="0.3">
      <c r="B137" s="502"/>
      <c r="C137" s="452"/>
      <c r="D137" s="490"/>
      <c r="E137" s="490"/>
      <c r="F137" s="673"/>
      <c r="G137" s="673"/>
      <c r="H137" s="673"/>
      <c r="I137" s="673"/>
      <c r="J137" s="673"/>
      <c r="K137" s="673"/>
      <c r="L137" s="673"/>
      <c r="M137" s="666"/>
      <c r="N137" s="184" t="b">
        <f t="shared" si="235"/>
        <v>0</v>
      </c>
      <c r="O137" s="168"/>
      <c r="P137" s="184" t="b">
        <f t="shared" si="236"/>
        <v>0</v>
      </c>
      <c r="Q137" s="168"/>
      <c r="R137" s="184" t="b">
        <f t="shared" si="237"/>
        <v>0</v>
      </c>
      <c r="S137" s="168"/>
      <c r="T137" s="184" t="b">
        <f t="shared" si="238"/>
        <v>0</v>
      </c>
      <c r="U137" s="168"/>
      <c r="V137" s="184" t="b">
        <f t="shared" si="239"/>
        <v>0</v>
      </c>
      <c r="W137" s="168"/>
      <c r="X137" s="184" t="b">
        <f t="shared" si="240"/>
        <v>0</v>
      </c>
      <c r="Y137" s="168"/>
      <c r="Z137" s="184" t="b">
        <f t="shared" si="241"/>
        <v>0</v>
      </c>
      <c r="AA137" s="116">
        <f t="shared" si="242"/>
        <v>0</v>
      </c>
      <c r="AB137" s="117" t="str">
        <f t="shared" si="243"/>
        <v>Débil</v>
      </c>
      <c r="AC137" s="667"/>
      <c r="AD137" s="182" t="str">
        <f t="shared" si="244"/>
        <v>Débil</v>
      </c>
      <c r="AE137" s="118" t="str">
        <f t="shared" si="245"/>
        <v>0</v>
      </c>
      <c r="AF137" s="672"/>
      <c r="AG137" s="492"/>
      <c r="AH137" s="494"/>
      <c r="AI137" s="669"/>
      <c r="AJ137" s="495"/>
      <c r="AK137" s="495"/>
      <c r="AL137" s="495"/>
      <c r="AM137" s="669"/>
      <c r="AN137" s="497"/>
      <c r="AO137" s="497"/>
      <c r="AP137" s="498"/>
      <c r="AQ137" s="499"/>
      <c r="AR137" s="499"/>
      <c r="AS137" s="500"/>
    </row>
    <row r="138" spans="2:45" ht="30" x14ac:dyDescent="0.25">
      <c r="B138" s="502"/>
      <c r="C138" s="452"/>
      <c r="D138" s="490" t="str">
        <f>'3-IDENTIFICACIÓN DEL RIESGO'!G138</f>
        <v>Riesgo 5</v>
      </c>
      <c r="E138" s="490"/>
      <c r="F138" s="673"/>
      <c r="G138" s="673"/>
      <c r="H138" s="673"/>
      <c r="I138" s="673"/>
      <c r="J138" s="673"/>
      <c r="K138" s="673"/>
      <c r="L138" s="673"/>
      <c r="M138" s="666"/>
      <c r="N138" s="184" t="b">
        <f t="shared" si="235"/>
        <v>0</v>
      </c>
      <c r="O138" s="168"/>
      <c r="P138" s="184" t="b">
        <f t="shared" si="236"/>
        <v>0</v>
      </c>
      <c r="Q138" s="168"/>
      <c r="R138" s="184" t="b">
        <f t="shared" si="237"/>
        <v>0</v>
      </c>
      <c r="S138" s="168"/>
      <c r="T138" s="184" t="b">
        <f t="shared" si="238"/>
        <v>0</v>
      </c>
      <c r="U138" s="168"/>
      <c r="V138" s="184" t="b">
        <f t="shared" si="239"/>
        <v>0</v>
      </c>
      <c r="W138" s="168"/>
      <c r="X138" s="184" t="b">
        <f t="shared" si="240"/>
        <v>0</v>
      </c>
      <c r="Y138" s="168"/>
      <c r="Z138" s="184" t="b">
        <f t="shared" si="241"/>
        <v>0</v>
      </c>
      <c r="AA138" s="116">
        <f t="shared" si="242"/>
        <v>0</v>
      </c>
      <c r="AB138" s="117" t="str">
        <f t="shared" si="243"/>
        <v>Débil</v>
      </c>
      <c r="AC138" s="667"/>
      <c r="AD138" s="182" t="str">
        <f t="shared" si="244"/>
        <v>Débil</v>
      </c>
      <c r="AE138" s="118" t="str">
        <f t="shared" si="245"/>
        <v>0</v>
      </c>
      <c r="AF138" s="668"/>
      <c r="AG138" s="491" t="e">
        <f t="shared" ref="AG138" si="456">(AE138+AE139)/AF138</f>
        <v>#DIV/0!</v>
      </c>
      <c r="AH138" s="493" t="e">
        <f t="shared" ref="AH138" si="457">IF(AG138&lt;50,"Débil",IF(AG138&lt;=99,"Moderado",IF(AG138=100,"Fuerte",IF(AG138="","ERROR"))))</f>
        <v>#DIV/0!</v>
      </c>
      <c r="AI138" s="669"/>
      <c r="AJ138" s="495" t="e">
        <f t="shared" ref="AJ138" si="458">IF(AH138="Débil",0,IF(AND(AH138="Moderado",AI138="Directamente"),1,IF(AND(AH138="Moderado",AI138="No disminuye"),0,IF(AND(AH138="Fuerte",AI138="Directamente"),2,IF(AND(AH138="Fuerte",AI138="No disminuye"),0)))))</f>
        <v>#DIV/0!</v>
      </c>
      <c r="AK138" s="495" t="e">
        <f>('4-VALORACIÓN DEL RIESGO'!H74-AJ138)</f>
        <v>#DIV/0!</v>
      </c>
      <c r="AL138" s="495" t="e">
        <f t="shared" ref="AL138" si="459">IF(AK138=5,"Casi Seguro",IF(AK138=4,"Probable",IF(AK138=3,"Posible",IF(AK138=2,"Improbable",IF(AK138=1,"Rara Vez",IF(AK138=0,"Rara Vez",IF(AK138&lt;0,"Rara Vez")))))))</f>
        <v>#DIV/0!</v>
      </c>
      <c r="AM138" s="669"/>
      <c r="AN138" s="496" t="e">
        <f t="shared" ref="AN138" si="460">IF(AH138="Débil",0,IF(AND(AH138="Moderado",AM138="Directamente"),1,IF(AND(AH138="Moderado",AM138="Indirectamente"),0,IF(AND(AH138="Moderado",AM138="No disminuye"),0,IF(AND(AH138="Fuerte",AM138="Directamente"),2,IF(AND(AH138="Fuerte",AM138="Indirectamente"),1,IF(AND(AH138="Fuerte",AM138="No disminuye"),0)))))))</f>
        <v>#DIV/0!</v>
      </c>
      <c r="AO138" s="496" t="e">
        <f>('4-VALORACIÓN DEL RIESGO'!AD74-AN138)</f>
        <v>#DIV/0!</v>
      </c>
      <c r="AP138" s="498" t="e">
        <f t="shared" ref="AP138" si="461">IF(AO138=5,"Catastrófico",IF(AO138=4,"Mayor",IF(AO138=3,"Moderado",IF(AO138=2,"Moderado",IF(AO138=1,"Moderado")))))</f>
        <v>#DIV/0!</v>
      </c>
      <c r="AQ138" s="499"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499"/>
      <c r="AS138" s="500" t="s">
        <v>425</v>
      </c>
    </row>
    <row r="139" spans="2:45" ht="30.75" thickBot="1" x14ac:dyDescent="0.3">
      <c r="B139" s="503"/>
      <c r="C139" s="453"/>
      <c r="D139" s="490"/>
      <c r="E139" s="490"/>
      <c r="F139" s="673"/>
      <c r="G139" s="673"/>
      <c r="H139" s="673"/>
      <c r="I139" s="673"/>
      <c r="J139" s="673"/>
      <c r="K139" s="673"/>
      <c r="L139" s="673"/>
      <c r="M139" s="666"/>
      <c r="N139" s="184" t="b">
        <f t="shared" si="235"/>
        <v>0</v>
      </c>
      <c r="O139" s="168"/>
      <c r="P139" s="184" t="b">
        <f t="shared" si="236"/>
        <v>0</v>
      </c>
      <c r="Q139" s="168"/>
      <c r="R139" s="184" t="b">
        <f t="shared" si="237"/>
        <v>0</v>
      </c>
      <c r="S139" s="168"/>
      <c r="T139" s="184" t="b">
        <f t="shared" si="238"/>
        <v>0</v>
      </c>
      <c r="U139" s="168"/>
      <c r="V139" s="184" t="b">
        <f t="shared" si="239"/>
        <v>0</v>
      </c>
      <c r="W139" s="168"/>
      <c r="X139" s="184" t="b">
        <f t="shared" si="240"/>
        <v>0</v>
      </c>
      <c r="Y139" s="168"/>
      <c r="Z139" s="184" t="b">
        <f t="shared" si="241"/>
        <v>0</v>
      </c>
      <c r="AA139" s="116">
        <f t="shared" si="242"/>
        <v>0</v>
      </c>
      <c r="AB139" s="117" t="str">
        <f t="shared" si="243"/>
        <v>Débil</v>
      </c>
      <c r="AC139" s="667"/>
      <c r="AD139" s="182" t="str">
        <f t="shared" si="244"/>
        <v>Débil</v>
      </c>
      <c r="AE139" s="118" t="str">
        <f t="shared" si="245"/>
        <v>0</v>
      </c>
      <c r="AF139" s="672"/>
      <c r="AG139" s="492"/>
      <c r="AH139" s="494"/>
      <c r="AI139" s="669"/>
      <c r="AJ139" s="495"/>
      <c r="AK139" s="495"/>
      <c r="AL139" s="495"/>
      <c r="AM139" s="669"/>
      <c r="AN139" s="497"/>
      <c r="AO139" s="497"/>
      <c r="AP139" s="498"/>
      <c r="AQ139" s="499"/>
      <c r="AR139" s="499"/>
      <c r="AS139" s="500"/>
    </row>
    <row r="140" spans="2:45" ht="178.5" x14ac:dyDescent="0.25">
      <c r="B140" s="501" t="str">
        <f>'3-IDENTIFICACIÓN DEL RIESGO'!B140</f>
        <v>Adquisición de Bienes y Servicios</v>
      </c>
      <c r="C140" s="451" t="str">
        <f>'3-IDENTIFICACIÓN DEL RIESGO'!E140</f>
        <v>1. Subdirección Administrativa y Financiera.
2. Secretaría General.</v>
      </c>
      <c r="D140" s="490" t="str">
        <f>'3-IDENTIFICACIÓN DEL RIESGO'!G140</f>
        <v>Celebración indebida de contratos en beneficio particular o de un tercero.</v>
      </c>
      <c r="E140" s="490"/>
      <c r="F140" s="673" t="s">
        <v>819</v>
      </c>
      <c r="G140" s="673" t="s">
        <v>820</v>
      </c>
      <c r="H140" s="673" t="s">
        <v>821</v>
      </c>
      <c r="I140" s="673" t="s">
        <v>822</v>
      </c>
      <c r="J140" s="673" t="s">
        <v>823</v>
      </c>
      <c r="K140" s="673" t="s">
        <v>824</v>
      </c>
      <c r="L140" s="673" t="s">
        <v>825</v>
      </c>
      <c r="M140" s="666" t="s">
        <v>186</v>
      </c>
      <c r="N140" s="184">
        <f t="shared" si="235"/>
        <v>15</v>
      </c>
      <c r="O140" s="168" t="s">
        <v>187</v>
      </c>
      <c r="P140" s="184">
        <f t="shared" si="236"/>
        <v>15</v>
      </c>
      <c r="Q140" s="168" t="s">
        <v>188</v>
      </c>
      <c r="R140" s="184">
        <f t="shared" si="237"/>
        <v>15</v>
      </c>
      <c r="S140" s="168" t="s">
        <v>61</v>
      </c>
      <c r="T140" s="184">
        <f t="shared" si="238"/>
        <v>15</v>
      </c>
      <c r="U140" s="168" t="s">
        <v>189</v>
      </c>
      <c r="V140" s="184">
        <f t="shared" si="239"/>
        <v>15</v>
      </c>
      <c r="W140" s="168" t="s">
        <v>190</v>
      </c>
      <c r="X140" s="184">
        <f t="shared" si="240"/>
        <v>15</v>
      </c>
      <c r="Y140" s="168" t="s">
        <v>193</v>
      </c>
      <c r="Z140" s="184">
        <f t="shared" si="241"/>
        <v>5</v>
      </c>
      <c r="AA140" s="116">
        <f t="shared" si="242"/>
        <v>95</v>
      </c>
      <c r="AB140" s="117" t="str">
        <f t="shared" si="243"/>
        <v>Moderado</v>
      </c>
      <c r="AC140" s="667" t="s">
        <v>64</v>
      </c>
      <c r="AD140" s="182" t="str">
        <f t="shared" si="244"/>
        <v>Moderado</v>
      </c>
      <c r="AE140" s="118" t="str">
        <f t="shared" si="245"/>
        <v>50</v>
      </c>
      <c r="AF140" s="668">
        <v>2</v>
      </c>
      <c r="AG140" s="491">
        <f t="shared" ref="AG140" si="463">(AE140+AE141)/AF140</f>
        <v>50</v>
      </c>
      <c r="AH140" s="493" t="str">
        <f t="shared" ref="AH140" si="464">IF(AG140&lt;50,"Débil",IF(AG140&lt;=99,"Moderado",IF(AG140=100,"Fuerte",IF(AG140="","ERROR"))))</f>
        <v>Moderado</v>
      </c>
      <c r="AI140" s="669" t="s">
        <v>92</v>
      </c>
      <c r="AJ140" s="495">
        <f t="shared" ref="AJ140" si="465">IF(AH140="Débil",0,IF(AND(AH140="Moderado",AI140="Directamente"),1,IF(AND(AH140="Moderado",AI140="No disminuye"),0,IF(AND(AH140="Fuerte",AI140="Directamente"),2,IF(AND(AH140="Fuerte",AI140="No disminuye"),0)))))</f>
        <v>1</v>
      </c>
      <c r="AK140" s="495">
        <f>('4-VALORACIÓN DEL RIESGO'!H75-AJ140)</f>
        <v>3</v>
      </c>
      <c r="AL140" s="495" t="str">
        <f t="shared" ref="AL140" si="466">IF(AK140=5,"Casi Seguro",IF(AK140=4,"Probable",IF(AK140=3,"Posible",IF(AK140=2,"Improbable",IF(AK140=1,"Rara Vez",IF(AK140=0,"Rara Vez",IF(AK140&lt;0,"Rara Vez")))))))</f>
        <v>Posible</v>
      </c>
      <c r="AM140" s="669" t="s">
        <v>93</v>
      </c>
      <c r="AN140" s="496">
        <f t="shared" ref="AN140" si="467">IF(AH140="Débil",0,IF(AND(AH140="Moderado",AM140="Directamente"),1,IF(AND(AH140="Moderado",AM140="Indirectamente"),0,IF(AND(AH140="Moderado",AM140="No disminuye"),0,IF(AND(AH140="Fuerte",AM140="Directamente"),2,IF(AND(AH140="Fuerte",AM140="Indirectamente"),1,IF(AND(AH140="Fuerte",AM140="No disminuye"),0)))))))</f>
        <v>0</v>
      </c>
      <c r="AO140" s="496">
        <f>('4-VALORACIÓN DEL RIESGO'!AD75-AN140)</f>
        <v>5</v>
      </c>
      <c r="AP140" s="498" t="str">
        <f t="shared" ref="AP140" si="468">IF(AO140=5,"Catastrófico",IF(AO140=4,"Mayor",IF(AO140=3,"Moderado",IF(AO140=2,"Moderado",IF(AO140=1,"Moderado")))))</f>
        <v>Catastrófico</v>
      </c>
      <c r="AQ140" s="499"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499"/>
      <c r="AS140" s="500" t="s">
        <v>425</v>
      </c>
    </row>
    <row r="141" spans="2:45" ht="179.25" thickBot="1" x14ac:dyDescent="0.3">
      <c r="B141" s="502"/>
      <c r="C141" s="452"/>
      <c r="D141" s="490"/>
      <c r="E141" s="490"/>
      <c r="F141" s="673" t="s">
        <v>819</v>
      </c>
      <c r="G141" s="673" t="s">
        <v>820</v>
      </c>
      <c r="H141" s="673" t="s">
        <v>821</v>
      </c>
      <c r="I141" s="673" t="s">
        <v>822</v>
      </c>
      <c r="J141" s="673" t="s">
        <v>823</v>
      </c>
      <c r="K141" s="673" t="s">
        <v>826</v>
      </c>
      <c r="L141" s="673" t="s">
        <v>827</v>
      </c>
      <c r="M141" s="666" t="s">
        <v>186</v>
      </c>
      <c r="N141" s="184">
        <f t="shared" ref="N141:N169" si="470">IF(M141="Asignado",15,IF(M141="NO asignado",0))</f>
        <v>15</v>
      </c>
      <c r="O141" s="168" t="s">
        <v>187</v>
      </c>
      <c r="P141" s="184">
        <f t="shared" ref="P141:P169" si="471">IF(O141="Adecuado",15,IF(O141="Inadecuado",0))</f>
        <v>15</v>
      </c>
      <c r="Q141" s="168" t="s">
        <v>188</v>
      </c>
      <c r="R141" s="184">
        <f t="shared" ref="R141:R168" si="472">IF(Q141="Oportuna",15,IF(Q141="Inoportuna",0))</f>
        <v>15</v>
      </c>
      <c r="S141" s="168" t="s">
        <v>61</v>
      </c>
      <c r="T141" s="184">
        <f t="shared" ref="T141:T169" si="473">IF(S141="Prevenir",15,IF(S141="Detectar",10,IF(S141="No es un control",0)))</f>
        <v>15</v>
      </c>
      <c r="U141" s="168" t="s">
        <v>189</v>
      </c>
      <c r="V141" s="184">
        <f t="shared" ref="V141:V169" si="474">IF(U141="Confiable",15,IF(U141="No confiable",0))</f>
        <v>15</v>
      </c>
      <c r="W141" s="168" t="s">
        <v>190</v>
      </c>
      <c r="X141" s="184">
        <f t="shared" ref="X141:X169" si="475">IF(W141="Se investigan oportunamente",15,IF(W141="No se investigan oportunamente",0))</f>
        <v>15</v>
      </c>
      <c r="Y141" s="168" t="s">
        <v>193</v>
      </c>
      <c r="Z141" s="184">
        <f t="shared" ref="Z141:Z169" si="476">IF(Y141="Completa",10,IF(Y141="Incompleta",5,IF(Y141="No existe",0)))</f>
        <v>5</v>
      </c>
      <c r="AA141" s="116">
        <f t="shared" ref="AA141:AA169" si="477">N141+P141+R141+T141+V141+X141+Z141</f>
        <v>95</v>
      </c>
      <c r="AB141" s="117" t="str">
        <f t="shared" ref="AB141:AB169" si="478">IF(AA141&lt;86,"Débil",(IF(AA141&lt;96,"Moderado","Fuerte")))</f>
        <v>Moderado</v>
      </c>
      <c r="AC141" s="667" t="s">
        <v>64</v>
      </c>
      <c r="AD141" s="182" t="str">
        <f t="shared" ref="AD141:AD169" si="479">IF(OR(AND(AB141="Fuerte",AC141="Moderado"),AND(AB141="Moderado",AC141="Fuerte"),AND(AB141="Moderado",AC141="Moderado")),"Moderado",IF(OR(AND(AB141="Fuerte",AC141="Débil"),AND(AB141="Moderado",AC141="Débil"),AND(AB141="Débil")),"Débil",IF(AND(AB141="Fuerte",AC141="Fuerte"),"Fuerte")))</f>
        <v>Moderado</v>
      </c>
      <c r="AE141" s="118" t="str">
        <f t="shared" ref="AE141:AE169" si="480">IF(AD141="Fuerte","100",IF(AD141="Moderado","50",IF(AD141="Débil","0")))</f>
        <v>50</v>
      </c>
      <c r="AF141" s="672"/>
      <c r="AG141" s="492"/>
      <c r="AH141" s="494"/>
      <c r="AI141" s="669"/>
      <c r="AJ141" s="495"/>
      <c r="AK141" s="495"/>
      <c r="AL141" s="495"/>
      <c r="AM141" s="669"/>
      <c r="AN141" s="497"/>
      <c r="AO141" s="497"/>
      <c r="AP141" s="498"/>
      <c r="AQ141" s="499"/>
      <c r="AR141" s="499"/>
      <c r="AS141" s="500"/>
    </row>
    <row r="142" spans="2:45" ht="63.75" x14ac:dyDescent="0.25">
      <c r="B142" s="502"/>
      <c r="C142" s="452"/>
      <c r="D142" s="490" t="str">
        <f>'3-IDENTIFICACIÓN DEL RIESGO'!G142</f>
        <v>Aprobación de informes y pagos de contratos sin cumplimiento del objeto, obligaciones y/o requisitos contractuales en beneficio particular o de terceros.</v>
      </c>
      <c r="E142" s="490"/>
      <c r="F142" s="673" t="s">
        <v>828</v>
      </c>
      <c r="G142" s="673" t="s">
        <v>829</v>
      </c>
      <c r="H142" s="673" t="s">
        <v>830</v>
      </c>
      <c r="I142" s="673" t="s">
        <v>831</v>
      </c>
      <c r="J142" s="673" t="s">
        <v>832</v>
      </c>
      <c r="K142" s="673" t="s">
        <v>833</v>
      </c>
      <c r="L142" s="673" t="s">
        <v>834</v>
      </c>
      <c r="M142" s="666" t="s">
        <v>186</v>
      </c>
      <c r="N142" s="184">
        <f t="shared" si="470"/>
        <v>15</v>
      </c>
      <c r="O142" s="168" t="s">
        <v>187</v>
      </c>
      <c r="P142" s="184">
        <f t="shared" si="471"/>
        <v>15</v>
      </c>
      <c r="Q142" s="168" t="s">
        <v>188</v>
      </c>
      <c r="R142" s="184">
        <f t="shared" si="472"/>
        <v>15</v>
      </c>
      <c r="S142" s="168" t="s">
        <v>192</v>
      </c>
      <c r="T142" s="184">
        <f t="shared" si="473"/>
        <v>10</v>
      </c>
      <c r="U142" s="168" t="s">
        <v>189</v>
      </c>
      <c r="V142" s="184">
        <f t="shared" si="474"/>
        <v>15</v>
      </c>
      <c r="W142" s="168" t="s">
        <v>190</v>
      </c>
      <c r="X142" s="184">
        <f t="shared" si="475"/>
        <v>15</v>
      </c>
      <c r="Y142" s="168" t="s">
        <v>191</v>
      </c>
      <c r="Z142" s="184">
        <f t="shared" si="476"/>
        <v>10</v>
      </c>
      <c r="AA142" s="116">
        <f t="shared" si="477"/>
        <v>95</v>
      </c>
      <c r="AB142" s="117" t="str">
        <f t="shared" si="478"/>
        <v>Moderado</v>
      </c>
      <c r="AC142" s="667" t="s">
        <v>58</v>
      </c>
      <c r="AD142" s="182" t="str">
        <f t="shared" si="479"/>
        <v>Moderado</v>
      </c>
      <c r="AE142" s="118" t="str">
        <f t="shared" si="480"/>
        <v>50</v>
      </c>
      <c r="AF142" s="668">
        <v>2</v>
      </c>
      <c r="AG142" s="491">
        <f t="shared" ref="AG142" si="481">(AE142+AE143)/AF142</f>
        <v>50</v>
      </c>
      <c r="AH142" s="493" t="str">
        <f t="shared" ref="AH142" si="482">IF(AG142&lt;50,"Débil",IF(AG142&lt;=99,"Moderado",IF(AG142=100,"Fuerte",IF(AG142="","ERROR"))))</f>
        <v>Moderado</v>
      </c>
      <c r="AI142" s="669" t="s">
        <v>94</v>
      </c>
      <c r="AJ142" s="495">
        <f t="shared" ref="AJ142" si="483">IF(AH142="Débil",0,IF(AND(AH142="Moderado",AI142="Directamente"),1,IF(AND(AH142="Moderado",AI142="No disminuye"),0,IF(AND(AH142="Fuerte",AI142="Directamente"),2,IF(AND(AH142="Fuerte",AI142="No disminuye"),0)))))</f>
        <v>0</v>
      </c>
      <c r="AK142" s="495">
        <f>('4-VALORACIÓN DEL RIESGO'!H76-AJ142)</f>
        <v>4</v>
      </c>
      <c r="AL142" s="495" t="str">
        <f t="shared" ref="AL142" si="484">IF(AK142=5,"Casi Seguro",IF(AK142=4,"Probable",IF(AK142=3,"Posible",IF(AK142=2,"Improbable",IF(AK142=1,"Rara Vez",IF(AK142=0,"Rara Vez",IF(AK142&lt;0,"Rara Vez")))))))</f>
        <v>Probable</v>
      </c>
      <c r="AM142" s="669" t="s">
        <v>93</v>
      </c>
      <c r="AN142" s="496">
        <f t="shared" ref="AN142" si="485">IF(AH142="Débil",0,IF(AND(AH142="Moderado",AM142="Directamente"),1,IF(AND(AH142="Moderado",AM142="Indirectamente"),0,IF(AND(AH142="Moderado",AM142="No disminuye"),0,IF(AND(AH142="Fuerte",AM142="Directamente"),2,IF(AND(AH142="Fuerte",AM142="Indirectamente"),1,IF(AND(AH142="Fuerte",AM142="No disminuye"),0)))))))</f>
        <v>0</v>
      </c>
      <c r="AO142" s="496">
        <f>('4-VALORACIÓN DEL RIESGO'!AD76-AN142)</f>
        <v>5</v>
      </c>
      <c r="AP142" s="498" t="str">
        <f t="shared" ref="AP142" si="486">IF(AO142=5,"Catastrófico",IF(AO142=4,"Mayor",IF(AO142=3,"Moderado",IF(AO142=2,"Moderado",IF(AO142=1,"Moderado")))))</f>
        <v>Catastrófico</v>
      </c>
      <c r="AQ142" s="499"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499"/>
      <c r="AS142" s="500" t="s">
        <v>425</v>
      </c>
    </row>
    <row r="143" spans="2:45" ht="64.5" thickBot="1" x14ac:dyDescent="0.3">
      <c r="B143" s="502"/>
      <c r="C143" s="452"/>
      <c r="D143" s="490"/>
      <c r="E143" s="490"/>
      <c r="F143" s="673" t="s">
        <v>828</v>
      </c>
      <c r="G143" s="673" t="s">
        <v>829</v>
      </c>
      <c r="H143" s="673" t="s">
        <v>830</v>
      </c>
      <c r="I143" s="673" t="s">
        <v>835</v>
      </c>
      <c r="J143" s="673" t="s">
        <v>832</v>
      </c>
      <c r="K143" s="673" t="s">
        <v>836</v>
      </c>
      <c r="L143" s="673" t="s">
        <v>837</v>
      </c>
      <c r="M143" s="666" t="s">
        <v>186</v>
      </c>
      <c r="N143" s="184">
        <f t="shared" si="470"/>
        <v>15</v>
      </c>
      <c r="O143" s="168" t="s">
        <v>187</v>
      </c>
      <c r="P143" s="184">
        <f t="shared" si="471"/>
        <v>15</v>
      </c>
      <c r="Q143" s="168" t="s">
        <v>188</v>
      </c>
      <c r="R143" s="184">
        <f t="shared" si="472"/>
        <v>15</v>
      </c>
      <c r="S143" s="168" t="s">
        <v>192</v>
      </c>
      <c r="T143" s="184">
        <f t="shared" si="473"/>
        <v>10</v>
      </c>
      <c r="U143" s="168" t="s">
        <v>189</v>
      </c>
      <c r="V143" s="184">
        <f t="shared" si="474"/>
        <v>15</v>
      </c>
      <c r="W143" s="168" t="s">
        <v>190</v>
      </c>
      <c r="X143" s="184">
        <f t="shared" si="475"/>
        <v>15</v>
      </c>
      <c r="Y143" s="168" t="s">
        <v>191</v>
      </c>
      <c r="Z143" s="184">
        <f t="shared" si="476"/>
        <v>10</v>
      </c>
      <c r="AA143" s="116">
        <f t="shared" si="477"/>
        <v>95</v>
      </c>
      <c r="AB143" s="117" t="str">
        <f t="shared" si="478"/>
        <v>Moderado</v>
      </c>
      <c r="AC143" s="667" t="s">
        <v>58</v>
      </c>
      <c r="AD143" s="182" t="str">
        <f t="shared" si="479"/>
        <v>Moderado</v>
      </c>
      <c r="AE143" s="118" t="str">
        <f t="shared" si="480"/>
        <v>50</v>
      </c>
      <c r="AF143" s="672"/>
      <c r="AG143" s="492"/>
      <c r="AH143" s="494"/>
      <c r="AI143" s="669"/>
      <c r="AJ143" s="495"/>
      <c r="AK143" s="495"/>
      <c r="AL143" s="495"/>
      <c r="AM143" s="669"/>
      <c r="AN143" s="497"/>
      <c r="AO143" s="497"/>
      <c r="AP143" s="498"/>
      <c r="AQ143" s="499"/>
      <c r="AR143" s="499"/>
      <c r="AS143" s="500"/>
    </row>
    <row r="144" spans="2:45" ht="30" x14ac:dyDescent="0.25">
      <c r="B144" s="502"/>
      <c r="C144" s="452"/>
      <c r="D144" s="490" t="str">
        <f>'3-IDENTIFICACIÓN DEL RIESGO'!G144</f>
        <v>Riesgo 3</v>
      </c>
      <c r="E144" s="490"/>
      <c r="F144" s="673"/>
      <c r="G144" s="673"/>
      <c r="H144" s="673"/>
      <c r="I144" s="673"/>
      <c r="J144" s="673"/>
      <c r="K144" s="673"/>
      <c r="L144" s="673"/>
      <c r="M144" s="666"/>
      <c r="N144" s="184" t="b">
        <f t="shared" si="470"/>
        <v>0</v>
      </c>
      <c r="O144" s="168"/>
      <c r="P144" s="184" t="b">
        <f t="shared" si="471"/>
        <v>0</v>
      </c>
      <c r="Q144" s="168"/>
      <c r="R144" s="184" t="b">
        <f t="shared" si="472"/>
        <v>0</v>
      </c>
      <c r="S144" s="168"/>
      <c r="T144" s="184" t="b">
        <f t="shared" si="473"/>
        <v>0</v>
      </c>
      <c r="U144" s="168"/>
      <c r="V144" s="184" t="b">
        <f t="shared" si="474"/>
        <v>0</v>
      </c>
      <c r="W144" s="168"/>
      <c r="X144" s="184" t="b">
        <f t="shared" si="475"/>
        <v>0</v>
      </c>
      <c r="Y144" s="168"/>
      <c r="Z144" s="184" t="b">
        <f t="shared" si="476"/>
        <v>0</v>
      </c>
      <c r="AA144" s="116">
        <f t="shared" si="477"/>
        <v>0</v>
      </c>
      <c r="AB144" s="117" t="str">
        <f t="shared" si="478"/>
        <v>Débil</v>
      </c>
      <c r="AC144" s="667"/>
      <c r="AD144" s="182" t="str">
        <f t="shared" si="479"/>
        <v>Débil</v>
      </c>
      <c r="AE144" s="118" t="str">
        <f t="shared" si="480"/>
        <v>0</v>
      </c>
      <c r="AF144" s="668"/>
      <c r="AG144" s="491" t="e">
        <f t="shared" ref="AG144" si="488">(AE144+AE145)/AF144</f>
        <v>#DIV/0!</v>
      </c>
      <c r="AH144" s="493" t="e">
        <f t="shared" ref="AH144" si="489">IF(AG144&lt;50,"Débil",IF(AG144&lt;=99,"Moderado",IF(AG144=100,"Fuerte",IF(AG144="","ERROR"))))</f>
        <v>#DIV/0!</v>
      </c>
      <c r="AI144" s="669"/>
      <c r="AJ144" s="495" t="e">
        <f t="shared" ref="AJ144" si="490">IF(AH144="Débil",0,IF(AND(AH144="Moderado",AI144="Directamente"),1,IF(AND(AH144="Moderado",AI144="No disminuye"),0,IF(AND(AH144="Fuerte",AI144="Directamente"),2,IF(AND(AH144="Fuerte",AI144="No disminuye"),0)))))</f>
        <v>#DIV/0!</v>
      </c>
      <c r="AK144" s="495" t="e">
        <f>('4-VALORACIÓN DEL RIESGO'!H77-AJ144)</f>
        <v>#DIV/0!</v>
      </c>
      <c r="AL144" s="495" t="e">
        <f t="shared" ref="AL144" si="491">IF(AK144=5,"Casi Seguro",IF(AK144=4,"Probable",IF(AK144=3,"Posible",IF(AK144=2,"Improbable",IF(AK144=1,"Rara Vez",IF(AK144=0,"Rara Vez",IF(AK144&lt;0,"Rara Vez")))))))</f>
        <v>#DIV/0!</v>
      </c>
      <c r="AM144" s="669"/>
      <c r="AN144" s="496" t="e">
        <f t="shared" ref="AN144" si="492">IF(AH144="Débil",0,IF(AND(AH144="Moderado",AM144="Directamente"),1,IF(AND(AH144="Moderado",AM144="Indirectamente"),0,IF(AND(AH144="Moderado",AM144="No disminuye"),0,IF(AND(AH144="Fuerte",AM144="Directamente"),2,IF(AND(AH144="Fuerte",AM144="Indirectamente"),1,IF(AND(AH144="Fuerte",AM144="No disminuye"),0)))))))</f>
        <v>#DIV/0!</v>
      </c>
      <c r="AO144" s="496" t="e">
        <f>('4-VALORACIÓN DEL RIESGO'!AD77-AN144)</f>
        <v>#DIV/0!</v>
      </c>
      <c r="AP144" s="498" t="e">
        <f t="shared" ref="AP144" si="493">IF(AO144=5,"Catastrófico",IF(AO144=4,"Mayor",IF(AO144=3,"Moderado",IF(AO144=2,"Moderado",IF(AO144=1,"Moderado")))))</f>
        <v>#DIV/0!</v>
      </c>
      <c r="AQ144" s="499"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499"/>
      <c r="AS144" s="500" t="s">
        <v>425</v>
      </c>
    </row>
    <row r="145" spans="2:45" ht="30.75" thickBot="1" x14ac:dyDescent="0.3">
      <c r="B145" s="502"/>
      <c r="C145" s="452"/>
      <c r="D145" s="490"/>
      <c r="E145" s="490"/>
      <c r="F145" s="673"/>
      <c r="G145" s="673"/>
      <c r="H145" s="673"/>
      <c r="I145" s="673"/>
      <c r="J145" s="673"/>
      <c r="K145" s="673"/>
      <c r="L145" s="673"/>
      <c r="M145" s="666"/>
      <c r="N145" s="184" t="b">
        <f t="shared" si="470"/>
        <v>0</v>
      </c>
      <c r="O145" s="168"/>
      <c r="P145" s="184" t="b">
        <f t="shared" si="471"/>
        <v>0</v>
      </c>
      <c r="Q145" s="168"/>
      <c r="R145" s="184" t="b">
        <f t="shared" si="472"/>
        <v>0</v>
      </c>
      <c r="S145" s="168"/>
      <c r="T145" s="184" t="b">
        <f t="shared" si="473"/>
        <v>0</v>
      </c>
      <c r="U145" s="168"/>
      <c r="V145" s="184" t="b">
        <f t="shared" si="474"/>
        <v>0</v>
      </c>
      <c r="W145" s="168"/>
      <c r="X145" s="184" t="b">
        <f t="shared" si="475"/>
        <v>0</v>
      </c>
      <c r="Y145" s="168"/>
      <c r="Z145" s="184" t="b">
        <f t="shared" si="476"/>
        <v>0</v>
      </c>
      <c r="AA145" s="116">
        <f t="shared" si="477"/>
        <v>0</v>
      </c>
      <c r="AB145" s="117" t="str">
        <f t="shared" si="478"/>
        <v>Débil</v>
      </c>
      <c r="AC145" s="667"/>
      <c r="AD145" s="182" t="str">
        <f t="shared" si="479"/>
        <v>Débil</v>
      </c>
      <c r="AE145" s="118" t="str">
        <f t="shared" si="480"/>
        <v>0</v>
      </c>
      <c r="AF145" s="672"/>
      <c r="AG145" s="492"/>
      <c r="AH145" s="494"/>
      <c r="AI145" s="669"/>
      <c r="AJ145" s="495"/>
      <c r="AK145" s="495"/>
      <c r="AL145" s="495"/>
      <c r="AM145" s="669"/>
      <c r="AN145" s="497"/>
      <c r="AO145" s="497"/>
      <c r="AP145" s="498"/>
      <c r="AQ145" s="499"/>
      <c r="AR145" s="499"/>
      <c r="AS145" s="500"/>
    </row>
    <row r="146" spans="2:45" ht="30" x14ac:dyDescent="0.25">
      <c r="B146" s="502"/>
      <c r="C146" s="452"/>
      <c r="D146" s="490" t="str">
        <f>'3-IDENTIFICACIÓN DEL RIESGO'!G146</f>
        <v>Riesgo 4</v>
      </c>
      <c r="E146" s="490"/>
      <c r="F146" s="673"/>
      <c r="G146" s="673"/>
      <c r="H146" s="673"/>
      <c r="I146" s="673"/>
      <c r="J146" s="673"/>
      <c r="K146" s="673"/>
      <c r="L146" s="673"/>
      <c r="M146" s="666"/>
      <c r="N146" s="184" t="b">
        <f t="shared" si="470"/>
        <v>0</v>
      </c>
      <c r="O146" s="168"/>
      <c r="P146" s="184" t="b">
        <f t="shared" si="471"/>
        <v>0</v>
      </c>
      <c r="Q146" s="168"/>
      <c r="R146" s="184" t="b">
        <f t="shared" si="472"/>
        <v>0</v>
      </c>
      <c r="S146" s="168"/>
      <c r="T146" s="184" t="b">
        <f t="shared" si="473"/>
        <v>0</v>
      </c>
      <c r="U146" s="168"/>
      <c r="V146" s="184" t="b">
        <f t="shared" si="474"/>
        <v>0</v>
      </c>
      <c r="W146" s="168"/>
      <c r="X146" s="184" t="b">
        <f t="shared" si="475"/>
        <v>0</v>
      </c>
      <c r="Y146" s="168"/>
      <c r="Z146" s="184" t="b">
        <f t="shared" si="476"/>
        <v>0</v>
      </c>
      <c r="AA146" s="116">
        <f t="shared" si="477"/>
        <v>0</v>
      </c>
      <c r="AB146" s="117" t="str">
        <f t="shared" si="478"/>
        <v>Débil</v>
      </c>
      <c r="AC146" s="667"/>
      <c r="AD146" s="182" t="str">
        <f t="shared" si="479"/>
        <v>Débil</v>
      </c>
      <c r="AE146" s="118" t="str">
        <f t="shared" si="480"/>
        <v>0</v>
      </c>
      <c r="AF146" s="668"/>
      <c r="AG146" s="491" t="e">
        <f t="shared" ref="AG146" si="495">(AE146+AE147)/AF146</f>
        <v>#DIV/0!</v>
      </c>
      <c r="AH146" s="493" t="e">
        <f t="shared" ref="AH146" si="496">IF(AG146&lt;50,"Débil",IF(AG146&lt;=99,"Moderado",IF(AG146=100,"Fuerte",IF(AG146="","ERROR"))))</f>
        <v>#DIV/0!</v>
      </c>
      <c r="AI146" s="669"/>
      <c r="AJ146" s="495" t="e">
        <f t="shared" ref="AJ146" si="497">IF(AH146="Débil",0,IF(AND(AH146="Moderado",AI146="Directamente"),1,IF(AND(AH146="Moderado",AI146="No disminuye"),0,IF(AND(AH146="Fuerte",AI146="Directamente"),2,IF(AND(AH146="Fuerte",AI146="No disminuye"),0)))))</f>
        <v>#DIV/0!</v>
      </c>
      <c r="AK146" s="495" t="e">
        <f>('4-VALORACIÓN DEL RIESGO'!H78-AJ146)</f>
        <v>#DIV/0!</v>
      </c>
      <c r="AL146" s="495" t="e">
        <f t="shared" ref="AL146" si="498">IF(AK146=5,"Casi Seguro",IF(AK146=4,"Probable",IF(AK146=3,"Posible",IF(AK146=2,"Improbable",IF(AK146=1,"Rara Vez",IF(AK146=0,"Rara Vez",IF(AK146&lt;0,"Rara Vez")))))))</f>
        <v>#DIV/0!</v>
      </c>
      <c r="AM146" s="669"/>
      <c r="AN146" s="496" t="e">
        <f t="shared" ref="AN146" si="499">IF(AH146="Débil",0,IF(AND(AH146="Moderado",AM146="Directamente"),1,IF(AND(AH146="Moderado",AM146="Indirectamente"),0,IF(AND(AH146="Moderado",AM146="No disminuye"),0,IF(AND(AH146="Fuerte",AM146="Directamente"),2,IF(AND(AH146="Fuerte",AM146="Indirectamente"),1,IF(AND(AH146="Fuerte",AM146="No disminuye"),0)))))))</f>
        <v>#DIV/0!</v>
      </c>
      <c r="AO146" s="496" t="e">
        <f>('4-VALORACIÓN DEL RIESGO'!AD78-AN146)</f>
        <v>#DIV/0!</v>
      </c>
      <c r="AP146" s="498" t="e">
        <f t="shared" ref="AP146" si="500">IF(AO146=5,"Catastrófico",IF(AO146=4,"Mayor",IF(AO146=3,"Moderado",IF(AO146=2,"Moderado",IF(AO146=1,"Moderado")))))</f>
        <v>#DIV/0!</v>
      </c>
      <c r="AQ146" s="499"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499"/>
      <c r="AS146" s="500" t="s">
        <v>425</v>
      </c>
    </row>
    <row r="147" spans="2:45" ht="30.75" thickBot="1" x14ac:dyDescent="0.3">
      <c r="B147" s="502"/>
      <c r="C147" s="452"/>
      <c r="D147" s="490"/>
      <c r="E147" s="490"/>
      <c r="F147" s="673"/>
      <c r="G147" s="673"/>
      <c r="H147" s="673"/>
      <c r="I147" s="673"/>
      <c r="J147" s="673"/>
      <c r="K147" s="673"/>
      <c r="L147" s="673"/>
      <c r="M147" s="666"/>
      <c r="N147" s="184" t="b">
        <f t="shared" si="470"/>
        <v>0</v>
      </c>
      <c r="O147" s="168"/>
      <c r="P147" s="184" t="b">
        <f t="shared" si="471"/>
        <v>0</v>
      </c>
      <c r="Q147" s="168"/>
      <c r="R147" s="184" t="b">
        <f t="shared" si="472"/>
        <v>0</v>
      </c>
      <c r="S147" s="168"/>
      <c r="T147" s="184" t="b">
        <f t="shared" si="473"/>
        <v>0</v>
      </c>
      <c r="U147" s="168"/>
      <c r="V147" s="184" t="b">
        <f t="shared" si="474"/>
        <v>0</v>
      </c>
      <c r="W147" s="168"/>
      <c r="X147" s="184" t="b">
        <f t="shared" si="475"/>
        <v>0</v>
      </c>
      <c r="Y147" s="168"/>
      <c r="Z147" s="184" t="b">
        <f t="shared" si="476"/>
        <v>0</v>
      </c>
      <c r="AA147" s="116">
        <f t="shared" si="477"/>
        <v>0</v>
      </c>
      <c r="AB147" s="117" t="str">
        <f t="shared" si="478"/>
        <v>Débil</v>
      </c>
      <c r="AC147" s="667"/>
      <c r="AD147" s="182" t="str">
        <f t="shared" si="479"/>
        <v>Débil</v>
      </c>
      <c r="AE147" s="118" t="str">
        <f t="shared" si="480"/>
        <v>0</v>
      </c>
      <c r="AF147" s="672"/>
      <c r="AG147" s="492"/>
      <c r="AH147" s="494"/>
      <c r="AI147" s="669"/>
      <c r="AJ147" s="495"/>
      <c r="AK147" s="495"/>
      <c r="AL147" s="495"/>
      <c r="AM147" s="669"/>
      <c r="AN147" s="497"/>
      <c r="AO147" s="497"/>
      <c r="AP147" s="498"/>
      <c r="AQ147" s="499"/>
      <c r="AR147" s="499"/>
      <c r="AS147" s="500"/>
    </row>
    <row r="148" spans="2:45" ht="30" x14ac:dyDescent="0.25">
      <c r="B148" s="502"/>
      <c r="C148" s="452"/>
      <c r="D148" s="490" t="str">
        <f>'3-IDENTIFICACIÓN DEL RIESGO'!G148</f>
        <v>Riesgo 5</v>
      </c>
      <c r="E148" s="490"/>
      <c r="F148" s="673"/>
      <c r="G148" s="673"/>
      <c r="H148" s="673"/>
      <c r="I148" s="673"/>
      <c r="J148" s="673"/>
      <c r="K148" s="673"/>
      <c r="L148" s="673"/>
      <c r="M148" s="666"/>
      <c r="N148" s="184" t="b">
        <f t="shared" si="470"/>
        <v>0</v>
      </c>
      <c r="O148" s="168"/>
      <c r="P148" s="184" t="b">
        <f t="shared" si="471"/>
        <v>0</v>
      </c>
      <c r="Q148" s="168"/>
      <c r="R148" s="184" t="b">
        <f t="shared" si="472"/>
        <v>0</v>
      </c>
      <c r="S148" s="168"/>
      <c r="T148" s="184" t="b">
        <f t="shared" si="473"/>
        <v>0</v>
      </c>
      <c r="U148" s="168"/>
      <c r="V148" s="184" t="b">
        <f t="shared" si="474"/>
        <v>0</v>
      </c>
      <c r="W148" s="168"/>
      <c r="X148" s="184" t="b">
        <f t="shared" si="475"/>
        <v>0</v>
      </c>
      <c r="Y148" s="168"/>
      <c r="Z148" s="184" t="b">
        <f t="shared" si="476"/>
        <v>0</v>
      </c>
      <c r="AA148" s="116">
        <f t="shared" si="477"/>
        <v>0</v>
      </c>
      <c r="AB148" s="117" t="str">
        <f t="shared" si="478"/>
        <v>Débil</v>
      </c>
      <c r="AC148" s="667"/>
      <c r="AD148" s="182" t="str">
        <f t="shared" si="479"/>
        <v>Débil</v>
      </c>
      <c r="AE148" s="118" t="str">
        <f t="shared" si="480"/>
        <v>0</v>
      </c>
      <c r="AF148" s="668"/>
      <c r="AG148" s="491" t="e">
        <f t="shared" ref="AG148" si="502">(AE148+AE149)/AF148</f>
        <v>#DIV/0!</v>
      </c>
      <c r="AH148" s="493" t="e">
        <f t="shared" ref="AH148" si="503">IF(AG148&lt;50,"Débil",IF(AG148&lt;=99,"Moderado",IF(AG148=100,"Fuerte",IF(AG148="","ERROR"))))</f>
        <v>#DIV/0!</v>
      </c>
      <c r="AI148" s="669"/>
      <c r="AJ148" s="495" t="e">
        <f t="shared" ref="AJ148" si="504">IF(AH148="Débil",0,IF(AND(AH148="Moderado",AI148="Directamente"),1,IF(AND(AH148="Moderado",AI148="No disminuye"),0,IF(AND(AH148="Fuerte",AI148="Directamente"),2,IF(AND(AH148="Fuerte",AI148="No disminuye"),0)))))</f>
        <v>#DIV/0!</v>
      </c>
      <c r="AK148" s="495" t="e">
        <f>('4-VALORACIÓN DEL RIESGO'!H79-AJ148)</f>
        <v>#DIV/0!</v>
      </c>
      <c r="AL148" s="495" t="e">
        <f t="shared" ref="AL148" si="505">IF(AK148=5,"Casi Seguro",IF(AK148=4,"Probable",IF(AK148=3,"Posible",IF(AK148=2,"Improbable",IF(AK148=1,"Rara Vez",IF(AK148=0,"Rara Vez",IF(AK148&lt;0,"Rara Vez")))))))</f>
        <v>#DIV/0!</v>
      </c>
      <c r="AM148" s="669"/>
      <c r="AN148" s="496" t="e">
        <f t="shared" ref="AN148" si="506">IF(AH148="Débil",0,IF(AND(AH148="Moderado",AM148="Directamente"),1,IF(AND(AH148="Moderado",AM148="Indirectamente"),0,IF(AND(AH148="Moderado",AM148="No disminuye"),0,IF(AND(AH148="Fuerte",AM148="Directamente"),2,IF(AND(AH148="Fuerte",AM148="Indirectamente"),1,IF(AND(AH148="Fuerte",AM148="No disminuye"),0)))))))</f>
        <v>#DIV/0!</v>
      </c>
      <c r="AO148" s="496" t="e">
        <f>('4-VALORACIÓN DEL RIESGO'!AD79-AN148)</f>
        <v>#DIV/0!</v>
      </c>
      <c r="AP148" s="498" t="e">
        <f t="shared" ref="AP148" si="507">IF(AO148=5,"Catastrófico",IF(AO148=4,"Mayor",IF(AO148=3,"Moderado",IF(AO148=2,"Moderado",IF(AO148=1,"Moderado")))))</f>
        <v>#DIV/0!</v>
      </c>
      <c r="AQ148" s="499"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499"/>
      <c r="AS148" s="500" t="s">
        <v>425</v>
      </c>
    </row>
    <row r="149" spans="2:45" ht="30.75" thickBot="1" x14ac:dyDescent="0.3">
      <c r="B149" s="503"/>
      <c r="C149" s="453"/>
      <c r="D149" s="490"/>
      <c r="E149" s="490"/>
      <c r="F149" s="673"/>
      <c r="G149" s="673"/>
      <c r="H149" s="673"/>
      <c r="I149" s="673"/>
      <c r="J149" s="673"/>
      <c r="K149" s="673"/>
      <c r="L149" s="673"/>
      <c r="M149" s="666"/>
      <c r="N149" s="184" t="b">
        <f t="shared" si="470"/>
        <v>0</v>
      </c>
      <c r="O149" s="168"/>
      <c r="P149" s="184" t="b">
        <f t="shared" si="471"/>
        <v>0</v>
      </c>
      <c r="Q149" s="168"/>
      <c r="R149" s="184" t="b">
        <f t="shared" si="472"/>
        <v>0</v>
      </c>
      <c r="S149" s="168"/>
      <c r="T149" s="184" t="b">
        <f t="shared" si="473"/>
        <v>0</v>
      </c>
      <c r="U149" s="168"/>
      <c r="V149" s="184" t="b">
        <f t="shared" si="474"/>
        <v>0</v>
      </c>
      <c r="W149" s="168"/>
      <c r="X149" s="184" t="b">
        <f t="shared" si="475"/>
        <v>0</v>
      </c>
      <c r="Y149" s="168"/>
      <c r="Z149" s="184" t="b">
        <f t="shared" si="476"/>
        <v>0</v>
      </c>
      <c r="AA149" s="116">
        <f t="shared" si="477"/>
        <v>0</v>
      </c>
      <c r="AB149" s="117" t="str">
        <f t="shared" si="478"/>
        <v>Débil</v>
      </c>
      <c r="AC149" s="667"/>
      <c r="AD149" s="182" t="str">
        <f t="shared" si="479"/>
        <v>Débil</v>
      </c>
      <c r="AE149" s="118" t="str">
        <f t="shared" si="480"/>
        <v>0</v>
      </c>
      <c r="AF149" s="672"/>
      <c r="AG149" s="492"/>
      <c r="AH149" s="494"/>
      <c r="AI149" s="669"/>
      <c r="AJ149" s="495"/>
      <c r="AK149" s="495"/>
      <c r="AL149" s="495"/>
      <c r="AM149" s="669"/>
      <c r="AN149" s="497"/>
      <c r="AO149" s="497"/>
      <c r="AP149" s="498"/>
      <c r="AQ149" s="499"/>
      <c r="AR149" s="499"/>
      <c r="AS149" s="500"/>
    </row>
    <row r="150" spans="2:45" ht="63.75" x14ac:dyDescent="0.25">
      <c r="B150" s="501" t="str">
        <f>'3-IDENTIFICACIÓN DEL RIESGO'!B150</f>
        <v>Administración de Bienes y Servicios</v>
      </c>
      <c r="C150" s="451" t="str">
        <f>'3-IDENTIFICACIÓN DEL RIESGO'!E150</f>
        <v>1. Subdirección Administrativa y Financiera.
2. Secretaría General.</v>
      </c>
      <c r="D150" s="490" t="str">
        <f>'3-IDENTIFICACIÓN DEL RIESGO'!G150</f>
        <v>Pérdida o uso indebido de bienes devolutivos de la Agencia Nacional de Tierras para beneficio personal o de terceros</v>
      </c>
      <c r="E150" s="490"/>
      <c r="F150" s="673" t="s">
        <v>838</v>
      </c>
      <c r="G150" s="169" t="s">
        <v>629</v>
      </c>
      <c r="H150" s="673" t="s">
        <v>839</v>
      </c>
      <c r="I150" s="673" t="s">
        <v>840</v>
      </c>
      <c r="J150" s="673" t="s">
        <v>841</v>
      </c>
      <c r="K150" s="673" t="s">
        <v>842</v>
      </c>
      <c r="L150" s="673" t="s">
        <v>843</v>
      </c>
      <c r="M150" s="666" t="s">
        <v>186</v>
      </c>
      <c r="N150" s="184">
        <f t="shared" si="470"/>
        <v>15</v>
      </c>
      <c r="O150" s="168" t="s">
        <v>187</v>
      </c>
      <c r="P150" s="184">
        <f t="shared" si="471"/>
        <v>15</v>
      </c>
      <c r="Q150" s="168" t="s">
        <v>188</v>
      </c>
      <c r="R150" s="184">
        <f t="shared" si="472"/>
        <v>15</v>
      </c>
      <c r="S150" s="168" t="s">
        <v>61</v>
      </c>
      <c r="T150" s="184">
        <f t="shared" si="473"/>
        <v>15</v>
      </c>
      <c r="U150" s="168" t="s">
        <v>189</v>
      </c>
      <c r="V150" s="184">
        <f t="shared" si="474"/>
        <v>15</v>
      </c>
      <c r="W150" s="168" t="s">
        <v>190</v>
      </c>
      <c r="X150" s="184">
        <f t="shared" si="475"/>
        <v>15</v>
      </c>
      <c r="Y150" s="168" t="s">
        <v>191</v>
      </c>
      <c r="Z150" s="184">
        <f t="shared" si="476"/>
        <v>10</v>
      </c>
      <c r="AA150" s="116">
        <f t="shared" si="477"/>
        <v>100</v>
      </c>
      <c r="AB150" s="117" t="str">
        <f t="shared" si="478"/>
        <v>Fuerte</v>
      </c>
      <c r="AC150" s="667" t="s">
        <v>64</v>
      </c>
      <c r="AD150" s="182" t="str">
        <f t="shared" si="479"/>
        <v>Fuerte</v>
      </c>
      <c r="AE150" s="118" t="str">
        <f t="shared" si="480"/>
        <v>100</v>
      </c>
      <c r="AF150" s="668">
        <v>1</v>
      </c>
      <c r="AG150" s="491">
        <f t="shared" ref="AG150" si="509">(AE150+AE151)/AF150</f>
        <v>100</v>
      </c>
      <c r="AH150" s="493" t="str">
        <f t="shared" ref="AH150" si="510">IF(AG150&lt;50,"Débil",IF(AG150&lt;=99,"Moderado",IF(AG150=100,"Fuerte",IF(AG150="","ERROR"))))</f>
        <v>Fuerte</v>
      </c>
      <c r="AI150" s="669" t="s">
        <v>92</v>
      </c>
      <c r="AJ150" s="495">
        <f t="shared" ref="AJ150" si="511">IF(AH150="Débil",0,IF(AND(AH150="Moderado",AI150="Directamente"),1,IF(AND(AH150="Moderado",AI150="No disminuye"),0,IF(AND(AH150="Fuerte",AI150="Directamente"),2,IF(AND(AH150="Fuerte",AI150="No disminuye"),0)))))</f>
        <v>2</v>
      </c>
      <c r="AK150" s="495">
        <f>('4-VALORACIÓN DEL RIESGO'!H80-AJ150)</f>
        <v>2</v>
      </c>
      <c r="AL150" s="495" t="str">
        <f t="shared" ref="AL150" si="512">IF(AK150=5,"Casi Seguro",IF(AK150=4,"Probable",IF(AK150=3,"Posible",IF(AK150=2,"Improbable",IF(AK150=1,"Rara Vez",IF(AK150=0,"Rara Vez",IF(AK150&lt;0,"Rara Vez")))))))</f>
        <v>Improbable</v>
      </c>
      <c r="AM150" s="669" t="s">
        <v>94</v>
      </c>
      <c r="AN150" s="496">
        <f t="shared" ref="AN150" si="513">IF(AH150="Débil",0,IF(AND(AH150="Moderado",AM150="Directamente"),1,IF(AND(AH150="Moderado",AM150="Indirectamente"),0,IF(AND(AH150="Moderado",AM150="No disminuye"),0,IF(AND(AH150="Fuerte",AM150="Directamente"),2,IF(AND(AH150="Fuerte",AM150="Indirectamente"),1,IF(AND(AH150="Fuerte",AM150="No disminuye"),0)))))))</f>
        <v>0</v>
      </c>
      <c r="AO150" s="496">
        <f>('4-VALORACIÓN DEL RIESGO'!AD80-AN150)</f>
        <v>4</v>
      </c>
      <c r="AP150" s="498" t="str">
        <f t="shared" ref="AP150" si="514">IF(AO150=5,"Catastrófico",IF(AO150=4,"Mayor",IF(AO150=3,"Moderado",IF(AO150=2,"Moderado",IF(AO150=1,"Moderado")))))</f>
        <v>Mayor</v>
      </c>
      <c r="AQ150" s="499"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Alto</v>
      </c>
      <c r="AR150" s="499"/>
      <c r="AS150" s="500" t="s">
        <v>425</v>
      </c>
    </row>
    <row r="151" spans="2:45" ht="30.75" thickBot="1" x14ac:dyDescent="0.3">
      <c r="B151" s="502"/>
      <c r="C151" s="452"/>
      <c r="D151" s="490"/>
      <c r="E151" s="490"/>
      <c r="F151" s="673"/>
      <c r="G151" s="673"/>
      <c r="H151" s="673"/>
      <c r="I151" s="673"/>
      <c r="J151" s="673"/>
      <c r="K151" s="673"/>
      <c r="L151" s="673"/>
      <c r="M151" s="666"/>
      <c r="N151" s="184" t="b">
        <f t="shared" si="470"/>
        <v>0</v>
      </c>
      <c r="O151" s="168"/>
      <c r="P151" s="184" t="b">
        <f t="shared" si="471"/>
        <v>0</v>
      </c>
      <c r="Q151" s="168"/>
      <c r="R151" s="184" t="b">
        <f t="shared" si="472"/>
        <v>0</v>
      </c>
      <c r="S151" s="168"/>
      <c r="T151" s="184" t="b">
        <f t="shared" si="473"/>
        <v>0</v>
      </c>
      <c r="U151" s="168"/>
      <c r="V151" s="184" t="b">
        <f t="shared" si="474"/>
        <v>0</v>
      </c>
      <c r="W151" s="168"/>
      <c r="X151" s="184" t="b">
        <f t="shared" si="475"/>
        <v>0</v>
      </c>
      <c r="Y151" s="168"/>
      <c r="Z151" s="184" t="b">
        <f t="shared" si="476"/>
        <v>0</v>
      </c>
      <c r="AA151" s="116">
        <f t="shared" si="477"/>
        <v>0</v>
      </c>
      <c r="AB151" s="117" t="str">
        <f t="shared" si="478"/>
        <v>Débil</v>
      </c>
      <c r="AC151" s="667"/>
      <c r="AD151" s="182" t="str">
        <f t="shared" si="479"/>
        <v>Débil</v>
      </c>
      <c r="AE151" s="118" t="str">
        <f t="shared" si="480"/>
        <v>0</v>
      </c>
      <c r="AF151" s="672"/>
      <c r="AG151" s="492"/>
      <c r="AH151" s="494"/>
      <c r="AI151" s="669"/>
      <c r="AJ151" s="495"/>
      <c r="AK151" s="495"/>
      <c r="AL151" s="495"/>
      <c r="AM151" s="669"/>
      <c r="AN151" s="497"/>
      <c r="AO151" s="497"/>
      <c r="AP151" s="498"/>
      <c r="AQ151" s="499"/>
      <c r="AR151" s="499"/>
      <c r="AS151" s="500"/>
    </row>
    <row r="152" spans="2:45" ht="54" x14ac:dyDescent="0.25">
      <c r="B152" s="502"/>
      <c r="C152" s="452"/>
      <c r="D152" s="490" t="str">
        <f>'3-IDENTIFICACIÓN DEL RIESGO'!G152</f>
        <v>Pérdida o manipulación de expedientes con información institucional para beneficio particular o de un tercero</v>
      </c>
      <c r="E152" s="490"/>
      <c r="F152" s="678" t="s">
        <v>844</v>
      </c>
      <c r="G152" s="678" t="s">
        <v>649</v>
      </c>
      <c r="H152" s="678" t="s">
        <v>845</v>
      </c>
      <c r="I152" s="678" t="s">
        <v>846</v>
      </c>
      <c r="J152" s="678" t="s">
        <v>847</v>
      </c>
      <c r="K152" s="678" t="s">
        <v>848</v>
      </c>
      <c r="L152" s="678" t="s">
        <v>849</v>
      </c>
      <c r="M152" s="666" t="s">
        <v>186</v>
      </c>
      <c r="N152" s="184">
        <f t="shared" si="470"/>
        <v>15</v>
      </c>
      <c r="O152" s="168" t="s">
        <v>187</v>
      </c>
      <c r="P152" s="184">
        <f t="shared" si="471"/>
        <v>15</v>
      </c>
      <c r="Q152" s="168" t="s">
        <v>188</v>
      </c>
      <c r="R152" s="184">
        <f t="shared" si="472"/>
        <v>15</v>
      </c>
      <c r="S152" s="168" t="s">
        <v>61</v>
      </c>
      <c r="T152" s="184">
        <f t="shared" si="473"/>
        <v>15</v>
      </c>
      <c r="U152" s="168" t="s">
        <v>189</v>
      </c>
      <c r="V152" s="184">
        <f t="shared" si="474"/>
        <v>15</v>
      </c>
      <c r="W152" s="168" t="s">
        <v>190</v>
      </c>
      <c r="X152" s="184">
        <f t="shared" si="475"/>
        <v>15</v>
      </c>
      <c r="Y152" s="168" t="s">
        <v>191</v>
      </c>
      <c r="Z152" s="184">
        <f t="shared" si="476"/>
        <v>10</v>
      </c>
      <c r="AA152" s="116">
        <f t="shared" si="477"/>
        <v>100</v>
      </c>
      <c r="AB152" s="117" t="str">
        <f t="shared" si="478"/>
        <v>Fuerte</v>
      </c>
      <c r="AC152" s="667" t="s">
        <v>64</v>
      </c>
      <c r="AD152" s="182" t="str">
        <f t="shared" si="479"/>
        <v>Fuerte</v>
      </c>
      <c r="AE152" s="118" t="str">
        <f t="shared" si="480"/>
        <v>100</v>
      </c>
      <c r="AF152" s="668">
        <v>2</v>
      </c>
      <c r="AG152" s="491">
        <f t="shared" ref="AG152" si="516">(AE152+AE153)/AF152</f>
        <v>50</v>
      </c>
      <c r="AH152" s="493" t="str">
        <f t="shared" ref="AH152" si="517">IF(AG152&lt;50,"Débil",IF(AG152&lt;=99,"Moderado",IF(AG152=100,"Fuerte",IF(AG152="","ERROR"))))</f>
        <v>Moderado</v>
      </c>
      <c r="AI152" s="669" t="s">
        <v>92</v>
      </c>
      <c r="AJ152" s="495">
        <f t="shared" ref="AJ152" si="518">IF(AH152="Débil",0,IF(AND(AH152="Moderado",AI152="Directamente"),1,IF(AND(AH152="Moderado",AI152="No disminuye"),0,IF(AND(AH152="Fuerte",AI152="Directamente"),2,IF(AND(AH152="Fuerte",AI152="No disminuye"),0)))))</f>
        <v>1</v>
      </c>
      <c r="AK152" s="495">
        <f>('4-VALORACIÓN DEL RIESGO'!H81-AJ152)</f>
        <v>2</v>
      </c>
      <c r="AL152" s="495" t="str">
        <f t="shared" ref="AL152" si="519">IF(AK152=5,"Casi Seguro",IF(AK152=4,"Probable",IF(AK152=3,"Posible",IF(AK152=2,"Improbable",IF(AK152=1,"Rara Vez",IF(AK152=0,"Rara Vez",IF(AK152&lt;0,"Rara Vez")))))))</f>
        <v>Improbable</v>
      </c>
      <c r="AM152" s="669" t="s">
        <v>94</v>
      </c>
      <c r="AN152" s="496">
        <f t="shared" ref="AN152" si="520">IF(AH152="Débil",0,IF(AND(AH152="Moderado",AM152="Directamente"),1,IF(AND(AH152="Moderado",AM152="Indirectamente"),0,IF(AND(AH152="Moderado",AM152="No disminuye"),0,IF(AND(AH152="Fuerte",AM152="Directamente"),2,IF(AND(AH152="Fuerte",AM152="Indirectamente"),1,IF(AND(AH152="Fuerte",AM152="No disminuye"),0)))))))</f>
        <v>0</v>
      </c>
      <c r="AO152" s="496">
        <f>('4-VALORACIÓN DEL RIESGO'!AD81-AN152)</f>
        <v>5</v>
      </c>
      <c r="AP152" s="498" t="str">
        <f t="shared" ref="AP152" si="521">IF(AO152=5,"Catastrófico",IF(AO152=4,"Mayor",IF(AO152=3,"Moderado",IF(AO152=2,"Moderado",IF(AO152=1,"Moderado")))))</f>
        <v>Catastrófico</v>
      </c>
      <c r="AQ152" s="499"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499"/>
      <c r="AS152" s="500" t="s">
        <v>425</v>
      </c>
    </row>
    <row r="153" spans="2:45" ht="77.25" thickBot="1" x14ac:dyDescent="0.3">
      <c r="B153" s="502"/>
      <c r="C153" s="452"/>
      <c r="D153" s="490"/>
      <c r="E153" s="490"/>
      <c r="F153" s="673" t="s">
        <v>850</v>
      </c>
      <c r="G153" s="673" t="s">
        <v>649</v>
      </c>
      <c r="H153" s="673" t="s">
        <v>851</v>
      </c>
      <c r="I153" s="673" t="s">
        <v>852</v>
      </c>
      <c r="J153" s="673" t="s">
        <v>853</v>
      </c>
      <c r="K153" s="673" t="s">
        <v>854</v>
      </c>
      <c r="L153" s="673" t="s">
        <v>855</v>
      </c>
      <c r="M153" s="666" t="s">
        <v>186</v>
      </c>
      <c r="N153" s="184">
        <f t="shared" si="470"/>
        <v>15</v>
      </c>
      <c r="O153" s="168" t="s">
        <v>197</v>
      </c>
      <c r="P153" s="184">
        <f t="shared" si="471"/>
        <v>0</v>
      </c>
      <c r="Q153" s="168" t="s">
        <v>188</v>
      </c>
      <c r="R153" s="184">
        <f t="shared" si="472"/>
        <v>15</v>
      </c>
      <c r="S153" s="168" t="s">
        <v>61</v>
      </c>
      <c r="T153" s="184">
        <f t="shared" si="473"/>
        <v>15</v>
      </c>
      <c r="U153" s="168" t="s">
        <v>189</v>
      </c>
      <c r="V153" s="184">
        <f t="shared" si="474"/>
        <v>15</v>
      </c>
      <c r="W153" s="168" t="s">
        <v>190</v>
      </c>
      <c r="X153" s="184">
        <f t="shared" si="475"/>
        <v>15</v>
      </c>
      <c r="Y153" s="168" t="s">
        <v>191</v>
      </c>
      <c r="Z153" s="184">
        <f t="shared" si="476"/>
        <v>10</v>
      </c>
      <c r="AA153" s="116">
        <f t="shared" si="477"/>
        <v>85</v>
      </c>
      <c r="AB153" s="117" t="str">
        <f t="shared" si="478"/>
        <v>Débil</v>
      </c>
      <c r="AC153" s="667" t="s">
        <v>58</v>
      </c>
      <c r="AD153" s="182" t="str">
        <f t="shared" si="479"/>
        <v>Débil</v>
      </c>
      <c r="AE153" s="118" t="str">
        <f t="shared" si="480"/>
        <v>0</v>
      </c>
      <c r="AF153" s="672"/>
      <c r="AG153" s="492"/>
      <c r="AH153" s="494"/>
      <c r="AI153" s="669"/>
      <c r="AJ153" s="495"/>
      <c r="AK153" s="495"/>
      <c r="AL153" s="495"/>
      <c r="AM153" s="669"/>
      <c r="AN153" s="497"/>
      <c r="AO153" s="497"/>
      <c r="AP153" s="498"/>
      <c r="AQ153" s="499"/>
      <c r="AR153" s="499"/>
      <c r="AS153" s="500"/>
    </row>
    <row r="154" spans="2:45" ht="30" x14ac:dyDescent="0.25">
      <c r="B154" s="502"/>
      <c r="C154" s="452"/>
      <c r="D154" s="490" t="str">
        <f>'3-IDENTIFICACIÓN DEL RIESGO'!G154</f>
        <v>Riesgo 3</v>
      </c>
      <c r="E154" s="490"/>
      <c r="F154" s="673"/>
      <c r="G154" s="673"/>
      <c r="H154" s="673"/>
      <c r="I154" s="673"/>
      <c r="J154" s="673"/>
      <c r="K154" s="673"/>
      <c r="L154" s="673"/>
      <c r="M154" s="666"/>
      <c r="N154" s="184" t="b">
        <f t="shared" si="470"/>
        <v>0</v>
      </c>
      <c r="O154" s="168"/>
      <c r="P154" s="184" t="b">
        <f t="shared" si="471"/>
        <v>0</v>
      </c>
      <c r="Q154" s="168"/>
      <c r="R154" s="184" t="b">
        <f t="shared" si="472"/>
        <v>0</v>
      </c>
      <c r="S154" s="168"/>
      <c r="T154" s="184" t="b">
        <f t="shared" si="473"/>
        <v>0</v>
      </c>
      <c r="U154" s="168"/>
      <c r="V154" s="184" t="b">
        <f t="shared" si="474"/>
        <v>0</v>
      </c>
      <c r="W154" s="168"/>
      <c r="X154" s="184" t="b">
        <f t="shared" si="475"/>
        <v>0</v>
      </c>
      <c r="Y154" s="168"/>
      <c r="Z154" s="184" t="b">
        <f t="shared" si="476"/>
        <v>0</v>
      </c>
      <c r="AA154" s="116">
        <f t="shared" si="477"/>
        <v>0</v>
      </c>
      <c r="AB154" s="117" t="str">
        <f t="shared" si="478"/>
        <v>Débil</v>
      </c>
      <c r="AC154" s="667"/>
      <c r="AD154" s="182" t="str">
        <f t="shared" si="479"/>
        <v>Débil</v>
      </c>
      <c r="AE154" s="118" t="str">
        <f t="shared" si="480"/>
        <v>0</v>
      </c>
      <c r="AF154" s="668"/>
      <c r="AG154" s="491" t="e">
        <f t="shared" ref="AG154" si="523">(AE154+AE155)/AF154</f>
        <v>#DIV/0!</v>
      </c>
      <c r="AH154" s="493" t="e">
        <f t="shared" ref="AH154" si="524">IF(AG154&lt;50,"Débil",IF(AG154&lt;=99,"Moderado",IF(AG154=100,"Fuerte",IF(AG154="","ERROR"))))</f>
        <v>#DIV/0!</v>
      </c>
      <c r="AI154" s="669"/>
      <c r="AJ154" s="495" t="e">
        <f t="shared" ref="AJ154" si="525">IF(AH154="Débil",0,IF(AND(AH154="Moderado",AI154="Directamente"),1,IF(AND(AH154="Moderado",AI154="No disminuye"),0,IF(AND(AH154="Fuerte",AI154="Directamente"),2,IF(AND(AH154="Fuerte",AI154="No disminuye"),0)))))</f>
        <v>#DIV/0!</v>
      </c>
      <c r="AK154" s="495" t="e">
        <f>('4-VALORACIÓN DEL RIESGO'!H82-AJ154)</f>
        <v>#DIV/0!</v>
      </c>
      <c r="AL154" s="495" t="e">
        <f t="shared" ref="AL154" si="526">IF(AK154=5,"Casi Seguro",IF(AK154=4,"Probable",IF(AK154=3,"Posible",IF(AK154=2,"Improbable",IF(AK154=1,"Rara Vez",IF(AK154=0,"Rara Vez",IF(AK154&lt;0,"Rara Vez")))))))</f>
        <v>#DIV/0!</v>
      </c>
      <c r="AM154" s="669"/>
      <c r="AN154" s="496" t="e">
        <f t="shared" ref="AN154" si="527">IF(AH154="Débil",0,IF(AND(AH154="Moderado",AM154="Directamente"),1,IF(AND(AH154="Moderado",AM154="Indirectamente"),0,IF(AND(AH154="Moderado",AM154="No disminuye"),0,IF(AND(AH154="Fuerte",AM154="Directamente"),2,IF(AND(AH154="Fuerte",AM154="Indirectamente"),1,IF(AND(AH154="Fuerte",AM154="No disminuye"),0)))))))</f>
        <v>#DIV/0!</v>
      </c>
      <c r="AO154" s="496" t="e">
        <f>('4-VALORACIÓN DEL RIESGO'!AD82-AN154)</f>
        <v>#DIV/0!</v>
      </c>
      <c r="AP154" s="498" t="e">
        <f t="shared" ref="AP154" si="528">IF(AO154=5,"Catastrófico",IF(AO154=4,"Mayor",IF(AO154=3,"Moderado",IF(AO154=2,"Moderado",IF(AO154=1,"Moderado")))))</f>
        <v>#DIV/0!</v>
      </c>
      <c r="AQ154" s="499"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499"/>
      <c r="AS154" s="500" t="s">
        <v>425</v>
      </c>
    </row>
    <row r="155" spans="2:45" ht="30.75" thickBot="1" x14ac:dyDescent="0.3">
      <c r="B155" s="502"/>
      <c r="C155" s="452"/>
      <c r="D155" s="490"/>
      <c r="E155" s="490"/>
      <c r="F155" s="673"/>
      <c r="G155" s="673"/>
      <c r="H155" s="673"/>
      <c r="I155" s="673"/>
      <c r="J155" s="673"/>
      <c r="K155" s="673"/>
      <c r="L155" s="673"/>
      <c r="M155" s="666"/>
      <c r="N155" s="184" t="b">
        <f t="shared" si="470"/>
        <v>0</v>
      </c>
      <c r="O155" s="168"/>
      <c r="P155" s="184" t="b">
        <f t="shared" si="471"/>
        <v>0</v>
      </c>
      <c r="Q155" s="168"/>
      <c r="R155" s="184" t="b">
        <f t="shared" si="472"/>
        <v>0</v>
      </c>
      <c r="S155" s="168"/>
      <c r="T155" s="184" t="b">
        <f t="shared" si="473"/>
        <v>0</v>
      </c>
      <c r="U155" s="168"/>
      <c r="V155" s="184" t="b">
        <f t="shared" si="474"/>
        <v>0</v>
      </c>
      <c r="W155" s="168"/>
      <c r="X155" s="184" t="b">
        <f t="shared" si="475"/>
        <v>0</v>
      </c>
      <c r="Y155" s="168"/>
      <c r="Z155" s="184" t="b">
        <f t="shared" si="476"/>
        <v>0</v>
      </c>
      <c r="AA155" s="116">
        <f t="shared" si="477"/>
        <v>0</v>
      </c>
      <c r="AB155" s="117" t="str">
        <f t="shared" si="478"/>
        <v>Débil</v>
      </c>
      <c r="AC155" s="667"/>
      <c r="AD155" s="182" t="str">
        <f t="shared" si="479"/>
        <v>Débil</v>
      </c>
      <c r="AE155" s="118" t="str">
        <f t="shared" si="480"/>
        <v>0</v>
      </c>
      <c r="AF155" s="672"/>
      <c r="AG155" s="492"/>
      <c r="AH155" s="494"/>
      <c r="AI155" s="669"/>
      <c r="AJ155" s="495"/>
      <c r="AK155" s="495"/>
      <c r="AL155" s="495"/>
      <c r="AM155" s="669"/>
      <c r="AN155" s="497"/>
      <c r="AO155" s="497"/>
      <c r="AP155" s="498"/>
      <c r="AQ155" s="499"/>
      <c r="AR155" s="499"/>
      <c r="AS155" s="500"/>
    </row>
    <row r="156" spans="2:45" ht="30" x14ac:dyDescent="0.25">
      <c r="B156" s="502"/>
      <c r="C156" s="452"/>
      <c r="D156" s="490" t="str">
        <f>'3-IDENTIFICACIÓN DEL RIESGO'!G156</f>
        <v>Riesgo 4</v>
      </c>
      <c r="E156" s="490"/>
      <c r="F156" s="673"/>
      <c r="G156" s="673"/>
      <c r="H156" s="673"/>
      <c r="I156" s="673"/>
      <c r="J156" s="673"/>
      <c r="K156" s="673"/>
      <c r="L156" s="673"/>
      <c r="M156" s="666"/>
      <c r="N156" s="184" t="b">
        <f t="shared" si="470"/>
        <v>0</v>
      </c>
      <c r="O156" s="168"/>
      <c r="P156" s="184" t="b">
        <f t="shared" si="471"/>
        <v>0</v>
      </c>
      <c r="Q156" s="168"/>
      <c r="R156" s="184" t="b">
        <f t="shared" si="472"/>
        <v>0</v>
      </c>
      <c r="S156" s="168"/>
      <c r="T156" s="184" t="b">
        <f t="shared" si="473"/>
        <v>0</v>
      </c>
      <c r="U156" s="168"/>
      <c r="V156" s="184" t="b">
        <f t="shared" si="474"/>
        <v>0</v>
      </c>
      <c r="W156" s="168"/>
      <c r="X156" s="184" t="b">
        <f t="shared" si="475"/>
        <v>0</v>
      </c>
      <c r="Y156" s="168"/>
      <c r="Z156" s="184" t="b">
        <f t="shared" si="476"/>
        <v>0</v>
      </c>
      <c r="AA156" s="116">
        <f t="shared" si="477"/>
        <v>0</v>
      </c>
      <c r="AB156" s="117" t="str">
        <f t="shared" si="478"/>
        <v>Débil</v>
      </c>
      <c r="AC156" s="667"/>
      <c r="AD156" s="182" t="str">
        <f t="shared" si="479"/>
        <v>Débil</v>
      </c>
      <c r="AE156" s="118" t="str">
        <f t="shared" si="480"/>
        <v>0</v>
      </c>
      <c r="AF156" s="668"/>
      <c r="AG156" s="491" t="e">
        <f t="shared" ref="AG156" si="530">(AE156+AE157)/AF156</f>
        <v>#DIV/0!</v>
      </c>
      <c r="AH156" s="493" t="e">
        <f t="shared" ref="AH156" si="531">IF(AG156&lt;50,"Débil",IF(AG156&lt;=99,"Moderado",IF(AG156=100,"Fuerte",IF(AG156="","ERROR"))))</f>
        <v>#DIV/0!</v>
      </c>
      <c r="AI156" s="669"/>
      <c r="AJ156" s="495" t="e">
        <f t="shared" ref="AJ156" si="532">IF(AH156="Débil",0,IF(AND(AH156="Moderado",AI156="Directamente"),1,IF(AND(AH156="Moderado",AI156="No disminuye"),0,IF(AND(AH156="Fuerte",AI156="Directamente"),2,IF(AND(AH156="Fuerte",AI156="No disminuye"),0)))))</f>
        <v>#DIV/0!</v>
      </c>
      <c r="AK156" s="495" t="e">
        <f>('4-VALORACIÓN DEL RIESGO'!H83-AJ156)</f>
        <v>#DIV/0!</v>
      </c>
      <c r="AL156" s="495" t="e">
        <f t="shared" ref="AL156" si="533">IF(AK156=5,"Casi Seguro",IF(AK156=4,"Probable",IF(AK156=3,"Posible",IF(AK156=2,"Improbable",IF(AK156=1,"Rara Vez",IF(AK156=0,"Rara Vez",IF(AK156&lt;0,"Rara Vez")))))))</f>
        <v>#DIV/0!</v>
      </c>
      <c r="AM156" s="669"/>
      <c r="AN156" s="496" t="e">
        <f t="shared" ref="AN156" si="534">IF(AH156="Débil",0,IF(AND(AH156="Moderado",AM156="Directamente"),1,IF(AND(AH156="Moderado",AM156="Indirectamente"),0,IF(AND(AH156="Moderado",AM156="No disminuye"),0,IF(AND(AH156="Fuerte",AM156="Directamente"),2,IF(AND(AH156="Fuerte",AM156="Indirectamente"),1,IF(AND(AH156="Fuerte",AM156="No disminuye"),0)))))))</f>
        <v>#DIV/0!</v>
      </c>
      <c r="AO156" s="496" t="e">
        <f>('4-VALORACIÓN DEL RIESGO'!AD83-AN156)</f>
        <v>#DIV/0!</v>
      </c>
      <c r="AP156" s="498" t="e">
        <f t="shared" ref="AP156" si="535">IF(AO156=5,"Catastrófico",IF(AO156=4,"Mayor",IF(AO156=3,"Moderado",IF(AO156=2,"Moderado",IF(AO156=1,"Moderado")))))</f>
        <v>#DIV/0!</v>
      </c>
      <c r="AQ156" s="499"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499"/>
      <c r="AS156" s="500" t="s">
        <v>425</v>
      </c>
    </row>
    <row r="157" spans="2:45" ht="30.75" thickBot="1" x14ac:dyDescent="0.3">
      <c r="B157" s="502"/>
      <c r="C157" s="452"/>
      <c r="D157" s="490"/>
      <c r="E157" s="490"/>
      <c r="F157" s="673"/>
      <c r="G157" s="673"/>
      <c r="H157" s="673"/>
      <c r="I157" s="673"/>
      <c r="J157" s="673"/>
      <c r="K157" s="673"/>
      <c r="L157" s="673"/>
      <c r="M157" s="666"/>
      <c r="N157" s="184" t="b">
        <f t="shared" si="470"/>
        <v>0</v>
      </c>
      <c r="O157" s="168"/>
      <c r="P157" s="184" t="b">
        <f t="shared" si="471"/>
        <v>0</v>
      </c>
      <c r="Q157" s="168"/>
      <c r="R157" s="184" t="b">
        <f t="shared" si="472"/>
        <v>0</v>
      </c>
      <c r="S157" s="168"/>
      <c r="T157" s="184" t="b">
        <f t="shared" si="473"/>
        <v>0</v>
      </c>
      <c r="U157" s="168"/>
      <c r="V157" s="184" t="b">
        <f t="shared" si="474"/>
        <v>0</v>
      </c>
      <c r="W157" s="168"/>
      <c r="X157" s="184" t="b">
        <f t="shared" si="475"/>
        <v>0</v>
      </c>
      <c r="Y157" s="168"/>
      <c r="Z157" s="184" t="b">
        <f t="shared" si="476"/>
        <v>0</v>
      </c>
      <c r="AA157" s="116">
        <f t="shared" si="477"/>
        <v>0</v>
      </c>
      <c r="AB157" s="117" t="str">
        <f t="shared" si="478"/>
        <v>Débil</v>
      </c>
      <c r="AC157" s="667"/>
      <c r="AD157" s="182" t="str">
        <f t="shared" si="479"/>
        <v>Débil</v>
      </c>
      <c r="AE157" s="118" t="str">
        <f t="shared" si="480"/>
        <v>0</v>
      </c>
      <c r="AF157" s="672"/>
      <c r="AG157" s="492"/>
      <c r="AH157" s="494"/>
      <c r="AI157" s="669"/>
      <c r="AJ157" s="495"/>
      <c r="AK157" s="495"/>
      <c r="AL157" s="495"/>
      <c r="AM157" s="669"/>
      <c r="AN157" s="497"/>
      <c r="AO157" s="497"/>
      <c r="AP157" s="498"/>
      <c r="AQ157" s="499"/>
      <c r="AR157" s="499"/>
      <c r="AS157" s="500"/>
    </row>
    <row r="158" spans="2:45" ht="30" x14ac:dyDescent="0.25">
      <c r="B158" s="502"/>
      <c r="C158" s="452"/>
      <c r="D158" s="490" t="str">
        <f>'3-IDENTIFICACIÓN DEL RIESGO'!G158</f>
        <v>Riesgo 5</v>
      </c>
      <c r="E158" s="490"/>
      <c r="F158" s="673"/>
      <c r="G158" s="673"/>
      <c r="H158" s="673"/>
      <c r="I158" s="673"/>
      <c r="J158" s="673"/>
      <c r="K158" s="673"/>
      <c r="L158" s="673"/>
      <c r="M158" s="666"/>
      <c r="N158" s="184" t="b">
        <f t="shared" si="470"/>
        <v>0</v>
      </c>
      <c r="O158" s="168"/>
      <c r="P158" s="184" t="b">
        <f t="shared" si="471"/>
        <v>0</v>
      </c>
      <c r="Q158" s="168"/>
      <c r="R158" s="184" t="b">
        <f t="shared" si="472"/>
        <v>0</v>
      </c>
      <c r="S158" s="168"/>
      <c r="T158" s="184" t="b">
        <f t="shared" si="473"/>
        <v>0</v>
      </c>
      <c r="U158" s="168"/>
      <c r="V158" s="184" t="b">
        <f t="shared" si="474"/>
        <v>0</v>
      </c>
      <c r="W158" s="168"/>
      <c r="X158" s="184" t="b">
        <f t="shared" si="475"/>
        <v>0</v>
      </c>
      <c r="Y158" s="168"/>
      <c r="Z158" s="184" t="b">
        <f t="shared" si="476"/>
        <v>0</v>
      </c>
      <c r="AA158" s="116">
        <f t="shared" si="477"/>
        <v>0</v>
      </c>
      <c r="AB158" s="117" t="str">
        <f t="shared" si="478"/>
        <v>Débil</v>
      </c>
      <c r="AC158" s="667"/>
      <c r="AD158" s="182" t="str">
        <f t="shared" si="479"/>
        <v>Débil</v>
      </c>
      <c r="AE158" s="118" t="str">
        <f t="shared" si="480"/>
        <v>0</v>
      </c>
      <c r="AF158" s="668"/>
      <c r="AG158" s="491" t="e">
        <f t="shared" ref="AG158" si="537">(AE158+AE159)/AF158</f>
        <v>#DIV/0!</v>
      </c>
      <c r="AH158" s="493" t="e">
        <f t="shared" ref="AH158" si="538">IF(AG158&lt;50,"Débil",IF(AG158&lt;=99,"Moderado",IF(AG158=100,"Fuerte",IF(AG158="","ERROR"))))</f>
        <v>#DIV/0!</v>
      </c>
      <c r="AI158" s="669"/>
      <c r="AJ158" s="495" t="e">
        <f t="shared" ref="AJ158" si="539">IF(AH158="Débil",0,IF(AND(AH158="Moderado",AI158="Directamente"),1,IF(AND(AH158="Moderado",AI158="No disminuye"),0,IF(AND(AH158="Fuerte",AI158="Directamente"),2,IF(AND(AH158="Fuerte",AI158="No disminuye"),0)))))</f>
        <v>#DIV/0!</v>
      </c>
      <c r="AK158" s="495" t="e">
        <f>('4-VALORACIÓN DEL RIESGO'!H84-AJ158)</f>
        <v>#DIV/0!</v>
      </c>
      <c r="AL158" s="495" t="e">
        <f t="shared" ref="AL158" si="540">IF(AK158=5,"Casi Seguro",IF(AK158=4,"Probable",IF(AK158=3,"Posible",IF(AK158=2,"Improbable",IF(AK158=1,"Rara Vez",IF(AK158=0,"Rara Vez",IF(AK158&lt;0,"Rara Vez")))))))</f>
        <v>#DIV/0!</v>
      </c>
      <c r="AM158" s="669"/>
      <c r="AN158" s="496" t="e">
        <f t="shared" ref="AN158" si="541">IF(AH158="Débil",0,IF(AND(AH158="Moderado",AM158="Directamente"),1,IF(AND(AH158="Moderado",AM158="Indirectamente"),0,IF(AND(AH158="Moderado",AM158="No disminuye"),0,IF(AND(AH158="Fuerte",AM158="Directamente"),2,IF(AND(AH158="Fuerte",AM158="Indirectamente"),1,IF(AND(AH158="Fuerte",AM158="No disminuye"),0)))))))</f>
        <v>#DIV/0!</v>
      </c>
      <c r="AO158" s="496" t="e">
        <f>('4-VALORACIÓN DEL RIESGO'!AD84-AN158)</f>
        <v>#DIV/0!</v>
      </c>
      <c r="AP158" s="498" t="e">
        <f t="shared" ref="AP158" si="542">IF(AO158=5,"Catastrófico",IF(AO158=4,"Mayor",IF(AO158=3,"Moderado",IF(AO158=2,"Moderado",IF(AO158=1,"Moderado")))))</f>
        <v>#DIV/0!</v>
      </c>
      <c r="AQ158" s="499"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499"/>
      <c r="AS158" s="500" t="s">
        <v>425</v>
      </c>
    </row>
    <row r="159" spans="2:45" ht="30.75" thickBot="1" x14ac:dyDescent="0.3">
      <c r="B159" s="503"/>
      <c r="C159" s="453"/>
      <c r="D159" s="490"/>
      <c r="E159" s="490"/>
      <c r="F159" s="673"/>
      <c r="G159" s="673"/>
      <c r="H159" s="673"/>
      <c r="I159" s="673"/>
      <c r="J159" s="673"/>
      <c r="K159" s="673"/>
      <c r="L159" s="673"/>
      <c r="M159" s="666"/>
      <c r="N159" s="184" t="b">
        <f t="shared" si="470"/>
        <v>0</v>
      </c>
      <c r="O159" s="168"/>
      <c r="P159" s="184" t="b">
        <f t="shared" si="471"/>
        <v>0</v>
      </c>
      <c r="Q159" s="168"/>
      <c r="R159" s="184" t="b">
        <f t="shared" si="472"/>
        <v>0</v>
      </c>
      <c r="S159" s="168"/>
      <c r="T159" s="184" t="b">
        <f t="shared" si="473"/>
        <v>0</v>
      </c>
      <c r="U159" s="168"/>
      <c r="V159" s="184" t="b">
        <f t="shared" si="474"/>
        <v>0</v>
      </c>
      <c r="W159" s="168"/>
      <c r="X159" s="184" t="b">
        <f t="shared" si="475"/>
        <v>0</v>
      </c>
      <c r="Y159" s="168"/>
      <c r="Z159" s="184" t="b">
        <f t="shared" si="476"/>
        <v>0</v>
      </c>
      <c r="AA159" s="116">
        <f t="shared" si="477"/>
        <v>0</v>
      </c>
      <c r="AB159" s="117" t="str">
        <f t="shared" si="478"/>
        <v>Débil</v>
      </c>
      <c r="AC159" s="667"/>
      <c r="AD159" s="182" t="str">
        <f t="shared" si="479"/>
        <v>Débil</v>
      </c>
      <c r="AE159" s="118" t="str">
        <f t="shared" si="480"/>
        <v>0</v>
      </c>
      <c r="AF159" s="672"/>
      <c r="AG159" s="492"/>
      <c r="AH159" s="494"/>
      <c r="AI159" s="669"/>
      <c r="AJ159" s="495"/>
      <c r="AK159" s="495"/>
      <c r="AL159" s="495"/>
      <c r="AM159" s="669"/>
      <c r="AN159" s="497"/>
      <c r="AO159" s="497"/>
      <c r="AP159" s="498"/>
      <c r="AQ159" s="499"/>
      <c r="AR159" s="499"/>
      <c r="AS159" s="500"/>
    </row>
    <row r="160" spans="2:45" ht="63.75" x14ac:dyDescent="0.25">
      <c r="B160" s="399" t="str">
        <f>'3-IDENTIFICACIÓN DEL RIESGO'!B160</f>
        <v>Gestión Financiera</v>
      </c>
      <c r="C160" s="400" t="str">
        <f>'3-IDENTIFICACIÓN DEL RIESGO'!E160</f>
        <v xml:space="preserve">1. Secretaría General.
2. Subdirección Administrativa y Financiera.
3. Subdirección de Administracion de Tierras de la Nación.
4. Oficina de Planeación </v>
      </c>
      <c r="D160" s="490" t="str">
        <f>'3-IDENTIFICACIÓN DEL RIESGO'!G160</f>
        <v>Constitución de pagos realizados por la Agencia Nacional de Tierras, sin el cumplimiento de requisitos legales, presupuestales y contables, en beneficio de un particular.</v>
      </c>
      <c r="E160" s="490"/>
      <c r="F160" s="673" t="s">
        <v>856</v>
      </c>
      <c r="G160" s="673" t="s">
        <v>643</v>
      </c>
      <c r="H160" s="673" t="s">
        <v>857</v>
      </c>
      <c r="I160" s="673" t="s">
        <v>858</v>
      </c>
      <c r="J160" s="673" t="s">
        <v>859</v>
      </c>
      <c r="K160" s="673" t="s">
        <v>860</v>
      </c>
      <c r="L160" s="673" t="s">
        <v>861</v>
      </c>
      <c r="M160" s="666" t="s">
        <v>186</v>
      </c>
      <c r="N160" s="184">
        <f t="shared" si="470"/>
        <v>15</v>
      </c>
      <c r="O160" s="168" t="s">
        <v>187</v>
      </c>
      <c r="P160" s="184">
        <f t="shared" si="471"/>
        <v>15</v>
      </c>
      <c r="Q160" s="168" t="s">
        <v>188</v>
      </c>
      <c r="R160" s="184">
        <f t="shared" si="472"/>
        <v>15</v>
      </c>
      <c r="S160" s="168" t="s">
        <v>192</v>
      </c>
      <c r="T160" s="184">
        <f t="shared" si="473"/>
        <v>10</v>
      </c>
      <c r="U160" s="168" t="s">
        <v>189</v>
      </c>
      <c r="V160" s="184">
        <f t="shared" si="474"/>
        <v>15</v>
      </c>
      <c r="W160" s="168" t="s">
        <v>190</v>
      </c>
      <c r="X160" s="184">
        <f t="shared" si="475"/>
        <v>15</v>
      </c>
      <c r="Y160" s="168" t="s">
        <v>191</v>
      </c>
      <c r="Z160" s="184">
        <f t="shared" si="476"/>
        <v>10</v>
      </c>
      <c r="AA160" s="116">
        <f t="shared" si="477"/>
        <v>95</v>
      </c>
      <c r="AB160" s="117" t="str">
        <f t="shared" si="478"/>
        <v>Moderado</v>
      </c>
      <c r="AC160" s="667" t="s">
        <v>64</v>
      </c>
      <c r="AD160" s="182" t="str">
        <f t="shared" si="479"/>
        <v>Moderado</v>
      </c>
      <c r="AE160" s="118" t="str">
        <f t="shared" si="480"/>
        <v>50</v>
      </c>
      <c r="AF160" s="668">
        <v>1</v>
      </c>
      <c r="AG160" s="491">
        <f t="shared" ref="AG160" si="544">(AE160+AE161)/AF160</f>
        <v>50</v>
      </c>
      <c r="AH160" s="493" t="str">
        <f t="shared" ref="AH160" si="545">IF(AG160&lt;50,"Débil",IF(AG160&lt;=99,"Moderado",IF(AG160=100,"Fuerte",IF(AG160="","ERROR"))))</f>
        <v>Moderado</v>
      </c>
      <c r="AI160" s="669" t="s">
        <v>92</v>
      </c>
      <c r="AJ160" s="495">
        <f t="shared" ref="AJ160" si="546">IF(AH160="Débil",0,IF(AND(AH160="Moderado",AI160="Directamente"),1,IF(AND(AH160="Moderado",AI160="No disminuye"),0,IF(AND(AH160="Fuerte",AI160="Directamente"),2,IF(AND(AH160="Fuerte",AI160="No disminuye"),0)))))</f>
        <v>1</v>
      </c>
      <c r="AK160" s="495">
        <f>('4-VALORACIÓN DEL RIESGO'!H85-AJ160)</f>
        <v>0</v>
      </c>
      <c r="AL160" s="495" t="str">
        <f t="shared" ref="AL160" si="547">IF(AK160=5,"Casi Seguro",IF(AK160=4,"Probable",IF(AK160=3,"Posible",IF(AK160=2,"Improbable",IF(AK160=1,"Rara Vez",IF(AK160=0,"Rara Vez",IF(AK160&lt;0,"Rara Vez")))))))</f>
        <v>Rara Vez</v>
      </c>
      <c r="AM160" s="669" t="s">
        <v>92</v>
      </c>
      <c r="AN160" s="496">
        <f t="shared" ref="AN160" si="548">IF(AH160="Débil",0,IF(AND(AH160="Moderado",AM160="Directamente"),1,IF(AND(AH160="Moderado",AM160="Indirectamente"),0,IF(AND(AH160="Moderado",AM160="No disminuye"),0,IF(AND(AH160="Fuerte",AM160="Directamente"),2,IF(AND(AH160="Fuerte",AM160="Indirectamente"),1,IF(AND(AH160="Fuerte",AM160="No disminuye"),0)))))))</f>
        <v>1</v>
      </c>
      <c r="AO160" s="496">
        <f>('4-VALORACIÓN DEL RIESGO'!AD85-AN160)</f>
        <v>4</v>
      </c>
      <c r="AP160" s="498" t="str">
        <f t="shared" ref="AP160" si="549">IF(AO160=5,"Catastrófico",IF(AO160=4,"Mayor",IF(AO160=3,"Moderado",IF(AO160=2,"Moderado",IF(AO160=1,"Moderado")))))</f>
        <v>Mayor</v>
      </c>
      <c r="AQ160" s="499"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Alto</v>
      </c>
      <c r="AR160" s="499"/>
      <c r="AS160" s="500" t="s">
        <v>425</v>
      </c>
    </row>
    <row r="161" spans="2:45" ht="30.75" thickBot="1" x14ac:dyDescent="0.3">
      <c r="B161" s="399"/>
      <c r="C161" s="400"/>
      <c r="D161" s="490"/>
      <c r="E161" s="490"/>
      <c r="F161" s="673"/>
      <c r="G161" s="673"/>
      <c r="H161" s="673"/>
      <c r="I161" s="673"/>
      <c r="J161" s="673"/>
      <c r="K161" s="673"/>
      <c r="L161" s="673"/>
      <c r="M161" s="666"/>
      <c r="N161" s="184" t="b">
        <f t="shared" si="470"/>
        <v>0</v>
      </c>
      <c r="O161" s="168"/>
      <c r="P161" s="184" t="b">
        <f t="shared" si="471"/>
        <v>0</v>
      </c>
      <c r="Q161" s="168"/>
      <c r="R161" s="184" t="b">
        <f t="shared" si="472"/>
        <v>0</v>
      </c>
      <c r="S161" s="168"/>
      <c r="T161" s="184" t="b">
        <f t="shared" si="473"/>
        <v>0</v>
      </c>
      <c r="U161" s="168"/>
      <c r="V161" s="184" t="b">
        <f t="shared" si="474"/>
        <v>0</v>
      </c>
      <c r="W161" s="168"/>
      <c r="X161" s="184" t="b">
        <f t="shared" si="475"/>
        <v>0</v>
      </c>
      <c r="Y161" s="168"/>
      <c r="Z161" s="184" t="b">
        <f t="shared" si="476"/>
        <v>0</v>
      </c>
      <c r="AA161" s="116">
        <f t="shared" si="477"/>
        <v>0</v>
      </c>
      <c r="AB161" s="117" t="str">
        <f t="shared" si="478"/>
        <v>Débil</v>
      </c>
      <c r="AC161" s="667"/>
      <c r="AD161" s="182" t="str">
        <f t="shared" si="479"/>
        <v>Débil</v>
      </c>
      <c r="AE161" s="118" t="str">
        <f t="shared" si="480"/>
        <v>0</v>
      </c>
      <c r="AF161" s="672"/>
      <c r="AG161" s="492"/>
      <c r="AH161" s="494"/>
      <c r="AI161" s="669"/>
      <c r="AJ161" s="495"/>
      <c r="AK161" s="495"/>
      <c r="AL161" s="495"/>
      <c r="AM161" s="669"/>
      <c r="AN161" s="497"/>
      <c r="AO161" s="497"/>
      <c r="AP161" s="498"/>
      <c r="AQ161" s="499"/>
      <c r="AR161" s="499"/>
      <c r="AS161" s="500"/>
    </row>
    <row r="162" spans="2:45" ht="30" x14ac:dyDescent="0.25">
      <c r="B162" s="399"/>
      <c r="C162" s="400"/>
      <c r="D162" s="490" t="str">
        <f>'3-IDENTIFICACIÓN DEL RIESGO'!G162</f>
        <v>Riesgo 2</v>
      </c>
      <c r="E162" s="490"/>
      <c r="F162" s="673"/>
      <c r="G162" s="673"/>
      <c r="H162" s="673"/>
      <c r="I162" s="673"/>
      <c r="J162" s="673"/>
      <c r="K162" s="673"/>
      <c r="L162" s="673"/>
      <c r="M162" s="666"/>
      <c r="N162" s="184" t="b">
        <f t="shared" si="470"/>
        <v>0</v>
      </c>
      <c r="O162" s="168"/>
      <c r="P162" s="184" t="b">
        <f t="shared" si="471"/>
        <v>0</v>
      </c>
      <c r="Q162" s="168"/>
      <c r="R162" s="184" t="b">
        <f t="shared" si="472"/>
        <v>0</v>
      </c>
      <c r="S162" s="168"/>
      <c r="T162" s="184" t="b">
        <f t="shared" si="473"/>
        <v>0</v>
      </c>
      <c r="U162" s="168"/>
      <c r="V162" s="184" t="b">
        <f t="shared" si="474"/>
        <v>0</v>
      </c>
      <c r="W162" s="168"/>
      <c r="X162" s="184" t="b">
        <f t="shared" si="475"/>
        <v>0</v>
      </c>
      <c r="Y162" s="168"/>
      <c r="Z162" s="184" t="b">
        <f t="shared" si="476"/>
        <v>0</v>
      </c>
      <c r="AA162" s="116">
        <f t="shared" si="477"/>
        <v>0</v>
      </c>
      <c r="AB162" s="117" t="str">
        <f t="shared" si="478"/>
        <v>Débil</v>
      </c>
      <c r="AC162" s="667"/>
      <c r="AD162" s="182" t="str">
        <f t="shared" si="479"/>
        <v>Débil</v>
      </c>
      <c r="AE162" s="118" t="str">
        <f t="shared" si="480"/>
        <v>0</v>
      </c>
      <c r="AF162" s="668"/>
      <c r="AG162" s="491" t="e">
        <f t="shared" ref="AG162" si="551">(AE162+AE163)/AF162</f>
        <v>#DIV/0!</v>
      </c>
      <c r="AH162" s="493" t="e">
        <f t="shared" ref="AH162" si="552">IF(AG162&lt;50,"Débil",IF(AG162&lt;=99,"Moderado",IF(AG162=100,"Fuerte",IF(AG162="","ERROR"))))</f>
        <v>#DIV/0!</v>
      </c>
      <c r="AI162" s="669"/>
      <c r="AJ162" s="495" t="e">
        <f t="shared" ref="AJ162" si="553">IF(AH162="Débil",0,IF(AND(AH162="Moderado",AI162="Directamente"),1,IF(AND(AH162="Moderado",AI162="No disminuye"),0,IF(AND(AH162="Fuerte",AI162="Directamente"),2,IF(AND(AH162="Fuerte",AI162="No disminuye"),0)))))</f>
        <v>#DIV/0!</v>
      </c>
      <c r="AK162" s="495" t="e">
        <f>('4-VALORACIÓN DEL RIESGO'!H86-AJ162)</f>
        <v>#DIV/0!</v>
      </c>
      <c r="AL162" s="495" t="e">
        <f t="shared" ref="AL162" si="554">IF(AK162=5,"Casi Seguro",IF(AK162=4,"Probable",IF(AK162=3,"Posible",IF(AK162=2,"Improbable",IF(AK162=1,"Rara Vez",IF(AK162=0,"Rara Vez",IF(AK162&lt;0,"Rara Vez")))))))</f>
        <v>#DIV/0!</v>
      </c>
      <c r="AM162" s="669"/>
      <c r="AN162" s="496" t="e">
        <f t="shared" ref="AN162" si="555">IF(AH162="Débil",0,IF(AND(AH162="Moderado",AM162="Directamente"),1,IF(AND(AH162="Moderado",AM162="Indirectamente"),0,IF(AND(AH162="Moderado",AM162="No disminuye"),0,IF(AND(AH162="Fuerte",AM162="Directamente"),2,IF(AND(AH162="Fuerte",AM162="Indirectamente"),1,IF(AND(AH162="Fuerte",AM162="No disminuye"),0)))))))</f>
        <v>#DIV/0!</v>
      </c>
      <c r="AO162" s="496" t="e">
        <f>('4-VALORACIÓN DEL RIESGO'!AD86-AN162)</f>
        <v>#DIV/0!</v>
      </c>
      <c r="AP162" s="498" t="e">
        <f t="shared" ref="AP162" si="556">IF(AO162=5,"Catastrófico",IF(AO162=4,"Mayor",IF(AO162=3,"Moderado",IF(AO162=2,"Moderado",IF(AO162=1,"Moderado")))))</f>
        <v>#DIV/0!</v>
      </c>
      <c r="AQ162" s="499"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499"/>
      <c r="AS162" s="500" t="s">
        <v>425</v>
      </c>
    </row>
    <row r="163" spans="2:45" ht="30.75" thickBot="1" x14ac:dyDescent="0.3">
      <c r="B163" s="399"/>
      <c r="C163" s="400"/>
      <c r="D163" s="490"/>
      <c r="E163" s="490"/>
      <c r="F163" s="673"/>
      <c r="G163" s="673"/>
      <c r="H163" s="673"/>
      <c r="I163" s="673"/>
      <c r="J163" s="673"/>
      <c r="K163" s="673"/>
      <c r="L163" s="673"/>
      <c r="M163" s="666"/>
      <c r="N163" s="184" t="b">
        <f t="shared" si="470"/>
        <v>0</v>
      </c>
      <c r="O163" s="168"/>
      <c r="P163" s="184" t="b">
        <f t="shared" si="471"/>
        <v>0</v>
      </c>
      <c r="Q163" s="168"/>
      <c r="R163" s="184" t="b">
        <f t="shared" si="472"/>
        <v>0</v>
      </c>
      <c r="S163" s="168"/>
      <c r="T163" s="184" t="b">
        <f t="shared" si="473"/>
        <v>0</v>
      </c>
      <c r="U163" s="168"/>
      <c r="V163" s="184" t="b">
        <f t="shared" si="474"/>
        <v>0</v>
      </c>
      <c r="W163" s="168"/>
      <c r="X163" s="184" t="b">
        <f t="shared" si="475"/>
        <v>0</v>
      </c>
      <c r="Y163" s="168"/>
      <c r="Z163" s="184" t="b">
        <f t="shared" si="476"/>
        <v>0</v>
      </c>
      <c r="AA163" s="116">
        <f t="shared" si="477"/>
        <v>0</v>
      </c>
      <c r="AB163" s="117" t="str">
        <f t="shared" si="478"/>
        <v>Débil</v>
      </c>
      <c r="AC163" s="667"/>
      <c r="AD163" s="182" t="str">
        <f t="shared" si="479"/>
        <v>Débil</v>
      </c>
      <c r="AE163" s="118" t="str">
        <f t="shared" si="480"/>
        <v>0</v>
      </c>
      <c r="AF163" s="672"/>
      <c r="AG163" s="492"/>
      <c r="AH163" s="494"/>
      <c r="AI163" s="669"/>
      <c r="AJ163" s="495"/>
      <c r="AK163" s="495"/>
      <c r="AL163" s="495"/>
      <c r="AM163" s="669"/>
      <c r="AN163" s="497"/>
      <c r="AO163" s="497"/>
      <c r="AP163" s="498"/>
      <c r="AQ163" s="499"/>
      <c r="AR163" s="499"/>
      <c r="AS163" s="500"/>
    </row>
    <row r="164" spans="2:45" ht="30" x14ac:dyDescent="0.25">
      <c r="B164" s="399"/>
      <c r="C164" s="400"/>
      <c r="D164" s="490" t="str">
        <f>'3-IDENTIFICACIÓN DEL RIESGO'!G164</f>
        <v>Riesgo 3</v>
      </c>
      <c r="E164" s="490"/>
      <c r="F164" s="673"/>
      <c r="G164" s="673"/>
      <c r="H164" s="673"/>
      <c r="I164" s="673"/>
      <c r="J164" s="673"/>
      <c r="K164" s="673"/>
      <c r="L164" s="673"/>
      <c r="M164" s="666"/>
      <c r="N164" s="184" t="b">
        <f t="shared" si="470"/>
        <v>0</v>
      </c>
      <c r="O164" s="168"/>
      <c r="P164" s="184" t="b">
        <f t="shared" si="471"/>
        <v>0</v>
      </c>
      <c r="Q164" s="168"/>
      <c r="R164" s="184" t="b">
        <f t="shared" si="472"/>
        <v>0</v>
      </c>
      <c r="S164" s="168"/>
      <c r="T164" s="184" t="b">
        <f t="shared" si="473"/>
        <v>0</v>
      </c>
      <c r="U164" s="168"/>
      <c r="V164" s="184" t="b">
        <f t="shared" si="474"/>
        <v>0</v>
      </c>
      <c r="W164" s="168"/>
      <c r="X164" s="184" t="b">
        <f t="shared" si="475"/>
        <v>0</v>
      </c>
      <c r="Y164" s="168"/>
      <c r="Z164" s="184" t="b">
        <f t="shared" si="476"/>
        <v>0</v>
      </c>
      <c r="AA164" s="116">
        <f t="shared" si="477"/>
        <v>0</v>
      </c>
      <c r="AB164" s="117" t="str">
        <f t="shared" si="478"/>
        <v>Débil</v>
      </c>
      <c r="AC164" s="667"/>
      <c r="AD164" s="182" t="str">
        <f t="shared" si="479"/>
        <v>Débil</v>
      </c>
      <c r="AE164" s="118" t="str">
        <f t="shared" si="480"/>
        <v>0</v>
      </c>
      <c r="AF164" s="668"/>
      <c r="AG164" s="491" t="e">
        <f t="shared" ref="AG164" si="558">(AE164+AE165)/AF164</f>
        <v>#DIV/0!</v>
      </c>
      <c r="AH164" s="493" t="e">
        <f t="shared" ref="AH164" si="559">IF(AG164&lt;50,"Débil",IF(AG164&lt;=99,"Moderado",IF(AG164=100,"Fuerte",IF(AG164="","ERROR"))))</f>
        <v>#DIV/0!</v>
      </c>
      <c r="AI164" s="669"/>
      <c r="AJ164" s="495" t="e">
        <f t="shared" ref="AJ164" si="560">IF(AH164="Débil",0,IF(AND(AH164="Moderado",AI164="Directamente"),1,IF(AND(AH164="Moderado",AI164="No disminuye"),0,IF(AND(AH164="Fuerte",AI164="Directamente"),2,IF(AND(AH164="Fuerte",AI164="No disminuye"),0)))))</f>
        <v>#DIV/0!</v>
      </c>
      <c r="AK164" s="495" t="e">
        <f>('4-VALORACIÓN DEL RIESGO'!H87-AJ164)</f>
        <v>#DIV/0!</v>
      </c>
      <c r="AL164" s="495" t="e">
        <f t="shared" ref="AL164" si="561">IF(AK164=5,"Casi Seguro",IF(AK164=4,"Probable",IF(AK164=3,"Posible",IF(AK164=2,"Improbable",IF(AK164=1,"Rara Vez",IF(AK164=0,"Rara Vez",IF(AK164&lt;0,"Rara Vez")))))))</f>
        <v>#DIV/0!</v>
      </c>
      <c r="AM164" s="669"/>
      <c r="AN164" s="496" t="e">
        <f t="shared" ref="AN164" si="562">IF(AH164="Débil",0,IF(AND(AH164="Moderado",AM164="Directamente"),1,IF(AND(AH164="Moderado",AM164="Indirectamente"),0,IF(AND(AH164="Moderado",AM164="No disminuye"),0,IF(AND(AH164="Fuerte",AM164="Directamente"),2,IF(AND(AH164="Fuerte",AM164="Indirectamente"),1,IF(AND(AH164="Fuerte",AM164="No disminuye"),0)))))))</f>
        <v>#DIV/0!</v>
      </c>
      <c r="AO164" s="496" t="e">
        <f>('4-VALORACIÓN DEL RIESGO'!AD87-AN164)</f>
        <v>#DIV/0!</v>
      </c>
      <c r="AP164" s="498" t="e">
        <f t="shared" ref="AP164" si="563">IF(AO164=5,"Catastrófico",IF(AO164=4,"Mayor",IF(AO164=3,"Moderado",IF(AO164=2,"Moderado",IF(AO164=1,"Moderado")))))</f>
        <v>#DIV/0!</v>
      </c>
      <c r="AQ164" s="499"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499"/>
      <c r="AS164" s="500" t="s">
        <v>425</v>
      </c>
    </row>
    <row r="165" spans="2:45" ht="30.75" thickBot="1" x14ac:dyDescent="0.3">
      <c r="B165" s="399"/>
      <c r="C165" s="400"/>
      <c r="D165" s="490"/>
      <c r="E165" s="490"/>
      <c r="F165" s="673"/>
      <c r="G165" s="673"/>
      <c r="H165" s="673"/>
      <c r="I165" s="673"/>
      <c r="J165" s="673"/>
      <c r="K165" s="673"/>
      <c r="L165" s="673"/>
      <c r="M165" s="666"/>
      <c r="N165" s="184" t="b">
        <f t="shared" si="470"/>
        <v>0</v>
      </c>
      <c r="O165" s="168"/>
      <c r="P165" s="184" t="b">
        <f t="shared" si="471"/>
        <v>0</v>
      </c>
      <c r="Q165" s="168"/>
      <c r="R165" s="184" t="b">
        <f t="shared" si="472"/>
        <v>0</v>
      </c>
      <c r="S165" s="168"/>
      <c r="T165" s="184" t="b">
        <f t="shared" si="473"/>
        <v>0</v>
      </c>
      <c r="U165" s="168"/>
      <c r="V165" s="184" t="b">
        <f t="shared" si="474"/>
        <v>0</v>
      </c>
      <c r="W165" s="168"/>
      <c r="X165" s="184" t="b">
        <f t="shared" si="475"/>
        <v>0</v>
      </c>
      <c r="Y165" s="168"/>
      <c r="Z165" s="184" t="b">
        <f t="shared" si="476"/>
        <v>0</v>
      </c>
      <c r="AA165" s="116">
        <f t="shared" si="477"/>
        <v>0</v>
      </c>
      <c r="AB165" s="117" t="str">
        <f t="shared" si="478"/>
        <v>Débil</v>
      </c>
      <c r="AC165" s="667"/>
      <c r="AD165" s="182" t="str">
        <f t="shared" si="479"/>
        <v>Débil</v>
      </c>
      <c r="AE165" s="118" t="str">
        <f t="shared" si="480"/>
        <v>0</v>
      </c>
      <c r="AF165" s="672"/>
      <c r="AG165" s="492"/>
      <c r="AH165" s="494"/>
      <c r="AI165" s="669"/>
      <c r="AJ165" s="495"/>
      <c r="AK165" s="495"/>
      <c r="AL165" s="495"/>
      <c r="AM165" s="669"/>
      <c r="AN165" s="497"/>
      <c r="AO165" s="497"/>
      <c r="AP165" s="498"/>
      <c r="AQ165" s="499"/>
      <c r="AR165" s="499"/>
      <c r="AS165" s="500"/>
    </row>
    <row r="166" spans="2:45" ht="30" x14ac:dyDescent="0.25">
      <c r="B166" s="399"/>
      <c r="C166" s="400"/>
      <c r="D166" s="490" t="str">
        <f>'3-IDENTIFICACIÓN DEL RIESGO'!G166</f>
        <v>Riesgo 4</v>
      </c>
      <c r="E166" s="490"/>
      <c r="F166" s="673"/>
      <c r="G166" s="673"/>
      <c r="H166" s="673"/>
      <c r="I166" s="673"/>
      <c r="J166" s="673"/>
      <c r="K166" s="673"/>
      <c r="L166" s="673"/>
      <c r="M166" s="666"/>
      <c r="N166" s="184" t="b">
        <f t="shared" si="470"/>
        <v>0</v>
      </c>
      <c r="O166" s="168"/>
      <c r="P166" s="184" t="b">
        <f t="shared" si="471"/>
        <v>0</v>
      </c>
      <c r="Q166" s="168"/>
      <c r="R166" s="184" t="b">
        <f t="shared" si="472"/>
        <v>0</v>
      </c>
      <c r="S166" s="168"/>
      <c r="T166" s="184" t="b">
        <f t="shared" si="473"/>
        <v>0</v>
      </c>
      <c r="U166" s="168"/>
      <c r="V166" s="184" t="b">
        <f t="shared" si="474"/>
        <v>0</v>
      </c>
      <c r="W166" s="168"/>
      <c r="X166" s="184" t="b">
        <f t="shared" si="475"/>
        <v>0</v>
      </c>
      <c r="Y166" s="168"/>
      <c r="Z166" s="184" t="b">
        <f t="shared" si="476"/>
        <v>0</v>
      </c>
      <c r="AA166" s="116">
        <f t="shared" si="477"/>
        <v>0</v>
      </c>
      <c r="AB166" s="117" t="str">
        <f t="shared" si="478"/>
        <v>Débil</v>
      </c>
      <c r="AC166" s="667"/>
      <c r="AD166" s="182" t="str">
        <f t="shared" si="479"/>
        <v>Débil</v>
      </c>
      <c r="AE166" s="118" t="str">
        <f t="shared" si="480"/>
        <v>0</v>
      </c>
      <c r="AF166" s="668"/>
      <c r="AG166" s="491" t="e">
        <f t="shared" ref="AG166" si="565">(AE166+AE167)/AF166</f>
        <v>#DIV/0!</v>
      </c>
      <c r="AH166" s="493" t="e">
        <f t="shared" ref="AH166" si="566">IF(AG166&lt;50,"Débil",IF(AG166&lt;=99,"Moderado",IF(AG166=100,"Fuerte",IF(AG166="","ERROR"))))</f>
        <v>#DIV/0!</v>
      </c>
      <c r="AI166" s="669"/>
      <c r="AJ166" s="495" t="e">
        <f t="shared" ref="AJ166" si="567">IF(AH166="Débil",0,IF(AND(AH166="Moderado",AI166="Directamente"),1,IF(AND(AH166="Moderado",AI166="No disminuye"),0,IF(AND(AH166="Fuerte",AI166="Directamente"),2,IF(AND(AH166="Fuerte",AI166="No disminuye"),0)))))</f>
        <v>#DIV/0!</v>
      </c>
      <c r="AK166" s="495" t="e">
        <f>('4-VALORACIÓN DEL RIESGO'!H88-AJ166)</f>
        <v>#DIV/0!</v>
      </c>
      <c r="AL166" s="495" t="e">
        <f t="shared" ref="AL166" si="568">IF(AK166=5,"Casi Seguro",IF(AK166=4,"Probable",IF(AK166=3,"Posible",IF(AK166=2,"Improbable",IF(AK166=1,"Rara Vez",IF(AK166=0,"Rara Vez",IF(AK166&lt;0,"Rara Vez")))))))</f>
        <v>#DIV/0!</v>
      </c>
      <c r="AM166" s="669"/>
      <c r="AN166" s="496" t="e">
        <f t="shared" ref="AN166" si="569">IF(AH166="Débil",0,IF(AND(AH166="Moderado",AM166="Directamente"),1,IF(AND(AH166="Moderado",AM166="Indirectamente"),0,IF(AND(AH166="Moderado",AM166="No disminuye"),0,IF(AND(AH166="Fuerte",AM166="Directamente"),2,IF(AND(AH166="Fuerte",AM166="Indirectamente"),1,IF(AND(AH166="Fuerte",AM166="No disminuye"),0)))))))</f>
        <v>#DIV/0!</v>
      </c>
      <c r="AO166" s="496" t="e">
        <f>('4-VALORACIÓN DEL RIESGO'!AD88-AN166)</f>
        <v>#DIV/0!</v>
      </c>
      <c r="AP166" s="498" t="e">
        <f t="shared" ref="AP166" si="570">IF(AO166=5,"Catastrófico",IF(AO166=4,"Mayor",IF(AO166=3,"Moderado",IF(AO166=2,"Moderado",IF(AO166=1,"Moderado")))))</f>
        <v>#DIV/0!</v>
      </c>
      <c r="AQ166" s="499"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499"/>
      <c r="AS166" s="500" t="s">
        <v>425</v>
      </c>
    </row>
    <row r="167" spans="2:45" ht="30.75" thickBot="1" x14ac:dyDescent="0.3">
      <c r="B167" s="399"/>
      <c r="C167" s="400"/>
      <c r="D167" s="490"/>
      <c r="E167" s="490"/>
      <c r="F167" s="673"/>
      <c r="G167" s="673"/>
      <c r="H167" s="673"/>
      <c r="I167" s="673"/>
      <c r="J167" s="673"/>
      <c r="K167" s="673"/>
      <c r="L167" s="673"/>
      <c r="M167" s="666"/>
      <c r="N167" s="184" t="b">
        <f t="shared" si="470"/>
        <v>0</v>
      </c>
      <c r="O167" s="168"/>
      <c r="P167" s="184" t="b">
        <f t="shared" si="471"/>
        <v>0</v>
      </c>
      <c r="Q167" s="168"/>
      <c r="R167" s="184" t="b">
        <f t="shared" si="472"/>
        <v>0</v>
      </c>
      <c r="S167" s="168"/>
      <c r="T167" s="184" t="b">
        <f t="shared" si="473"/>
        <v>0</v>
      </c>
      <c r="U167" s="168"/>
      <c r="V167" s="184" t="b">
        <f t="shared" si="474"/>
        <v>0</v>
      </c>
      <c r="W167" s="168"/>
      <c r="X167" s="184" t="b">
        <f t="shared" si="475"/>
        <v>0</v>
      </c>
      <c r="Y167" s="168"/>
      <c r="Z167" s="184" t="b">
        <f t="shared" si="476"/>
        <v>0</v>
      </c>
      <c r="AA167" s="116">
        <f t="shared" si="477"/>
        <v>0</v>
      </c>
      <c r="AB167" s="117" t="str">
        <f t="shared" si="478"/>
        <v>Débil</v>
      </c>
      <c r="AC167" s="667"/>
      <c r="AD167" s="182" t="str">
        <f t="shared" si="479"/>
        <v>Débil</v>
      </c>
      <c r="AE167" s="118" t="str">
        <f t="shared" si="480"/>
        <v>0</v>
      </c>
      <c r="AF167" s="672"/>
      <c r="AG167" s="492"/>
      <c r="AH167" s="494"/>
      <c r="AI167" s="669"/>
      <c r="AJ167" s="495"/>
      <c r="AK167" s="495"/>
      <c r="AL167" s="495"/>
      <c r="AM167" s="669"/>
      <c r="AN167" s="497"/>
      <c r="AO167" s="497"/>
      <c r="AP167" s="498"/>
      <c r="AQ167" s="499"/>
      <c r="AR167" s="499"/>
      <c r="AS167" s="500"/>
    </row>
    <row r="168" spans="2:45" ht="30" x14ac:dyDescent="0.25">
      <c r="B168" s="399"/>
      <c r="C168" s="400"/>
      <c r="D168" s="490" t="str">
        <f>'3-IDENTIFICACIÓN DEL RIESGO'!G168</f>
        <v>Riesgo 5</v>
      </c>
      <c r="E168" s="490"/>
      <c r="F168" s="673"/>
      <c r="G168" s="673"/>
      <c r="H168" s="673"/>
      <c r="I168" s="673"/>
      <c r="J168" s="673"/>
      <c r="K168" s="673"/>
      <c r="L168" s="673"/>
      <c r="M168" s="666"/>
      <c r="N168" s="184" t="b">
        <f t="shared" si="470"/>
        <v>0</v>
      </c>
      <c r="O168" s="168"/>
      <c r="P168" s="184" t="b">
        <f t="shared" si="471"/>
        <v>0</v>
      </c>
      <c r="Q168" s="168"/>
      <c r="R168" s="184" t="b">
        <f t="shared" si="472"/>
        <v>0</v>
      </c>
      <c r="S168" s="168"/>
      <c r="T168" s="184" t="b">
        <f t="shared" si="473"/>
        <v>0</v>
      </c>
      <c r="U168" s="168"/>
      <c r="V168" s="184" t="b">
        <f t="shared" si="474"/>
        <v>0</v>
      </c>
      <c r="W168" s="168"/>
      <c r="X168" s="184" t="b">
        <f t="shared" si="475"/>
        <v>0</v>
      </c>
      <c r="Y168" s="168"/>
      <c r="Z168" s="184" t="b">
        <f t="shared" si="476"/>
        <v>0</v>
      </c>
      <c r="AA168" s="116">
        <f t="shared" si="477"/>
        <v>0</v>
      </c>
      <c r="AB168" s="117" t="str">
        <f t="shared" si="478"/>
        <v>Débil</v>
      </c>
      <c r="AC168" s="667"/>
      <c r="AD168" s="182" t="str">
        <f t="shared" si="479"/>
        <v>Débil</v>
      </c>
      <c r="AE168" s="118" t="str">
        <f t="shared" si="480"/>
        <v>0</v>
      </c>
      <c r="AF168" s="668"/>
      <c r="AG168" s="491" t="e">
        <f t="shared" ref="AG168" si="572">(AE168+AE169)/AF168</f>
        <v>#DIV/0!</v>
      </c>
      <c r="AH168" s="493" t="e">
        <f t="shared" ref="AH168" si="573">IF(AG168&lt;50,"Débil",IF(AG168&lt;=99,"Moderado",IF(AG168=100,"Fuerte",IF(AG168="","ERROR"))))</f>
        <v>#DIV/0!</v>
      </c>
      <c r="AI168" s="669"/>
      <c r="AJ168" s="495" t="e">
        <f t="shared" ref="AJ168" si="574">IF(AH168="Débil",0,IF(AND(AH168="Moderado",AI168="Directamente"),1,IF(AND(AH168="Moderado",AI168="No disminuye"),0,IF(AND(AH168="Fuerte",AI168="Directamente"),2,IF(AND(AH168="Fuerte",AI168="No disminuye"),0)))))</f>
        <v>#DIV/0!</v>
      </c>
      <c r="AK168" s="495" t="e">
        <f>('4-VALORACIÓN DEL RIESGO'!H89-AJ168)</f>
        <v>#DIV/0!</v>
      </c>
      <c r="AL168" s="495" t="e">
        <f t="shared" ref="AL168" si="575">IF(AK168=5,"Casi Seguro",IF(AK168=4,"Probable",IF(AK168=3,"Posible",IF(AK168=2,"Improbable",IF(AK168=1,"Rara Vez",IF(AK168=0,"Rara Vez",IF(AK168&lt;0,"Rara Vez")))))))</f>
        <v>#DIV/0!</v>
      </c>
      <c r="AM168" s="669"/>
      <c r="AN168" s="496" t="e">
        <f t="shared" ref="AN168" si="576">IF(AH168="Débil",0,IF(AND(AH168="Moderado",AM168="Directamente"),1,IF(AND(AH168="Moderado",AM168="Indirectamente"),0,IF(AND(AH168="Moderado",AM168="No disminuye"),0,IF(AND(AH168="Fuerte",AM168="Directamente"),2,IF(AND(AH168="Fuerte",AM168="Indirectamente"),1,IF(AND(AH168="Fuerte",AM168="No disminuye"),0)))))))</f>
        <v>#DIV/0!</v>
      </c>
      <c r="AO168" s="496" t="e">
        <f>('4-VALORACIÓN DEL RIESGO'!AD89-AN168)</f>
        <v>#DIV/0!</v>
      </c>
      <c r="AP168" s="498" t="e">
        <f t="shared" ref="AP168" si="577">IF(AO168=5,"Catastrófico",IF(AO168=4,"Mayor",IF(AO168=3,"Moderado",IF(AO168=2,"Moderado",IF(AO168=1,"Moderado")))))</f>
        <v>#DIV/0!</v>
      </c>
      <c r="AQ168" s="499"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499"/>
      <c r="AS168" s="500" t="s">
        <v>425</v>
      </c>
    </row>
    <row r="169" spans="2:45" ht="30.75" thickBot="1" x14ac:dyDescent="0.3">
      <c r="B169" s="399"/>
      <c r="C169" s="400"/>
      <c r="D169" s="490"/>
      <c r="E169" s="490"/>
      <c r="F169" s="673"/>
      <c r="G169" s="673"/>
      <c r="H169" s="673"/>
      <c r="I169" s="673"/>
      <c r="J169" s="673"/>
      <c r="K169" s="673"/>
      <c r="L169" s="673"/>
      <c r="M169" s="666"/>
      <c r="N169" s="184" t="b">
        <f t="shared" si="470"/>
        <v>0</v>
      </c>
      <c r="O169" s="168"/>
      <c r="P169" s="184" t="b">
        <f t="shared" si="471"/>
        <v>0</v>
      </c>
      <c r="Q169" s="168"/>
      <c r="R169" s="184" t="b">
        <f>IF(Q169="Oportuna",15,IF(Q169="Inoportuna",0))</f>
        <v>0</v>
      </c>
      <c r="S169" s="168"/>
      <c r="T169" s="184" t="b">
        <f t="shared" si="473"/>
        <v>0</v>
      </c>
      <c r="U169" s="168"/>
      <c r="V169" s="184" t="b">
        <f t="shared" si="474"/>
        <v>0</v>
      </c>
      <c r="W169" s="168"/>
      <c r="X169" s="184" t="b">
        <f t="shared" si="475"/>
        <v>0</v>
      </c>
      <c r="Y169" s="168"/>
      <c r="Z169" s="184" t="b">
        <f t="shared" si="476"/>
        <v>0</v>
      </c>
      <c r="AA169" s="116">
        <f t="shared" si="477"/>
        <v>0</v>
      </c>
      <c r="AB169" s="117" t="str">
        <f t="shared" si="478"/>
        <v>Débil</v>
      </c>
      <c r="AC169" s="667"/>
      <c r="AD169" s="182" t="str">
        <f t="shared" si="479"/>
        <v>Débil</v>
      </c>
      <c r="AE169" s="118" t="str">
        <f t="shared" si="480"/>
        <v>0</v>
      </c>
      <c r="AF169" s="672"/>
      <c r="AG169" s="492"/>
      <c r="AH169" s="494"/>
      <c r="AI169" s="669"/>
      <c r="AJ169" s="495"/>
      <c r="AK169" s="495"/>
      <c r="AL169" s="495"/>
      <c r="AM169" s="669"/>
      <c r="AN169" s="497"/>
      <c r="AO169" s="497"/>
      <c r="AP169" s="498"/>
      <c r="AQ169" s="499"/>
      <c r="AR169" s="499"/>
      <c r="AS169" s="500"/>
    </row>
    <row r="170" spans="2:45" ht="38.25" x14ac:dyDescent="0.25">
      <c r="B170" s="399" t="str">
        <f>'3-IDENTIFICACIÓN DEL RIESGO'!B170</f>
        <v>Seguimiento, Evaluación y Mejora</v>
      </c>
      <c r="C170" s="400" t="str">
        <f>'3-IDENTIFICACIÓN DEL RIESGO'!E170</f>
        <v xml:space="preserve">1. Oficina de Control Interno.
2. Oficina de Planeación.
3. Oficina del Inspector de Gestión de Tierras.
4. Secretaría General
</v>
      </c>
      <c r="D170" s="490" t="str">
        <f>'3-IDENTIFICACIÓN DEL RIESGO'!G170</f>
        <v>Modificar, alterar u omitir información relevante en los informes emitidos por la Oficina de Control Interno a fin de beneficiar a terceros</v>
      </c>
      <c r="E170" s="490"/>
      <c r="F170" s="673" t="s">
        <v>862</v>
      </c>
      <c r="G170" s="673" t="s">
        <v>622</v>
      </c>
      <c r="H170" s="673" t="s">
        <v>863</v>
      </c>
      <c r="I170" s="673" t="s">
        <v>864</v>
      </c>
      <c r="J170" s="673" t="s">
        <v>865</v>
      </c>
      <c r="K170" s="673" t="s">
        <v>866</v>
      </c>
      <c r="L170" s="673" t="s">
        <v>867</v>
      </c>
      <c r="M170" s="666" t="s">
        <v>186</v>
      </c>
      <c r="N170" s="184">
        <f t="shared" ref="N170:N179" si="579">IF(M170="Asignado",15,IF(M170="NO asignado",0))</f>
        <v>15</v>
      </c>
      <c r="O170" s="168" t="s">
        <v>872</v>
      </c>
      <c r="P170" s="184">
        <f t="shared" ref="P170:P179" si="580">IF(O170="Adecuado",15,IF(O170="Inadecuado",0))</f>
        <v>15</v>
      </c>
      <c r="Q170" s="168" t="s">
        <v>188</v>
      </c>
      <c r="R170" s="184">
        <f t="shared" ref="R170:R178" si="581">IF(Q170="Oportuna",15,IF(Q170="Inoportuna",0))</f>
        <v>15</v>
      </c>
      <c r="S170" s="168" t="s">
        <v>61</v>
      </c>
      <c r="T170" s="184">
        <f t="shared" ref="T170:T179" si="582">IF(S170="Prevenir",15,IF(S170="Detectar",10,IF(S170="No es un control",0)))</f>
        <v>15</v>
      </c>
      <c r="U170" s="168" t="s">
        <v>189</v>
      </c>
      <c r="V170" s="184">
        <f t="shared" ref="V170:V179" si="583">IF(U170="Confiable",15,IF(U170="No confiable",0))</f>
        <v>15</v>
      </c>
      <c r="W170" s="168" t="s">
        <v>876</v>
      </c>
      <c r="X170" s="184">
        <f t="shared" ref="X170:X179" si="584">IF(W170="Se investigan oportunamente",15,IF(W170="No se investigan oportunamente",0))</f>
        <v>15</v>
      </c>
      <c r="Y170" s="168" t="s">
        <v>877</v>
      </c>
      <c r="Z170" s="184">
        <f t="shared" ref="Z170:Z179" si="585">IF(Y170="Completa",10,IF(Y170="Incompleta",5,IF(Y170="No existe",0)))</f>
        <v>10</v>
      </c>
      <c r="AA170" s="116">
        <f t="shared" ref="AA170:AA179" si="586">N170+P170+R170+T170+V170+X170+Z170</f>
        <v>100</v>
      </c>
      <c r="AB170" s="117" t="str">
        <f t="shared" ref="AB170:AB179" si="587">IF(AA170&lt;86,"Débil",(IF(AA170&lt;96,"Moderado","Fuerte")))</f>
        <v>Fuerte</v>
      </c>
      <c r="AC170" s="667" t="s">
        <v>64</v>
      </c>
      <c r="AD170" s="182" t="str">
        <f t="shared" ref="AD170:AD179" si="588">IF(OR(AND(AB170="Fuerte",AC170="Moderado"),AND(AB170="Moderado",AC170="Fuerte"),AND(AB170="Moderado",AC170="Moderado")),"Moderado",IF(OR(AND(AB170="Fuerte",AC170="Débil"),AND(AB170="Moderado",AC170="Débil"),AND(AB170="Débil")),"Débil",IF(AND(AB170="Fuerte",AC170="Fuerte"),"Fuerte")))</f>
        <v>Fuerte</v>
      </c>
      <c r="AE170" s="118" t="str">
        <f t="shared" ref="AE170:AE179" si="589">IF(AD170="Fuerte","100",IF(AD170="Moderado","50",IF(AD170="Débil","0")))</f>
        <v>100</v>
      </c>
      <c r="AF170" s="668">
        <v>2</v>
      </c>
      <c r="AG170" s="491">
        <f t="shared" ref="AG170" si="590">(AE170+AE171)/AF170</f>
        <v>100</v>
      </c>
      <c r="AH170" s="493" t="str">
        <f t="shared" ref="AH170" si="591">IF(AG170&lt;50,"Débil",IF(AG170&lt;=99,"Moderado",IF(AG170=100,"Fuerte",IF(AG170="","ERROR"))))</f>
        <v>Fuerte</v>
      </c>
      <c r="AI170" s="669" t="s">
        <v>92</v>
      </c>
      <c r="AJ170" s="495">
        <f t="shared" ref="AJ170" si="592">IF(AH170="Débil",0,IF(AND(AH170="Moderado",AI170="Directamente"),1,IF(AND(AH170="Moderado",AI170="No disminuye"),0,IF(AND(AH170="Fuerte",AI170="Directamente"),2,IF(AND(AH170="Fuerte",AI170="No disminuye"),0)))))</f>
        <v>2</v>
      </c>
      <c r="AK170" s="495">
        <f>('4-VALORACIÓN DEL RIESGO'!H90-AJ170)</f>
        <v>-1</v>
      </c>
      <c r="AL170" s="495" t="str">
        <f t="shared" ref="AL170" si="593">IF(AK170=5,"Casi Seguro",IF(AK170=4,"Probable",IF(AK170=3,"Posible",IF(AK170=2,"Improbable",IF(AK170=1,"Rara Vez",IF(AK170=0,"Rara Vez",IF(AK170&lt;0,"Rara Vez")))))))</f>
        <v>Rara Vez</v>
      </c>
      <c r="AM170" s="669" t="s">
        <v>92</v>
      </c>
      <c r="AN170" s="496">
        <f t="shared" ref="AN170" si="594">IF(AH170="Débil",0,IF(AND(AH170="Moderado",AM170="Directamente"),1,IF(AND(AH170="Moderado",AM170="Indirectamente"),0,IF(AND(AH170="Moderado",AM170="No disminuye"),0,IF(AND(AH170="Fuerte",AM170="Directamente"),2,IF(AND(AH170="Fuerte",AM170="Indirectamente"),1,IF(AND(AH170="Fuerte",AM170="No disminuye"),0)))))))</f>
        <v>2</v>
      </c>
      <c r="AO170" s="496">
        <f>('4-VALORACIÓN DEL RIESGO'!AD90-AN170)</f>
        <v>2</v>
      </c>
      <c r="AP170" s="498" t="str">
        <f t="shared" ref="AP170" si="595">IF(AO170=5,"Catastrófico",IF(AO170=4,"Mayor",IF(AO170=3,"Moderado",IF(AO170=2,"Moderado",IF(AO170=1,"Moderado")))))</f>
        <v>Moderado</v>
      </c>
      <c r="AQ170" s="499" t="str">
        <f t="shared" ref="AQ170" si="596">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Moderado</v>
      </c>
      <c r="AR170" s="499"/>
      <c r="AS170" s="500" t="s">
        <v>425</v>
      </c>
    </row>
    <row r="171" spans="2:45" ht="30.75" thickBot="1" x14ac:dyDescent="0.3">
      <c r="B171" s="399"/>
      <c r="C171" s="400"/>
      <c r="D171" s="490"/>
      <c r="E171" s="490"/>
      <c r="F171" s="673" t="s">
        <v>862</v>
      </c>
      <c r="G171" s="673" t="s">
        <v>622</v>
      </c>
      <c r="H171" s="673" t="s">
        <v>868</v>
      </c>
      <c r="I171" s="673" t="s">
        <v>869</v>
      </c>
      <c r="J171" s="673" t="s">
        <v>865</v>
      </c>
      <c r="K171" s="673" t="s">
        <v>870</v>
      </c>
      <c r="L171" s="673" t="s">
        <v>871</v>
      </c>
      <c r="M171" s="666" t="s">
        <v>694</v>
      </c>
      <c r="N171" s="184">
        <f t="shared" si="579"/>
        <v>15</v>
      </c>
      <c r="O171" s="168" t="s">
        <v>872</v>
      </c>
      <c r="P171" s="184">
        <f t="shared" si="580"/>
        <v>15</v>
      </c>
      <c r="Q171" s="168" t="s">
        <v>873</v>
      </c>
      <c r="R171" s="184">
        <f t="shared" si="581"/>
        <v>15</v>
      </c>
      <c r="S171" s="168" t="s">
        <v>874</v>
      </c>
      <c r="T171" s="184">
        <f t="shared" si="582"/>
        <v>15</v>
      </c>
      <c r="U171" s="168" t="s">
        <v>875</v>
      </c>
      <c r="V171" s="184">
        <f t="shared" si="583"/>
        <v>15</v>
      </c>
      <c r="W171" s="168" t="s">
        <v>876</v>
      </c>
      <c r="X171" s="184">
        <f t="shared" si="584"/>
        <v>15</v>
      </c>
      <c r="Y171" s="168" t="s">
        <v>877</v>
      </c>
      <c r="Z171" s="184">
        <f t="shared" si="585"/>
        <v>10</v>
      </c>
      <c r="AA171" s="116">
        <f t="shared" si="586"/>
        <v>100</v>
      </c>
      <c r="AB171" s="117" t="str">
        <f t="shared" si="587"/>
        <v>Fuerte</v>
      </c>
      <c r="AC171" s="667" t="s">
        <v>64</v>
      </c>
      <c r="AD171" s="182" t="str">
        <f t="shared" si="588"/>
        <v>Fuerte</v>
      </c>
      <c r="AE171" s="118" t="str">
        <f t="shared" si="589"/>
        <v>100</v>
      </c>
      <c r="AF171" s="672"/>
      <c r="AG171" s="492"/>
      <c r="AH171" s="494"/>
      <c r="AI171" s="669"/>
      <c r="AJ171" s="495"/>
      <c r="AK171" s="495"/>
      <c r="AL171" s="495"/>
      <c r="AM171" s="669"/>
      <c r="AN171" s="497"/>
      <c r="AO171" s="497"/>
      <c r="AP171" s="498"/>
      <c r="AQ171" s="499"/>
      <c r="AR171" s="499"/>
      <c r="AS171" s="500"/>
    </row>
    <row r="172" spans="2:45" ht="30" x14ac:dyDescent="0.25">
      <c r="B172" s="399"/>
      <c r="C172" s="400"/>
      <c r="D172" s="490" t="str">
        <f>'3-IDENTIFICACIÓN DEL RIESGO'!G172</f>
        <v>Riesgo 2</v>
      </c>
      <c r="E172" s="490"/>
      <c r="F172" s="673"/>
      <c r="G172" s="673"/>
      <c r="H172" s="673"/>
      <c r="I172" s="673"/>
      <c r="J172" s="673"/>
      <c r="K172" s="673"/>
      <c r="L172" s="673"/>
      <c r="M172" s="666"/>
      <c r="N172" s="184" t="b">
        <f t="shared" si="579"/>
        <v>0</v>
      </c>
      <c r="O172" s="168"/>
      <c r="P172" s="184" t="b">
        <f t="shared" si="580"/>
        <v>0</v>
      </c>
      <c r="Q172" s="168"/>
      <c r="R172" s="184" t="b">
        <f t="shared" si="581"/>
        <v>0</v>
      </c>
      <c r="S172" s="168"/>
      <c r="T172" s="184" t="b">
        <f t="shared" si="582"/>
        <v>0</v>
      </c>
      <c r="U172" s="168"/>
      <c r="V172" s="184" t="b">
        <f t="shared" si="583"/>
        <v>0</v>
      </c>
      <c r="W172" s="168"/>
      <c r="X172" s="184" t="b">
        <f t="shared" si="584"/>
        <v>0</v>
      </c>
      <c r="Y172" s="168"/>
      <c r="Z172" s="184" t="b">
        <f t="shared" si="585"/>
        <v>0</v>
      </c>
      <c r="AA172" s="116">
        <f t="shared" si="586"/>
        <v>0</v>
      </c>
      <c r="AB172" s="117" t="str">
        <f t="shared" si="587"/>
        <v>Débil</v>
      </c>
      <c r="AC172" s="667"/>
      <c r="AD172" s="182" t="str">
        <f t="shared" si="588"/>
        <v>Débil</v>
      </c>
      <c r="AE172" s="118" t="str">
        <f t="shared" si="589"/>
        <v>0</v>
      </c>
      <c r="AF172" s="668"/>
      <c r="AG172" s="491" t="e">
        <f t="shared" ref="AG172" si="597">(AE172+AE173)/AF172</f>
        <v>#DIV/0!</v>
      </c>
      <c r="AH172" s="493" t="e">
        <f t="shared" ref="AH172" si="598">IF(AG172&lt;50,"Débil",IF(AG172&lt;=99,"Moderado",IF(AG172=100,"Fuerte",IF(AG172="","ERROR"))))</f>
        <v>#DIV/0!</v>
      </c>
      <c r="AI172" s="669"/>
      <c r="AJ172" s="495" t="e">
        <f t="shared" ref="AJ172" si="599">IF(AH172="Débil",0,IF(AND(AH172="Moderado",AI172="Directamente"),1,IF(AND(AH172="Moderado",AI172="No disminuye"),0,IF(AND(AH172="Fuerte",AI172="Directamente"),2,IF(AND(AH172="Fuerte",AI172="No disminuye"),0)))))</f>
        <v>#DIV/0!</v>
      </c>
      <c r="AK172" s="495" t="e">
        <f>('4-VALORACIÓN DEL RIESGO'!H91-AJ172)</f>
        <v>#DIV/0!</v>
      </c>
      <c r="AL172" s="495" t="e">
        <f t="shared" ref="AL172" si="600">IF(AK172=5,"Casi Seguro",IF(AK172=4,"Probable",IF(AK172=3,"Posible",IF(AK172=2,"Improbable",IF(AK172=1,"Rara Vez",IF(AK172=0,"Rara Vez",IF(AK172&lt;0,"Rara Vez")))))))</f>
        <v>#DIV/0!</v>
      </c>
      <c r="AM172" s="669"/>
      <c r="AN172" s="496" t="e">
        <f t="shared" ref="AN172" si="601">IF(AH172="Débil",0,IF(AND(AH172="Moderado",AM172="Directamente"),1,IF(AND(AH172="Moderado",AM172="Indirectamente"),0,IF(AND(AH172="Moderado",AM172="No disminuye"),0,IF(AND(AH172="Fuerte",AM172="Directamente"),2,IF(AND(AH172="Fuerte",AM172="Indirectamente"),1,IF(AND(AH172="Fuerte",AM172="No disminuye"),0)))))))</f>
        <v>#DIV/0!</v>
      </c>
      <c r="AO172" s="496" t="e">
        <f>('4-VALORACIÓN DEL RIESGO'!AD91-AN172)</f>
        <v>#DIV/0!</v>
      </c>
      <c r="AP172" s="498" t="e">
        <f>IF(AO172=5,"Catastrófico",IF(AO172=4,"Mayor",IF(AO172=3,"Moderado",IF(AO172=2,"Moderado",IF(AO172=1,"Moderado")))))</f>
        <v>#DIV/0!</v>
      </c>
      <c r="AQ172" s="499" t="e">
        <f t="shared" ref="AQ172" si="602">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#DIV/0!</v>
      </c>
      <c r="AR172" s="499"/>
      <c r="AS172" s="500" t="s">
        <v>425</v>
      </c>
    </row>
    <row r="173" spans="2:45" ht="30.75" thickBot="1" x14ac:dyDescent="0.3">
      <c r="B173" s="399"/>
      <c r="C173" s="400"/>
      <c r="D173" s="490"/>
      <c r="E173" s="490"/>
      <c r="F173" s="673"/>
      <c r="G173" s="673"/>
      <c r="H173" s="673"/>
      <c r="I173" s="673"/>
      <c r="J173" s="673"/>
      <c r="K173" s="673"/>
      <c r="L173" s="673"/>
      <c r="M173" s="666"/>
      <c r="N173" s="184" t="b">
        <f t="shared" si="579"/>
        <v>0</v>
      </c>
      <c r="O173" s="168"/>
      <c r="P173" s="184" t="b">
        <f t="shared" si="580"/>
        <v>0</v>
      </c>
      <c r="Q173" s="168"/>
      <c r="R173" s="184" t="b">
        <f t="shared" si="581"/>
        <v>0</v>
      </c>
      <c r="S173" s="168"/>
      <c r="T173" s="184" t="b">
        <f t="shared" si="582"/>
        <v>0</v>
      </c>
      <c r="U173" s="168"/>
      <c r="V173" s="184" t="b">
        <f t="shared" si="583"/>
        <v>0</v>
      </c>
      <c r="W173" s="168"/>
      <c r="X173" s="184" t="b">
        <f t="shared" si="584"/>
        <v>0</v>
      </c>
      <c r="Y173" s="168"/>
      <c r="Z173" s="184" t="b">
        <f t="shared" si="585"/>
        <v>0</v>
      </c>
      <c r="AA173" s="116">
        <f t="shared" si="586"/>
        <v>0</v>
      </c>
      <c r="AB173" s="117" t="str">
        <f t="shared" si="587"/>
        <v>Débil</v>
      </c>
      <c r="AC173" s="667"/>
      <c r="AD173" s="182" t="str">
        <f t="shared" si="588"/>
        <v>Débil</v>
      </c>
      <c r="AE173" s="118" t="str">
        <f t="shared" si="589"/>
        <v>0</v>
      </c>
      <c r="AF173" s="672"/>
      <c r="AG173" s="492"/>
      <c r="AH173" s="494"/>
      <c r="AI173" s="669"/>
      <c r="AJ173" s="495"/>
      <c r="AK173" s="495"/>
      <c r="AL173" s="495"/>
      <c r="AM173" s="669"/>
      <c r="AN173" s="497"/>
      <c r="AO173" s="497"/>
      <c r="AP173" s="498"/>
      <c r="AQ173" s="499"/>
      <c r="AR173" s="499"/>
      <c r="AS173" s="500"/>
    </row>
    <row r="174" spans="2:45" ht="30" x14ac:dyDescent="0.25">
      <c r="B174" s="399"/>
      <c r="C174" s="400"/>
      <c r="D174" s="490" t="str">
        <f>'3-IDENTIFICACIÓN DEL RIESGO'!G174</f>
        <v>Riesgo 3</v>
      </c>
      <c r="E174" s="490"/>
      <c r="F174" s="673"/>
      <c r="G174" s="673"/>
      <c r="H174" s="673"/>
      <c r="I174" s="673"/>
      <c r="J174" s="673"/>
      <c r="K174" s="673"/>
      <c r="L174" s="673"/>
      <c r="M174" s="666"/>
      <c r="N174" s="184" t="b">
        <f t="shared" si="579"/>
        <v>0</v>
      </c>
      <c r="O174" s="168"/>
      <c r="P174" s="184" t="b">
        <f t="shared" si="580"/>
        <v>0</v>
      </c>
      <c r="Q174" s="168"/>
      <c r="R174" s="184" t="b">
        <f t="shared" si="581"/>
        <v>0</v>
      </c>
      <c r="S174" s="168"/>
      <c r="T174" s="184" t="b">
        <f t="shared" si="582"/>
        <v>0</v>
      </c>
      <c r="U174" s="168"/>
      <c r="V174" s="184" t="b">
        <f t="shared" si="583"/>
        <v>0</v>
      </c>
      <c r="W174" s="168"/>
      <c r="X174" s="184" t="b">
        <f t="shared" si="584"/>
        <v>0</v>
      </c>
      <c r="Y174" s="168"/>
      <c r="Z174" s="184" t="b">
        <f t="shared" si="585"/>
        <v>0</v>
      </c>
      <c r="AA174" s="116">
        <f t="shared" si="586"/>
        <v>0</v>
      </c>
      <c r="AB174" s="117" t="str">
        <f t="shared" si="587"/>
        <v>Débil</v>
      </c>
      <c r="AC174" s="667"/>
      <c r="AD174" s="182" t="str">
        <f t="shared" si="588"/>
        <v>Débil</v>
      </c>
      <c r="AE174" s="118" t="str">
        <f t="shared" si="589"/>
        <v>0</v>
      </c>
      <c r="AF174" s="668"/>
      <c r="AG174" s="491" t="e">
        <f t="shared" ref="AG174" si="603">(AE174+AE175)/AF174</f>
        <v>#DIV/0!</v>
      </c>
      <c r="AH174" s="493" t="e">
        <f t="shared" ref="AH174" si="604">IF(AG174&lt;50,"Débil",IF(AG174&lt;=99,"Moderado",IF(AG174=100,"Fuerte",IF(AG174="","ERROR"))))</f>
        <v>#DIV/0!</v>
      </c>
      <c r="AI174" s="669"/>
      <c r="AJ174" s="495" t="e">
        <f t="shared" ref="AJ174" si="605">IF(AH174="Débil",0,IF(AND(AH174="Moderado",AI174="Directamente"),1,IF(AND(AH174="Moderado",AI174="No disminuye"),0,IF(AND(AH174="Fuerte",AI174="Directamente"),2,IF(AND(AH174="Fuerte",AI174="No disminuye"),0)))))</f>
        <v>#DIV/0!</v>
      </c>
      <c r="AK174" s="495" t="e">
        <f>('4-VALORACIÓN DEL RIESGO'!H92-AJ174)</f>
        <v>#DIV/0!</v>
      </c>
      <c r="AL174" s="495" t="e">
        <f t="shared" ref="AL174" si="606">IF(AK174=5,"Casi Seguro",IF(AK174=4,"Probable",IF(AK174=3,"Posible",IF(AK174=2,"Improbable",IF(AK174=1,"Rara Vez",IF(AK174=0,"Rara Vez",IF(AK174&lt;0,"Rara Vez")))))))</f>
        <v>#DIV/0!</v>
      </c>
      <c r="AM174" s="669"/>
      <c r="AN174" s="496" t="e">
        <f t="shared" ref="AN174" si="607">IF(AH174="Débil",0,IF(AND(AH174="Moderado",AM174="Directamente"),1,IF(AND(AH174="Moderado",AM174="Indirectamente"),0,IF(AND(AH174="Moderado",AM174="No disminuye"),0,IF(AND(AH174="Fuerte",AM174="Directamente"),2,IF(AND(AH174="Fuerte",AM174="Indirectamente"),1,IF(AND(AH174="Fuerte",AM174="No disminuye"),0)))))))</f>
        <v>#DIV/0!</v>
      </c>
      <c r="AO174" s="496" t="e">
        <f>('4-VALORACIÓN DEL RIESGO'!AD92-AN174)</f>
        <v>#DIV/0!</v>
      </c>
      <c r="AP174" s="498" t="e">
        <f t="shared" ref="AP174" si="608">IF(AO174=5,"Catastrófico",IF(AO174=4,"Mayor",IF(AO174=3,"Moderado",IF(AO174=2,"Moderado",IF(AO174=1,"Moderado")))))</f>
        <v>#DIV/0!</v>
      </c>
      <c r="AQ174" s="499" t="e">
        <f t="shared" ref="AQ174" si="609">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#DIV/0!</v>
      </c>
      <c r="AR174" s="499"/>
      <c r="AS174" s="500" t="s">
        <v>425</v>
      </c>
    </row>
    <row r="175" spans="2:45" ht="30.75" thickBot="1" x14ac:dyDescent="0.3">
      <c r="B175" s="399"/>
      <c r="C175" s="400"/>
      <c r="D175" s="490"/>
      <c r="E175" s="490"/>
      <c r="F175" s="673"/>
      <c r="G175" s="673"/>
      <c r="H175" s="673"/>
      <c r="I175" s="673"/>
      <c r="J175" s="673"/>
      <c r="K175" s="673"/>
      <c r="L175" s="673"/>
      <c r="M175" s="666"/>
      <c r="N175" s="184" t="b">
        <f t="shared" si="579"/>
        <v>0</v>
      </c>
      <c r="O175" s="168"/>
      <c r="P175" s="184" t="b">
        <f t="shared" si="580"/>
        <v>0</v>
      </c>
      <c r="Q175" s="168"/>
      <c r="R175" s="184" t="b">
        <f t="shared" si="581"/>
        <v>0</v>
      </c>
      <c r="S175" s="168"/>
      <c r="T175" s="184" t="b">
        <f t="shared" si="582"/>
        <v>0</v>
      </c>
      <c r="U175" s="168"/>
      <c r="V175" s="184" t="b">
        <f t="shared" si="583"/>
        <v>0</v>
      </c>
      <c r="W175" s="168"/>
      <c r="X175" s="184" t="b">
        <f t="shared" si="584"/>
        <v>0</v>
      </c>
      <c r="Y175" s="168"/>
      <c r="Z175" s="184" t="b">
        <f t="shared" si="585"/>
        <v>0</v>
      </c>
      <c r="AA175" s="116">
        <f t="shared" si="586"/>
        <v>0</v>
      </c>
      <c r="AB175" s="117" t="str">
        <f t="shared" si="587"/>
        <v>Débil</v>
      </c>
      <c r="AC175" s="667"/>
      <c r="AD175" s="182" t="str">
        <f t="shared" si="588"/>
        <v>Débil</v>
      </c>
      <c r="AE175" s="118" t="str">
        <f t="shared" si="589"/>
        <v>0</v>
      </c>
      <c r="AF175" s="672"/>
      <c r="AG175" s="492"/>
      <c r="AH175" s="494"/>
      <c r="AI175" s="669"/>
      <c r="AJ175" s="495"/>
      <c r="AK175" s="495"/>
      <c r="AL175" s="495"/>
      <c r="AM175" s="669"/>
      <c r="AN175" s="497"/>
      <c r="AO175" s="497"/>
      <c r="AP175" s="498"/>
      <c r="AQ175" s="499"/>
      <c r="AR175" s="499"/>
      <c r="AS175" s="500"/>
    </row>
    <row r="176" spans="2:45" ht="30" x14ac:dyDescent="0.25">
      <c r="B176" s="399"/>
      <c r="C176" s="400"/>
      <c r="D176" s="490" t="str">
        <f>'3-IDENTIFICACIÓN DEL RIESGO'!G176</f>
        <v>Riesgo 4</v>
      </c>
      <c r="E176" s="490"/>
      <c r="F176" s="673"/>
      <c r="G176" s="673"/>
      <c r="H176" s="673"/>
      <c r="I176" s="673"/>
      <c r="J176" s="673"/>
      <c r="K176" s="673"/>
      <c r="L176" s="673"/>
      <c r="M176" s="666"/>
      <c r="N176" s="184" t="b">
        <f t="shared" si="579"/>
        <v>0</v>
      </c>
      <c r="O176" s="168"/>
      <c r="P176" s="184" t="b">
        <f t="shared" si="580"/>
        <v>0</v>
      </c>
      <c r="Q176" s="168"/>
      <c r="R176" s="184" t="b">
        <f t="shared" si="581"/>
        <v>0</v>
      </c>
      <c r="S176" s="168"/>
      <c r="T176" s="184" t="b">
        <f t="shared" si="582"/>
        <v>0</v>
      </c>
      <c r="U176" s="168"/>
      <c r="V176" s="184" t="b">
        <f t="shared" si="583"/>
        <v>0</v>
      </c>
      <c r="W176" s="168"/>
      <c r="X176" s="184" t="b">
        <f t="shared" si="584"/>
        <v>0</v>
      </c>
      <c r="Y176" s="168"/>
      <c r="Z176" s="184" t="b">
        <f t="shared" si="585"/>
        <v>0</v>
      </c>
      <c r="AA176" s="116">
        <f t="shared" si="586"/>
        <v>0</v>
      </c>
      <c r="AB176" s="117" t="str">
        <f t="shared" si="587"/>
        <v>Débil</v>
      </c>
      <c r="AC176" s="667"/>
      <c r="AD176" s="182" t="str">
        <f t="shared" si="588"/>
        <v>Débil</v>
      </c>
      <c r="AE176" s="118" t="str">
        <f t="shared" si="589"/>
        <v>0</v>
      </c>
      <c r="AF176" s="668"/>
      <c r="AG176" s="491" t="e">
        <f t="shared" ref="AG176" si="610">(AE176+AE177)/AF176</f>
        <v>#DIV/0!</v>
      </c>
      <c r="AH176" s="493" t="e">
        <f t="shared" ref="AH176" si="611">IF(AG176&lt;50,"Débil",IF(AG176&lt;=99,"Moderado",IF(AG176=100,"Fuerte",IF(AG176="","ERROR"))))</f>
        <v>#DIV/0!</v>
      </c>
      <c r="AI176" s="669"/>
      <c r="AJ176" s="495" t="e">
        <f t="shared" ref="AJ176" si="612">IF(AH176="Débil",0,IF(AND(AH176="Moderado",AI176="Directamente"),1,IF(AND(AH176="Moderado",AI176="No disminuye"),0,IF(AND(AH176="Fuerte",AI176="Directamente"),2,IF(AND(AH176="Fuerte",AI176="No disminuye"),0)))))</f>
        <v>#DIV/0!</v>
      </c>
      <c r="AK176" s="495" t="e">
        <f>('4-VALORACIÓN DEL RIESGO'!H93-AJ176)</f>
        <v>#DIV/0!</v>
      </c>
      <c r="AL176" s="495" t="e">
        <f t="shared" ref="AL176" si="613">IF(AK176=5,"Casi Seguro",IF(AK176=4,"Probable",IF(AK176=3,"Posible",IF(AK176=2,"Improbable",IF(AK176=1,"Rara Vez",IF(AK176=0,"Rara Vez",IF(AK176&lt;0,"Rara Vez")))))))</f>
        <v>#DIV/0!</v>
      </c>
      <c r="AM176" s="669"/>
      <c r="AN176" s="496" t="e">
        <f t="shared" ref="AN176" si="614">IF(AH176="Débil",0,IF(AND(AH176="Moderado",AM176="Directamente"),1,IF(AND(AH176="Moderado",AM176="Indirectamente"),0,IF(AND(AH176="Moderado",AM176="No disminuye"),0,IF(AND(AH176="Fuerte",AM176="Directamente"),2,IF(AND(AH176="Fuerte",AM176="Indirectamente"),1,IF(AND(AH176="Fuerte",AM176="No disminuye"),0)))))))</f>
        <v>#DIV/0!</v>
      </c>
      <c r="AO176" s="496" t="e">
        <f>('4-VALORACIÓN DEL RIESGO'!AD93-AN176)</f>
        <v>#DIV/0!</v>
      </c>
      <c r="AP176" s="498" t="e">
        <f t="shared" ref="AP176" si="615">IF(AO176=5,"Catastrófico",IF(AO176=4,"Mayor",IF(AO176=3,"Moderado",IF(AO176=2,"Moderado",IF(AO176=1,"Moderado")))))</f>
        <v>#DIV/0!</v>
      </c>
      <c r="AQ176" s="499" t="e">
        <f t="shared" ref="AQ176" si="616">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499"/>
      <c r="AS176" s="500" t="s">
        <v>425</v>
      </c>
    </row>
    <row r="177" spans="2:45" ht="30.75" thickBot="1" x14ac:dyDescent="0.3">
      <c r="B177" s="399"/>
      <c r="C177" s="400"/>
      <c r="D177" s="490"/>
      <c r="E177" s="490"/>
      <c r="F177" s="673"/>
      <c r="G177" s="673"/>
      <c r="H177" s="673"/>
      <c r="I177" s="673"/>
      <c r="J177" s="673"/>
      <c r="K177" s="673"/>
      <c r="L177" s="673"/>
      <c r="M177" s="666"/>
      <c r="N177" s="184" t="b">
        <f t="shared" si="579"/>
        <v>0</v>
      </c>
      <c r="O177" s="168"/>
      <c r="P177" s="184" t="b">
        <f t="shared" si="580"/>
        <v>0</v>
      </c>
      <c r="Q177" s="168"/>
      <c r="R177" s="184" t="b">
        <f t="shared" si="581"/>
        <v>0</v>
      </c>
      <c r="S177" s="168"/>
      <c r="T177" s="184" t="b">
        <f t="shared" si="582"/>
        <v>0</v>
      </c>
      <c r="U177" s="168"/>
      <c r="V177" s="184" t="b">
        <f t="shared" si="583"/>
        <v>0</v>
      </c>
      <c r="W177" s="168"/>
      <c r="X177" s="184" t="b">
        <f t="shared" si="584"/>
        <v>0</v>
      </c>
      <c r="Y177" s="168"/>
      <c r="Z177" s="184" t="b">
        <f t="shared" si="585"/>
        <v>0</v>
      </c>
      <c r="AA177" s="116">
        <f t="shared" si="586"/>
        <v>0</v>
      </c>
      <c r="AB177" s="117" t="str">
        <f t="shared" si="587"/>
        <v>Débil</v>
      </c>
      <c r="AC177" s="667"/>
      <c r="AD177" s="182" t="str">
        <f t="shared" si="588"/>
        <v>Débil</v>
      </c>
      <c r="AE177" s="118" t="str">
        <f t="shared" si="589"/>
        <v>0</v>
      </c>
      <c r="AF177" s="672"/>
      <c r="AG177" s="492"/>
      <c r="AH177" s="494"/>
      <c r="AI177" s="669"/>
      <c r="AJ177" s="495"/>
      <c r="AK177" s="495"/>
      <c r="AL177" s="495"/>
      <c r="AM177" s="669"/>
      <c r="AN177" s="497"/>
      <c r="AO177" s="497"/>
      <c r="AP177" s="498"/>
      <c r="AQ177" s="499"/>
      <c r="AR177" s="499"/>
      <c r="AS177" s="500"/>
    </row>
    <row r="178" spans="2:45" ht="30" x14ac:dyDescent="0.25">
      <c r="B178" s="399"/>
      <c r="C178" s="400"/>
      <c r="D178" s="490" t="str">
        <f>'3-IDENTIFICACIÓN DEL RIESGO'!G178</f>
        <v>Riesgo 5</v>
      </c>
      <c r="E178" s="490"/>
      <c r="F178" s="673"/>
      <c r="G178" s="673"/>
      <c r="H178" s="673"/>
      <c r="I178" s="673"/>
      <c r="J178" s="673"/>
      <c r="K178" s="673"/>
      <c r="L178" s="673"/>
      <c r="M178" s="666"/>
      <c r="N178" s="184" t="b">
        <f t="shared" si="579"/>
        <v>0</v>
      </c>
      <c r="O178" s="168"/>
      <c r="P178" s="184" t="b">
        <f t="shared" si="580"/>
        <v>0</v>
      </c>
      <c r="Q178" s="168"/>
      <c r="R178" s="184" t="b">
        <f t="shared" si="581"/>
        <v>0</v>
      </c>
      <c r="S178" s="168"/>
      <c r="T178" s="184" t="b">
        <f t="shared" si="582"/>
        <v>0</v>
      </c>
      <c r="U178" s="168"/>
      <c r="V178" s="184" t="b">
        <f t="shared" si="583"/>
        <v>0</v>
      </c>
      <c r="W178" s="168"/>
      <c r="X178" s="184" t="b">
        <f t="shared" si="584"/>
        <v>0</v>
      </c>
      <c r="Y178" s="168"/>
      <c r="Z178" s="184" t="b">
        <f t="shared" si="585"/>
        <v>0</v>
      </c>
      <c r="AA178" s="116">
        <f t="shared" si="586"/>
        <v>0</v>
      </c>
      <c r="AB178" s="117" t="str">
        <f t="shared" si="587"/>
        <v>Débil</v>
      </c>
      <c r="AC178" s="667"/>
      <c r="AD178" s="182" t="str">
        <f t="shared" si="588"/>
        <v>Débil</v>
      </c>
      <c r="AE178" s="118" t="str">
        <f t="shared" si="589"/>
        <v>0</v>
      </c>
      <c r="AF178" s="668"/>
      <c r="AG178" s="491" t="e">
        <f t="shared" ref="AG178" si="617">(AE178+AE179)/AF178</f>
        <v>#DIV/0!</v>
      </c>
      <c r="AH178" s="493" t="e">
        <f t="shared" ref="AH178" si="618">IF(AG178&lt;50,"Débil",IF(AG178&lt;=99,"Moderado",IF(AG178=100,"Fuerte",IF(AG178="","ERROR"))))</f>
        <v>#DIV/0!</v>
      </c>
      <c r="AI178" s="669"/>
      <c r="AJ178" s="495" t="e">
        <f t="shared" ref="AJ178" si="619">IF(AH178="Débil",0,IF(AND(AH178="Moderado",AI178="Directamente"),1,IF(AND(AH178="Moderado",AI178="No disminuye"),0,IF(AND(AH178="Fuerte",AI178="Directamente"),2,IF(AND(AH178="Fuerte",AI178="No disminuye"),0)))))</f>
        <v>#DIV/0!</v>
      </c>
      <c r="AK178" s="495" t="e">
        <f>('4-VALORACIÓN DEL RIESGO'!H94-AJ178)</f>
        <v>#DIV/0!</v>
      </c>
      <c r="AL178" s="495" t="e">
        <f t="shared" ref="AL178" si="620">IF(AK178=5,"Casi Seguro",IF(AK178=4,"Probable",IF(AK178=3,"Posible",IF(AK178=2,"Improbable",IF(AK178=1,"Rara Vez",IF(AK178=0,"Rara Vez",IF(AK178&lt;0,"Rara Vez")))))))</f>
        <v>#DIV/0!</v>
      </c>
      <c r="AM178" s="669"/>
      <c r="AN178" s="496" t="e">
        <f t="shared" ref="AN178" si="621">IF(AH178="Débil",0,IF(AND(AH178="Moderado",AM178="Directamente"),1,IF(AND(AH178="Moderado",AM178="Indirectamente"),0,IF(AND(AH178="Moderado",AM178="No disminuye"),0,IF(AND(AH178="Fuerte",AM178="Directamente"),2,IF(AND(AH178="Fuerte",AM178="Indirectamente"),1,IF(AND(AH178="Fuerte",AM178="No disminuye"),0)))))))</f>
        <v>#DIV/0!</v>
      </c>
      <c r="AO178" s="496" t="e">
        <f>('4-VALORACIÓN DEL RIESGO'!AD94-AN178)</f>
        <v>#DIV/0!</v>
      </c>
      <c r="AP178" s="498" t="e">
        <f t="shared" ref="AP178" si="622">IF(AO178=5,"Catastrófico",IF(AO178=4,"Mayor",IF(AO178=3,"Moderado",IF(AO178=2,"Moderado",IF(AO178=1,"Moderado")))))</f>
        <v>#DIV/0!</v>
      </c>
      <c r="AQ178" s="499" t="e">
        <f t="shared" ref="AQ178" si="623">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499"/>
      <c r="AS178" s="500" t="s">
        <v>425</v>
      </c>
    </row>
    <row r="179" spans="2:45" ht="30" x14ac:dyDescent="0.25">
      <c r="B179" s="399"/>
      <c r="C179" s="400"/>
      <c r="D179" s="490"/>
      <c r="E179" s="490"/>
      <c r="F179" s="673"/>
      <c r="G179" s="673"/>
      <c r="H179" s="673"/>
      <c r="I179" s="673"/>
      <c r="J179" s="673"/>
      <c r="K179" s="673"/>
      <c r="L179" s="673"/>
      <c r="M179" s="666"/>
      <c r="N179" s="184" t="b">
        <f t="shared" si="579"/>
        <v>0</v>
      </c>
      <c r="O179" s="168"/>
      <c r="P179" s="184" t="b">
        <f t="shared" si="580"/>
        <v>0</v>
      </c>
      <c r="Q179" s="168"/>
      <c r="R179" s="184" t="b">
        <f>IF(Q179="Oportuna",15,IF(Q179="Inoportuna",0))</f>
        <v>0</v>
      </c>
      <c r="S179" s="168"/>
      <c r="T179" s="184" t="b">
        <f t="shared" si="582"/>
        <v>0</v>
      </c>
      <c r="U179" s="168"/>
      <c r="V179" s="184" t="b">
        <f t="shared" si="583"/>
        <v>0</v>
      </c>
      <c r="W179" s="168"/>
      <c r="X179" s="184" t="b">
        <f t="shared" si="584"/>
        <v>0</v>
      </c>
      <c r="Y179" s="168"/>
      <c r="Z179" s="184" t="b">
        <f t="shared" si="585"/>
        <v>0</v>
      </c>
      <c r="AA179" s="116">
        <f t="shared" si="586"/>
        <v>0</v>
      </c>
      <c r="AB179" s="117" t="str">
        <f t="shared" si="587"/>
        <v>Débil</v>
      </c>
      <c r="AC179" s="667"/>
      <c r="AD179" s="182" t="str">
        <f t="shared" si="588"/>
        <v>Débil</v>
      </c>
      <c r="AE179" s="118" t="str">
        <f t="shared" si="589"/>
        <v>0</v>
      </c>
      <c r="AF179" s="672"/>
      <c r="AG179" s="492"/>
      <c r="AH179" s="494"/>
      <c r="AI179" s="669"/>
      <c r="AJ179" s="495"/>
      <c r="AK179" s="495"/>
      <c r="AL179" s="495"/>
      <c r="AM179" s="669"/>
      <c r="AN179" s="497"/>
      <c r="AO179" s="497"/>
      <c r="AP179" s="498"/>
      <c r="AQ179" s="499"/>
      <c r="AR179" s="499"/>
      <c r="AS179" s="500"/>
    </row>
    <row r="180" spans="2:45" ht="18.75" x14ac:dyDescent="0.3">
      <c r="B180" s="87"/>
      <c r="C180" s="79"/>
      <c r="D180" s="79"/>
      <c r="E180" s="74"/>
      <c r="F180" s="74"/>
      <c r="G180" s="74"/>
      <c r="H180" s="74"/>
      <c r="I180" s="74"/>
      <c r="J180" s="74"/>
      <c r="K180" s="74"/>
      <c r="L180" s="74"/>
      <c r="M180" s="74"/>
      <c r="N180" s="74"/>
      <c r="O180" s="74"/>
      <c r="P180" s="74"/>
      <c r="Q180" s="74"/>
      <c r="R180" s="74"/>
      <c r="S180" s="74"/>
      <c r="T180" s="74"/>
      <c r="U180" s="74"/>
      <c r="V180" s="74"/>
      <c r="W180" s="74"/>
      <c r="X180" s="74"/>
      <c r="Y180" s="74"/>
      <c r="Z180" s="74"/>
      <c r="AA180" s="74"/>
      <c r="AB180" s="74"/>
      <c r="AC180" s="74"/>
      <c r="AD180" s="74"/>
      <c r="AE180" s="74"/>
      <c r="AF180" s="74"/>
      <c r="AG180" s="75"/>
      <c r="AH180" s="75"/>
      <c r="AI180" s="74"/>
      <c r="AJ180" s="74"/>
      <c r="AK180" s="74"/>
      <c r="AL180" s="74"/>
      <c r="AM180" s="74"/>
      <c r="AN180" s="74"/>
      <c r="AO180" s="74"/>
      <c r="AP180" s="74"/>
      <c r="AQ180" s="4"/>
      <c r="AR180" s="4"/>
      <c r="AS180" s="88"/>
    </row>
    <row r="181" spans="2:45" ht="66.75" customHeight="1" x14ac:dyDescent="0.25">
      <c r="B181" s="87"/>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119"/>
      <c r="AH181" s="119"/>
      <c r="AI181" s="4"/>
      <c r="AJ181" s="4"/>
      <c r="AK181" s="4"/>
      <c r="AL181" s="4"/>
      <c r="AM181" s="4"/>
      <c r="AN181" s="4"/>
      <c r="AO181" s="4"/>
      <c r="AP181" s="4"/>
      <c r="AQ181" s="4"/>
      <c r="AR181" s="4"/>
      <c r="AS181" s="88"/>
    </row>
    <row r="182" spans="2:45" ht="42.75" customHeight="1" thickBot="1" x14ac:dyDescent="0.3">
      <c r="B182" s="92"/>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c r="AA182" s="93"/>
      <c r="AB182" s="93"/>
      <c r="AC182" s="93"/>
      <c r="AD182" s="93"/>
      <c r="AE182" s="93"/>
      <c r="AF182" s="93"/>
      <c r="AG182" s="120"/>
      <c r="AH182" s="120"/>
      <c r="AI182" s="93"/>
      <c r="AJ182" s="93"/>
      <c r="AK182" s="93"/>
      <c r="AL182" s="93"/>
      <c r="AM182" s="93"/>
      <c r="AN182" s="93"/>
      <c r="AO182" s="93"/>
      <c r="AP182" s="93"/>
      <c r="AQ182" s="93"/>
      <c r="AR182" s="93"/>
      <c r="AS182" s="94"/>
    </row>
    <row r="183" spans="2:45" ht="15.75" thickTop="1" x14ac:dyDescent="0.25"/>
  </sheetData>
  <sheetProtection algorithmName="SHA-512" hashValue="0RBCzcBVNyslWs0MzgCImxKi+D0srwlsOPuQYOorMxxnJLGplxg3AWMaZa8N6ZExa93ZXuOIjpmaQfgEoQ+bCA==" saltValue="v3f0eNIkDxw8tRFDkiFvNg==" spinCount="100000" sheet="1" objects="1" scenarios="1" formatCells="0" formatColumns="0" formatRows="0"/>
  <dataConsolidate/>
  <mergeCells count="1260">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N108:AN109"/>
    <mergeCell ref="AO108:AO109"/>
    <mergeCell ref="AN110:AN111"/>
    <mergeCell ref="AO110:AO111"/>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S162:AS163"/>
    <mergeCell ref="AS164:AS165"/>
    <mergeCell ref="AN158:AN159"/>
    <mergeCell ref="AO158:AO159"/>
    <mergeCell ref="AN160:AN161"/>
    <mergeCell ref="AO160:AO161"/>
    <mergeCell ref="AJ158:AJ159"/>
    <mergeCell ref="AK158:AK159"/>
    <mergeCell ref="AJ160:AJ161"/>
    <mergeCell ref="AN112:AN113"/>
    <mergeCell ref="AO112:AO113"/>
    <mergeCell ref="AN114:AN115"/>
    <mergeCell ref="AO114:AO115"/>
    <mergeCell ref="AN116:AN117"/>
    <mergeCell ref="AN156:AN157"/>
    <mergeCell ref="AO156:AO157"/>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M172:AM173"/>
    <mergeCell ref="AN172:AN173"/>
    <mergeCell ref="AO172:AO173"/>
    <mergeCell ref="AP172:AP173"/>
    <mergeCell ref="AQ172:AR173"/>
    <mergeCell ref="AS172:AS173"/>
    <mergeCell ref="D174:E175"/>
    <mergeCell ref="AF174:AF175"/>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62:AN163"/>
    <mergeCell ref="AN164:AN165"/>
    <mergeCell ref="AO164:AO165"/>
    <mergeCell ref="AJ166:AJ167"/>
    <mergeCell ref="AK166:AK167"/>
    <mergeCell ref="AL166:AL167"/>
    <mergeCell ref="AM166:AM167"/>
    <mergeCell ref="AP166:AP167"/>
    <mergeCell ref="AQ166:AR167"/>
    <mergeCell ref="AS166:AS167"/>
    <mergeCell ref="AJ168:AJ169"/>
    <mergeCell ref="AK168:AK169"/>
    <mergeCell ref="AK176:AK177"/>
    <mergeCell ref="AL176:AL177"/>
    <mergeCell ref="AM176:AM177"/>
    <mergeCell ref="AN176:AN177"/>
    <mergeCell ref="AO176:AO177"/>
    <mergeCell ref="AP176:AP177"/>
    <mergeCell ref="AQ176:AR177"/>
    <mergeCell ref="AS176:AS177"/>
    <mergeCell ref="B170:B179"/>
    <mergeCell ref="C170:C179"/>
    <mergeCell ref="D170:E171"/>
    <mergeCell ref="AF170:AF171"/>
    <mergeCell ref="AG170:AG171"/>
    <mergeCell ref="AH170:AH171"/>
    <mergeCell ref="AI170:AI171"/>
    <mergeCell ref="AJ170:AJ171"/>
    <mergeCell ref="AK170:AK171"/>
    <mergeCell ref="AL170:AL171"/>
    <mergeCell ref="AM170:AM171"/>
    <mergeCell ref="AN170:AN171"/>
    <mergeCell ref="AO170:AO171"/>
    <mergeCell ref="AP170:AP171"/>
    <mergeCell ref="AQ170:AR171"/>
    <mergeCell ref="AS170:AS171"/>
    <mergeCell ref="D172:E173"/>
    <mergeCell ref="AF172:AF173"/>
    <mergeCell ref="AG172:AG173"/>
    <mergeCell ref="AH172:AH173"/>
    <mergeCell ref="AI172:AI173"/>
    <mergeCell ref="AJ172:AJ173"/>
    <mergeCell ref="AK172:AK173"/>
    <mergeCell ref="AL172:AL173"/>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D176:E177"/>
    <mergeCell ref="AF176:AF177"/>
    <mergeCell ref="AG176:AG177"/>
    <mergeCell ref="AH176:AH177"/>
    <mergeCell ref="AI176:AI177"/>
    <mergeCell ref="AJ176:AJ17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17" priority="7" operator="containsText" text="Alto">
      <formula>NOT(ISERROR(SEARCH("Alto",AQ12)))</formula>
    </cfRule>
    <cfRule type="containsText" dxfId="16" priority="8" stopIfTrue="1" operator="containsText" text="Moderado">
      <formula>NOT(ISERROR(SEARCH("Moderado",AQ12)))</formula>
    </cfRule>
    <cfRule type="containsText" dxfId="15" priority="9" operator="containsText" text="Extremo">
      <formula>NOT(ISERROR(SEARCH("Extremo",AQ12)))</formula>
    </cfRule>
  </conditionalFormatting>
  <conditionalFormatting sqref="AQ170:AR170 AQ172:AR172 AQ174:AR174 AQ176:AR176 AQ178:AR178">
    <cfRule type="containsText" dxfId="14" priority="1" operator="containsText" text="Alto">
      <formula>NOT(ISERROR(SEARCH("Alto",AQ170)))</formula>
    </cfRule>
    <cfRule type="containsText" dxfId="13" priority="2" stopIfTrue="1" operator="containsText" text="Moderado">
      <formula>NOT(ISERROR(SEARCH("Moderado",AQ170)))</formula>
    </cfRule>
    <cfRule type="containsText" dxfId="12" priority="3" operator="containsText" text="Extremo">
      <formula>NOT(ISERROR(SEARCH("Extremo",AQ170)))</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AJ170:AK170 AJ172:AK172 AJ174:AK174 AJ176:AK176 AJ178:AK178"/>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M12:M179</xm:sqref>
        </x14:dataValidation>
        <x14:dataValidation type="list" allowBlank="1" showInputMessage="1" showErrorMessage="1">
          <x14:formula1>
            <xm:f>'0 - CALOR'!$K$74:$K$75</xm:f>
          </x14:formula1>
          <xm:sqref>O12:O179</xm:sqref>
        </x14:dataValidation>
        <x14:dataValidation type="list" allowBlank="1" showInputMessage="1" showErrorMessage="1">
          <x14:formula1>
            <xm:f>'0 - CALOR'!$K$76:$K$77</xm:f>
          </x14:formula1>
          <xm:sqref>Q12:Q179</xm:sqref>
        </x14:dataValidation>
        <x14:dataValidation type="list" allowBlank="1" showInputMessage="1" showErrorMessage="1">
          <x14:formula1>
            <xm:f>'0 - CALOR'!$K$78:$K$80</xm:f>
          </x14:formula1>
          <xm:sqref>S12:S179</xm:sqref>
        </x14:dataValidation>
        <x14:dataValidation type="list" allowBlank="1" showInputMessage="1" showErrorMessage="1">
          <x14:formula1>
            <xm:f>'0 - CALOR'!$K$81:$K$82</xm:f>
          </x14:formula1>
          <xm:sqref>U12:U179</xm:sqref>
        </x14:dataValidation>
        <x14:dataValidation type="list" allowBlank="1" showInputMessage="1" showErrorMessage="1">
          <x14:formula1>
            <xm:f>'0 - CALOR'!$K$83:$K$84</xm:f>
          </x14:formula1>
          <xm:sqref>W12:W179</xm:sqref>
        </x14:dataValidation>
        <x14:dataValidation type="list" allowBlank="1" showInputMessage="1" showErrorMessage="1">
          <x14:formula1>
            <xm:f>'0 - CALOR'!$K$85:$K$87</xm:f>
          </x14:formula1>
          <xm:sqref>Y12:Y179</xm:sqref>
        </x14:dataValidation>
        <x14:dataValidation type="list" allowBlank="1" showInputMessage="1" showErrorMessage="1">
          <x14:formula1>
            <xm:f>'0 - CALOR'!$C$72:$C$74</xm:f>
          </x14:formula1>
          <xm:sqref>AC12:AC179</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xm:sqref>
        </x14:dataValidation>
        <x14:dataValidation type="list" allowBlank="1" showInputMessage="1" showErrorMessage="1">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 AM170 AM172 AM174 AM176 AM178</xm:sqref>
        </x14:dataValidation>
        <x14:dataValidation type="list" allowBlank="1" showInputMessage="1" showErrorMessage="1">
          <x14:formula1>
            <xm:f>'0 - CALOR'!$I$101:$I$103</xm:f>
          </x14:formula1>
          <xm:sqref>AF12:AF179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94"/>
  <sheetViews>
    <sheetView tabSelected="1" zoomScale="60" zoomScaleNormal="60" zoomScalePageLayoutView="70" workbookViewId="0">
      <selection activeCell="B6" sqref="B6:AP6"/>
    </sheetView>
  </sheetViews>
  <sheetFormatPr baseColWidth="10" defaultColWidth="9.140625" defaultRowHeight="12.75" x14ac:dyDescent="0.25"/>
  <cols>
    <col min="1" max="1" width="1.85546875" style="121" customWidth="1"/>
    <col min="2" max="2" width="21.28515625" style="121" customWidth="1"/>
    <col min="3" max="3" width="17.140625" style="122" customWidth="1"/>
    <col min="4" max="4" width="54.42578125" style="121" customWidth="1"/>
    <col min="5" max="5" width="15.140625" style="121" customWidth="1"/>
    <col min="6" max="6" width="59" style="121" customWidth="1"/>
    <col min="7" max="7" width="48.140625" style="121" customWidth="1"/>
    <col min="8" max="8" width="4.140625" style="121" customWidth="1"/>
    <col min="9" max="9" width="5.140625" style="121" customWidth="1"/>
    <col min="10" max="11" width="6.140625" style="121" customWidth="1"/>
    <col min="12" max="12" width="15.7109375" style="121" customWidth="1"/>
    <col min="13" max="13" width="99.28515625" style="121" customWidth="1"/>
    <col min="14" max="14" width="41.85546875" style="121" customWidth="1"/>
    <col min="15" max="15" width="52.28515625" style="121" customWidth="1"/>
    <col min="16" max="16" width="19.140625" style="121" customWidth="1"/>
    <col min="17" max="17" width="50" style="121" customWidth="1"/>
    <col min="18" max="18" width="13.28515625" style="121" customWidth="1"/>
    <col min="19" max="19" width="13.7109375" style="121" customWidth="1"/>
    <col min="20" max="20" width="12.42578125" style="121" customWidth="1"/>
    <col min="21" max="21" width="12.5703125" style="121" customWidth="1"/>
    <col min="22" max="22" width="3.85546875" style="121" customWidth="1"/>
    <col min="23" max="23" width="4.42578125" style="121" customWidth="1"/>
    <col min="24" max="24" width="4.85546875" style="121" customWidth="1"/>
    <col min="25" max="25" width="5.42578125" style="121" customWidth="1"/>
    <col min="26" max="26" width="28.5703125" style="121" customWidth="1"/>
    <col min="27" max="27" width="88.7109375" style="121" customWidth="1"/>
    <col min="28" max="28" width="35.85546875" style="121" customWidth="1"/>
    <col min="29" max="29" width="50.5703125" style="121" customWidth="1"/>
    <col min="30" max="30" width="9.140625" style="121"/>
    <col min="31" max="31" width="5.28515625" style="121" customWidth="1"/>
    <col min="32" max="33" width="5.85546875" style="121" customWidth="1"/>
    <col min="34" max="34" width="5.140625" style="121" customWidth="1"/>
    <col min="35" max="35" width="5" style="121" customWidth="1"/>
    <col min="36" max="36" width="5.7109375" style="121" customWidth="1"/>
    <col min="37" max="37" width="6" style="121" customWidth="1"/>
    <col min="38" max="38" width="5.28515625" style="121" customWidth="1"/>
    <col min="39" max="39" width="5.7109375" style="121" customWidth="1"/>
    <col min="40" max="40" width="5.28515625" style="121" customWidth="1"/>
    <col min="41" max="41" width="5.7109375" style="121" customWidth="1"/>
    <col min="42" max="42" width="6.28515625" style="121" customWidth="1"/>
    <col min="43" max="16384" width="9.140625" style="121"/>
  </cols>
  <sheetData>
    <row r="1" spans="2:42" ht="14.25" customHeight="1" thickBot="1" x14ac:dyDescent="0.3"/>
    <row r="2" spans="2:42" ht="39" customHeight="1" x14ac:dyDescent="0.25">
      <c r="B2" s="415"/>
      <c r="C2" s="472"/>
      <c r="D2" s="416"/>
      <c r="E2" s="237" t="s">
        <v>71</v>
      </c>
      <c r="F2" s="237"/>
      <c r="G2" s="203" t="s">
        <v>78</v>
      </c>
      <c r="H2" s="204"/>
      <c r="I2" s="204"/>
      <c r="J2" s="204"/>
      <c r="K2" s="204"/>
      <c r="L2" s="204"/>
      <c r="M2" s="204"/>
      <c r="N2" s="204"/>
      <c r="O2" s="204"/>
      <c r="P2" s="204"/>
      <c r="Q2" s="204"/>
      <c r="R2" s="204"/>
      <c r="S2" s="204"/>
      <c r="T2" s="204"/>
      <c r="U2" s="204"/>
      <c r="V2" s="204"/>
      <c r="W2" s="204"/>
      <c r="X2" s="204"/>
      <c r="Y2" s="204"/>
      <c r="Z2" s="204"/>
      <c r="AA2" s="204"/>
      <c r="AB2" s="205"/>
      <c r="AC2" s="368" t="s">
        <v>72</v>
      </c>
      <c r="AD2" s="625"/>
      <c r="AE2" s="625"/>
      <c r="AF2" s="625"/>
      <c r="AG2" s="614"/>
      <c r="AH2" s="614"/>
      <c r="AI2" s="614"/>
      <c r="AJ2" s="614"/>
      <c r="AK2" s="614"/>
      <c r="AL2" s="614"/>
      <c r="AM2" s="614"/>
      <c r="AN2" s="614"/>
      <c r="AO2" s="614"/>
      <c r="AP2" s="615"/>
    </row>
    <row r="3" spans="2:42" ht="34.5" customHeight="1" x14ac:dyDescent="0.25">
      <c r="B3" s="417"/>
      <c r="C3" s="473"/>
      <c r="D3" s="418"/>
      <c r="E3" s="222" t="s">
        <v>73</v>
      </c>
      <c r="F3" s="222"/>
      <c r="G3" s="206" t="s">
        <v>74</v>
      </c>
      <c r="H3" s="207"/>
      <c r="I3" s="207"/>
      <c r="J3" s="207"/>
      <c r="K3" s="207"/>
      <c r="L3" s="207"/>
      <c r="M3" s="207"/>
      <c r="N3" s="207"/>
      <c r="O3" s="207"/>
      <c r="P3" s="207"/>
      <c r="Q3" s="207"/>
      <c r="R3" s="207"/>
      <c r="S3" s="207"/>
      <c r="T3" s="207"/>
      <c r="U3" s="207"/>
      <c r="V3" s="207"/>
      <c r="W3" s="207"/>
      <c r="X3" s="207"/>
      <c r="Y3" s="207"/>
      <c r="Z3" s="207"/>
      <c r="AA3" s="207"/>
      <c r="AB3" s="208"/>
      <c r="AC3" s="370" t="s">
        <v>75</v>
      </c>
      <c r="AD3" s="626"/>
      <c r="AE3" s="626"/>
      <c r="AF3" s="626"/>
      <c r="AG3" s="616"/>
      <c r="AH3" s="616"/>
      <c r="AI3" s="616"/>
      <c r="AJ3" s="616"/>
      <c r="AK3" s="616"/>
      <c r="AL3" s="616"/>
      <c r="AM3" s="616"/>
      <c r="AN3" s="616"/>
      <c r="AO3" s="616"/>
      <c r="AP3" s="617"/>
    </row>
    <row r="4" spans="2:42" ht="34.5" customHeight="1" x14ac:dyDescent="0.25">
      <c r="B4" s="417"/>
      <c r="C4" s="473"/>
      <c r="D4" s="418"/>
      <c r="E4" s="222" t="s">
        <v>76</v>
      </c>
      <c r="F4" s="222"/>
      <c r="G4" s="206" t="s">
        <v>79</v>
      </c>
      <c r="H4" s="207"/>
      <c r="I4" s="207"/>
      <c r="J4" s="207"/>
      <c r="K4" s="207"/>
      <c r="L4" s="207"/>
      <c r="M4" s="207"/>
      <c r="N4" s="207"/>
      <c r="O4" s="207"/>
      <c r="P4" s="207"/>
      <c r="Q4" s="207"/>
      <c r="R4" s="207"/>
      <c r="S4" s="207"/>
      <c r="T4" s="207"/>
      <c r="U4" s="207"/>
      <c r="V4" s="207"/>
      <c r="W4" s="207"/>
      <c r="X4" s="207"/>
      <c r="Y4" s="207"/>
      <c r="Z4" s="207"/>
      <c r="AA4" s="207"/>
      <c r="AB4" s="208"/>
      <c r="AC4" s="223" t="s">
        <v>77</v>
      </c>
      <c r="AD4" s="372"/>
      <c r="AE4" s="372"/>
      <c r="AF4" s="372"/>
      <c r="AG4" s="618"/>
      <c r="AH4" s="618"/>
      <c r="AI4" s="618"/>
      <c r="AJ4" s="618"/>
      <c r="AK4" s="618"/>
      <c r="AL4" s="618"/>
      <c r="AM4" s="618"/>
      <c r="AN4" s="618"/>
      <c r="AO4" s="618"/>
      <c r="AP4" s="619"/>
    </row>
    <row r="5" spans="2:42" ht="39.75" customHeight="1" thickBot="1" x14ac:dyDescent="0.3">
      <c r="B5" s="417"/>
      <c r="C5" s="473"/>
      <c r="D5" s="418"/>
      <c r="E5" s="238" t="s">
        <v>80</v>
      </c>
      <c r="F5" s="238"/>
      <c r="G5" s="375" t="s">
        <v>81</v>
      </c>
      <c r="H5" s="376"/>
      <c r="I5" s="376"/>
      <c r="J5" s="376"/>
      <c r="K5" s="376"/>
      <c r="L5" s="376"/>
      <c r="M5" s="376"/>
      <c r="N5" s="376"/>
      <c r="O5" s="376"/>
      <c r="P5" s="376"/>
      <c r="Q5" s="376"/>
      <c r="R5" s="376"/>
      <c r="S5" s="376"/>
      <c r="T5" s="376"/>
      <c r="U5" s="376"/>
      <c r="V5" s="376"/>
      <c r="W5" s="376"/>
      <c r="X5" s="376"/>
      <c r="Y5" s="376"/>
      <c r="Z5" s="376"/>
      <c r="AA5" s="376"/>
      <c r="AB5" s="377"/>
      <c r="AC5" s="225"/>
      <c r="AD5" s="627"/>
      <c r="AE5" s="627"/>
      <c r="AF5" s="627"/>
      <c r="AG5" s="620"/>
      <c r="AH5" s="620"/>
      <c r="AI5" s="620"/>
      <c r="AJ5" s="620"/>
      <c r="AK5" s="620"/>
      <c r="AL5" s="620"/>
      <c r="AM5" s="620"/>
      <c r="AN5" s="620"/>
      <c r="AO5" s="620"/>
      <c r="AP5" s="621"/>
    </row>
    <row r="6" spans="2:42" ht="123" customHeight="1" thickBot="1" x14ac:dyDescent="0.3">
      <c r="B6" s="622" t="s">
        <v>1234</v>
      </c>
      <c r="C6" s="623"/>
      <c r="D6" s="623"/>
      <c r="E6" s="623"/>
      <c r="F6" s="623"/>
      <c r="G6" s="623"/>
      <c r="H6" s="623"/>
      <c r="I6" s="623"/>
      <c r="J6" s="623"/>
      <c r="K6" s="623"/>
      <c r="L6" s="623"/>
      <c r="M6" s="623"/>
      <c r="N6" s="623"/>
      <c r="O6" s="623"/>
      <c r="P6" s="623"/>
      <c r="Q6" s="623"/>
      <c r="R6" s="623"/>
      <c r="S6" s="623"/>
      <c r="T6" s="623"/>
      <c r="U6" s="623"/>
      <c r="V6" s="623"/>
      <c r="W6" s="623"/>
      <c r="X6" s="623"/>
      <c r="Y6" s="623"/>
      <c r="Z6" s="623"/>
      <c r="AA6" s="623"/>
      <c r="AB6" s="623"/>
      <c r="AC6" s="623"/>
      <c r="AD6" s="623"/>
      <c r="AE6" s="623"/>
      <c r="AF6" s="623"/>
      <c r="AG6" s="623"/>
      <c r="AH6" s="623"/>
      <c r="AI6" s="623"/>
      <c r="AJ6" s="623"/>
      <c r="AK6" s="623"/>
      <c r="AL6" s="623"/>
      <c r="AM6" s="623"/>
      <c r="AN6" s="623"/>
      <c r="AO6" s="623"/>
      <c r="AP6" s="624"/>
    </row>
    <row r="7" spans="2:42" ht="54" customHeight="1" x14ac:dyDescent="0.25">
      <c r="B7" s="630" t="s">
        <v>32</v>
      </c>
      <c r="C7" s="628"/>
      <c r="D7" s="628"/>
      <c r="E7" s="628"/>
      <c r="F7" s="628"/>
      <c r="G7" s="629"/>
      <c r="H7" s="634" t="s">
        <v>30</v>
      </c>
      <c r="I7" s="635"/>
      <c r="J7" s="635"/>
      <c r="K7" s="636"/>
      <c r="L7" s="630" t="s">
        <v>34</v>
      </c>
      <c r="M7" s="628"/>
      <c r="N7" s="628"/>
      <c r="O7" s="628"/>
      <c r="P7" s="628"/>
      <c r="Q7" s="629"/>
      <c r="R7" s="630" t="s">
        <v>38</v>
      </c>
      <c r="S7" s="628"/>
      <c r="T7" s="628"/>
      <c r="U7" s="629"/>
      <c r="V7" s="630" t="s">
        <v>57</v>
      </c>
      <c r="W7" s="628"/>
      <c r="X7" s="628"/>
      <c r="Y7" s="629"/>
      <c r="Z7" s="630" t="s">
        <v>1</v>
      </c>
      <c r="AA7" s="628"/>
      <c r="AB7" s="628"/>
      <c r="AC7" s="629"/>
      <c r="AD7" s="628" t="s">
        <v>44</v>
      </c>
      <c r="AE7" s="628"/>
      <c r="AF7" s="628"/>
      <c r="AG7" s="628"/>
      <c r="AH7" s="628"/>
      <c r="AI7" s="628"/>
      <c r="AJ7" s="628"/>
      <c r="AK7" s="628"/>
      <c r="AL7" s="628"/>
      <c r="AM7" s="628"/>
      <c r="AN7" s="628"/>
      <c r="AO7" s="628"/>
      <c r="AP7" s="629"/>
    </row>
    <row r="8" spans="2:42" ht="77.25" thickBot="1" x14ac:dyDescent="0.3">
      <c r="B8" s="123" t="s">
        <v>3</v>
      </c>
      <c r="C8" s="124" t="s">
        <v>2</v>
      </c>
      <c r="D8" s="124" t="s">
        <v>12</v>
      </c>
      <c r="E8" s="124" t="s">
        <v>13</v>
      </c>
      <c r="F8" s="124" t="s">
        <v>4</v>
      </c>
      <c r="G8" s="125" t="s">
        <v>5</v>
      </c>
      <c r="H8" s="126" t="s">
        <v>60</v>
      </c>
      <c r="I8" s="127" t="s">
        <v>6</v>
      </c>
      <c r="J8" s="127" t="s">
        <v>31</v>
      </c>
      <c r="K8" s="128" t="s">
        <v>0</v>
      </c>
      <c r="L8" s="129" t="s">
        <v>68</v>
      </c>
      <c r="M8" s="130" t="s">
        <v>35</v>
      </c>
      <c r="N8" s="130" t="s">
        <v>69</v>
      </c>
      <c r="O8" s="130" t="s">
        <v>36</v>
      </c>
      <c r="P8" s="130" t="s">
        <v>37</v>
      </c>
      <c r="Q8" s="131" t="s">
        <v>70</v>
      </c>
      <c r="R8" s="129" t="s">
        <v>39</v>
      </c>
      <c r="S8" s="130" t="s">
        <v>40</v>
      </c>
      <c r="T8" s="130" t="s">
        <v>59</v>
      </c>
      <c r="U8" s="131" t="s">
        <v>66</v>
      </c>
      <c r="V8" s="132" t="s">
        <v>60</v>
      </c>
      <c r="W8" s="133" t="s">
        <v>6</v>
      </c>
      <c r="X8" s="133" t="s">
        <v>41</v>
      </c>
      <c r="Y8" s="134" t="s">
        <v>0</v>
      </c>
      <c r="Z8" s="135" t="s">
        <v>62</v>
      </c>
      <c r="AA8" s="124" t="s">
        <v>42</v>
      </c>
      <c r="AB8" s="124" t="s">
        <v>63</v>
      </c>
      <c r="AC8" s="125" t="s">
        <v>43</v>
      </c>
      <c r="AD8" s="136" t="s">
        <v>7</v>
      </c>
      <c r="AE8" s="137" t="s">
        <v>45</v>
      </c>
      <c r="AF8" s="137" t="s">
        <v>46</v>
      </c>
      <c r="AG8" s="137" t="s">
        <v>47</v>
      </c>
      <c r="AH8" s="137" t="s">
        <v>48</v>
      </c>
      <c r="AI8" s="137" t="s">
        <v>49</v>
      </c>
      <c r="AJ8" s="137" t="s">
        <v>50</v>
      </c>
      <c r="AK8" s="137" t="s">
        <v>51</v>
      </c>
      <c r="AL8" s="137" t="s">
        <v>52</v>
      </c>
      <c r="AM8" s="137" t="s">
        <v>53</v>
      </c>
      <c r="AN8" s="137" t="s">
        <v>55</v>
      </c>
      <c r="AO8" s="137" t="s">
        <v>56</v>
      </c>
      <c r="AP8" s="138" t="s">
        <v>54</v>
      </c>
    </row>
    <row r="9" spans="2:42" ht="40.5" customHeight="1" x14ac:dyDescent="0.25">
      <c r="B9" s="637" t="str">
        <f>'3-IDENTIFICACIÓN DEL RIESGO'!B12</f>
        <v>Direccionamiento Estratégico</v>
      </c>
      <c r="C9" s="580" t="s">
        <v>998</v>
      </c>
      <c r="D9" s="597" t="str">
        <f>'3-IDENTIFICACIÓN DEL RIESGO'!G12</f>
        <v>Posibilidad de beneficiar a grupos de interés contrarios a los objetivos de la Reforma Rural Integral y del Ordenamiento Social de la Propiedad Rural con la definición de lineamientos estratégicos</v>
      </c>
      <c r="E9" s="597" t="s">
        <v>385</v>
      </c>
      <c r="F9" s="597" t="str">
        <f>'3-IDENTIFICACIÓN DEL RIESGO'!H12</f>
        <v>Injerencia mediática de grupos de interés</v>
      </c>
      <c r="G9" s="597" t="str">
        <f>'3-IDENTIFICACIÓN DEL RIESGO'!L12</f>
        <v xml:space="preserve">Desatención de prioridades PND, Conpes, ODS y posconflicto </v>
      </c>
      <c r="H9" s="605" t="str">
        <f>'4-VALORACIÓN DEL RIESGO'!G11</f>
        <v>Posible</v>
      </c>
      <c r="I9" s="605" t="str">
        <f>'4-VALORACIÓN DEL RIESGO'!AC11</f>
        <v>Catastrófico</v>
      </c>
      <c r="J9" s="605" t="str">
        <f>'4-VALORACIÓN DEL RIESGO'!AE11</f>
        <v>Extremo</v>
      </c>
      <c r="K9" s="607" t="str">
        <f>'4-VALORACIÓN DEL RIESGO'!AF11</f>
        <v>Reducir</v>
      </c>
      <c r="L9" s="580" t="s">
        <v>1031</v>
      </c>
      <c r="M9" s="597" t="str">
        <f>'5-CONTROLES'!L12</f>
        <v>El Consejo Directivo de la ANT aprueba el Plan de Acción Anual Institucional y el Plan Estratégico Cuatrienal de acuerdo a los objetivos de reforma rural integral y de Ordenamiento social de la propiedad rural.</v>
      </c>
      <c r="N9" s="597" t="str">
        <f>'5-CONTROLES'!K12</f>
        <v>Acta de sesión de Consejo Directivo ANT donde se aprueba el Plan de Acción Anual y Plan Estratégico cuatrienal</v>
      </c>
      <c r="O9" s="597" t="str">
        <f>'5-CONTROLES'!F12</f>
        <v>Consejo Directivo de la ANT</v>
      </c>
      <c r="P9" s="597" t="str">
        <f>'5-CONTROLES'!G12</f>
        <v>Anual</v>
      </c>
      <c r="Q9" s="579" t="s">
        <v>1073</v>
      </c>
      <c r="R9" s="597" t="str">
        <f>'5-CONTROLES'!AB12</f>
        <v>Fuerte</v>
      </c>
      <c r="S9" s="597" t="str">
        <f>'5-CONTROLES'!AC12</f>
        <v>Fuerte</v>
      </c>
      <c r="T9" s="597" t="str">
        <f>'5-CONTROLES'!AD12</f>
        <v>Fuerte</v>
      </c>
      <c r="U9" s="597" t="str">
        <f>'5-CONTROLES'!AH12</f>
        <v>Fuerte</v>
      </c>
      <c r="V9" s="607" t="str">
        <f>'5-CONTROLES'!AL12</f>
        <v>Rara Vez</v>
      </c>
      <c r="W9" s="607" t="str">
        <f>'5-CONTROLES'!AP12</f>
        <v>Catastrófico</v>
      </c>
      <c r="X9" s="605" t="str">
        <f>'5-CONTROLES'!AQ12</f>
        <v>Extremo</v>
      </c>
      <c r="Y9" s="607" t="str">
        <f>'5-CONTROLES'!AS12</f>
        <v>Acción preventiva</v>
      </c>
      <c r="Z9" s="139" t="s">
        <v>1105</v>
      </c>
      <c r="AA9" s="169" t="s">
        <v>1108</v>
      </c>
      <c r="AB9" s="169" t="s">
        <v>628</v>
      </c>
      <c r="AC9" s="169" t="s">
        <v>1109</v>
      </c>
      <c r="AD9" s="169">
        <f>+SUM(AE9:AP9)</f>
        <v>1</v>
      </c>
      <c r="AE9" s="169"/>
      <c r="AF9" s="169"/>
      <c r="AG9" s="169">
        <v>1</v>
      </c>
      <c r="AH9" s="169"/>
      <c r="AI9" s="169"/>
      <c r="AJ9" s="169"/>
      <c r="AK9" s="169"/>
      <c r="AL9" s="169"/>
      <c r="AM9" s="169"/>
      <c r="AN9" s="169"/>
      <c r="AO9" s="169"/>
      <c r="AP9" s="169"/>
    </row>
    <row r="10" spans="2:42" ht="50.25" customHeight="1" x14ac:dyDescent="0.25">
      <c r="B10" s="613"/>
      <c r="C10" s="581"/>
      <c r="D10" s="598"/>
      <c r="E10" s="598"/>
      <c r="F10" s="598"/>
      <c r="G10" s="598"/>
      <c r="H10" s="606"/>
      <c r="I10" s="606"/>
      <c r="J10" s="606"/>
      <c r="K10" s="608"/>
      <c r="L10" s="581"/>
      <c r="M10" s="598"/>
      <c r="N10" s="598"/>
      <c r="O10" s="598"/>
      <c r="P10" s="598"/>
      <c r="Q10" s="272"/>
      <c r="R10" s="598"/>
      <c r="S10" s="598"/>
      <c r="T10" s="598"/>
      <c r="U10" s="598"/>
      <c r="V10" s="608"/>
      <c r="W10" s="608"/>
      <c r="X10" s="606"/>
      <c r="Y10" s="608"/>
      <c r="Z10" s="139" t="s">
        <v>1106</v>
      </c>
      <c r="AA10" s="169" t="s">
        <v>1110</v>
      </c>
      <c r="AB10" s="169" t="s">
        <v>628</v>
      </c>
      <c r="AC10" s="169" t="s">
        <v>1111</v>
      </c>
      <c r="AD10" s="169">
        <f>+SUM(AE10:AP10)</f>
        <v>1</v>
      </c>
      <c r="AE10" s="169"/>
      <c r="AF10" s="169"/>
      <c r="AG10" s="169">
        <v>1</v>
      </c>
      <c r="AH10" s="169"/>
      <c r="AI10" s="169"/>
      <c r="AJ10" s="169"/>
      <c r="AK10" s="169"/>
      <c r="AL10" s="169"/>
      <c r="AM10" s="169"/>
      <c r="AN10" s="169"/>
      <c r="AO10" s="169"/>
      <c r="AP10" s="169"/>
    </row>
    <row r="11" spans="2:42" ht="36.75" customHeight="1" x14ac:dyDescent="0.25">
      <c r="B11" s="612" t="str">
        <f>'3-IDENTIFICACIÓN DEL RIESGO'!B32</f>
        <v>Inteligencia de la información.</v>
      </c>
      <c r="C11" s="580" t="s">
        <v>999</v>
      </c>
      <c r="D11" s="597" t="str">
        <f>'3-IDENTIFICACIÓN DEL RIESGO'!G32</f>
        <v>Posibilidad de implementar la información generada por la entidad sin que este aprobada dentro del Sistema Integrado de Gestión en beneficio de grupos de interés, partidos políticos o particulares</v>
      </c>
      <c r="E11" s="597" t="s">
        <v>385</v>
      </c>
      <c r="F11" s="597" t="str">
        <f>'3-IDENTIFICACIÓN DEL RIESGO'!H32</f>
        <v>Injerencia en el desarrollo de las funciones</v>
      </c>
      <c r="G11" s="597" t="str">
        <f>'3-IDENTIFICACIÓN DEL RIESGO'!L32</f>
        <v>Favorecimiento indebido a grupos de interés</v>
      </c>
      <c r="H11" s="605" t="str">
        <f>'4-VALORACIÓN DEL RIESGO'!G21</f>
        <v>Posible</v>
      </c>
      <c r="I11" s="605" t="str">
        <f>'4-VALORACIÓN DEL RIESGO'!AC21</f>
        <v>Catastrófico</v>
      </c>
      <c r="J11" s="605" t="str">
        <f>'4-VALORACIÓN DEL RIESGO'!AE21</f>
        <v>Extremo</v>
      </c>
      <c r="K11" s="607" t="str">
        <f>'4-VALORACIÓN DEL RIESGO'!AF21</f>
        <v>Reducir</v>
      </c>
      <c r="L11" s="580" t="s">
        <v>1032</v>
      </c>
      <c r="M11" s="597" t="str">
        <f>'5-CONTROLES'!L32</f>
        <v>El responsable asignado por la Oficina de Planeación evalúa el documento con base a la SOLICITUD DE ELABORACIÓN, MODIFICACIÓN Y ELIMINACIÓN INTI-F-007 y la pertinencia de este</v>
      </c>
      <c r="N11" s="597" t="str">
        <f>'5-CONTROLES'!K32</f>
        <v>Reporte de documentos publicados en el SIG</v>
      </c>
      <c r="O11" s="597" t="str">
        <f>'5-CONTROLES'!F32</f>
        <v>Oficina de Planeación</v>
      </c>
      <c r="P11" s="597" t="str">
        <f>'5-CONTROLES'!G32</f>
        <v>Mensual</v>
      </c>
      <c r="Q11" s="579" t="s">
        <v>1074</v>
      </c>
      <c r="R11" s="597" t="str">
        <f>'5-CONTROLES'!AB32</f>
        <v>Moderado</v>
      </c>
      <c r="S11" s="597" t="str">
        <f>'5-CONTROLES'!AC32</f>
        <v>Fuerte</v>
      </c>
      <c r="T11" s="597" t="str">
        <f>'5-CONTROLES'!AD32</f>
        <v>Moderado</v>
      </c>
      <c r="U11" s="597" t="str">
        <f>'5-CONTROLES'!AH32</f>
        <v>Moderado</v>
      </c>
      <c r="V11" s="607" t="str">
        <f>'5-CONTROLES'!AL32</f>
        <v>Improbable</v>
      </c>
      <c r="W11" s="607" t="str">
        <f>'5-CONTROLES'!AP32</f>
        <v>Catastrófico</v>
      </c>
      <c r="X11" s="605" t="str">
        <f>'5-CONTROLES'!AQ32</f>
        <v>Extremo</v>
      </c>
      <c r="Y11" s="607" t="str">
        <f>'5-CONTROLES'!AS32</f>
        <v>Acción preventiva</v>
      </c>
      <c r="Z11" s="580" t="s">
        <v>1107</v>
      </c>
      <c r="AA11" s="579" t="s">
        <v>1112</v>
      </c>
      <c r="AB11" s="579" t="s">
        <v>628</v>
      </c>
      <c r="AC11" s="579" t="s">
        <v>1113</v>
      </c>
      <c r="AD11" s="579">
        <f>+SUM(AE11:AP11)</f>
        <v>12</v>
      </c>
      <c r="AE11" s="579">
        <v>1</v>
      </c>
      <c r="AF11" s="579">
        <v>1</v>
      </c>
      <c r="AG11" s="579">
        <v>1</v>
      </c>
      <c r="AH11" s="579">
        <v>1</v>
      </c>
      <c r="AI11" s="579">
        <v>1</v>
      </c>
      <c r="AJ11" s="579">
        <v>1</v>
      </c>
      <c r="AK11" s="579">
        <v>1</v>
      </c>
      <c r="AL11" s="579">
        <v>1</v>
      </c>
      <c r="AM11" s="579">
        <v>1</v>
      </c>
      <c r="AN11" s="579">
        <v>1</v>
      </c>
      <c r="AO11" s="579">
        <v>1</v>
      </c>
      <c r="AP11" s="579">
        <v>1</v>
      </c>
    </row>
    <row r="12" spans="2:42" ht="24" customHeight="1" x14ac:dyDescent="0.25">
      <c r="B12" s="613"/>
      <c r="C12" s="581"/>
      <c r="D12" s="598"/>
      <c r="E12" s="598"/>
      <c r="F12" s="598"/>
      <c r="G12" s="598"/>
      <c r="H12" s="606"/>
      <c r="I12" s="606"/>
      <c r="J12" s="606"/>
      <c r="K12" s="608"/>
      <c r="L12" s="581"/>
      <c r="M12" s="598"/>
      <c r="N12" s="598"/>
      <c r="O12" s="598"/>
      <c r="P12" s="598"/>
      <c r="Q12" s="272"/>
      <c r="R12" s="598"/>
      <c r="S12" s="598"/>
      <c r="T12" s="598"/>
      <c r="U12" s="598"/>
      <c r="V12" s="608"/>
      <c r="W12" s="608"/>
      <c r="X12" s="606"/>
      <c r="Y12" s="608"/>
      <c r="Z12" s="581"/>
      <c r="AA12" s="272"/>
      <c r="AB12" s="272"/>
      <c r="AC12" s="272"/>
      <c r="AD12" s="272"/>
      <c r="AE12" s="272"/>
      <c r="AF12" s="272"/>
      <c r="AG12" s="272"/>
      <c r="AH12" s="272"/>
      <c r="AI12" s="272"/>
      <c r="AJ12" s="272"/>
      <c r="AK12" s="272"/>
      <c r="AL12" s="272"/>
      <c r="AM12" s="272"/>
      <c r="AN12" s="272"/>
      <c r="AO12" s="272"/>
      <c r="AP12" s="272"/>
    </row>
    <row r="13" spans="2:42" ht="54" customHeight="1" x14ac:dyDescent="0.25">
      <c r="B13" s="613"/>
      <c r="C13" s="580" t="s">
        <v>1000</v>
      </c>
      <c r="D13" s="597" t="str">
        <f>'3-IDENTIFICACIÓN DEL RIESGO'!G34</f>
        <v>Estructurar proyectos de TI para beneficio específico de un tercero o propio.</v>
      </c>
      <c r="E13" s="597" t="s">
        <v>385</v>
      </c>
      <c r="F13" s="183" t="str">
        <f>'3-IDENTIFICACIÓN DEL RIESGO'!H34</f>
        <v>Tráfico de influencias.</v>
      </c>
      <c r="G13" s="183" t="str">
        <f>'3-IDENTIFICACIÓN DEL RIESGO'!L34</f>
        <v>Demoras en la disponibilidad del bien o servicio tecnológico a contratar</v>
      </c>
      <c r="H13" s="605" t="str">
        <f>'4-VALORACIÓN DEL RIESGO'!G22</f>
        <v>Rara Vez</v>
      </c>
      <c r="I13" s="605" t="str">
        <f>'4-VALORACIÓN DEL RIESGO'!AC22</f>
        <v>Catastrófico</v>
      </c>
      <c r="J13" s="605" t="str">
        <f>'4-VALORACIÓN DEL RIESGO'!AE22</f>
        <v>Extremo</v>
      </c>
      <c r="K13" s="607" t="str">
        <f>'4-VALORACIÓN DEL RIESGO'!AF22</f>
        <v>Reducir</v>
      </c>
      <c r="L13" s="580" t="s">
        <v>1033</v>
      </c>
      <c r="M13" s="597" t="str">
        <f>'5-CONTROLES'!L34</f>
        <v>Revisar y aprobar la ficha técnica y/o estudio técnico de las adquisiciones de los proyectos de TI</v>
      </c>
      <c r="N13" s="597" t="str">
        <f>'5-CONTROLES'!K34</f>
        <v>Ficha técnica y/o estudio técnico aprobado</v>
      </c>
      <c r="O13" s="597" t="str">
        <f>'5-CONTROLES'!F34</f>
        <v>Subdirección de Sistemas de Información de Tierras</v>
      </c>
      <c r="P13" s="597" t="str">
        <f>'5-CONTROLES'!G34</f>
        <v>Cuatrimestral</v>
      </c>
      <c r="Q13" s="579" t="s">
        <v>970</v>
      </c>
      <c r="R13" s="597" t="str">
        <f>'5-CONTROLES'!AB34</f>
        <v>Fuerte</v>
      </c>
      <c r="S13" s="597" t="str">
        <f>'5-CONTROLES'!AC34</f>
        <v>Fuerte</v>
      </c>
      <c r="T13" s="597" t="str">
        <f>'5-CONTROLES'!AD34</f>
        <v>Fuerte</v>
      </c>
      <c r="U13" s="597" t="str">
        <f>'5-CONTROLES'!AH34</f>
        <v>Fuerte</v>
      </c>
      <c r="V13" s="607" t="str">
        <f>'5-CONTROLES'!AL34</f>
        <v>Rara Vez</v>
      </c>
      <c r="W13" s="607" t="str">
        <f>'5-CONTROLES'!AP34</f>
        <v>Moderado</v>
      </c>
      <c r="X13" s="605" t="str">
        <f>'5-CONTROLES'!AQ34</f>
        <v>Moderado</v>
      </c>
      <c r="Y13" s="607" t="str">
        <f>'5-CONTROLES'!AS34</f>
        <v>Acción preventiva</v>
      </c>
      <c r="Z13" s="580" t="s">
        <v>971</v>
      </c>
      <c r="AA13" s="579" t="s">
        <v>972</v>
      </c>
      <c r="AB13" s="579" t="s">
        <v>973</v>
      </c>
      <c r="AC13" s="579" t="s">
        <v>974</v>
      </c>
      <c r="AD13" s="579">
        <v>3</v>
      </c>
      <c r="AE13" s="579"/>
      <c r="AF13" s="579"/>
      <c r="AG13" s="579"/>
      <c r="AH13" s="579">
        <v>1</v>
      </c>
      <c r="AI13" s="579"/>
      <c r="AJ13" s="579"/>
      <c r="AK13" s="579">
        <v>1</v>
      </c>
      <c r="AL13" s="579"/>
      <c r="AM13" s="579"/>
      <c r="AN13" s="579">
        <v>1</v>
      </c>
      <c r="AO13" s="579"/>
      <c r="AP13" s="579"/>
    </row>
    <row r="14" spans="2:42" ht="25.5" x14ac:dyDescent="0.25">
      <c r="B14" s="613"/>
      <c r="C14" s="581"/>
      <c r="D14" s="598"/>
      <c r="E14" s="598"/>
      <c r="F14" s="183" t="str">
        <f>'3-IDENTIFICACIÓN DEL RIESGO'!H35</f>
        <v>Manejo indebido de la información</v>
      </c>
      <c r="G14" s="183" t="str">
        <f>'3-IDENTIFICACIÓN DEL RIESGO'!L35</f>
        <v>Incremento en los costos y/o baja calidad del bien o servicio tecnológico</v>
      </c>
      <c r="H14" s="606"/>
      <c r="I14" s="606"/>
      <c r="J14" s="606"/>
      <c r="K14" s="608"/>
      <c r="L14" s="581"/>
      <c r="M14" s="598"/>
      <c r="N14" s="598"/>
      <c r="O14" s="598"/>
      <c r="P14" s="598"/>
      <c r="Q14" s="272"/>
      <c r="R14" s="598"/>
      <c r="S14" s="598"/>
      <c r="T14" s="598"/>
      <c r="U14" s="598"/>
      <c r="V14" s="608"/>
      <c r="W14" s="608"/>
      <c r="X14" s="606"/>
      <c r="Y14" s="608"/>
      <c r="Z14" s="581"/>
      <c r="AA14" s="272"/>
      <c r="AB14" s="272"/>
      <c r="AC14" s="272"/>
      <c r="AD14" s="272"/>
      <c r="AE14" s="272"/>
      <c r="AF14" s="272"/>
      <c r="AG14" s="272"/>
      <c r="AH14" s="272"/>
      <c r="AI14" s="272"/>
      <c r="AJ14" s="272"/>
      <c r="AK14" s="272"/>
      <c r="AL14" s="272"/>
      <c r="AM14" s="272"/>
      <c r="AN14" s="272"/>
      <c r="AO14" s="272"/>
      <c r="AP14" s="272"/>
    </row>
    <row r="15" spans="2:42" ht="36" customHeight="1" x14ac:dyDescent="0.25">
      <c r="B15" s="612" t="str">
        <f>'3-IDENTIFICACIÓN DEL RIESGO'!B42</f>
        <v>Gestión del Modelo de Atención.</v>
      </c>
      <c r="C15" s="580" t="s">
        <v>1001</v>
      </c>
      <c r="D15" s="597" t="str">
        <f>'3-IDENTIFICACIÓN DEL RIESGO'!G42</f>
        <v xml:space="preserve">Omitir o dilatar intencionalmente la gestión de PQRSD para beneficio propio o de terceros </v>
      </c>
      <c r="E15" s="597" t="s">
        <v>385</v>
      </c>
      <c r="F15" s="183" t="str">
        <f>'3-IDENTIFICACIÓN DEL RIESGO'!H42</f>
        <v>Intereses económicos</v>
      </c>
      <c r="G15" s="183" t="str">
        <f>'3-IDENTIFICACIÓN DEL RIESGO'!L42</f>
        <v>Pérdida de la credibilidad institucional e investigaciones y sanciones</v>
      </c>
      <c r="H15" s="605" t="str">
        <f>'4-VALORACIÓN DEL RIESGO'!G26</f>
        <v>Posible</v>
      </c>
      <c r="I15" s="605" t="str">
        <f>'4-VALORACIÓN DEL RIESGO'!AC26</f>
        <v>Catastrófico</v>
      </c>
      <c r="J15" s="605" t="str">
        <f>'4-VALORACIÓN DEL RIESGO'!AE26</f>
        <v>Extremo</v>
      </c>
      <c r="K15" s="607" t="str">
        <f>'4-VALORACIÓN DEL RIESGO'!AF26</f>
        <v>Reducir</v>
      </c>
      <c r="L15" s="580" t="s">
        <v>1034</v>
      </c>
      <c r="M15" s="597" t="str">
        <f>'5-CONTROLES'!L42</f>
        <v>Seguimiento a la gestión y respuesta de la PQRSD</v>
      </c>
      <c r="N15" s="597" t="str">
        <f>'5-CONTROLES'!K42</f>
        <v xml:space="preserve">1. Informe de gestión de las PQRSD
2. Envío de información sobre el avance de la gestión realizada por las dependencias mediante correos electrónicos. </v>
      </c>
      <c r="O15" s="597" t="str">
        <f>'5-CONTROLES'!F42</f>
        <v>Secretaría General - Servicio al Ciudadano</v>
      </c>
      <c r="P15" s="597" t="str">
        <f>'5-CONTROLES'!G42</f>
        <v>Trimestral</v>
      </c>
      <c r="Q15" s="579" t="s">
        <v>1075</v>
      </c>
      <c r="R15" s="597" t="str">
        <f>'5-CONTROLES'!AB42</f>
        <v>Débil</v>
      </c>
      <c r="S15" s="597" t="str">
        <f>'5-CONTROLES'!AC42</f>
        <v>Fuerte</v>
      </c>
      <c r="T15" s="597" t="str">
        <f>'5-CONTROLES'!AD42</f>
        <v>Débil</v>
      </c>
      <c r="U15" s="597" t="str">
        <f>'5-CONTROLES'!AH42</f>
        <v>Débil</v>
      </c>
      <c r="V15" s="607" t="str">
        <f>'5-CONTROLES'!AL42</f>
        <v>Posible</v>
      </c>
      <c r="W15" s="607" t="str">
        <f>'5-CONTROLES'!AP42</f>
        <v>Catastrófico</v>
      </c>
      <c r="X15" s="605" t="str">
        <f>'5-CONTROLES'!AQ42</f>
        <v>Extremo</v>
      </c>
      <c r="Y15" s="607" t="str">
        <f>'5-CONTROLES'!AS42</f>
        <v>Acción preventiva</v>
      </c>
      <c r="Z15" s="580" t="s">
        <v>1114</v>
      </c>
      <c r="AA15" s="579" t="s">
        <v>1115</v>
      </c>
      <c r="AB15" s="579" t="s">
        <v>1116</v>
      </c>
      <c r="AC15" s="579" t="s">
        <v>1117</v>
      </c>
      <c r="AD15" s="579">
        <v>3</v>
      </c>
      <c r="AE15" s="587"/>
      <c r="AF15" s="579">
        <v>1</v>
      </c>
      <c r="AG15" s="579"/>
      <c r="AH15" s="579"/>
      <c r="AI15" s="579"/>
      <c r="AJ15" s="579">
        <v>1</v>
      </c>
      <c r="AK15" s="579"/>
      <c r="AL15" s="579"/>
      <c r="AM15" s="579"/>
      <c r="AN15" s="579">
        <v>1</v>
      </c>
      <c r="AO15" s="587"/>
      <c r="AP15" s="579"/>
    </row>
    <row r="16" spans="2:42" x14ac:dyDescent="0.25">
      <c r="B16" s="613"/>
      <c r="C16" s="581"/>
      <c r="D16" s="598"/>
      <c r="E16" s="598"/>
      <c r="F16" s="183" t="str">
        <f>'3-IDENTIFICACIÓN DEL RIESGO'!H43</f>
        <v>Ofrecimiento de sobornos</v>
      </c>
      <c r="G16" s="183" t="str">
        <f>'3-IDENTIFICACIÓN DEL RIESGO'!L43</f>
        <v>Inoportunidad en el servicio al ciudadano</v>
      </c>
      <c r="H16" s="606"/>
      <c r="I16" s="606"/>
      <c r="J16" s="606"/>
      <c r="K16" s="608"/>
      <c r="L16" s="581"/>
      <c r="M16" s="598"/>
      <c r="N16" s="598"/>
      <c r="O16" s="598"/>
      <c r="P16" s="598"/>
      <c r="Q16" s="272"/>
      <c r="R16" s="598"/>
      <c r="S16" s="598"/>
      <c r="T16" s="598"/>
      <c r="U16" s="598"/>
      <c r="V16" s="608"/>
      <c r="W16" s="608"/>
      <c r="X16" s="606"/>
      <c r="Y16" s="608"/>
      <c r="Z16" s="581"/>
      <c r="AA16" s="272"/>
      <c r="AB16" s="272"/>
      <c r="AC16" s="272"/>
      <c r="AD16" s="272"/>
      <c r="AE16" s="596"/>
      <c r="AF16" s="272"/>
      <c r="AG16" s="272"/>
      <c r="AH16" s="272"/>
      <c r="AI16" s="272"/>
      <c r="AJ16" s="272"/>
      <c r="AK16" s="272"/>
      <c r="AL16" s="272"/>
      <c r="AM16" s="272"/>
      <c r="AN16" s="272"/>
      <c r="AO16" s="596"/>
      <c r="AP16" s="272"/>
    </row>
    <row r="17" spans="2:42" ht="37.5" customHeight="1" x14ac:dyDescent="0.25">
      <c r="B17" s="613"/>
      <c r="C17" s="580" t="s">
        <v>1002</v>
      </c>
      <c r="D17" s="597" t="str">
        <f>'3-IDENTIFICACIÓN DEL RIESGO'!G44</f>
        <v>Solicitar y/o recibir dinero o cualquier otro beneficio personal a cambio de la promesa de éxito en la realización o priorización de un trámite</v>
      </c>
      <c r="E17" s="597" t="s">
        <v>385</v>
      </c>
      <c r="F17" s="183" t="str">
        <f>'3-IDENTIFICACIÓN DEL RIESGO'!H44</f>
        <v>Amenazas</v>
      </c>
      <c r="G17" s="183" t="str">
        <f>'3-IDENTIFICACIÓN DEL RIESGO'!L44</f>
        <v>Pérdida de la credibilidad institucional e investigaciones y sanciones</v>
      </c>
      <c r="H17" s="605" t="str">
        <f>'4-VALORACIÓN DEL RIESGO'!G27</f>
        <v>Posible</v>
      </c>
      <c r="I17" s="605" t="str">
        <f>'4-VALORACIÓN DEL RIESGO'!AC27</f>
        <v>Catastrófico</v>
      </c>
      <c r="J17" s="605" t="str">
        <f>'4-VALORACIÓN DEL RIESGO'!AE27</f>
        <v>Extremo</v>
      </c>
      <c r="K17" s="607" t="str">
        <f>'4-VALORACIÓN DEL RIESGO'!AF27</f>
        <v>Reducir</v>
      </c>
      <c r="L17" s="139" t="s">
        <v>1035</v>
      </c>
      <c r="M17" s="183" t="str">
        <f>'5-CONTROLES'!L44</f>
        <v xml:space="preserve">Campaña de sensibilización frente a los trámites dirigida a la ciudadanía </v>
      </c>
      <c r="N17" s="183" t="str">
        <f>'5-CONTROLES'!K44</f>
        <v>Banners publicados y/o mensajes enviados y/o piezas informativas publicadas</v>
      </c>
      <c r="O17" s="183" t="str">
        <f>'5-CONTROLES'!F44</f>
        <v>Secretaría General - Servicio al Ciudadano</v>
      </c>
      <c r="P17" s="183" t="str">
        <f>'5-CONTROLES'!G44</f>
        <v>Semestral</v>
      </c>
      <c r="Q17" s="169" t="s">
        <v>1076</v>
      </c>
      <c r="R17" s="183" t="str">
        <f>'5-CONTROLES'!AB44</f>
        <v>Débil</v>
      </c>
      <c r="S17" s="183" t="str">
        <f>'5-CONTROLES'!AC44</f>
        <v>Fuerte</v>
      </c>
      <c r="T17" s="183" t="str">
        <f>'5-CONTROLES'!AD44</f>
        <v>Débil</v>
      </c>
      <c r="U17" s="597" t="str">
        <f>'5-CONTROLES'!AH44</f>
        <v>Moderado</v>
      </c>
      <c r="V17" s="607" t="str">
        <f>'5-CONTROLES'!AL44</f>
        <v>Improbable</v>
      </c>
      <c r="W17" s="607" t="str">
        <f>'5-CONTROLES'!AP44</f>
        <v>Mayor</v>
      </c>
      <c r="X17" s="605" t="str">
        <f>'5-CONTROLES'!AQ44</f>
        <v>Alto</v>
      </c>
      <c r="Y17" s="607" t="str">
        <f>'5-CONTROLES'!AS44</f>
        <v>Acción preventiva</v>
      </c>
      <c r="Z17" s="580" t="s">
        <v>1118</v>
      </c>
      <c r="AA17" s="579" t="s">
        <v>1119</v>
      </c>
      <c r="AB17" s="579" t="s">
        <v>1120</v>
      </c>
      <c r="AC17" s="579" t="s">
        <v>1117</v>
      </c>
      <c r="AD17" s="579">
        <v>2</v>
      </c>
      <c r="AE17" s="587"/>
      <c r="AF17" s="587"/>
      <c r="AG17" s="587"/>
      <c r="AH17" s="587"/>
      <c r="AI17" s="587"/>
      <c r="AJ17" s="579">
        <v>1</v>
      </c>
      <c r="AK17" s="587"/>
      <c r="AL17" s="587"/>
      <c r="AM17" s="587"/>
      <c r="AN17" s="587"/>
      <c r="AO17" s="587"/>
      <c r="AP17" s="579">
        <v>1</v>
      </c>
    </row>
    <row r="18" spans="2:42" ht="42.75" customHeight="1" x14ac:dyDescent="0.25">
      <c r="B18" s="613"/>
      <c r="C18" s="581"/>
      <c r="D18" s="598"/>
      <c r="E18" s="598"/>
      <c r="F18" s="183" t="str">
        <f>'3-IDENTIFICACIÓN DEL RIESGO'!H45</f>
        <v>Sobornos</v>
      </c>
      <c r="G18" s="183" t="str">
        <f>'3-IDENTIFICACIÓN DEL RIESGO'!L45</f>
        <v>Oportunidad para estafas a ciudadanos</v>
      </c>
      <c r="H18" s="606"/>
      <c r="I18" s="606"/>
      <c r="J18" s="606"/>
      <c r="K18" s="608"/>
      <c r="L18" s="139" t="s">
        <v>1036</v>
      </c>
      <c r="M18" s="183" t="str">
        <f>'5-CONTROLES'!L45</f>
        <v>Protocolo de atención en el canal telefónico que incluya libreto frente a los trámites</v>
      </c>
      <c r="N18" s="183" t="str">
        <f>'5-CONTROLES'!K45</f>
        <v>Grabación de la llamada en CallCenter</v>
      </c>
      <c r="O18" s="183" t="str">
        <f>'5-CONTROLES'!F45</f>
        <v>Secretaría General - Servicio al Ciudadano</v>
      </c>
      <c r="P18" s="183" t="str">
        <f>'5-CONTROLES'!G45</f>
        <v>Trimestral</v>
      </c>
      <c r="Q18" s="169" t="s">
        <v>1076</v>
      </c>
      <c r="R18" s="183" t="str">
        <f>'5-CONTROLES'!AB45</f>
        <v>Fuerte</v>
      </c>
      <c r="S18" s="183" t="str">
        <f>'5-CONTROLES'!AC45</f>
        <v>Fuerte</v>
      </c>
      <c r="T18" s="183" t="str">
        <f>'5-CONTROLES'!AD45</f>
        <v>Fuerte</v>
      </c>
      <c r="U18" s="598"/>
      <c r="V18" s="608"/>
      <c r="W18" s="608"/>
      <c r="X18" s="606"/>
      <c r="Y18" s="608"/>
      <c r="Z18" s="581"/>
      <c r="AA18" s="272"/>
      <c r="AB18" s="272"/>
      <c r="AC18" s="272"/>
      <c r="AD18" s="272"/>
      <c r="AE18" s="596"/>
      <c r="AF18" s="596"/>
      <c r="AG18" s="596"/>
      <c r="AH18" s="596"/>
      <c r="AI18" s="596"/>
      <c r="AJ18" s="272"/>
      <c r="AK18" s="596"/>
      <c r="AL18" s="596"/>
      <c r="AM18" s="596"/>
      <c r="AN18" s="596"/>
      <c r="AO18" s="596"/>
      <c r="AP18" s="272"/>
    </row>
    <row r="19" spans="2:42" ht="63.75" customHeight="1" x14ac:dyDescent="0.25">
      <c r="B19" s="610" t="str">
        <f>'3-IDENTIFICACIÓN DEL RIESGO'!B52</f>
        <v>Planificación del Ordenamiento Social de la Propiedad</v>
      </c>
      <c r="C19" s="580" t="s">
        <v>1003</v>
      </c>
      <c r="D19" s="597"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19" s="597" t="s">
        <v>385</v>
      </c>
      <c r="F19" s="183" t="str">
        <f>'3-IDENTIFICACIÓN DEL RIESGO'!H52</f>
        <v>Presencia de intereses particulares, financieros y/o políticos</v>
      </c>
      <c r="G19" s="183" t="str">
        <f>'3-IDENTIFICACIÓN DEL RIESGO'!L52</f>
        <v>Investigaciones y sanciones.</v>
      </c>
      <c r="H19" s="605" t="str">
        <f>'4-VALORACIÓN DEL RIESGO'!G31</f>
        <v>Posible</v>
      </c>
      <c r="I19" s="605" t="str">
        <f>'4-VALORACIÓN DEL RIESGO'!AC31</f>
        <v>Catastrófico</v>
      </c>
      <c r="J19" s="605" t="str">
        <f>'4-VALORACIÓN DEL RIESGO'!AE31</f>
        <v>Extremo</v>
      </c>
      <c r="K19" s="607" t="str">
        <f>'4-VALORACIÓN DEL RIESGO'!AF31</f>
        <v>Reducir</v>
      </c>
      <c r="L19" s="139" t="s">
        <v>1037</v>
      </c>
      <c r="M19" s="183" t="str">
        <f>'5-CONTROLES'!L52</f>
        <v xml:space="preserve">Realizar espacios de articulación con la comunidades en la formulación e implementación de los POSPR en el marco de la  cultura de la veeduría  y  rendición de cuenta </v>
      </c>
      <c r="N19" s="183" t="str">
        <f>'5-CONTROLES'!K52</f>
        <v>1. Registros de asistencia la actividad realizada.
2. Presentaciones, cartillas o piezas comunicativas elaboradas.</v>
      </c>
      <c r="O19" s="183" t="str">
        <f>'5-CONTROLES'!F52</f>
        <v>Subdirector de Planeación Operativa</v>
      </c>
      <c r="P19" s="183" t="str">
        <f>'5-CONTROLES'!G52</f>
        <v>Cada vez que se formule o implemente un Plan de Ordenamiento Social de la Propiedad en un municipio programado.</v>
      </c>
      <c r="Q19" s="169" t="s">
        <v>975</v>
      </c>
      <c r="R19" s="183" t="str">
        <f>'5-CONTROLES'!AB52</f>
        <v>Fuerte</v>
      </c>
      <c r="S19" s="183" t="str">
        <f>'5-CONTROLES'!AC52</f>
        <v>Fuerte</v>
      </c>
      <c r="T19" s="183" t="str">
        <f>'5-CONTROLES'!AD52</f>
        <v>Fuerte</v>
      </c>
      <c r="U19" s="597" t="str">
        <f>'5-CONTROLES'!AH52</f>
        <v>Moderado</v>
      </c>
      <c r="V19" s="607" t="str">
        <f>'5-CONTROLES'!AL52</f>
        <v>Improbable</v>
      </c>
      <c r="W19" s="607" t="str">
        <f>'5-CONTROLES'!AP52</f>
        <v>Mayor</v>
      </c>
      <c r="X19" s="605" t="str">
        <f>'5-CONTROLES'!AQ52</f>
        <v>Alto</v>
      </c>
      <c r="Y19" s="607" t="str">
        <f>'5-CONTROLES'!AS52</f>
        <v>Acción preventiva</v>
      </c>
      <c r="Z19" s="139" t="s">
        <v>979</v>
      </c>
      <c r="AA19" s="169" t="s">
        <v>976</v>
      </c>
      <c r="AB19" s="169" t="s">
        <v>977</v>
      </c>
      <c r="AC19" s="169" t="s">
        <v>978</v>
      </c>
      <c r="AD19" s="169">
        <v>7</v>
      </c>
      <c r="AE19" s="169"/>
      <c r="AF19" s="169"/>
      <c r="AG19" s="169"/>
      <c r="AH19" s="169"/>
      <c r="AI19" s="169"/>
      <c r="AJ19" s="169">
        <v>1</v>
      </c>
      <c r="AK19" s="169">
        <v>1</v>
      </c>
      <c r="AL19" s="169">
        <v>1</v>
      </c>
      <c r="AM19" s="169">
        <v>1</v>
      </c>
      <c r="AN19" s="169">
        <v>1</v>
      </c>
      <c r="AO19" s="169">
        <v>1</v>
      </c>
      <c r="AP19" s="169">
        <v>1</v>
      </c>
    </row>
    <row r="20" spans="2:42" ht="49.5" customHeight="1" x14ac:dyDescent="0.25">
      <c r="B20" s="611"/>
      <c r="C20" s="581"/>
      <c r="D20" s="598"/>
      <c r="E20" s="598"/>
      <c r="F20" s="183" t="str">
        <f>'3-IDENTIFICACIÓN DEL RIESGO'!H53</f>
        <v>Debilidad en la auditoria de la información del componente físico-jurídico  capturada en campo.</v>
      </c>
      <c r="G20" s="183" t="str">
        <f>'3-IDENTIFICACIÓN DEL RIESGO'!L53</f>
        <v>Perdida de credibilidad institucional</v>
      </c>
      <c r="H20" s="606"/>
      <c r="I20" s="606"/>
      <c r="J20" s="606"/>
      <c r="K20" s="608"/>
      <c r="L20" s="139" t="s">
        <v>1038</v>
      </c>
      <c r="M20" s="183" t="str">
        <f>'5-CONTROLES'!L53</f>
        <v>Validar la información catastral por parte de la ANT en calidad de gestor catastral bajo los lineamientos vigentes de la autoridad catastral.</v>
      </c>
      <c r="N20" s="183" t="str">
        <f>'5-CONTROLES'!K53</f>
        <v>Documento o soporte de verificación de calidad de la información catastral</v>
      </c>
      <c r="O20" s="183" t="str">
        <f>'5-CONTROLES'!F53</f>
        <v>Subdirector de Planeación Operativa</v>
      </c>
      <c r="P20" s="183" t="str">
        <f>'5-CONTROLES'!G53</f>
        <v>Cuatrimestral</v>
      </c>
      <c r="Q20" s="169" t="s">
        <v>980</v>
      </c>
      <c r="R20" s="183" t="str">
        <f>'5-CONTROLES'!AB53</f>
        <v>Moderado</v>
      </c>
      <c r="S20" s="183" t="str">
        <f>'5-CONTROLES'!AC53</f>
        <v>Fuerte</v>
      </c>
      <c r="T20" s="183" t="str">
        <f>'5-CONTROLES'!AD53</f>
        <v>Moderado</v>
      </c>
      <c r="U20" s="598"/>
      <c r="V20" s="608"/>
      <c r="W20" s="608"/>
      <c r="X20" s="606"/>
      <c r="Y20" s="608"/>
      <c r="Z20" s="139" t="s">
        <v>981</v>
      </c>
      <c r="AA20" s="169" t="s">
        <v>982</v>
      </c>
      <c r="AB20" s="169" t="s">
        <v>977</v>
      </c>
      <c r="AC20" s="169" t="s">
        <v>983</v>
      </c>
      <c r="AD20" s="169">
        <v>18</v>
      </c>
      <c r="AE20" s="169"/>
      <c r="AF20" s="169"/>
      <c r="AG20" s="169"/>
      <c r="AH20" s="169"/>
      <c r="AI20" s="169"/>
      <c r="AJ20" s="169"/>
      <c r="AK20" s="169">
        <v>3</v>
      </c>
      <c r="AL20" s="169">
        <v>3</v>
      </c>
      <c r="AM20" s="169">
        <v>3</v>
      </c>
      <c r="AN20" s="169">
        <v>3</v>
      </c>
      <c r="AO20" s="169">
        <v>3</v>
      </c>
      <c r="AP20" s="169">
        <v>3</v>
      </c>
    </row>
    <row r="21" spans="2:42" ht="28.5" customHeight="1" x14ac:dyDescent="0.25">
      <c r="B21" s="611"/>
      <c r="C21" s="580" t="s">
        <v>1004</v>
      </c>
      <c r="D21" s="597" t="str">
        <f>'3-IDENTIFICACIÓN DEL RIESGO'!G54</f>
        <v>Solicitar o recibir dadivas por inscripción en el Registro de Sujetos de Ordenamiento</v>
      </c>
      <c r="E21" s="597" t="s">
        <v>385</v>
      </c>
      <c r="F21" s="597" t="str">
        <f>'3-IDENTIFICACIÓN DEL RIESGO'!H54</f>
        <v>Falta de ética profesional del funcionario o personal vinculado a la entidad.</v>
      </c>
      <c r="G21" s="183" t="str">
        <f>'3-IDENTIFICACIÓN DEL RIESGO'!L54</f>
        <v>Deterioro de la imagen institucional.</v>
      </c>
      <c r="H21" s="605" t="str">
        <f>'4-VALORACIÓN DEL RIESGO'!G32</f>
        <v>Posible</v>
      </c>
      <c r="I21" s="605" t="str">
        <f>'4-VALORACIÓN DEL RIESGO'!AC32</f>
        <v>Catastrófico</v>
      </c>
      <c r="J21" s="605" t="str">
        <f>'4-VALORACIÓN DEL RIESGO'!AE32</f>
        <v>Extremo</v>
      </c>
      <c r="K21" s="607" t="str">
        <f>'4-VALORACIÓN DEL RIESGO'!AF32</f>
        <v>Reducir</v>
      </c>
      <c r="L21" s="580" t="s">
        <v>1039</v>
      </c>
      <c r="M21" s="597" t="str">
        <f>'5-CONTROLES'!L54</f>
        <v>Acceso controlado a la información a través de permisos para la solicitud FISO.</v>
      </c>
      <c r="N21" s="597" t="str">
        <f>'5-CONTROLES'!K54</f>
        <v>Acuerdos de confidencialidad por vigencia del contrato por cada usuario con rol valorador</v>
      </c>
      <c r="O21" s="597" t="str">
        <f>'5-CONTROLES'!F54</f>
        <v>Subdirección de Sistemas de Información de Tierras</v>
      </c>
      <c r="P21" s="597" t="str">
        <f>'5-CONTROLES'!G54</f>
        <v>Cuatrimestral</v>
      </c>
      <c r="Q21" s="579" t="s">
        <v>984</v>
      </c>
      <c r="R21" s="597" t="str">
        <f>'5-CONTROLES'!AB54</f>
        <v>Fuerte</v>
      </c>
      <c r="S21" s="597" t="str">
        <f>'5-CONTROLES'!AC54</f>
        <v>Fuerte</v>
      </c>
      <c r="T21" s="597" t="str">
        <f>'5-CONTROLES'!AD54</f>
        <v>Fuerte</v>
      </c>
      <c r="U21" s="597" t="str">
        <f>'5-CONTROLES'!AH54</f>
        <v>Fuerte</v>
      </c>
      <c r="V21" s="607" t="str">
        <f>'5-CONTROLES'!AL54</f>
        <v>Rara Vez</v>
      </c>
      <c r="W21" s="607" t="str">
        <f>'5-CONTROLES'!AP54</f>
        <v>Mayor</v>
      </c>
      <c r="X21" s="605" t="str">
        <f>'5-CONTROLES'!AQ54</f>
        <v>Alto</v>
      </c>
      <c r="Y21" s="607" t="str">
        <f>'5-CONTROLES'!AS54</f>
        <v>Acción preventiva</v>
      </c>
      <c r="Z21" s="580" t="s">
        <v>985</v>
      </c>
      <c r="AA21" s="579" t="s">
        <v>986</v>
      </c>
      <c r="AB21" s="579" t="s">
        <v>987</v>
      </c>
      <c r="AC21" s="579" t="s">
        <v>988</v>
      </c>
      <c r="AD21" s="579">
        <v>3</v>
      </c>
      <c r="AE21" s="579"/>
      <c r="AF21" s="579"/>
      <c r="AG21" s="579"/>
      <c r="AH21" s="579"/>
      <c r="AI21" s="579"/>
      <c r="AJ21" s="579"/>
      <c r="AK21" s="579"/>
      <c r="AL21" s="579">
        <v>1</v>
      </c>
      <c r="AM21" s="579"/>
      <c r="AN21" s="579">
        <v>1</v>
      </c>
      <c r="AO21" s="579"/>
      <c r="AP21" s="579">
        <v>1</v>
      </c>
    </row>
    <row r="22" spans="2:42" ht="25.5" x14ac:dyDescent="0.25">
      <c r="B22" s="611"/>
      <c r="C22" s="581"/>
      <c r="D22" s="598"/>
      <c r="E22" s="598"/>
      <c r="F22" s="598"/>
      <c r="G22" s="183" t="str">
        <f>'3-IDENTIFICACIÓN DEL RIESGO'!L55</f>
        <v>Hallazgos, observaciones y/o acciones sancionatorias por parte de los organismos de control.</v>
      </c>
      <c r="H22" s="606"/>
      <c r="I22" s="606"/>
      <c r="J22" s="606"/>
      <c r="K22" s="608"/>
      <c r="L22" s="581"/>
      <c r="M22" s="598"/>
      <c r="N22" s="598"/>
      <c r="O22" s="598"/>
      <c r="P22" s="598"/>
      <c r="Q22" s="272"/>
      <c r="R22" s="598"/>
      <c r="S22" s="598"/>
      <c r="T22" s="598"/>
      <c r="U22" s="598"/>
      <c r="V22" s="608"/>
      <c r="W22" s="608"/>
      <c r="X22" s="606"/>
      <c r="Y22" s="608"/>
      <c r="Z22" s="581"/>
      <c r="AA22" s="272"/>
      <c r="AB22" s="272"/>
      <c r="AC22" s="272"/>
      <c r="AD22" s="272"/>
      <c r="AE22" s="272"/>
      <c r="AF22" s="272"/>
      <c r="AG22" s="272"/>
      <c r="AH22" s="272"/>
      <c r="AI22" s="272"/>
      <c r="AJ22" s="272"/>
      <c r="AK22" s="272"/>
      <c r="AL22" s="272"/>
      <c r="AM22" s="272"/>
      <c r="AN22" s="272"/>
      <c r="AO22" s="272"/>
      <c r="AP22" s="272"/>
    </row>
    <row r="23" spans="2:42" ht="46.5" customHeight="1" x14ac:dyDescent="0.25">
      <c r="B23" s="611"/>
      <c r="C23" s="580" t="s">
        <v>1005</v>
      </c>
      <c r="D23" s="597" t="str">
        <f>'3-IDENTIFICACIÓN DEL RIESGO'!G56</f>
        <v>Alterar u omitir información en desarrollo del procedimiento de Registro de Sujetos de Ordenamiento, para favorecer a terceros.</v>
      </c>
      <c r="E23" s="597" t="s">
        <v>385</v>
      </c>
      <c r="F23" s="597" t="str">
        <f>'3-IDENTIFICACIÓN DEL RIESGO'!H56</f>
        <v>Desconocimiento de la normatividad y lineamientos establecidos para el desarrollo del registro de sujetos de ordenamiento</v>
      </c>
      <c r="G23" s="183" t="str">
        <f>'3-IDENTIFICACIÓN DEL RIESGO'!L56</f>
        <v>Pérdida de la credibilidad institucional.</v>
      </c>
      <c r="H23" s="605" t="str">
        <f>'4-VALORACIÓN DEL RIESGO'!G33</f>
        <v>Posible</v>
      </c>
      <c r="I23" s="605" t="str">
        <f>'4-VALORACIÓN DEL RIESGO'!AC33</f>
        <v>Catastrófico</v>
      </c>
      <c r="J23" s="605" t="str">
        <f>'4-VALORACIÓN DEL RIESGO'!AE33</f>
        <v>Extremo</v>
      </c>
      <c r="K23" s="607" t="str">
        <f>'4-VALORACIÓN DEL RIESGO'!AF33</f>
        <v>Reducir</v>
      </c>
      <c r="L23" s="580" t="s">
        <v>1040</v>
      </c>
      <c r="M23" s="597" t="str">
        <f>'5-CONTROLES'!L56</f>
        <v>Retroalimentaciones al equipo RESO sobre los casos valorados y las consecuencias que acarrea las modificaciones y/o divulgación de información para beneficio de un tercero.</v>
      </c>
      <c r="N23" s="597" t="str">
        <f>'5-CONTROLES'!K56</f>
        <v>Listados de asistencia, actas, presentaciones o correos electrónicos</v>
      </c>
      <c r="O23" s="597" t="str">
        <f>'5-CONTROLES'!F56</f>
        <v>Subdirección de Sistemas de Información de Tierras</v>
      </c>
      <c r="P23" s="597" t="str">
        <f>'5-CONTROLES'!G56</f>
        <v>Cuatrimestral</v>
      </c>
      <c r="Q23" s="579" t="s">
        <v>989</v>
      </c>
      <c r="R23" s="597" t="str">
        <f>'5-CONTROLES'!AB56</f>
        <v>Fuerte</v>
      </c>
      <c r="S23" s="597" t="str">
        <f>'5-CONTROLES'!AC56</f>
        <v>Fuerte</v>
      </c>
      <c r="T23" s="597" t="str">
        <f>'5-CONTROLES'!AD56</f>
        <v>Fuerte</v>
      </c>
      <c r="U23" s="597" t="str">
        <f>'5-CONTROLES'!AH56</f>
        <v>Fuerte</v>
      </c>
      <c r="V23" s="607" t="str">
        <f>'5-CONTROLES'!AL56</f>
        <v>Rara Vez</v>
      </c>
      <c r="W23" s="607" t="str">
        <f>'5-CONTROLES'!AP56</f>
        <v>Moderado</v>
      </c>
      <c r="X23" s="605" t="str">
        <f>'5-CONTROLES'!AQ56</f>
        <v>Moderado</v>
      </c>
      <c r="Y23" s="607" t="str">
        <f>'5-CONTROLES'!AS56</f>
        <v>Acción preventiva</v>
      </c>
      <c r="Z23" s="580" t="s">
        <v>990</v>
      </c>
      <c r="AA23" s="579" t="s">
        <v>991</v>
      </c>
      <c r="AB23" s="579" t="s">
        <v>987</v>
      </c>
      <c r="AC23" s="579" t="s">
        <v>992</v>
      </c>
      <c r="AD23" s="579">
        <v>3</v>
      </c>
      <c r="AE23" s="579"/>
      <c r="AF23" s="579"/>
      <c r="AG23" s="579">
        <v>1</v>
      </c>
      <c r="AH23" s="579"/>
      <c r="AI23" s="579"/>
      <c r="AJ23" s="579">
        <v>1</v>
      </c>
      <c r="AK23" s="579"/>
      <c r="AL23" s="579"/>
      <c r="AM23" s="579"/>
      <c r="AN23" s="579"/>
      <c r="AO23" s="579"/>
      <c r="AP23" s="579">
        <v>1</v>
      </c>
    </row>
    <row r="24" spans="2:42" x14ac:dyDescent="0.25">
      <c r="B24" s="611"/>
      <c r="C24" s="581"/>
      <c r="D24" s="598"/>
      <c r="E24" s="598"/>
      <c r="F24" s="598"/>
      <c r="G24" s="183" t="str">
        <f>'3-IDENTIFICACIÓN DEL RIESGO'!L57</f>
        <v>Demandas contra la entidad y/o funcionarios</v>
      </c>
      <c r="H24" s="606"/>
      <c r="I24" s="606"/>
      <c r="J24" s="606"/>
      <c r="K24" s="608"/>
      <c r="L24" s="581"/>
      <c r="M24" s="598"/>
      <c r="N24" s="598"/>
      <c r="O24" s="598"/>
      <c r="P24" s="598"/>
      <c r="Q24" s="272"/>
      <c r="R24" s="598"/>
      <c r="S24" s="598"/>
      <c r="T24" s="598"/>
      <c r="U24" s="598"/>
      <c r="V24" s="608"/>
      <c r="W24" s="608"/>
      <c r="X24" s="606"/>
      <c r="Y24" s="608"/>
      <c r="Z24" s="581"/>
      <c r="AA24" s="272"/>
      <c r="AB24" s="272"/>
      <c r="AC24" s="272"/>
      <c r="AD24" s="272"/>
      <c r="AE24" s="272"/>
      <c r="AF24" s="272"/>
      <c r="AG24" s="272"/>
      <c r="AH24" s="272"/>
      <c r="AI24" s="272"/>
      <c r="AJ24" s="272"/>
      <c r="AK24" s="272"/>
      <c r="AL24" s="272"/>
      <c r="AM24" s="272"/>
      <c r="AN24" s="272"/>
      <c r="AO24" s="272"/>
      <c r="AP24" s="272"/>
    </row>
    <row r="25" spans="2:42" ht="41.25" customHeight="1" x14ac:dyDescent="0.25">
      <c r="B25" s="610" t="str">
        <f>'3-IDENTIFICACIÓN DEL RIESGO'!B62</f>
        <v>Seguridad Jurídica sobre la Titularidad de la Tierra y los Territorios</v>
      </c>
      <c r="C25" s="580" t="s">
        <v>1006</v>
      </c>
      <c r="D25" s="597"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25" s="597" t="s">
        <v>385</v>
      </c>
      <c r="F25" s="597" t="str">
        <f>'3-IDENTIFICACIÓN DEL RIESGO'!H62</f>
        <v>Deficiencias en la comunicación y desconocimiento de los usuarios sobre los trámites de procesos agrarios y formalización de la propiedad privada rural, acorde a la normatividad vigente.</v>
      </c>
      <c r="G25" s="597" t="str">
        <f>'3-IDENTIFICACIÓN DEL RIESGO'!L62</f>
        <v>Desgaste administrativo para subsanar la actuación.</v>
      </c>
      <c r="H25" s="605" t="str">
        <f>'4-VALORACIÓN DEL RIESGO'!G36</f>
        <v>Rara Vez</v>
      </c>
      <c r="I25" s="605" t="str">
        <f>'4-VALORACIÓN DEL RIESGO'!AC36</f>
        <v>Catastrófico</v>
      </c>
      <c r="J25" s="605" t="str">
        <f>'4-VALORACIÓN DEL RIESGO'!AE36</f>
        <v>Extremo</v>
      </c>
      <c r="K25" s="607" t="str">
        <f>'4-VALORACIÓN DEL RIESGO'!AF36</f>
        <v>Reducir</v>
      </c>
      <c r="L25" s="580" t="s">
        <v>1041</v>
      </c>
      <c r="M25" s="597" t="str">
        <f>'5-CONTROLES'!L62</f>
        <v>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v>
      </c>
      <c r="N25" s="597" t="str">
        <f>'5-CONTROLES'!K62</f>
        <v>Listado de los actos administrativos revisados por los líderes/revisores de las Subdirecciones o Unidades de Gestión Territorial, donde contenga el número del expediente y el número del acto administrativo que están en los sistemas de información de la ANT.</v>
      </c>
      <c r="O25" s="597" t="str">
        <f>'5-CONTROLES'!F62</f>
        <v>Subdirección de Procesos Agrarios y Gestión Jurídica: - Contratista – Líderes/Revisores. Subdirección de Seguridad Jurídica: - Contratista – Líderes/Revisores
Unidades de Gestión Territorial - Contratista – Líderes/Revisores</v>
      </c>
      <c r="P25" s="597" t="str">
        <f>'5-CONTROLES'!G62</f>
        <v>Por Demanda</v>
      </c>
      <c r="Q25" s="579" t="s">
        <v>1077</v>
      </c>
      <c r="R25" s="597" t="str">
        <f>'5-CONTROLES'!AB62</f>
        <v>Fuerte</v>
      </c>
      <c r="S25" s="597" t="str">
        <f>'5-CONTROLES'!AC62</f>
        <v>Fuerte</v>
      </c>
      <c r="T25" s="597" t="str">
        <f>'5-CONTROLES'!AD62</f>
        <v>Fuerte</v>
      </c>
      <c r="U25" s="597" t="str">
        <f>'5-CONTROLES'!AH62</f>
        <v>Fuerte</v>
      </c>
      <c r="V25" s="607" t="str">
        <f>'5-CONTROLES'!AL62</f>
        <v>Rara Vez</v>
      </c>
      <c r="W25" s="607" t="str">
        <f>'5-CONTROLES'!AP62</f>
        <v>Catastrófico</v>
      </c>
      <c r="X25" s="605" t="str">
        <f>'5-CONTROLES'!AQ62</f>
        <v>Extremo</v>
      </c>
      <c r="Y25" s="607" t="str">
        <f>'5-CONTROLES'!AS62</f>
        <v>Acción preventiva</v>
      </c>
      <c r="Z25" s="139" t="s">
        <v>1121</v>
      </c>
      <c r="AA25" s="160" t="s">
        <v>1137</v>
      </c>
      <c r="AB25" s="159" t="s">
        <v>1138</v>
      </c>
      <c r="AC25" s="159" t="s">
        <v>1139</v>
      </c>
      <c r="AD25" s="160">
        <v>10</v>
      </c>
      <c r="AE25" s="169"/>
      <c r="AF25" s="169"/>
      <c r="AG25" s="169">
        <v>1</v>
      </c>
      <c r="AH25" s="169">
        <v>1</v>
      </c>
      <c r="AI25" s="169">
        <v>1</v>
      </c>
      <c r="AJ25" s="169">
        <v>1</v>
      </c>
      <c r="AK25" s="169">
        <v>1</v>
      </c>
      <c r="AL25" s="169">
        <v>1</v>
      </c>
      <c r="AM25" s="169">
        <v>1</v>
      </c>
      <c r="AN25" s="169">
        <v>1</v>
      </c>
      <c r="AO25" s="169">
        <v>1</v>
      </c>
      <c r="AP25" s="169">
        <v>1</v>
      </c>
    </row>
    <row r="26" spans="2:42" ht="39" customHeight="1" x14ac:dyDescent="0.25">
      <c r="B26" s="611"/>
      <c r="C26" s="604"/>
      <c r="D26" s="603"/>
      <c r="E26" s="603"/>
      <c r="F26" s="603"/>
      <c r="G26" s="598"/>
      <c r="H26" s="631"/>
      <c r="I26" s="631"/>
      <c r="J26" s="631"/>
      <c r="K26" s="632"/>
      <c r="L26" s="604"/>
      <c r="M26" s="603"/>
      <c r="N26" s="603"/>
      <c r="O26" s="603"/>
      <c r="P26" s="603"/>
      <c r="Q26" s="633"/>
      <c r="R26" s="603"/>
      <c r="S26" s="603"/>
      <c r="T26" s="603"/>
      <c r="U26" s="603"/>
      <c r="V26" s="632"/>
      <c r="W26" s="632"/>
      <c r="X26" s="631"/>
      <c r="Y26" s="632"/>
      <c r="Z26" s="139" t="s">
        <v>1122</v>
      </c>
      <c r="AA26" s="160" t="s">
        <v>1140</v>
      </c>
      <c r="AB26" s="159" t="s">
        <v>1141</v>
      </c>
      <c r="AC26" s="159" t="s">
        <v>1142</v>
      </c>
      <c r="AD26" s="160">
        <v>1</v>
      </c>
      <c r="AE26" s="169"/>
      <c r="AF26" s="169"/>
      <c r="AG26" s="169"/>
      <c r="AH26" s="169"/>
      <c r="AI26" s="169"/>
      <c r="AJ26" s="169">
        <v>1</v>
      </c>
      <c r="AK26" s="169"/>
      <c r="AL26" s="169"/>
      <c r="AM26" s="169"/>
      <c r="AN26" s="169"/>
      <c r="AO26" s="169"/>
      <c r="AP26" s="169"/>
    </row>
    <row r="27" spans="2:42" ht="49.5" x14ac:dyDescent="0.25">
      <c r="B27" s="611"/>
      <c r="C27" s="581"/>
      <c r="D27" s="598"/>
      <c r="E27" s="598"/>
      <c r="F27" s="598"/>
      <c r="G27" s="183" t="str">
        <f>'3-IDENTIFICACIÓN DEL RIESGO'!L63</f>
        <v>Deterioro de la imagen institucional.</v>
      </c>
      <c r="H27" s="606"/>
      <c r="I27" s="606"/>
      <c r="J27" s="606"/>
      <c r="K27" s="608"/>
      <c r="L27" s="581"/>
      <c r="M27" s="598"/>
      <c r="N27" s="598"/>
      <c r="O27" s="598"/>
      <c r="P27" s="598"/>
      <c r="Q27" s="584"/>
      <c r="R27" s="598"/>
      <c r="S27" s="598"/>
      <c r="T27" s="598"/>
      <c r="U27" s="598"/>
      <c r="V27" s="608"/>
      <c r="W27" s="608"/>
      <c r="X27" s="606"/>
      <c r="Y27" s="608"/>
      <c r="Z27" s="139" t="s">
        <v>1123</v>
      </c>
      <c r="AA27" s="160" t="s">
        <v>1143</v>
      </c>
      <c r="AB27" s="159" t="s">
        <v>1141</v>
      </c>
      <c r="AC27" s="159" t="s">
        <v>1144</v>
      </c>
      <c r="AD27" s="160">
        <v>2</v>
      </c>
      <c r="AE27" s="169"/>
      <c r="AF27" s="169"/>
      <c r="AG27" s="169">
        <v>1</v>
      </c>
      <c r="AH27" s="169"/>
      <c r="AI27" s="169"/>
      <c r="AJ27" s="169"/>
      <c r="AK27" s="169"/>
      <c r="AL27" s="169">
        <v>1</v>
      </c>
      <c r="AM27" s="169"/>
      <c r="AN27" s="169"/>
      <c r="AO27" s="169"/>
      <c r="AP27" s="169"/>
    </row>
    <row r="28" spans="2:42" ht="37.5" customHeight="1" x14ac:dyDescent="0.25">
      <c r="B28" s="611"/>
      <c r="C28" s="580" t="s">
        <v>1007</v>
      </c>
      <c r="D28" s="597" t="str">
        <f>'3-IDENTIFICACIÓN DEL RIESGO'!G64</f>
        <v>Servidores públicos y/o colaboradores de las UGT reciben dádivas por agilizar, omitir o dilatar trámites para el desarrollo de procesos agrarios</v>
      </c>
      <c r="E28" s="597" t="s">
        <v>385</v>
      </c>
      <c r="F28" s="183" t="str">
        <f>'3-IDENTIFICACIÓN DEL RIESGO'!H64</f>
        <v>1. Deficiencias en la comunicación y desconocimiento de los usuarios sobre los trámites de procesos agrarios y formalización de la propiedad privada rural, acorde a la normatividad vigente</v>
      </c>
      <c r="G28" s="597" t="str">
        <f>'3-IDENTIFICACIÓN DEL RIESGO'!L64</f>
        <v>1. Afectación de credibilidad e imagen institucional</v>
      </c>
      <c r="H28" s="605" t="str">
        <f>'4-VALORACIÓN DEL RIESGO'!G37</f>
        <v>Probable</v>
      </c>
      <c r="I28" s="605" t="str">
        <f>'4-VALORACIÓN DEL RIESGO'!AC37</f>
        <v>Catastrófico</v>
      </c>
      <c r="J28" s="605" t="str">
        <f>'4-VALORACIÓN DEL RIESGO'!AE37</f>
        <v>Extremo</v>
      </c>
      <c r="K28" s="607" t="str">
        <f>'4-VALORACIÓN DEL RIESGO'!AF37</f>
        <v>Reducir</v>
      </c>
      <c r="L28" s="580" t="s">
        <v>1042</v>
      </c>
      <c r="M28" s="597" t="str">
        <f>'5-CONTROLES'!L64</f>
        <v>Jornada de capacitación a los colaboradores de las Unidades de Gestión Territorial, con el fin de que conozcan las sanciones a las cuales son merecedores en caso de incurrir en actos de corrupción</v>
      </c>
      <c r="N28" s="597" t="str">
        <f>'5-CONTROLES'!K64</f>
        <v>Listas de asistencia y/o actas de reunión</v>
      </c>
      <c r="O28" s="597" t="str">
        <f>'5-CONTROLES'!F64</f>
        <v>Líderes UGT</v>
      </c>
      <c r="P28" s="597" t="str">
        <f>'5-CONTROLES'!G64</f>
        <v>Según programación</v>
      </c>
      <c r="Q28" s="579" t="s">
        <v>898</v>
      </c>
      <c r="R28" s="597" t="str">
        <f>'5-CONTROLES'!AB64</f>
        <v>Fuerte</v>
      </c>
      <c r="S28" s="597" t="str">
        <f>'5-CONTROLES'!AC64</f>
        <v>Moderado</v>
      </c>
      <c r="T28" s="597" t="str">
        <f>'5-CONTROLES'!AD64</f>
        <v>Moderado</v>
      </c>
      <c r="U28" s="597" t="str">
        <f>'5-CONTROLES'!AH64</f>
        <v>Moderado</v>
      </c>
      <c r="V28" s="607" t="str">
        <f>'5-CONTROLES'!AL64</f>
        <v>Posible</v>
      </c>
      <c r="W28" s="607" t="str">
        <f>'5-CONTROLES'!AP64</f>
        <v>Catastrófico</v>
      </c>
      <c r="X28" s="605" t="str">
        <f>'5-CONTROLES'!AQ64</f>
        <v>Extremo</v>
      </c>
      <c r="Y28" s="607" t="str">
        <f>'5-CONTROLES'!AS64</f>
        <v>Acción preventiva</v>
      </c>
      <c r="Z28" s="580" t="s">
        <v>1124</v>
      </c>
      <c r="AA28" s="579" t="s">
        <v>1145</v>
      </c>
      <c r="AB28" s="579" t="s">
        <v>680</v>
      </c>
      <c r="AC28" s="579" t="s">
        <v>898</v>
      </c>
      <c r="AD28" s="579">
        <v>1</v>
      </c>
      <c r="AE28" s="579"/>
      <c r="AF28" s="579"/>
      <c r="AG28" s="579"/>
      <c r="AH28" s="579"/>
      <c r="AI28" s="579">
        <v>1</v>
      </c>
      <c r="AJ28" s="579"/>
      <c r="AK28" s="579"/>
      <c r="AL28" s="579"/>
      <c r="AM28" s="579"/>
      <c r="AN28" s="579"/>
      <c r="AO28" s="579"/>
      <c r="AP28" s="579"/>
    </row>
    <row r="29" spans="2:42" ht="12.75" customHeight="1" x14ac:dyDescent="0.25">
      <c r="B29" s="611"/>
      <c r="C29" s="581"/>
      <c r="D29" s="598"/>
      <c r="E29" s="598"/>
      <c r="F29" s="183" t="str">
        <f>'3-IDENTIFICACIÓN DEL RIESGO'!H65</f>
        <v>2. Interés de terceros  en la dilatar u orientar la decisión de procesos agrarios.</v>
      </c>
      <c r="G29" s="598"/>
      <c r="H29" s="606"/>
      <c r="I29" s="606"/>
      <c r="J29" s="606"/>
      <c r="K29" s="608"/>
      <c r="L29" s="581"/>
      <c r="M29" s="598"/>
      <c r="N29" s="598"/>
      <c r="O29" s="598"/>
      <c r="P29" s="598"/>
      <c r="Q29" s="272"/>
      <c r="R29" s="598"/>
      <c r="S29" s="598"/>
      <c r="T29" s="598"/>
      <c r="U29" s="598"/>
      <c r="V29" s="608"/>
      <c r="W29" s="608"/>
      <c r="X29" s="606"/>
      <c r="Y29" s="608"/>
      <c r="Z29" s="581"/>
      <c r="AA29" s="272"/>
      <c r="AB29" s="272"/>
      <c r="AC29" s="272"/>
      <c r="AD29" s="272"/>
      <c r="AE29" s="272"/>
      <c r="AF29" s="272"/>
      <c r="AG29" s="272"/>
      <c r="AH29" s="272"/>
      <c r="AI29" s="272"/>
      <c r="AJ29" s="272"/>
      <c r="AK29" s="272"/>
      <c r="AL29" s="272"/>
      <c r="AM29" s="272"/>
      <c r="AN29" s="272"/>
      <c r="AO29" s="272"/>
      <c r="AP29" s="272"/>
    </row>
    <row r="30" spans="2:42" ht="42.75" customHeight="1" x14ac:dyDescent="0.25">
      <c r="B30" s="612" t="str">
        <f>'3-IDENTIFICACIÓN DEL RIESGO'!B72</f>
        <v>Acceso a la Propiedad de la Tierra y los Territorios</v>
      </c>
      <c r="C30" s="580" t="s">
        <v>1008</v>
      </c>
      <c r="D30" s="597" t="str">
        <f>'3-IDENTIFICACIÓN DEL RIESGO'!G72</f>
        <v>Manipulación y/u omisión de la información obtenida en la visita agronómica o estudio preliminar y complementario de títulos  de expedientes de Compra Directa de la DAT para  beneficio propio o de particulares.</v>
      </c>
      <c r="E30" s="597" t="s">
        <v>385</v>
      </c>
      <c r="F30" s="183"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30" s="183" t="str">
        <f>'3-IDENTIFICACIÓN DEL RIESGO'!L72</f>
        <v>Afectación en el logro de indicadores y metas asociadas a compra de predios en actividades misionales</v>
      </c>
      <c r="H30" s="605" t="str">
        <f>'4-VALORACIÓN DEL RIESGO'!G41</f>
        <v>Probable</v>
      </c>
      <c r="I30" s="605" t="str">
        <f>'4-VALORACIÓN DEL RIESGO'!AC41</f>
        <v>Catastrófico</v>
      </c>
      <c r="J30" s="605" t="str">
        <f>'4-VALORACIÓN DEL RIESGO'!AE41</f>
        <v>Extremo</v>
      </c>
      <c r="K30" s="607" t="str">
        <f>'4-VALORACIÓN DEL RIESGO'!AF41</f>
        <v>Reducir</v>
      </c>
      <c r="L30" s="139" t="s">
        <v>1043</v>
      </c>
      <c r="M30" s="183" t="str">
        <f>'5-CONTROLES'!L72</f>
        <v>Asegurar que la forma ACCTI-F-007-Visita de caracterización del predio, cumpla con la información y documentación completa, vigente y con las características según los requisitos exigidos</v>
      </c>
      <c r="N30" s="183" t="str">
        <f>'5-CONTROLES'!K72</f>
        <v>ACCTI-F-007 Forma unificada de visita de caracterización documental</v>
      </c>
      <c r="O30" s="183" t="str">
        <f>'5-CONTROLES'!F72</f>
        <v>Dirección de Acceso a Tierras (Profesional de Compra Directa DAT)</v>
      </c>
      <c r="P30" s="183" t="str">
        <f>'5-CONTROLES'!G72</f>
        <v>Semestral</v>
      </c>
      <c r="Q30" s="153" t="s">
        <v>1078</v>
      </c>
      <c r="R30" s="183" t="str">
        <f>'5-CONTROLES'!AB72</f>
        <v>Fuerte</v>
      </c>
      <c r="S30" s="183" t="str">
        <f>'5-CONTROLES'!AC72</f>
        <v>Fuerte</v>
      </c>
      <c r="T30" s="183" t="str">
        <f>'5-CONTROLES'!AD72</f>
        <v>Fuerte</v>
      </c>
      <c r="U30" s="597" t="str">
        <f>'5-CONTROLES'!AH72</f>
        <v>Fuerte</v>
      </c>
      <c r="V30" s="607" t="str">
        <f>'5-CONTROLES'!AL72</f>
        <v>Improbable</v>
      </c>
      <c r="W30" s="607" t="str">
        <f>'5-CONTROLES'!AP72</f>
        <v>Catastrófico</v>
      </c>
      <c r="X30" s="605" t="str">
        <f>'5-CONTROLES'!AQ72</f>
        <v>Extremo</v>
      </c>
      <c r="Y30" s="607" t="str">
        <f>'5-CONTROLES'!AS72</f>
        <v>Acción preventiva</v>
      </c>
      <c r="Z30" s="139" t="s">
        <v>1125</v>
      </c>
      <c r="AA30" s="153" t="s">
        <v>1146</v>
      </c>
      <c r="AB30" s="153" t="s">
        <v>1147</v>
      </c>
      <c r="AC30" s="153" t="s">
        <v>1148</v>
      </c>
      <c r="AD30" s="161">
        <v>0.8</v>
      </c>
      <c r="AE30" s="153"/>
      <c r="AF30" s="153"/>
      <c r="AG30" s="161">
        <v>0.5</v>
      </c>
      <c r="AH30" s="153"/>
      <c r="AI30" s="153"/>
      <c r="AJ30" s="153"/>
      <c r="AK30" s="153"/>
      <c r="AL30" s="161">
        <v>0.3</v>
      </c>
      <c r="AM30" s="153"/>
      <c r="AN30" s="153"/>
      <c r="AO30" s="153"/>
      <c r="AP30" s="153"/>
    </row>
    <row r="31" spans="2:42" ht="48" customHeight="1" x14ac:dyDescent="0.25">
      <c r="B31" s="613"/>
      <c r="C31" s="581"/>
      <c r="D31" s="598"/>
      <c r="E31" s="598"/>
      <c r="F31" s="183" t="str">
        <f>'3-IDENTIFICACIÓN DEL RIESGO'!H73</f>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G31" s="183" t="str">
        <f>'3-IDENTIFICACIÓN DEL RIESGO'!L73</f>
        <v>Investigaciones y/o hallazgos presentados por parte de órganos de control</v>
      </c>
      <c r="H31" s="606"/>
      <c r="I31" s="606"/>
      <c r="J31" s="606"/>
      <c r="K31" s="608"/>
      <c r="L31" s="139" t="s">
        <v>1044</v>
      </c>
      <c r="M31" s="183" t="str">
        <f>'5-CONTROLES'!L73</f>
        <v>Asegurar que la forma ACCTI-F-022-Estudio preliminar y complementario de títulos, esté debidamente diligenciada, en el aparte de rectificación de cabida (área) y/o linderos y que cumpla con los requisitos.</v>
      </c>
      <c r="N31" s="183" t="str">
        <f>'5-CONTROLES'!K73</f>
        <v>ACCTI-F-022 Estudio preliminar y complementario de títulos</v>
      </c>
      <c r="O31" s="183" t="str">
        <f>'5-CONTROLES'!F73</f>
        <v>Dirección de Acceso a Tierras (Profesional de Compra Directa DAT)</v>
      </c>
      <c r="P31" s="183" t="str">
        <f>'5-CONTROLES'!G73</f>
        <v>Anual</v>
      </c>
      <c r="Q31" s="153" t="s">
        <v>1079</v>
      </c>
      <c r="R31" s="183" t="str">
        <f>'5-CONTROLES'!AB73</f>
        <v>Fuerte</v>
      </c>
      <c r="S31" s="183" t="str">
        <f>'5-CONTROLES'!AC73</f>
        <v>Fuerte</v>
      </c>
      <c r="T31" s="183" t="str">
        <f>'5-CONTROLES'!AD73</f>
        <v>Fuerte</v>
      </c>
      <c r="U31" s="598"/>
      <c r="V31" s="608"/>
      <c r="W31" s="608"/>
      <c r="X31" s="606"/>
      <c r="Y31" s="608"/>
      <c r="Z31" s="139" t="s">
        <v>1126</v>
      </c>
      <c r="AA31" s="153" t="s">
        <v>1149</v>
      </c>
      <c r="AB31" s="153" t="s">
        <v>1147</v>
      </c>
      <c r="AC31" s="153" t="s">
        <v>1150</v>
      </c>
      <c r="AD31" s="161">
        <v>0.8</v>
      </c>
      <c r="AE31" s="153"/>
      <c r="AF31" s="153"/>
      <c r="AG31" s="161">
        <v>0.5</v>
      </c>
      <c r="AH31" s="153"/>
      <c r="AI31" s="153"/>
      <c r="AJ31" s="153"/>
      <c r="AK31" s="153"/>
      <c r="AL31" s="161">
        <v>0.3</v>
      </c>
      <c r="AM31" s="153"/>
      <c r="AN31" s="153"/>
      <c r="AO31" s="153"/>
      <c r="AP31" s="161"/>
    </row>
    <row r="32" spans="2:42" ht="48.75" customHeight="1" x14ac:dyDescent="0.25">
      <c r="B32" s="613"/>
      <c r="C32" s="580" t="s">
        <v>1009</v>
      </c>
      <c r="D32" s="597"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32" s="597" t="s">
        <v>385</v>
      </c>
      <c r="F32" s="183" t="str">
        <f>'3-IDENTIFICACIÓN DEL RIESGO'!H74</f>
        <v xml:space="preserve">Presencia de intereses particulares o conductas de recibir o solicitar beneficios por parte de los profesionales asignados para el estudio de predios objeto de materialización del subsidio </v>
      </c>
      <c r="G32" s="183" t="str">
        <f>'3-IDENTIFICACIÓN DEL RIESGO'!L74</f>
        <v>Afectación en el logro de indicadores y metas asociadas a adquisición de predios en zonas focalizadas</v>
      </c>
      <c r="H32" s="605" t="str">
        <f>'4-VALORACIÓN DEL RIESGO'!G42</f>
        <v>Probable</v>
      </c>
      <c r="I32" s="605" t="str">
        <f>'4-VALORACIÓN DEL RIESGO'!AC42</f>
        <v>Catastrófico</v>
      </c>
      <c r="J32" s="605" t="str">
        <f>'4-VALORACIÓN DEL RIESGO'!AE42</f>
        <v>Extremo</v>
      </c>
      <c r="K32" s="607" t="str">
        <f>'4-VALORACIÓN DEL RIESGO'!AF42</f>
        <v>Reducir</v>
      </c>
      <c r="L32" s="139" t="s">
        <v>1045</v>
      </c>
      <c r="M32" s="183" t="str">
        <f>'5-CONTROLES'!L74</f>
        <v>Verificar el cumplimiento de requisitos del(los) propietario(s)  y del predio(s), como condiciones mínimas (jurídicas, técnicas y ambientales) para la materialización del subsidio,  mediante la revisión de un expediente en  cada trimestre del año.</v>
      </c>
      <c r="N32" s="183" t="str">
        <f>'5-CONTROLES'!K74</f>
        <v>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v>
      </c>
      <c r="O32" s="183" t="str">
        <f>'5-CONTROLES'!F74</f>
        <v>Subdirección de Acceso a Tierras en Zonas Focalizadas  (Profesionales asignados)</v>
      </c>
      <c r="P32" s="183" t="str">
        <f>'5-CONTROLES'!G74</f>
        <v>Trimestral</v>
      </c>
      <c r="Q32" s="153" t="s">
        <v>1080</v>
      </c>
      <c r="R32" s="183" t="str">
        <f>'5-CONTROLES'!AB74</f>
        <v>Fuerte</v>
      </c>
      <c r="S32" s="183" t="str">
        <f>'5-CONTROLES'!AC74</f>
        <v>Fuerte</v>
      </c>
      <c r="T32" s="183" t="str">
        <f>'5-CONTROLES'!AD74</f>
        <v>Fuerte</v>
      </c>
      <c r="U32" s="597" t="str">
        <f>'5-CONTROLES'!AH74</f>
        <v>Fuerte</v>
      </c>
      <c r="V32" s="607" t="str">
        <f>'5-CONTROLES'!AL74</f>
        <v>Improbable</v>
      </c>
      <c r="W32" s="607" t="str">
        <f>'5-CONTROLES'!AP74</f>
        <v>Catastrófico</v>
      </c>
      <c r="X32" s="605" t="str">
        <f>'5-CONTROLES'!AQ74</f>
        <v>Extremo</v>
      </c>
      <c r="Y32" s="607" t="str">
        <f>'5-CONTROLES'!AS74</f>
        <v>Acción preventiva</v>
      </c>
      <c r="Z32" s="139" t="s">
        <v>1127</v>
      </c>
      <c r="AA32" s="153" t="s">
        <v>1151</v>
      </c>
      <c r="AB32" s="153" t="s">
        <v>1147</v>
      </c>
      <c r="AC32" s="153" t="s">
        <v>1152</v>
      </c>
      <c r="AD32" s="161">
        <v>0.7</v>
      </c>
      <c r="AE32" s="153"/>
      <c r="AF32" s="153"/>
      <c r="AG32" s="161">
        <v>0.3</v>
      </c>
      <c r="AH32" s="153"/>
      <c r="AI32" s="153"/>
      <c r="AJ32" s="161">
        <v>0.2</v>
      </c>
      <c r="AK32" s="153"/>
      <c r="AL32" s="153"/>
      <c r="AM32" s="153"/>
      <c r="AN32" s="161">
        <v>0.2</v>
      </c>
      <c r="AO32" s="153"/>
      <c r="AP32" s="161"/>
    </row>
    <row r="33" spans="2:42" ht="62.25" customHeight="1" x14ac:dyDescent="0.25">
      <c r="B33" s="613"/>
      <c r="C33" s="581"/>
      <c r="D33" s="598"/>
      <c r="E33" s="598"/>
      <c r="F33" s="183" t="str">
        <f>'3-IDENTIFICACIÓN DEL RIESGO'!H75</f>
        <v>Desconocimiento de los requisitos establecidos en los  Procedimientos ACCTI-P-016 Materialización del Subsidio  - Adquisición del predio y ACCTI-P-017  Materialización del subsidio- Implementación del proyecto productivo  por parte del equipo profesional asignado</v>
      </c>
      <c r="G33" s="183" t="str">
        <f>'3-IDENTIFICACIÓN DEL RIESGO'!L75</f>
        <v>Investigaciones internas (control interno) o externas (por parte de órganos de control)</v>
      </c>
      <c r="H33" s="606"/>
      <c r="I33" s="606"/>
      <c r="J33" s="606"/>
      <c r="K33" s="608"/>
      <c r="L33" s="140" t="s">
        <v>1046</v>
      </c>
      <c r="M33" s="158" t="str">
        <f>'5-CONTROLES'!L75</f>
        <v xml:space="preserve">Verificar el cumplimiento de requisitos  técnicos y financieros en la implementación del proyecto productivo para la materialización del subsidio,  mediante la revisión de un expediente en  cada trimestre del año.
</v>
      </c>
      <c r="N33" s="183" t="str">
        <f>'5-CONTROLES'!K75</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O33" s="183" t="str">
        <f>'5-CONTROLES'!F75</f>
        <v>Subdirección de Acceso a Tierras en Zonas Focalizadas  (Profesionales asignados)</v>
      </c>
      <c r="P33" s="183" t="str">
        <f>'5-CONTROLES'!G75</f>
        <v>Trimestral</v>
      </c>
      <c r="Q33" s="153" t="s">
        <v>1081</v>
      </c>
      <c r="R33" s="183" t="str">
        <f>'5-CONTROLES'!AB75</f>
        <v>Fuerte</v>
      </c>
      <c r="S33" s="183" t="str">
        <f>'5-CONTROLES'!AC75</f>
        <v>Fuerte</v>
      </c>
      <c r="T33" s="183" t="str">
        <f>'5-CONTROLES'!AD75</f>
        <v>Fuerte</v>
      </c>
      <c r="U33" s="598"/>
      <c r="V33" s="608"/>
      <c r="W33" s="608"/>
      <c r="X33" s="606"/>
      <c r="Y33" s="608"/>
      <c r="Z33" s="140" t="s">
        <v>1128</v>
      </c>
      <c r="AA33" s="153" t="s">
        <v>1153</v>
      </c>
      <c r="AB33" s="153" t="s">
        <v>1154</v>
      </c>
      <c r="AC33" s="153" t="s">
        <v>1155</v>
      </c>
      <c r="AD33" s="161">
        <v>0.7</v>
      </c>
      <c r="AE33" s="162"/>
      <c r="AF33" s="162"/>
      <c r="AG33" s="161">
        <v>0.5</v>
      </c>
      <c r="AH33" s="162"/>
      <c r="AI33" s="162"/>
      <c r="AJ33" s="162"/>
      <c r="AK33" s="162"/>
      <c r="AL33" s="161">
        <v>0.2</v>
      </c>
      <c r="AM33" s="162"/>
      <c r="AN33" s="162"/>
      <c r="AO33" s="162"/>
      <c r="AP33" s="161"/>
    </row>
    <row r="34" spans="2:42" ht="32.25" customHeight="1" x14ac:dyDescent="0.25">
      <c r="B34" s="613"/>
      <c r="C34" s="580" t="s">
        <v>1010</v>
      </c>
      <c r="D34" s="597" t="str">
        <f>'3-IDENTIFICACIÓN DEL RIESGO'!G76</f>
        <v xml:space="preserve">Manipulación de la información en las diferentes etapas del procedimiento de Revocatoria Directa de la DAT para beneficio propio y/o de particulares </v>
      </c>
      <c r="E34" s="597" t="s">
        <v>385</v>
      </c>
      <c r="F34" s="183" t="str">
        <f>'3-IDENTIFICACIÓN DEL RIESGO'!H76</f>
        <v>En la elaboración del informe técnico-jurídico preliminar y definitivo, se puede favorecer intereses a particulares a efectos de establecer el inicio fase administrativa y/o judicial</v>
      </c>
      <c r="G34" s="183" t="str">
        <f>'3-IDENTIFICACIÓN DEL RIESGO'!L76</f>
        <v>Afectación en el logro de indicadores y metas asociadas a Limitación a la Propiedad aprobadas en al SATN</v>
      </c>
      <c r="H34" s="605" t="str">
        <f>'4-VALORACIÓN DEL RIESGO'!G43</f>
        <v>Probable</v>
      </c>
      <c r="I34" s="605" t="str">
        <f>'4-VALORACIÓN DEL RIESGO'!AC43</f>
        <v>Catastrófico</v>
      </c>
      <c r="J34" s="605" t="str">
        <f>'4-VALORACIÓN DEL RIESGO'!AE43</f>
        <v>Extremo</v>
      </c>
      <c r="K34" s="607" t="str">
        <f>'4-VALORACIÓN DEL RIESGO'!AF43</f>
        <v>Reducir</v>
      </c>
      <c r="L34" s="140" t="s">
        <v>1047</v>
      </c>
      <c r="M34" s="183" t="str">
        <f>'5-CONTROLES'!L76</f>
        <v>Revisar e impulsar los procesos de revocatoria en curso, mediante diligenciamiento de la lista de chequeo y/o matriz de revocatoria</v>
      </c>
      <c r="N34" s="183" t="str">
        <f>'5-CONTROLES'!K76</f>
        <v>ACCTI-F-120-Lista de chequeo de revocatoria Ley 160/19994
ACCTI-F-121-Lista de chequeo de revocatoria Decreto Ley 902/2017 
ACCTI-F-097 Matriz de Revocatoria actualizada</v>
      </c>
      <c r="O34" s="183" t="str">
        <f>'5-CONTROLES'!F76</f>
        <v>Subdirección de Acceso a Tierras por Demanda y Descongestión   (Profesionales asignados)</v>
      </c>
      <c r="P34" s="183" t="str">
        <f>'5-CONTROLES'!G76</f>
        <v>Trimestral</v>
      </c>
      <c r="Q34" s="153" t="s">
        <v>1082</v>
      </c>
      <c r="R34" s="183" t="str">
        <f>'5-CONTROLES'!AB76</f>
        <v>Fuerte</v>
      </c>
      <c r="S34" s="183" t="str">
        <f>'5-CONTROLES'!AC76</f>
        <v>Fuerte</v>
      </c>
      <c r="T34" s="183" t="str">
        <f>'5-CONTROLES'!AD76</f>
        <v>Fuerte</v>
      </c>
      <c r="U34" s="597" t="str">
        <f>'5-CONTROLES'!AH76</f>
        <v>Fuerte</v>
      </c>
      <c r="V34" s="607" t="str">
        <f>'5-CONTROLES'!AL76</f>
        <v>Improbable</v>
      </c>
      <c r="W34" s="607" t="str">
        <f>'5-CONTROLES'!AP76</f>
        <v>Catastrófico</v>
      </c>
      <c r="X34" s="605" t="str">
        <f>'5-CONTROLES'!AQ76</f>
        <v>Extremo</v>
      </c>
      <c r="Y34" s="607" t="str">
        <f>'5-CONTROLES'!AS76</f>
        <v>Acción preventiva</v>
      </c>
      <c r="Z34" s="140" t="s">
        <v>1129</v>
      </c>
      <c r="AA34" s="153" t="s">
        <v>1156</v>
      </c>
      <c r="AB34" s="153" t="s">
        <v>1147</v>
      </c>
      <c r="AC34" s="153" t="s">
        <v>1157</v>
      </c>
      <c r="AD34" s="161">
        <v>0.9</v>
      </c>
      <c r="AE34" s="153"/>
      <c r="AF34" s="153"/>
      <c r="AG34" s="161">
        <v>0.9</v>
      </c>
      <c r="AH34" s="153"/>
      <c r="AI34" s="153"/>
      <c r="AJ34" s="153"/>
      <c r="AK34" s="153"/>
      <c r="AL34" s="153"/>
      <c r="AM34" s="153"/>
      <c r="AN34" s="153"/>
      <c r="AO34" s="153"/>
      <c r="AP34" s="161"/>
    </row>
    <row r="35" spans="2:42" ht="62.25" customHeight="1" x14ac:dyDescent="0.25">
      <c r="B35" s="613"/>
      <c r="C35" s="581"/>
      <c r="D35" s="598"/>
      <c r="E35" s="598"/>
      <c r="F35" s="183" t="str">
        <f>'3-IDENTIFICACIÓN DEL RIESGO'!H77</f>
        <v>Desconocimiento de los requisitos establecidos en el Procedimiento ACCTI-P-005 Revocatoria Baldíos a Persona Natural -Ley 160/94 y ACCTI-P-014 Titulación de Baldíos POSPR, por parte de colaboradores nuevos que ingresan al Grupo de Revocatoria</v>
      </c>
      <c r="G35" s="183" t="str">
        <f>'3-IDENTIFICACIÓN DEL RIESGO'!L77</f>
        <v>Investigaciones internas (control interno) o externas (por parte de órganos de control)</v>
      </c>
      <c r="H35" s="606"/>
      <c r="I35" s="606"/>
      <c r="J35" s="606"/>
      <c r="K35" s="608"/>
      <c r="L35" s="140" t="s">
        <v>1048</v>
      </c>
      <c r="M35" s="183" t="str">
        <f>'5-CONTROLES'!L77</f>
        <v>Incorporar oportunamente, la solicitud o información de la revocatoria en la forma ACCTI-F-097 Matriz de Revocatoria Directa</v>
      </c>
      <c r="N35" s="183" t="str">
        <f>'5-CONTROLES'!K77</f>
        <v>ACCTI-F-097 Matriz de Revocatoria actualizada</v>
      </c>
      <c r="O35" s="183" t="str">
        <f>'5-CONTROLES'!F77</f>
        <v>Subdirección de Acceso a Tierras por Demanda y Descongestión   (Profesionales asignados)</v>
      </c>
      <c r="P35" s="183" t="str">
        <f>'5-CONTROLES'!G77</f>
        <v>Trimestral</v>
      </c>
      <c r="Q35" s="153" t="s">
        <v>1083</v>
      </c>
      <c r="R35" s="183" t="str">
        <f>'5-CONTROLES'!AB77</f>
        <v>Fuerte</v>
      </c>
      <c r="S35" s="183" t="str">
        <f>'5-CONTROLES'!AC77</f>
        <v>Fuerte</v>
      </c>
      <c r="T35" s="183" t="str">
        <f>'5-CONTROLES'!AD77</f>
        <v>Fuerte</v>
      </c>
      <c r="U35" s="598"/>
      <c r="V35" s="608"/>
      <c r="W35" s="608"/>
      <c r="X35" s="606"/>
      <c r="Y35" s="608"/>
      <c r="Z35" s="140" t="s">
        <v>1130</v>
      </c>
      <c r="AA35" s="153" t="s">
        <v>1158</v>
      </c>
      <c r="AB35" s="153" t="s">
        <v>1159</v>
      </c>
      <c r="AC35" s="153" t="s">
        <v>1160</v>
      </c>
      <c r="AD35" s="161">
        <v>0.9</v>
      </c>
      <c r="AE35" s="153"/>
      <c r="AF35" s="153"/>
      <c r="AG35" s="161">
        <v>0.3</v>
      </c>
      <c r="AH35" s="153"/>
      <c r="AI35" s="153"/>
      <c r="AJ35" s="153"/>
      <c r="AK35" s="161">
        <v>0.3</v>
      </c>
      <c r="AL35" s="153"/>
      <c r="AM35" s="153"/>
      <c r="AN35" s="161">
        <v>0.3</v>
      </c>
      <c r="AO35" s="153"/>
      <c r="AP35" s="161"/>
    </row>
    <row r="36" spans="2:42" ht="47.25" customHeight="1" x14ac:dyDescent="0.25">
      <c r="B36" s="613"/>
      <c r="C36" s="580" t="s">
        <v>1011</v>
      </c>
      <c r="D36" s="597" t="str">
        <f>'3-IDENTIFICACIÓN DEL RIESGO'!G78</f>
        <v>Manipulación de la información entregada a las  subdirecciones misionales según el  POSPR-P-006 P Procedimiento Único de Ordenamiento Social de la Propiedad,  para beneficio propio o de terceros</v>
      </c>
      <c r="E36" s="597" t="s">
        <v>385</v>
      </c>
      <c r="F36" s="183" t="str">
        <f>'3-IDENTIFICACIÓN DEL RIESGO'!H78</f>
        <v>Presencia de intereses particulares o conductas de recibir o solicitar beneficios por parte de los profesionales asignados para la adjudicación de predios baldíos en las zonas focalizadas</v>
      </c>
      <c r="G36" s="183" t="str">
        <f>'3-IDENTIFICACIÓN DEL RIESGO'!L78</f>
        <v>Afectación en el logro de indicadores y metas asociadas a adjudicación de predios baldíos y bienes fiscales patrimoniales en los municipios focalizados</v>
      </c>
      <c r="H36" s="605" t="str">
        <f>'4-VALORACIÓN DEL RIESGO'!G44</f>
        <v>Probable</v>
      </c>
      <c r="I36" s="605" t="str">
        <f>'4-VALORACIÓN DEL RIESGO'!AC44</f>
        <v>Catastrófico</v>
      </c>
      <c r="J36" s="605" t="str">
        <f>'4-VALORACIÓN DEL RIESGO'!AE44</f>
        <v>Extremo</v>
      </c>
      <c r="K36" s="607" t="str">
        <f>'4-VALORACIÓN DEL RIESGO'!AF44</f>
        <v>Reducir</v>
      </c>
      <c r="L36" s="140" t="s">
        <v>1049</v>
      </c>
      <c r="M36" s="183" t="str">
        <f>'5-CONTROLES'!L78</f>
        <v>Verificar, semestralmente, la realización del informe técnico jurídico preliminar, con base en el análisis de la información aportada del procedimiento de un expediente.</v>
      </c>
      <c r="N36" s="183" t="str">
        <f>'5-CONTROLES'!K78</f>
        <v xml:space="preserve">Un Acta de verificación
Formato  POSPR-F-014 INFORME TÉCNICO JURÍDICO PRELIMINAR.
Resolución de Apertura Trámite Administrativo( notificada).
</v>
      </c>
      <c r="O36" s="183" t="str">
        <f>'5-CONTROLES'!F78</f>
        <v>Subdirección de Acceso a Tierras en Zonas Focalizadas  (Profesionales asignados)</v>
      </c>
      <c r="P36" s="183" t="str">
        <f>'5-CONTROLES'!G78</f>
        <v>Semestral</v>
      </c>
      <c r="Q36" s="153" t="s">
        <v>1084</v>
      </c>
      <c r="R36" s="183" t="str">
        <f>'5-CONTROLES'!AB78</f>
        <v>Fuerte</v>
      </c>
      <c r="S36" s="183" t="str">
        <f>'5-CONTROLES'!AC78</f>
        <v>Fuerte</v>
      </c>
      <c r="T36" s="183" t="str">
        <f>'5-CONTROLES'!AD78</f>
        <v>Fuerte</v>
      </c>
      <c r="U36" s="597" t="str">
        <f>'5-CONTROLES'!AH78</f>
        <v>Fuerte</v>
      </c>
      <c r="V36" s="607" t="str">
        <f>'5-CONTROLES'!AL78</f>
        <v>Improbable</v>
      </c>
      <c r="W36" s="607" t="str">
        <f>'5-CONTROLES'!AP78</f>
        <v>Catastrófico</v>
      </c>
      <c r="X36" s="605" t="str">
        <f>'5-CONTROLES'!AQ78</f>
        <v>Extremo</v>
      </c>
      <c r="Y36" s="607" t="str">
        <f>'5-CONTROLES'!AS78</f>
        <v>Acción preventiva</v>
      </c>
      <c r="Z36" s="140" t="s">
        <v>1131</v>
      </c>
      <c r="AA36" s="153" t="s">
        <v>1161</v>
      </c>
      <c r="AB36" s="153" t="s">
        <v>1147</v>
      </c>
      <c r="AC36" s="153" t="s">
        <v>1162</v>
      </c>
      <c r="AD36" s="161">
        <v>0.7</v>
      </c>
      <c r="AE36" s="153"/>
      <c r="AF36" s="153"/>
      <c r="AG36" s="161">
        <v>0.3</v>
      </c>
      <c r="AH36" s="161"/>
      <c r="AI36" s="161"/>
      <c r="AJ36" s="161"/>
      <c r="AK36" s="161"/>
      <c r="AL36" s="161"/>
      <c r="AM36" s="161"/>
      <c r="AN36" s="161">
        <v>0.4</v>
      </c>
      <c r="AO36" s="161"/>
      <c r="AP36" s="161"/>
    </row>
    <row r="37" spans="2:42" ht="36" customHeight="1" x14ac:dyDescent="0.25">
      <c r="B37" s="613"/>
      <c r="C37" s="581"/>
      <c r="D37" s="598"/>
      <c r="E37" s="598"/>
      <c r="F37" s="183" t="str">
        <f>'3-IDENTIFICACIÓN DEL RIESGO'!H79</f>
        <v>Desconocimiento de los requisitos establecidos en el Procedimiento POSPR-P-006 PROCEDIMIENTO ÚNICO DE ORDENAMIENTO SOCIAL DE LA PROPIEDAD, para la adjudicación de predios baldíos en los municipios focalizados, por parte del equipo profesional asignado</v>
      </c>
      <c r="G37" s="183" t="str">
        <f>'3-IDENTIFICACIÓN DEL RIESGO'!L79</f>
        <v>Investigaciones internas (control interno) o externas (por parte de órganos de control)</v>
      </c>
      <c r="H37" s="606"/>
      <c r="I37" s="606"/>
      <c r="J37" s="606"/>
      <c r="K37" s="608"/>
      <c r="L37" s="140" t="s">
        <v>1050</v>
      </c>
      <c r="M37" s="183" t="str">
        <f>'5-CONTROLES'!L79</f>
        <v>Verificar, semestralmente, la realización del informe técnico jurídico definitivo y la expedición  del Acto Administrativo de cierre, con base en el análisis de la información aportada del procedimiento de un expediente.</v>
      </c>
      <c r="N37" s="183" t="str">
        <f>'5-CONTROLES'!K79</f>
        <v xml:space="preserve">Un Acta de verificación
Formato POSPR-F-015 INFORME TÉCNICO JURÍDICO DEFINITIVO.
Resolución de Cierre de Trámite Administrativo (notificada)
Folio de Matricula Inmobiliaria. </v>
      </c>
      <c r="O37" s="183" t="str">
        <f>'5-CONTROLES'!F79</f>
        <v>Subdirección de Acceso a Tierras en Zonas Focalizadas  (Profesionales asignados)</v>
      </c>
      <c r="P37" s="183" t="str">
        <f>'5-CONTROLES'!G79</f>
        <v>Semestral</v>
      </c>
      <c r="Q37" s="153" t="s">
        <v>1085</v>
      </c>
      <c r="R37" s="183" t="str">
        <f>'5-CONTROLES'!AB79</f>
        <v>Fuerte</v>
      </c>
      <c r="S37" s="183" t="str">
        <f>'5-CONTROLES'!AC79</f>
        <v>Fuerte</v>
      </c>
      <c r="T37" s="183" t="str">
        <f>'5-CONTROLES'!AD79</f>
        <v>Fuerte</v>
      </c>
      <c r="U37" s="598"/>
      <c r="V37" s="608"/>
      <c r="W37" s="608"/>
      <c r="X37" s="606"/>
      <c r="Y37" s="608"/>
      <c r="Z37" s="140" t="s">
        <v>1132</v>
      </c>
      <c r="AA37" s="153" t="s">
        <v>1163</v>
      </c>
      <c r="AB37" s="153" t="s">
        <v>1164</v>
      </c>
      <c r="AC37" s="153" t="s">
        <v>1155</v>
      </c>
      <c r="AD37" s="161">
        <v>0.7</v>
      </c>
      <c r="AE37" s="162"/>
      <c r="AF37" s="162"/>
      <c r="AG37" s="161">
        <v>0.45</v>
      </c>
      <c r="AH37" s="162"/>
      <c r="AI37" s="162"/>
      <c r="AJ37" s="162"/>
      <c r="AK37" s="161">
        <v>0.25</v>
      </c>
      <c r="AL37" s="162"/>
      <c r="AM37" s="162"/>
      <c r="AN37" s="162"/>
      <c r="AO37" s="162"/>
      <c r="AP37" s="162"/>
    </row>
    <row r="38" spans="2:42" ht="51" customHeight="1" x14ac:dyDescent="0.25">
      <c r="B38" s="613"/>
      <c r="C38" s="580" t="s">
        <v>1012</v>
      </c>
      <c r="D38" s="597" t="str">
        <f>'3-IDENTIFICACIÓN DEL RIESGO'!G80</f>
        <v>Adquisición de predios con enfoque diferencial étnico sin pleno cumplimiento de requisitos o por fuera de las necesidades y prioridades establecidos por la ANT, para beneficio de particulares</v>
      </c>
      <c r="E38" s="597" t="s">
        <v>385</v>
      </c>
      <c r="F38" s="183" t="str">
        <f>'3-IDENTIFICACIÓN DEL RIESGO'!H80</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38" s="183" t="str">
        <f>'3-IDENTIFICACIÓN DEL RIESGO'!L80</f>
        <v>Detrimento patrimonial debido al abuso indebido de los recursos de la entidad.</v>
      </c>
      <c r="H38" s="605" t="str">
        <f>'4-VALORACIÓN DEL RIESGO'!G45</f>
        <v>Probable</v>
      </c>
      <c r="I38" s="605" t="str">
        <f>'4-VALORACIÓN DEL RIESGO'!AC45</f>
        <v>Catastrófico</v>
      </c>
      <c r="J38" s="605" t="str">
        <f>'4-VALORACIÓN DEL RIESGO'!AE45</f>
        <v>Extremo</v>
      </c>
      <c r="K38" s="607" t="str">
        <f>'4-VALORACIÓN DEL RIESGO'!AF45</f>
        <v>Reducir</v>
      </c>
      <c r="L38" s="585" t="s">
        <v>1051</v>
      </c>
      <c r="M38" s="601" t="str">
        <f>'5-CONTROLES'!L80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N38" s="597" t="str">
        <f>'5-CONTROLES'!K80</f>
        <v>Formato de oferta voluntaria de predios debidamente diligenciada con los anexos.</v>
      </c>
      <c r="O38" s="597" t="str">
        <f>'5-CONTROLES'!F80</f>
        <v xml:space="preserve">Servidor público encargado en el Equipo de Adquisición de Predios </v>
      </c>
      <c r="P38" s="597" t="str">
        <f>'5-CONTROLES'!G80</f>
        <v>Según programación cada vez que se les asigne una oferta voluntaria para adquirir un predio</v>
      </c>
      <c r="Q38" s="599" t="s">
        <v>1086</v>
      </c>
      <c r="R38" s="597" t="str">
        <f>'5-CONTROLES'!AB80</f>
        <v>Fuerte</v>
      </c>
      <c r="S38" s="597" t="str">
        <f>'5-CONTROLES'!AC80</f>
        <v>Fuerte</v>
      </c>
      <c r="T38" s="597" t="str">
        <f>'5-CONTROLES'!AD80</f>
        <v>Fuerte</v>
      </c>
      <c r="U38" s="597" t="str">
        <f>'5-CONTROLES'!AH80</f>
        <v>Fuerte</v>
      </c>
      <c r="V38" s="607" t="str">
        <f>'5-CONTROLES'!AL80</f>
        <v>Probable</v>
      </c>
      <c r="W38" s="607" t="str">
        <f>'5-CONTROLES'!AP80</f>
        <v>Catastrófico</v>
      </c>
      <c r="X38" s="605" t="str">
        <f>'5-CONTROLES'!AQ80</f>
        <v>Extremo</v>
      </c>
      <c r="Y38" s="607" t="str">
        <f>'5-CONTROLES'!AS80</f>
        <v>Acción preventiva</v>
      </c>
      <c r="Z38" s="585" t="s">
        <v>1133</v>
      </c>
      <c r="AA38" s="579" t="s">
        <v>1165</v>
      </c>
      <c r="AB38" s="579" t="s">
        <v>1166</v>
      </c>
      <c r="AC38" s="579" t="s">
        <v>1167</v>
      </c>
      <c r="AD38" s="590">
        <v>4</v>
      </c>
      <c r="AE38" s="592"/>
      <c r="AF38" s="594">
        <v>1</v>
      </c>
      <c r="AG38" s="592"/>
      <c r="AH38" s="592"/>
      <c r="AI38" s="594">
        <v>1</v>
      </c>
      <c r="AJ38" s="594"/>
      <c r="AK38" s="594"/>
      <c r="AL38" s="594">
        <v>1</v>
      </c>
      <c r="AM38" s="594"/>
      <c r="AN38" s="594"/>
      <c r="AO38" s="594">
        <v>1</v>
      </c>
      <c r="AP38" s="592"/>
    </row>
    <row r="39" spans="2:42" ht="15" customHeight="1" x14ac:dyDescent="0.25">
      <c r="B39" s="613"/>
      <c r="C39" s="581"/>
      <c r="D39" s="598"/>
      <c r="E39" s="598"/>
      <c r="F39" s="183" t="str">
        <f>'3-IDENTIFICACIÓN DEL RIESGO'!H81</f>
        <v>Debilidades en el seguimiento y aplicación de los controles establecidos en el procedimiento.</v>
      </c>
      <c r="G39" s="183" t="str">
        <f>'3-IDENTIFICACIÓN DEL RIESGO'!L81</f>
        <v>Demanda y sanciones judiciales.</v>
      </c>
      <c r="H39" s="606"/>
      <c r="I39" s="606"/>
      <c r="J39" s="606"/>
      <c r="K39" s="608"/>
      <c r="L39" s="586"/>
      <c r="M39" s="602"/>
      <c r="N39" s="598"/>
      <c r="O39" s="598"/>
      <c r="P39" s="598"/>
      <c r="Q39" s="600"/>
      <c r="R39" s="598"/>
      <c r="S39" s="598"/>
      <c r="T39" s="598"/>
      <c r="U39" s="598"/>
      <c r="V39" s="608"/>
      <c r="W39" s="608"/>
      <c r="X39" s="606"/>
      <c r="Y39" s="608"/>
      <c r="Z39" s="586"/>
      <c r="AA39" s="584"/>
      <c r="AB39" s="584"/>
      <c r="AC39" s="272"/>
      <c r="AD39" s="591"/>
      <c r="AE39" s="593"/>
      <c r="AF39" s="595"/>
      <c r="AG39" s="593"/>
      <c r="AH39" s="593"/>
      <c r="AI39" s="595"/>
      <c r="AJ39" s="595"/>
      <c r="AK39" s="595"/>
      <c r="AL39" s="595"/>
      <c r="AM39" s="595"/>
      <c r="AN39" s="595"/>
      <c r="AO39" s="595"/>
      <c r="AP39" s="593"/>
    </row>
    <row r="40" spans="2:42" ht="101.25" customHeight="1" x14ac:dyDescent="0.25">
      <c r="B40" s="613"/>
      <c r="C40" s="580" t="s">
        <v>1013</v>
      </c>
      <c r="D40" s="597" t="str">
        <f>'3-IDENTIFICACIÓN DEL RIESGO'!G82</f>
        <v>Desviación de recursos en el desarrollo del proceso de la iniciativa Comunitaria con enfoque diferencial étnico para beneficio de un contratista o funcionario o un tercero.</v>
      </c>
      <c r="E40" s="597" t="s">
        <v>385</v>
      </c>
      <c r="F40" s="183" t="str">
        <f>'3-IDENTIFICACIÓN DEL RIESGO'!H82</f>
        <v>Omisión de la construcción participativa de la iniciativa comunitaria</v>
      </c>
      <c r="G40" s="183" t="str">
        <f>'3-IDENTIFICACIÓN DEL RIESGO'!L82</f>
        <v>Vulneración en derechos colectivos de comunidades.</v>
      </c>
      <c r="H40" s="605" t="str">
        <f>'4-VALORACIÓN DEL RIESGO'!G46</f>
        <v>Probable</v>
      </c>
      <c r="I40" s="605" t="str">
        <f>'4-VALORACIÓN DEL RIESGO'!AC46</f>
        <v>Catastrófico</v>
      </c>
      <c r="J40" s="605" t="str">
        <f>'4-VALORACIÓN DEL RIESGO'!AE46</f>
        <v>Extremo</v>
      </c>
      <c r="K40" s="607" t="str">
        <f>'4-VALORACIÓN DEL RIESGO'!AF46</f>
        <v>Reducir</v>
      </c>
      <c r="L40" s="139" t="s">
        <v>1052</v>
      </c>
      <c r="M40" s="183" t="str">
        <f>'5-CONTROLES'!L82</f>
        <v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v>
      </c>
      <c r="N40" s="183" t="str">
        <f>'5-CONTROLES'!K82</f>
        <v>Las evidencias se registrarán en el acta denominada "Acta de socialización y formulación participativa de la IC"</v>
      </c>
      <c r="O40" s="183" t="str">
        <f>'5-CONTROLES'!F82</f>
        <v>El Equipo técnico de iniciativas comunitarias de la Dirección de Asuntos Étnicos.</v>
      </c>
      <c r="P40" s="183" t="str">
        <f>'5-CONTROLES'!G82</f>
        <v>Siempre que haya un proceso de priorización de iniciativa comunitaria</v>
      </c>
      <c r="Q40" s="169" t="s">
        <v>1087</v>
      </c>
      <c r="R40" s="183" t="str">
        <f>'5-CONTROLES'!AB82</f>
        <v>Moderado</v>
      </c>
      <c r="S40" s="183" t="str">
        <f>'5-CONTROLES'!AC82</f>
        <v>Fuerte</v>
      </c>
      <c r="T40" s="183" t="str">
        <f>'5-CONTROLES'!AD82</f>
        <v>Moderado</v>
      </c>
      <c r="U40" s="597" t="str">
        <f>'5-CONTROLES'!AH82</f>
        <v>Moderado</v>
      </c>
      <c r="V40" s="607" t="str">
        <f>'5-CONTROLES'!AL82</f>
        <v>Posible</v>
      </c>
      <c r="W40" s="607" t="str">
        <f>'5-CONTROLES'!AP82</f>
        <v>Catastrófico</v>
      </c>
      <c r="X40" s="605" t="str">
        <f>'5-CONTROLES'!AQ82</f>
        <v>Extremo</v>
      </c>
      <c r="Y40" s="607" t="str">
        <f>'5-CONTROLES'!AS82</f>
        <v>Acción preventiva</v>
      </c>
      <c r="Z40" s="139" t="s">
        <v>1134</v>
      </c>
      <c r="AA40" s="169" t="s">
        <v>1168</v>
      </c>
      <c r="AB40" s="169" t="s">
        <v>1169</v>
      </c>
      <c r="AC40" s="169" t="s">
        <v>1170</v>
      </c>
      <c r="AD40" s="163">
        <v>4</v>
      </c>
      <c r="AE40" s="164"/>
      <c r="AF40" s="165">
        <v>1</v>
      </c>
      <c r="AG40" s="164"/>
      <c r="AH40" s="164"/>
      <c r="AI40" s="165">
        <v>1</v>
      </c>
      <c r="AJ40" s="165"/>
      <c r="AK40" s="165"/>
      <c r="AL40" s="165">
        <v>1</v>
      </c>
      <c r="AM40" s="165"/>
      <c r="AN40" s="165"/>
      <c r="AO40" s="165">
        <v>1</v>
      </c>
      <c r="AP40" s="164"/>
    </row>
    <row r="41" spans="2:42" ht="108" customHeight="1" x14ac:dyDescent="0.25">
      <c r="B41" s="613"/>
      <c r="C41" s="581"/>
      <c r="D41" s="598"/>
      <c r="E41" s="598"/>
      <c r="F41" s="183" t="str">
        <f>'3-IDENTIFICACIÓN DEL RIESGO'!H83</f>
        <v>Intervención de un tercero en la construcción de la iniciativa comunitaria.</v>
      </c>
      <c r="G41" s="183" t="str">
        <f>'3-IDENTIFICACIÓN DEL RIESGO'!L83</f>
        <v xml:space="preserve">Detrimento patrimonial  </v>
      </c>
      <c r="H41" s="606"/>
      <c r="I41" s="606"/>
      <c r="J41" s="606"/>
      <c r="K41" s="608"/>
      <c r="L41" s="139" t="s">
        <v>1053</v>
      </c>
      <c r="M41" s="183" t="str">
        <f>'5-CONTROLES'!L83</f>
        <v>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v>
      </c>
      <c r="N41" s="183" t="str">
        <f>'5-CONTROLES'!K83</f>
        <v>Se debe anexar el cuadro de criterios habilitantes para ser proveedor, cuadro comparativo de cotizaciones y el cuadro de criterios de evaluación de proveedores, con las respectivas firmas.</v>
      </c>
      <c r="O41" s="183" t="str">
        <f>'5-CONTROLES'!F83</f>
        <v>El Equipo técnico de iniciativas comunitarias de la Dirección de Asuntos Étnicos.</v>
      </c>
      <c r="P41" s="183" t="str">
        <f>'5-CONTROLES'!G83</f>
        <v>Siempre que sea cofinanciada una iniciativa comunitaria por la ANT</v>
      </c>
      <c r="Q41" s="169" t="s">
        <v>1088</v>
      </c>
      <c r="R41" s="183" t="str">
        <f>'5-CONTROLES'!AB83</f>
        <v>Moderado</v>
      </c>
      <c r="S41" s="183" t="str">
        <f>'5-CONTROLES'!AC83</f>
        <v>Fuerte</v>
      </c>
      <c r="T41" s="183" t="str">
        <f>'5-CONTROLES'!AD83</f>
        <v>Moderado</v>
      </c>
      <c r="U41" s="598"/>
      <c r="V41" s="608"/>
      <c r="W41" s="608"/>
      <c r="X41" s="606"/>
      <c r="Y41" s="608"/>
      <c r="Z41" s="139" t="s">
        <v>1135</v>
      </c>
      <c r="AA41" s="169" t="s">
        <v>1171</v>
      </c>
      <c r="AB41" s="169" t="s">
        <v>1169</v>
      </c>
      <c r="AC41" s="169" t="s">
        <v>1172</v>
      </c>
      <c r="AD41" s="157">
        <v>4</v>
      </c>
      <c r="AE41" s="157"/>
      <c r="AF41" s="157"/>
      <c r="AG41" s="157">
        <v>1</v>
      </c>
      <c r="AH41" s="157"/>
      <c r="AI41" s="157"/>
      <c r="AJ41" s="157">
        <v>1</v>
      </c>
      <c r="AK41" s="157"/>
      <c r="AL41" s="157"/>
      <c r="AM41" s="157">
        <v>1</v>
      </c>
      <c r="AN41" s="157"/>
      <c r="AO41" s="157">
        <v>1</v>
      </c>
      <c r="AP41" s="157"/>
    </row>
    <row r="42" spans="2:42" ht="67.5" customHeight="1" x14ac:dyDescent="0.25">
      <c r="B42" s="613"/>
      <c r="C42" s="580" t="s">
        <v>1014</v>
      </c>
      <c r="D42" s="597" t="str">
        <f>'3-IDENTIFICACIÓN DEL RIESGO'!G84</f>
        <v>Dilación en la atención a las solicitudes de comunidades étnicas favoreciendo intereses particulares.</v>
      </c>
      <c r="E42" s="597" t="s">
        <v>385</v>
      </c>
      <c r="F42" s="597" t="str">
        <f>'3-IDENTIFICACIÓN DEL RIESGO'!H84</f>
        <v>Aplicación del manual de criterios de priorización para la atención de solicitudes de comunidades étnicas con intereses particulares.</v>
      </c>
      <c r="G42" s="597" t="str">
        <f>'3-IDENTIFICACIÓN DEL RIESGO'!L84</f>
        <v>Inequidad por no atención a las solicitudes presentadas por comunidades Étnicas</v>
      </c>
      <c r="H42" s="605" t="str">
        <f>'4-VALORACIÓN DEL RIESGO'!G47</f>
        <v>Rara Vez</v>
      </c>
      <c r="I42" s="605" t="str">
        <f>'4-VALORACIÓN DEL RIESGO'!AC47</f>
        <v>Catastrófico</v>
      </c>
      <c r="J42" s="605" t="str">
        <f>'4-VALORACIÓN DEL RIESGO'!AE47</f>
        <v>Extremo</v>
      </c>
      <c r="K42" s="607" t="str">
        <f>'4-VALORACIÓN DEL RIESGO'!AF47</f>
        <v>Reducir</v>
      </c>
      <c r="L42" s="580" t="s">
        <v>1054</v>
      </c>
      <c r="M42" s="597" t="str">
        <f>'5-CONTROLES'!L84</f>
        <v>Realizar control mediante matriz de seguimiento a los procedimientos de formalización para comunidades étnicas (Indígenas y Negras).</v>
      </c>
      <c r="N42" s="597" t="str">
        <f>'5-CONTROLES'!K84</f>
        <v>Matriz de seguimiento de la ejecución del Plan de Atención para comunidades étnicas.</v>
      </c>
      <c r="O42" s="597" t="str">
        <f>'5-CONTROLES'!F84</f>
        <v>Equipo de la Subdirección de Asuntos Étnicos</v>
      </c>
      <c r="P42" s="597" t="str">
        <f>'5-CONTROLES'!G84</f>
        <v xml:space="preserve">Por cada procedimiento de formalización para comunidades étnicas, deben tener un seguimiento mensual dadas las etapas administrativas y jurídicas de dichos procedimientos. </v>
      </c>
      <c r="Q42" s="579" t="s">
        <v>1089</v>
      </c>
      <c r="R42" s="597" t="str">
        <f>'5-CONTROLES'!AB84</f>
        <v>Moderado</v>
      </c>
      <c r="S42" s="597" t="str">
        <f>'5-CONTROLES'!AC84</f>
        <v>Fuerte</v>
      </c>
      <c r="T42" s="597" t="str">
        <f>'5-CONTROLES'!AD84</f>
        <v>Moderado</v>
      </c>
      <c r="U42" s="597" t="str">
        <f>'5-CONTROLES'!AH84</f>
        <v>Moderado</v>
      </c>
      <c r="V42" s="607" t="str">
        <f>'5-CONTROLES'!AL84</f>
        <v>Rara Vez</v>
      </c>
      <c r="W42" s="607" t="str">
        <f>'5-CONTROLES'!AP84</f>
        <v>Catastrófico</v>
      </c>
      <c r="X42" s="605" t="str">
        <f>'5-CONTROLES'!AQ84</f>
        <v>Extremo</v>
      </c>
      <c r="Y42" s="607" t="str">
        <f>'5-CONTROLES'!AS84</f>
        <v>Acción preventiva</v>
      </c>
      <c r="Z42" s="580" t="s">
        <v>1136</v>
      </c>
      <c r="AA42" s="579" t="s">
        <v>1173</v>
      </c>
      <c r="AB42" s="579" t="s">
        <v>1174</v>
      </c>
      <c r="AC42" s="579" t="s">
        <v>1175</v>
      </c>
      <c r="AD42" s="588">
        <v>6</v>
      </c>
      <c r="AE42" s="588"/>
      <c r="AF42" s="588">
        <v>1</v>
      </c>
      <c r="AG42" s="588"/>
      <c r="AH42" s="588">
        <v>1</v>
      </c>
      <c r="AI42" s="588"/>
      <c r="AJ42" s="588">
        <v>1</v>
      </c>
      <c r="AK42" s="588"/>
      <c r="AL42" s="588">
        <v>1</v>
      </c>
      <c r="AM42" s="588"/>
      <c r="AN42" s="588">
        <v>1</v>
      </c>
      <c r="AO42" s="588">
        <v>1</v>
      </c>
      <c r="AP42" s="588"/>
    </row>
    <row r="43" spans="2:42" ht="12.75" customHeight="1" x14ac:dyDescent="0.25">
      <c r="B43" s="613"/>
      <c r="C43" s="581"/>
      <c r="D43" s="598"/>
      <c r="E43" s="598"/>
      <c r="F43" s="598"/>
      <c r="G43" s="598"/>
      <c r="H43" s="606"/>
      <c r="I43" s="606"/>
      <c r="J43" s="606"/>
      <c r="K43" s="608"/>
      <c r="L43" s="581"/>
      <c r="M43" s="598"/>
      <c r="N43" s="598"/>
      <c r="O43" s="598"/>
      <c r="P43" s="598"/>
      <c r="Q43" s="272"/>
      <c r="R43" s="598"/>
      <c r="S43" s="598"/>
      <c r="T43" s="598"/>
      <c r="U43" s="598"/>
      <c r="V43" s="608"/>
      <c r="W43" s="608"/>
      <c r="X43" s="606"/>
      <c r="Y43" s="608"/>
      <c r="Z43" s="581"/>
      <c r="AA43" s="272"/>
      <c r="AB43" s="272"/>
      <c r="AC43" s="272"/>
      <c r="AD43" s="589"/>
      <c r="AE43" s="589"/>
      <c r="AF43" s="589"/>
      <c r="AG43" s="589"/>
      <c r="AH43" s="589"/>
      <c r="AI43" s="589"/>
      <c r="AJ43" s="589"/>
      <c r="AK43" s="589"/>
      <c r="AL43" s="589"/>
      <c r="AM43" s="589"/>
      <c r="AN43" s="589"/>
      <c r="AO43" s="589"/>
      <c r="AP43" s="589"/>
    </row>
    <row r="44" spans="2:42" ht="43.5" customHeight="1" x14ac:dyDescent="0.25">
      <c r="B44" s="613"/>
      <c r="C44" s="580" t="s">
        <v>1015</v>
      </c>
      <c r="D44" s="597" t="str">
        <f>'3-IDENTIFICACIÓN DEL RIESGO'!G86</f>
        <v>Favorecimiento en la atención de solicitudes de formalización de territorios colectivos a comunidades étnicas específicas por parte de la Subdirección de Asuntos Étnicos, desconociendo el principio de equidad.</v>
      </c>
      <c r="E44" s="597" t="s">
        <v>385</v>
      </c>
      <c r="F44" s="597" t="str">
        <f>'3-IDENTIFICACIÓN DEL RIESGO'!H86</f>
        <v>Desconocimiento intencional por parte del encargado del trámite de la fecha de presentación de las solicitudes para favorecimiento a un tercero con fines particulares inobservando los criterios de priorización y ponderación.</v>
      </c>
      <c r="G44" s="597" t="str">
        <f>'3-IDENTIFICACIÓN DEL RIESGO'!L86</f>
        <v>Inequidad por no atención a las solicitudes presentadas por comunidades Étnicas</v>
      </c>
      <c r="H44" s="605" t="str">
        <f>'4-VALORACIÓN DEL RIESGO'!G48</f>
        <v>Improbable</v>
      </c>
      <c r="I44" s="605" t="str">
        <f>'4-VALORACIÓN DEL RIESGO'!AC48</f>
        <v>Catastrófico</v>
      </c>
      <c r="J44" s="605" t="str">
        <f>'4-VALORACIÓN DEL RIESGO'!AE48</f>
        <v>Extremo</v>
      </c>
      <c r="K44" s="607" t="str">
        <f>'4-VALORACIÓN DEL RIESGO'!AF48</f>
        <v>Reducir</v>
      </c>
      <c r="L44" s="580" t="s">
        <v>1055</v>
      </c>
      <c r="M44" s="597" t="str">
        <f>'5-CONTROLES'!L86</f>
        <v>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v>
      </c>
      <c r="N44" s="597" t="str">
        <f>'5-CONTROLES'!K86</f>
        <v>Acta de revisión de seguimiento a los diferentes procedimientos de formalización, con el respectivo soporte de asistencia.</v>
      </c>
      <c r="O44" s="597" t="str">
        <f>'5-CONTROLES'!F86</f>
        <v>Equipo de la Subdirección de Asuntos Étnicos</v>
      </c>
      <c r="P44" s="597" t="str">
        <f>'5-CONTROLES'!G86</f>
        <v>La Subdirección de Asuntos Étnicos realiza Mesas técnicas de seguimiento mensual donde se verifica por cada procedimiento de formalización el estado y ruta a seguir.</v>
      </c>
      <c r="Q44" s="579" t="s">
        <v>1090</v>
      </c>
      <c r="R44" s="597" t="str">
        <f>'5-CONTROLES'!AB86</f>
        <v>Moderado</v>
      </c>
      <c r="S44" s="597" t="str">
        <f>'5-CONTROLES'!AC86</f>
        <v>Fuerte</v>
      </c>
      <c r="T44" s="597" t="str">
        <f>'5-CONTROLES'!AD86</f>
        <v>Moderado</v>
      </c>
      <c r="U44" s="597" t="str">
        <f>'5-CONTROLES'!AH86</f>
        <v>Moderado</v>
      </c>
      <c r="V44" s="607" t="str">
        <f>'5-CONTROLES'!AL86</f>
        <v>Rara Vez</v>
      </c>
      <c r="W44" s="607" t="str">
        <f>'5-CONTROLES'!AP86</f>
        <v>Catastrófico</v>
      </c>
      <c r="X44" s="605" t="str">
        <f>'5-CONTROLES'!AQ86</f>
        <v>Extremo</v>
      </c>
      <c r="Y44" s="607" t="str">
        <f>'5-CONTROLES'!AS86</f>
        <v>Acción preventiva</v>
      </c>
      <c r="Z44" s="580" t="s">
        <v>1176</v>
      </c>
      <c r="AA44" s="579" t="s">
        <v>896</v>
      </c>
      <c r="AB44" s="579" t="s">
        <v>897</v>
      </c>
      <c r="AC44" s="579" t="s">
        <v>898</v>
      </c>
      <c r="AD44" s="679">
        <v>1</v>
      </c>
      <c r="AE44" s="679"/>
      <c r="AF44" s="679"/>
      <c r="AG44" s="679"/>
      <c r="AH44" s="679"/>
      <c r="AI44" s="679"/>
      <c r="AJ44" s="679"/>
      <c r="AK44" s="679"/>
      <c r="AL44" s="679"/>
      <c r="AM44" s="679"/>
      <c r="AN44" s="679"/>
      <c r="AO44" s="679"/>
      <c r="AP44" s="679">
        <v>1</v>
      </c>
    </row>
    <row r="45" spans="2:42" x14ac:dyDescent="0.25">
      <c r="B45" s="613"/>
      <c r="C45" s="581"/>
      <c r="D45" s="598"/>
      <c r="E45" s="598"/>
      <c r="F45" s="598"/>
      <c r="G45" s="598"/>
      <c r="H45" s="606"/>
      <c r="I45" s="606"/>
      <c r="J45" s="606"/>
      <c r="K45" s="608"/>
      <c r="L45" s="581"/>
      <c r="M45" s="598"/>
      <c r="N45" s="598"/>
      <c r="O45" s="598"/>
      <c r="P45" s="598"/>
      <c r="Q45" s="584"/>
      <c r="R45" s="598"/>
      <c r="S45" s="598"/>
      <c r="T45" s="598"/>
      <c r="U45" s="598"/>
      <c r="V45" s="608"/>
      <c r="W45" s="608"/>
      <c r="X45" s="606"/>
      <c r="Y45" s="608"/>
      <c r="Z45" s="581"/>
      <c r="AA45" s="272"/>
      <c r="AB45" s="272"/>
      <c r="AC45" s="272"/>
      <c r="AD45" s="680"/>
      <c r="AE45" s="680"/>
      <c r="AF45" s="680"/>
      <c r="AG45" s="680"/>
      <c r="AH45" s="680"/>
      <c r="AI45" s="680"/>
      <c r="AJ45" s="680"/>
      <c r="AK45" s="680"/>
      <c r="AL45" s="680"/>
      <c r="AM45" s="680"/>
      <c r="AN45" s="680"/>
      <c r="AO45" s="680"/>
      <c r="AP45" s="680"/>
    </row>
    <row r="46" spans="2:42" ht="57.75" customHeight="1" x14ac:dyDescent="0.25">
      <c r="B46" s="613"/>
      <c r="C46" s="580" t="s">
        <v>1016</v>
      </c>
      <c r="D46" s="597" t="str">
        <f>'3-IDENTIFICACIÓN DEL RIESGO'!G88</f>
        <v>Solicitud y/o aceptación de dádivas por agilizar trámites o proferir decisiones administrativas en beneficio de un particular y/o tercero para la adjudicación de bienes</v>
      </c>
      <c r="E46" s="597" t="s">
        <v>385</v>
      </c>
      <c r="F46" s="183" t="str">
        <f>'3-IDENTIFICACIÓN DEL RIESGO'!H88</f>
        <v>1. Falta de estrategias para potencializar la cultura de legalidad, transparencia y sentido de pertenencia</v>
      </c>
      <c r="G46" s="597" t="str">
        <f>'3-IDENTIFICACIÓN DEL RIESGO'!L88</f>
        <v>1. Afectación de credibilidad e imagen institucional</v>
      </c>
      <c r="H46" s="605" t="str">
        <f>'4-VALORACIÓN DEL RIESGO'!G49</f>
        <v>Probable</v>
      </c>
      <c r="I46" s="605" t="str">
        <f>'4-VALORACIÓN DEL RIESGO'!AC49</f>
        <v>Catastrófico</v>
      </c>
      <c r="J46" s="605" t="str">
        <f>'4-VALORACIÓN DEL RIESGO'!AE49</f>
        <v>Extremo</v>
      </c>
      <c r="K46" s="607" t="str">
        <f>'4-VALORACIÓN DEL RIESGO'!AF49</f>
        <v>Reducir</v>
      </c>
      <c r="L46" s="580" t="s">
        <v>1056</v>
      </c>
      <c r="M46" s="597" t="str">
        <f>'5-CONTROLES'!L88</f>
        <v>Jornada de capacitación a los colaboradores de las Unidades de Gestión Territorial, con el fin de que conozcan las sanciones a las cuales son merecedores en caso de incurrir en actos de corrupción</v>
      </c>
      <c r="N46" s="597" t="str">
        <f>'5-CONTROLES'!K88</f>
        <v>Listas de asistencia y/o actas de reunión</v>
      </c>
      <c r="O46" s="597" t="str">
        <f>'5-CONTROLES'!F88</f>
        <v>Líderes UGT</v>
      </c>
      <c r="P46" s="597" t="str">
        <f>'5-CONTROLES'!G88</f>
        <v>Según programación</v>
      </c>
      <c r="Q46" s="579" t="s">
        <v>898</v>
      </c>
      <c r="R46" s="597" t="str">
        <f>'5-CONTROLES'!AB88</f>
        <v>Fuerte</v>
      </c>
      <c r="S46" s="597" t="str">
        <f>'5-CONTROLES'!AC88</f>
        <v>Moderado</v>
      </c>
      <c r="T46" s="597" t="str">
        <f>'5-CONTROLES'!AD88</f>
        <v>Moderado</v>
      </c>
      <c r="U46" s="597" t="str">
        <f>'5-CONTROLES'!AH88</f>
        <v>Moderado</v>
      </c>
      <c r="V46" s="607" t="str">
        <f>'5-CONTROLES'!AL88</f>
        <v>Posible</v>
      </c>
      <c r="W46" s="607" t="str">
        <f>'5-CONTROLES'!AP88</f>
        <v>Catastrófico</v>
      </c>
      <c r="X46" s="605" t="str">
        <f>'5-CONTROLES'!AQ88</f>
        <v>Extremo</v>
      </c>
      <c r="Y46" s="607" t="str">
        <f>'5-CONTROLES'!AS88</f>
        <v>Acción preventiva</v>
      </c>
      <c r="Z46" s="580" t="s">
        <v>1177</v>
      </c>
      <c r="AA46" s="579" t="s">
        <v>1145</v>
      </c>
      <c r="AB46" s="579" t="s">
        <v>680</v>
      </c>
      <c r="AC46" s="579" t="s">
        <v>898</v>
      </c>
      <c r="AD46" s="579">
        <v>1</v>
      </c>
      <c r="AE46" s="579"/>
      <c r="AF46" s="579"/>
      <c r="AG46" s="579"/>
      <c r="AH46" s="579">
        <v>1</v>
      </c>
      <c r="AI46" s="579"/>
      <c r="AJ46" s="579"/>
      <c r="AK46" s="579"/>
      <c r="AL46" s="579"/>
      <c r="AM46" s="579"/>
      <c r="AN46" s="579"/>
      <c r="AO46" s="579"/>
      <c r="AP46" s="579"/>
    </row>
    <row r="47" spans="2:42" ht="15" customHeight="1" x14ac:dyDescent="0.25">
      <c r="B47" s="613"/>
      <c r="C47" s="581"/>
      <c r="D47" s="598"/>
      <c r="E47" s="598"/>
      <c r="F47" s="183" t="str">
        <f>'3-IDENTIFICACIÓN DEL RIESGO'!H89</f>
        <v>2. Baja cobertura de capacitaciones frente a responsabilidades disciplinarias, fiscales o penales por incurrir en potenciales actos de corrupción con alcance a contratistas y funcionarios</v>
      </c>
      <c r="G47" s="598"/>
      <c r="H47" s="606"/>
      <c r="I47" s="606"/>
      <c r="J47" s="606"/>
      <c r="K47" s="608"/>
      <c r="L47" s="581"/>
      <c r="M47" s="598"/>
      <c r="N47" s="598"/>
      <c r="O47" s="598"/>
      <c r="P47" s="598"/>
      <c r="Q47" s="272"/>
      <c r="R47" s="598"/>
      <c r="S47" s="598"/>
      <c r="T47" s="598"/>
      <c r="U47" s="598"/>
      <c r="V47" s="608"/>
      <c r="W47" s="608"/>
      <c r="X47" s="606"/>
      <c r="Y47" s="608"/>
      <c r="Z47" s="581"/>
      <c r="AA47" s="272"/>
      <c r="AB47" s="272"/>
      <c r="AC47" s="272"/>
      <c r="AD47" s="272"/>
      <c r="AE47" s="272"/>
      <c r="AF47" s="272"/>
      <c r="AG47" s="272"/>
      <c r="AH47" s="272"/>
      <c r="AI47" s="272"/>
      <c r="AJ47" s="272"/>
      <c r="AK47" s="272"/>
      <c r="AL47" s="272"/>
      <c r="AM47" s="272"/>
      <c r="AN47" s="272"/>
      <c r="AO47" s="272"/>
      <c r="AP47" s="272"/>
    </row>
    <row r="48" spans="2:42" ht="53.25" customHeight="1" x14ac:dyDescent="0.25">
      <c r="B48" s="609" t="str">
        <f>'3-IDENTIFICACIÓN DEL RIESGO'!B90</f>
        <v>Administración de Tierras.</v>
      </c>
      <c r="C48" s="580" t="s">
        <v>1017</v>
      </c>
      <c r="D48" s="597" t="str">
        <f>'3-IDENTIFICACIÓN DEL RIESGO'!G90</f>
        <v>Solicitud o aceptación de dádivas por agilizar trámites o proferir decisiones administrativas relacionadas con solicitudes de limitación a la propiedad para beneficio de un particular y/o tercero</v>
      </c>
      <c r="E48" s="597" t="s">
        <v>385</v>
      </c>
      <c r="F48" s="183"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48" s="183" t="str">
        <f>'3-IDENTIFICACIÓN DEL RIESGO'!L90</f>
        <v>Detrimento patrimonial o defraudación tanto de los particulares como del Estado</v>
      </c>
      <c r="H48" s="605" t="str">
        <f>'4-VALORACIÓN DEL RIESGO'!G50</f>
        <v>Probable</v>
      </c>
      <c r="I48" s="605" t="str">
        <f>'4-VALORACIÓN DEL RIESGO'!AC50</f>
        <v>Catastrófico</v>
      </c>
      <c r="J48" s="605" t="str">
        <f>'4-VALORACIÓN DEL RIESGO'!AE50</f>
        <v>Extremo</v>
      </c>
      <c r="K48" s="607" t="str">
        <f>'4-VALORACIÓN DEL RIESGO'!AF50</f>
        <v>Reducir</v>
      </c>
      <c r="L48" s="140" t="s">
        <v>1057</v>
      </c>
      <c r="M48" s="183" t="str">
        <f>'5-CONTROLES'!L90</f>
        <v>Registrar en cada decisión de Limitación a la Propiedad proferida, la validación por parte del líder de Limitación o delegado a la Propiedad y el Asesor de la Subdirección de Administración de Tierras de la Nación-SATN.</v>
      </c>
      <c r="N48" s="183" t="str">
        <f>'5-CONTROLES'!K90</f>
        <v>Comunicaciones de Limitación a la Propiedad con vistos buenos.</v>
      </c>
      <c r="O48" s="183" t="str">
        <f>'5-CONTROLES'!F90</f>
        <v>Subdirección de Administración de Tierras de la Nación  (Profesionales asignados)</v>
      </c>
      <c r="P48" s="183" t="str">
        <f>'5-CONTROLES'!G90</f>
        <v>Trimestral</v>
      </c>
      <c r="Q48" s="153" t="s">
        <v>1091</v>
      </c>
      <c r="R48" s="183" t="str">
        <f>'5-CONTROLES'!AB90</f>
        <v>Fuerte</v>
      </c>
      <c r="S48" s="183" t="str">
        <f>'5-CONTROLES'!AC90</f>
        <v>Fuerte</v>
      </c>
      <c r="T48" s="183" t="str">
        <f>'5-CONTROLES'!AD90</f>
        <v>Fuerte</v>
      </c>
      <c r="U48" s="597" t="str">
        <f>'5-CONTROLES'!AH90</f>
        <v>Fuerte</v>
      </c>
      <c r="V48" s="607" t="str">
        <f>'5-CONTROLES'!AL90</f>
        <v>Improbable</v>
      </c>
      <c r="W48" s="607" t="str">
        <f>'5-CONTROLES'!AP90</f>
        <v>Moderado</v>
      </c>
      <c r="X48" s="605" t="str">
        <f>'5-CONTROLES'!AQ90</f>
        <v>Moderado</v>
      </c>
      <c r="Y48" s="607" t="str">
        <f>'5-CONTROLES'!AS90</f>
        <v>Acción preventiva</v>
      </c>
      <c r="Z48" s="140" t="s">
        <v>1178</v>
      </c>
      <c r="AA48" s="153" t="s">
        <v>1179</v>
      </c>
      <c r="AB48" s="153" t="s">
        <v>1147</v>
      </c>
      <c r="AC48" s="153" t="s">
        <v>1180</v>
      </c>
      <c r="AD48" s="161">
        <v>0.7</v>
      </c>
      <c r="AE48" s="153"/>
      <c r="AF48" s="161">
        <v>0.5</v>
      </c>
      <c r="AG48" s="153"/>
      <c r="AH48" s="161"/>
      <c r="AI48" s="153"/>
      <c r="AJ48" s="153"/>
      <c r="AK48" s="153"/>
      <c r="AL48" s="161">
        <v>0.2</v>
      </c>
      <c r="AM48" s="153"/>
      <c r="AN48" s="153"/>
      <c r="AO48" s="153"/>
      <c r="AP48" s="153"/>
    </row>
    <row r="49" spans="2:42" ht="48.75" customHeight="1" x14ac:dyDescent="0.25">
      <c r="B49" s="609"/>
      <c r="C49" s="581"/>
      <c r="D49" s="598"/>
      <c r="E49" s="598"/>
      <c r="F49" s="183" t="str">
        <f>'3-IDENTIFICACIÓN DEL RIESGO'!H91</f>
        <v>Desconocimiento de los requisitos establecidos en el Procedimiento ADMTI-P-006 Limitación a la Propiedad por parte de colaboradores nuevos que ingresan al grupo funcional de LP en la SATN</v>
      </c>
      <c r="G49" s="183" t="str">
        <f>'3-IDENTIFICACIÓN DEL RIESGO'!L91</f>
        <v>Investigaciones internas (control interno) o externas (por parte de órganos de control)</v>
      </c>
      <c r="H49" s="606"/>
      <c r="I49" s="606"/>
      <c r="J49" s="606"/>
      <c r="K49" s="608"/>
      <c r="L49" s="140" t="s">
        <v>1058</v>
      </c>
      <c r="M49" s="183" t="str">
        <f>'5-CONTROLES'!L91</f>
        <v>Garantizar el cumplimiento de lo controles del procedimiento, mediante la revisión cuatrimestral, hecha por el profesional (líder) del grupo funcional,  en dos decisiones administrativas.</v>
      </c>
      <c r="N49" s="183" t="str">
        <f>'5-CONTROLES'!K91</f>
        <v>Acta de reunión de revisión aleatoria de decisiones sobre Limitación a la Propiedad</v>
      </c>
      <c r="O49" s="183" t="str">
        <f>'5-CONTROLES'!F91</f>
        <v>Subdirección de Administración de Tierras de la Nación  (Profesionales asignados)</v>
      </c>
      <c r="P49" s="183" t="str">
        <f>'5-CONTROLES'!G91</f>
        <v>Cuatrimestral</v>
      </c>
      <c r="Q49" s="153" t="s">
        <v>1092</v>
      </c>
      <c r="R49" s="183" t="str">
        <f>'5-CONTROLES'!AB91</f>
        <v>Fuerte</v>
      </c>
      <c r="S49" s="183" t="str">
        <f>'5-CONTROLES'!AC91</f>
        <v>Fuerte</v>
      </c>
      <c r="T49" s="183" t="str">
        <f>'5-CONTROLES'!AD91</f>
        <v>Fuerte</v>
      </c>
      <c r="U49" s="598"/>
      <c r="V49" s="608"/>
      <c r="W49" s="608"/>
      <c r="X49" s="606"/>
      <c r="Y49" s="608"/>
      <c r="Z49" s="140" t="s">
        <v>1181</v>
      </c>
      <c r="AA49" s="153" t="s">
        <v>1182</v>
      </c>
      <c r="AB49" s="153" t="s">
        <v>1183</v>
      </c>
      <c r="AC49" s="153" t="s">
        <v>1184</v>
      </c>
      <c r="AD49" s="161">
        <v>0.8</v>
      </c>
      <c r="AE49" s="153"/>
      <c r="AF49" s="153"/>
      <c r="AG49" s="161">
        <v>0.5</v>
      </c>
      <c r="AH49" s="161"/>
      <c r="AI49" s="153"/>
      <c r="AJ49" s="153"/>
      <c r="AK49" s="153"/>
      <c r="AL49" s="153"/>
      <c r="AM49" s="161">
        <v>0.3</v>
      </c>
      <c r="AN49" s="153"/>
      <c r="AO49" s="153"/>
      <c r="AP49" s="153"/>
    </row>
    <row r="50" spans="2:42" ht="54" customHeight="1" x14ac:dyDescent="0.25">
      <c r="B50" s="609"/>
      <c r="C50" s="580" t="s">
        <v>1018</v>
      </c>
      <c r="D50" s="597" t="str">
        <f>'3-IDENTIFICACIÓN DEL RIESGO'!G92</f>
        <v>Uso de la  información sobre adjudicación  de baldíos a Entidades de Derecho Público para beneficio particular o de terceros</v>
      </c>
      <c r="E50" s="597" t="s">
        <v>385</v>
      </c>
      <c r="F50" s="183" t="str">
        <f>'3-IDENTIFICACIÓN DEL RIESGO'!H92</f>
        <v xml:space="preserve">Presencia de intereses particulares o conductas de recibir o solicitar beneficios en la adjudicación de terrenos baldíos de la Nación a Entidades de Derecho Público por parte del profesional de SATN designado </v>
      </c>
      <c r="G50" s="183" t="str">
        <f>'3-IDENTIFICACIÓN DEL RIESGO'!L92</f>
        <v>Afectación en el logro de indicadores y metas asociadas a Entidades de Derecho Público aprobadas en la SATN</v>
      </c>
      <c r="H50" s="605" t="str">
        <f>'4-VALORACIÓN DEL RIESGO'!G51</f>
        <v>Posible</v>
      </c>
      <c r="I50" s="605" t="str">
        <f>'4-VALORACIÓN DEL RIESGO'!AC51</f>
        <v>Catastrófico</v>
      </c>
      <c r="J50" s="605" t="str">
        <f>'4-VALORACIÓN DEL RIESGO'!AE51</f>
        <v>Extremo</v>
      </c>
      <c r="K50" s="607" t="str">
        <f>'4-VALORACIÓN DEL RIESGO'!AF51</f>
        <v>Reducir</v>
      </c>
      <c r="L50" s="140" t="s">
        <v>1059</v>
      </c>
      <c r="M50" s="183" t="str">
        <f>'5-CONTROLES'!L92</f>
        <v>Realizar la revisión jurídica inicial y técnica de las solicitudes de adjudicación de baldíos a Entidades de Derecho Público-EDP, recibidos en la Subdirección de Administración de Tierras de la Nación-SATN.</v>
      </c>
      <c r="N50" s="183" t="str">
        <f>'5-CONTROLES'!K92</f>
        <v>ACCTI-F-065 Forma Auto de Archivo por Desistimiento Tácito o Expreso</v>
      </c>
      <c r="O50" s="183" t="str">
        <f>'5-CONTROLES'!F92</f>
        <v>Subdirección de Administración de Tierras de la Nación  (Profesionales asignados)</v>
      </c>
      <c r="P50" s="183" t="str">
        <f>'5-CONTROLES'!G92</f>
        <v>Cuatrimestral</v>
      </c>
      <c r="Q50" s="153" t="s">
        <v>1093</v>
      </c>
      <c r="R50" s="183" t="str">
        <f>'5-CONTROLES'!AB92</f>
        <v>Fuerte</v>
      </c>
      <c r="S50" s="183" t="str">
        <f>'5-CONTROLES'!AC92</f>
        <v>Fuerte</v>
      </c>
      <c r="T50" s="183" t="str">
        <f>'5-CONTROLES'!AD92</f>
        <v>Fuerte</v>
      </c>
      <c r="U50" s="597" t="str">
        <f>'5-CONTROLES'!AH92</f>
        <v>Fuerte</v>
      </c>
      <c r="V50" s="607" t="str">
        <f>'5-CONTROLES'!AL92</f>
        <v>Rara Vez</v>
      </c>
      <c r="W50" s="607" t="str">
        <f>'5-CONTROLES'!AP92</f>
        <v>Moderado</v>
      </c>
      <c r="X50" s="605" t="str">
        <f>'5-CONTROLES'!AQ92</f>
        <v>Moderado</v>
      </c>
      <c r="Y50" s="607" t="str">
        <f>'5-CONTROLES'!AS92</f>
        <v>Acción preventiva</v>
      </c>
      <c r="Z50" s="140" t="s">
        <v>1185</v>
      </c>
      <c r="AA50" s="153" t="s">
        <v>1186</v>
      </c>
      <c r="AB50" s="153" t="s">
        <v>1147</v>
      </c>
      <c r="AC50" s="153" t="s">
        <v>1187</v>
      </c>
      <c r="AD50" s="161">
        <v>0.7</v>
      </c>
      <c r="AE50" s="153"/>
      <c r="AF50" s="161">
        <v>0.5</v>
      </c>
      <c r="AG50" s="153"/>
      <c r="AH50" s="161"/>
      <c r="AI50" s="153"/>
      <c r="AJ50" s="153"/>
      <c r="AK50" s="153"/>
      <c r="AL50" s="161">
        <v>0.2</v>
      </c>
      <c r="AM50" s="153"/>
      <c r="AN50" s="153"/>
      <c r="AO50" s="153"/>
      <c r="AP50" s="153"/>
    </row>
    <row r="51" spans="2:42" ht="32.25" customHeight="1" x14ac:dyDescent="0.25">
      <c r="B51" s="609"/>
      <c r="C51" s="581"/>
      <c r="D51" s="598"/>
      <c r="E51" s="598"/>
      <c r="F51" s="183" t="str">
        <f>'3-IDENTIFICACIÓN DEL RIESGO'!H93</f>
        <v>Desconocimiento de los requisitos establecidos en el Procedimiento de Adjudicación de Baldíos a Entidades de Derecho Público por colaboradores nuevos que ingresan al grupo funcional de EDP en la SATN</v>
      </c>
      <c r="G51" s="183" t="str">
        <f>'3-IDENTIFICACIÓN DEL RIESGO'!L93</f>
        <v>Investigaciones internas (control interno) o externas (por parte de órganos de control)</v>
      </c>
      <c r="H51" s="606"/>
      <c r="I51" s="606"/>
      <c r="J51" s="606"/>
      <c r="K51" s="608"/>
      <c r="L51" s="140" t="s">
        <v>1060</v>
      </c>
      <c r="M51" s="183" t="str">
        <f>'5-CONTROLES'!L93</f>
        <v>Actualizar la matriz de seguimiento de solicitudes de Entidades de Derecho Público-EDP, según trámites adelantados.</v>
      </c>
      <c r="N51" s="183" t="str">
        <f>'5-CONTROLES'!K93</f>
        <v>ACCTI-F-032  Matriz de seguimiento de solicitudes de EDP</v>
      </c>
      <c r="O51" s="183" t="str">
        <f>'5-CONTROLES'!F93</f>
        <v>Subdirección de Administración de Tierras de la Nación  (Profesionales asignados)</v>
      </c>
      <c r="P51" s="183" t="str">
        <f>'5-CONTROLES'!G93</f>
        <v>Cuatrimestral</v>
      </c>
      <c r="Q51" s="153" t="s">
        <v>1094</v>
      </c>
      <c r="R51" s="183" t="str">
        <f>'5-CONTROLES'!AB93</f>
        <v>Fuerte</v>
      </c>
      <c r="S51" s="183" t="str">
        <f>'5-CONTROLES'!AC93</f>
        <v>Fuerte</v>
      </c>
      <c r="T51" s="183" t="str">
        <f>'5-CONTROLES'!AD93</f>
        <v>Fuerte</v>
      </c>
      <c r="U51" s="598"/>
      <c r="V51" s="608"/>
      <c r="W51" s="608"/>
      <c r="X51" s="606"/>
      <c r="Y51" s="608"/>
      <c r="Z51" s="140" t="s">
        <v>1188</v>
      </c>
      <c r="AA51" s="153" t="s">
        <v>1189</v>
      </c>
      <c r="AB51" s="153" t="s">
        <v>1190</v>
      </c>
      <c r="AC51" s="153" t="s">
        <v>1191</v>
      </c>
      <c r="AD51" s="161">
        <v>0.7</v>
      </c>
      <c r="AE51" s="153"/>
      <c r="AF51" s="153"/>
      <c r="AG51" s="161">
        <v>0.5</v>
      </c>
      <c r="AH51" s="161"/>
      <c r="AI51" s="153"/>
      <c r="AJ51" s="153"/>
      <c r="AK51" s="153"/>
      <c r="AL51" s="153"/>
      <c r="AM51" s="161">
        <v>0.2</v>
      </c>
      <c r="AN51" s="153"/>
      <c r="AO51" s="153"/>
      <c r="AP51" s="153"/>
    </row>
    <row r="52" spans="2:42" ht="35.25" customHeight="1" x14ac:dyDescent="0.25">
      <c r="B52" s="609"/>
      <c r="C52" s="580" t="s">
        <v>1019</v>
      </c>
      <c r="D52" s="597" t="str">
        <f>'3-IDENTIFICACIÓN DEL RIESGO'!G94</f>
        <v>Ofrecer en la UGT promesa de éxito en la realización o priorización de un trámite a cambio de un beneficio personal</v>
      </c>
      <c r="E52" s="597" t="s">
        <v>385</v>
      </c>
      <c r="F52" s="183" t="str">
        <f>'3-IDENTIFICACIÓN DEL RIESGO'!H94</f>
        <v>1. Falta de ética profesional del funcionario o personal vinculado a la entidad.</v>
      </c>
      <c r="G52" s="597" t="str">
        <f>'3-IDENTIFICACIÓN DEL RIESGO'!L94</f>
        <v>1. Afectación de credibilidad e imagen institucional</v>
      </c>
      <c r="H52" s="605" t="str">
        <f>'4-VALORACIÓN DEL RIESGO'!G52</f>
        <v>Probable</v>
      </c>
      <c r="I52" s="605" t="str">
        <f>'4-VALORACIÓN DEL RIESGO'!AC52</f>
        <v>Catastrófico</v>
      </c>
      <c r="J52" s="605" t="str">
        <f>'4-VALORACIÓN DEL RIESGO'!AE52</f>
        <v>Extremo</v>
      </c>
      <c r="K52" s="607" t="str">
        <f>'4-VALORACIÓN DEL RIESGO'!AF52</f>
        <v>Reducir</v>
      </c>
      <c r="L52" s="585" t="s">
        <v>1061</v>
      </c>
      <c r="M52" s="597" t="str">
        <f>'5-CONTROLES'!L94</f>
        <v>Jornada de capacitación a los colaboradores de las Unidades de Gestión Territorial, con el fin de que conozcan las sanciones a las cuales son merecedores en caso de incurrir en actos de corrupción</v>
      </c>
      <c r="N52" s="597" t="str">
        <f>'5-CONTROLES'!K94</f>
        <v>Listas de asistencia y/o actas de reunión</v>
      </c>
      <c r="O52" s="597" t="str">
        <f>'5-CONTROLES'!F94</f>
        <v>Líderes UGT</v>
      </c>
      <c r="P52" s="597" t="str">
        <f>'5-CONTROLES'!G94</f>
        <v>Según programación</v>
      </c>
      <c r="Q52" s="599" t="s">
        <v>898</v>
      </c>
      <c r="R52" s="597" t="str">
        <f>'5-CONTROLES'!AB94</f>
        <v>Fuerte</v>
      </c>
      <c r="S52" s="597" t="str">
        <f>'5-CONTROLES'!AC94</f>
        <v>Moderado</v>
      </c>
      <c r="T52" s="597" t="str">
        <f>'5-CONTROLES'!AD94</f>
        <v>Moderado</v>
      </c>
      <c r="U52" s="597" t="str">
        <f>'5-CONTROLES'!AH94</f>
        <v>Moderado</v>
      </c>
      <c r="V52" s="607" t="str">
        <f>'5-CONTROLES'!AL94</f>
        <v>Posible</v>
      </c>
      <c r="W52" s="607" t="str">
        <f>'5-CONTROLES'!AP94</f>
        <v>Catastrófico</v>
      </c>
      <c r="X52" s="605" t="str">
        <f>'5-CONTROLES'!AQ94</f>
        <v>Extremo</v>
      </c>
      <c r="Y52" s="607" t="str">
        <f>'5-CONTROLES'!AS94</f>
        <v>Acción preventiva</v>
      </c>
      <c r="Z52" s="585" t="s">
        <v>1192</v>
      </c>
      <c r="AA52" s="579" t="s">
        <v>1145</v>
      </c>
      <c r="AB52" s="579" t="s">
        <v>680</v>
      </c>
      <c r="AC52" s="579" t="s">
        <v>898</v>
      </c>
      <c r="AD52" s="579">
        <v>1</v>
      </c>
      <c r="AE52" s="579"/>
      <c r="AF52" s="579"/>
      <c r="AG52" s="579"/>
      <c r="AH52" s="587"/>
      <c r="AI52" s="579"/>
      <c r="AJ52" s="579"/>
      <c r="AK52" s="579"/>
      <c r="AL52" s="579"/>
      <c r="AM52" s="579">
        <v>1</v>
      </c>
      <c r="AN52" s="579"/>
      <c r="AO52" s="579"/>
      <c r="AP52" s="579"/>
    </row>
    <row r="53" spans="2:42" x14ac:dyDescent="0.25">
      <c r="B53" s="609"/>
      <c r="C53" s="581"/>
      <c r="D53" s="598"/>
      <c r="E53" s="598"/>
      <c r="F53" s="183" t="str">
        <f>'3-IDENTIFICACIÓN DEL RIESGO'!H95</f>
        <v>2. Presiones por las partes interesadas</v>
      </c>
      <c r="G53" s="598"/>
      <c r="H53" s="606"/>
      <c r="I53" s="606"/>
      <c r="J53" s="606"/>
      <c r="K53" s="608"/>
      <c r="L53" s="586"/>
      <c r="M53" s="598"/>
      <c r="N53" s="598"/>
      <c r="O53" s="598"/>
      <c r="P53" s="598"/>
      <c r="Q53" s="600"/>
      <c r="R53" s="598"/>
      <c r="S53" s="598"/>
      <c r="T53" s="598"/>
      <c r="U53" s="598"/>
      <c r="V53" s="608"/>
      <c r="W53" s="608"/>
      <c r="X53" s="606"/>
      <c r="Y53" s="608"/>
      <c r="Z53" s="586"/>
      <c r="AA53" s="584"/>
      <c r="AB53" s="272"/>
      <c r="AC53" s="584"/>
      <c r="AD53" s="584"/>
      <c r="AE53" s="584"/>
      <c r="AF53" s="584"/>
      <c r="AG53" s="584"/>
      <c r="AH53" s="584"/>
      <c r="AI53" s="584"/>
      <c r="AJ53" s="584"/>
      <c r="AK53" s="584"/>
      <c r="AL53" s="584"/>
      <c r="AM53" s="584"/>
      <c r="AN53" s="584"/>
      <c r="AO53" s="584"/>
      <c r="AP53" s="584"/>
    </row>
    <row r="54" spans="2:42" ht="173.25" customHeight="1" x14ac:dyDescent="0.25">
      <c r="B54" s="609" t="str">
        <f>'3-IDENTIFICACIÓN DEL RIESGO'!B110</f>
        <v>Gestión de la Información</v>
      </c>
      <c r="C54" s="580" t="s">
        <v>1020</v>
      </c>
      <c r="D54" s="597"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54" s="597" t="s">
        <v>385</v>
      </c>
      <c r="F54" s="597" t="str">
        <f>'3-IDENTIFICACIÓN DEL RIESGO'!H110</f>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v>
      </c>
      <c r="G54" s="597" t="str">
        <f>'3-IDENTIFICACIÓN DEL RIESGO'!L110</f>
        <v>* Afectación en el desarrollo de las actividades misionales.
* Investigaciones por parte de órganos de control.
* Afectación de credibilidad e imagen institucional
* Detrimento patrimonial</v>
      </c>
      <c r="H54" s="605" t="str">
        <f>'4-VALORACIÓN DEL RIESGO'!G60</f>
        <v>Probable</v>
      </c>
      <c r="I54" s="605" t="str">
        <f>'4-VALORACIÓN DEL RIESGO'!AC60</f>
        <v>Catastrófico</v>
      </c>
      <c r="J54" s="605" t="str">
        <f>'4-VALORACIÓN DEL RIESGO'!AE60</f>
        <v>Extremo</v>
      </c>
      <c r="K54" s="607" t="str">
        <f>'4-VALORACIÓN DEL RIESGO'!AF60</f>
        <v>Reducir</v>
      </c>
      <c r="L54" s="580" t="s">
        <v>1062</v>
      </c>
      <c r="M54" s="597" t="str">
        <f>'5-CONTROLES'!L110</f>
        <v>El Asesor de la Dirección de Gestión de Ordenamiento Social de La Propiedad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54" s="597" t="str">
        <f>'5-CONTROLES'!K110</f>
        <v xml:space="preserve">Matriz control de Calidad </v>
      </c>
      <c r="O54" s="597" t="str">
        <f>'5-CONTROLES'!F110</f>
        <v>Dirección de Gestión de Ordenamiento Social de La Propiedad
 ( Geografía y Topografía)</v>
      </c>
      <c r="P54" s="597" t="str">
        <f>'5-CONTROLES'!G110</f>
        <v xml:space="preserve">cada vez que se recibe una solicitud </v>
      </c>
      <c r="Q54" s="579" t="s">
        <v>1095</v>
      </c>
      <c r="R54" s="597" t="str">
        <f>'5-CONTROLES'!AB110</f>
        <v>Fuerte</v>
      </c>
      <c r="S54" s="597" t="str">
        <f>'5-CONTROLES'!AC110</f>
        <v>Moderado</v>
      </c>
      <c r="T54" s="597" t="str">
        <f>'5-CONTROLES'!AD110</f>
        <v>Moderado</v>
      </c>
      <c r="U54" s="597" t="str">
        <f>'5-CONTROLES'!AH110</f>
        <v>Moderado</v>
      </c>
      <c r="V54" s="607" t="str">
        <f>'5-CONTROLES'!AL110</f>
        <v>Posible</v>
      </c>
      <c r="W54" s="607" t="str">
        <f>'5-CONTROLES'!AP110</f>
        <v>Catastrófico</v>
      </c>
      <c r="X54" s="605" t="str">
        <f>'5-CONTROLES'!AQ110</f>
        <v>Extremo</v>
      </c>
      <c r="Y54" s="607" t="str">
        <f>'5-CONTROLES'!AS110</f>
        <v>Acción preventiva</v>
      </c>
      <c r="Z54" s="580" t="s">
        <v>995</v>
      </c>
      <c r="AA54" s="579" t="s">
        <v>996</v>
      </c>
      <c r="AB54" s="579" t="s">
        <v>994</v>
      </c>
      <c r="AC54" s="579" t="s">
        <v>997</v>
      </c>
      <c r="AD54" s="579">
        <v>2</v>
      </c>
      <c r="AE54" s="579"/>
      <c r="AF54" s="579">
        <v>1</v>
      </c>
      <c r="AG54" s="579"/>
      <c r="AH54" s="579"/>
      <c r="AI54" s="579"/>
      <c r="AJ54" s="579"/>
      <c r="AK54" s="579">
        <v>1</v>
      </c>
      <c r="AL54" s="579"/>
      <c r="AM54" s="579"/>
      <c r="AN54" s="579"/>
      <c r="AO54" s="579"/>
      <c r="AP54" s="579"/>
    </row>
    <row r="55" spans="2:42" x14ac:dyDescent="0.25">
      <c r="B55" s="609"/>
      <c r="C55" s="581"/>
      <c r="D55" s="598"/>
      <c r="E55" s="598"/>
      <c r="F55" s="598"/>
      <c r="G55" s="598"/>
      <c r="H55" s="606"/>
      <c r="I55" s="606"/>
      <c r="J55" s="606"/>
      <c r="K55" s="608"/>
      <c r="L55" s="581"/>
      <c r="M55" s="598"/>
      <c r="N55" s="598"/>
      <c r="O55" s="598"/>
      <c r="P55" s="598"/>
      <c r="Q55" s="272"/>
      <c r="R55" s="598"/>
      <c r="S55" s="598"/>
      <c r="T55" s="598"/>
      <c r="U55" s="598"/>
      <c r="V55" s="608"/>
      <c r="W55" s="608"/>
      <c r="X55" s="606"/>
      <c r="Y55" s="608"/>
      <c r="Z55" s="581"/>
      <c r="AA55" s="272"/>
      <c r="AB55" s="272"/>
      <c r="AC55" s="272"/>
      <c r="AD55" s="272"/>
      <c r="AE55" s="272"/>
      <c r="AF55" s="272"/>
      <c r="AG55" s="272"/>
      <c r="AH55" s="272"/>
      <c r="AI55" s="272"/>
      <c r="AJ55" s="272"/>
      <c r="AK55" s="272"/>
      <c r="AL55" s="272"/>
      <c r="AM55" s="272"/>
      <c r="AN55" s="272"/>
      <c r="AO55" s="272"/>
      <c r="AP55" s="272"/>
    </row>
    <row r="56" spans="2:42" ht="25.5" x14ac:dyDescent="0.25">
      <c r="B56" s="612" t="str">
        <f>'3-IDENTIFICACIÓN DEL RIESGO'!B120</f>
        <v>Gestión del Talento Humano</v>
      </c>
      <c r="C56" s="580" t="s">
        <v>902</v>
      </c>
      <c r="D56" s="597" t="str">
        <f>'3-IDENTIFICACIÓN DEL RIESGO'!G120</f>
        <v>Vinculación de personal sin cumplimiento de requisitos mínimos en beneficio particular o de un tercero.</v>
      </c>
      <c r="E56" s="597" t="s">
        <v>385</v>
      </c>
      <c r="F56" s="183" t="str">
        <f>'3-IDENTIFICACIÓN DEL RIESGO'!H120</f>
        <v xml:space="preserve">Intereses de terceros. Omisión intencional en la aplicación de criterios definidos en el Manual de Funciones, competencias y requisitos o la  modificación de los mismos </v>
      </c>
      <c r="G56" s="183" t="str">
        <f>'3-IDENTIFICACIÓN DEL RIESGO'!L120</f>
        <v xml:space="preserve"> Investigaciones por parte de órganos de control.</v>
      </c>
      <c r="H56" s="605" t="str">
        <f>'4-VALORACIÓN DEL RIESGO'!G65</f>
        <v>Rara Vez</v>
      </c>
      <c r="I56" s="605" t="str">
        <f>'4-VALORACIÓN DEL RIESGO'!AC65</f>
        <v>Mayor</v>
      </c>
      <c r="J56" s="605" t="str">
        <f>'4-VALORACIÓN DEL RIESGO'!AE65</f>
        <v>Alto</v>
      </c>
      <c r="K56" s="607" t="str">
        <f>'4-VALORACIÓN DEL RIESGO'!AF65</f>
        <v>Reducir</v>
      </c>
      <c r="L56" s="580" t="s">
        <v>907</v>
      </c>
      <c r="M56" s="597" t="str">
        <f>'5-CONTROLES'!L120</f>
        <v>Verificar el cumplimiento de los requisitos exigidos por el empleo a proveer, de acuerdo con los requisitos de Ley y los contemplados en el Manual Específico de Funciones y de Competencias Laborales de la Agencia.</v>
      </c>
      <c r="N56" s="597" t="str">
        <f>'5-CONTROLES'!K120</f>
        <v>Formato Cumplimiento Requisitos Mínimos GTHU-F-010, diligenciado por el profesional designado.</v>
      </c>
      <c r="O56" s="597" t="str">
        <f>'5-CONTROLES'!F120</f>
        <v>Profesionales de la Subdirección de Talento Humano que realizan verificación de requisitos mínimos</v>
      </c>
      <c r="P56" s="597" t="str">
        <f>'5-CONTROLES'!G120</f>
        <v>Anual</v>
      </c>
      <c r="Q56" s="579" t="s">
        <v>1096</v>
      </c>
      <c r="R56" s="597" t="str">
        <f>'5-CONTROLES'!AB120</f>
        <v>Moderado</v>
      </c>
      <c r="S56" s="597" t="str">
        <f>'5-CONTROLES'!AC120</f>
        <v>Fuerte</v>
      </c>
      <c r="T56" s="597" t="str">
        <f>'5-CONTROLES'!AD120</f>
        <v>Moderado</v>
      </c>
      <c r="U56" s="597" t="str">
        <f>'5-CONTROLES'!AH120</f>
        <v>Moderado</v>
      </c>
      <c r="V56" s="607" t="str">
        <f>'5-CONTROLES'!AL120</f>
        <v>Rara Vez</v>
      </c>
      <c r="W56" s="607" t="str">
        <f>'5-CONTROLES'!AP120</f>
        <v>Moderado</v>
      </c>
      <c r="X56" s="605" t="str">
        <f>'5-CONTROLES'!AQ120</f>
        <v>Moderado</v>
      </c>
      <c r="Y56" s="607" t="str">
        <f>'5-CONTROLES'!AS120</f>
        <v>Acción preventiva</v>
      </c>
      <c r="Z56" s="580" t="s">
        <v>913</v>
      </c>
      <c r="AA56" s="579" t="s">
        <v>1193</v>
      </c>
      <c r="AB56" s="579" t="s">
        <v>1194</v>
      </c>
      <c r="AC56" s="579" t="s">
        <v>1195</v>
      </c>
      <c r="AD56" s="582">
        <v>1</v>
      </c>
      <c r="AE56" s="579"/>
      <c r="AF56" s="579"/>
      <c r="AG56" s="579"/>
      <c r="AH56" s="579"/>
      <c r="AI56" s="579"/>
      <c r="AJ56" s="579"/>
      <c r="AK56" s="579"/>
      <c r="AL56" s="579"/>
      <c r="AM56" s="579"/>
      <c r="AN56" s="579"/>
      <c r="AO56" s="579"/>
      <c r="AP56" s="582">
        <v>1</v>
      </c>
    </row>
    <row r="57" spans="2:42" ht="25.5" x14ac:dyDescent="0.25">
      <c r="B57" s="613"/>
      <c r="C57" s="581"/>
      <c r="D57" s="598"/>
      <c r="E57" s="598"/>
      <c r="F57" s="183" t="str">
        <f>'3-IDENTIFICACIÓN DEL RIESGO'!H121</f>
        <v xml:space="preserve">  No validación de la información aportada por los aspirantes o verificación sesgada de cumplimiento de requisitos de vinculación.</v>
      </c>
      <c r="G57" s="183" t="str">
        <f>'3-IDENTIFICACIÓN DEL RIESGO'!L121</f>
        <v>Perdida de la credibilidad institucional</v>
      </c>
      <c r="H57" s="606"/>
      <c r="I57" s="606"/>
      <c r="J57" s="606"/>
      <c r="K57" s="608"/>
      <c r="L57" s="581"/>
      <c r="M57" s="598"/>
      <c r="N57" s="598"/>
      <c r="O57" s="598"/>
      <c r="P57" s="598"/>
      <c r="Q57" s="272"/>
      <c r="R57" s="598"/>
      <c r="S57" s="598"/>
      <c r="T57" s="598"/>
      <c r="U57" s="598"/>
      <c r="V57" s="608"/>
      <c r="W57" s="608"/>
      <c r="X57" s="606"/>
      <c r="Y57" s="608"/>
      <c r="Z57" s="581"/>
      <c r="AA57" s="584"/>
      <c r="AB57" s="584"/>
      <c r="AC57" s="584"/>
      <c r="AD57" s="584"/>
      <c r="AE57" s="584"/>
      <c r="AF57" s="584"/>
      <c r="AG57" s="584"/>
      <c r="AH57" s="584"/>
      <c r="AI57" s="584"/>
      <c r="AJ57" s="584"/>
      <c r="AK57" s="584"/>
      <c r="AL57" s="584"/>
      <c r="AM57" s="584"/>
      <c r="AN57" s="584"/>
      <c r="AO57" s="584"/>
      <c r="AP57" s="584"/>
    </row>
    <row r="58" spans="2:42" ht="25.5" customHeight="1" x14ac:dyDescent="0.25">
      <c r="B58" s="613"/>
      <c r="C58" s="580" t="s">
        <v>903</v>
      </c>
      <c r="D58" s="597" t="str">
        <f>'3-IDENTIFICACIÓN DEL RIESGO'!G122</f>
        <v>Pérdida o manipulación de  expedientes de historia laboral para beneficio personal o de tercero.</v>
      </c>
      <c r="E58" s="597" t="s">
        <v>385</v>
      </c>
      <c r="F58" s="183" t="str">
        <f>'3-IDENTIFICACIÓN DEL RIESGO'!H122</f>
        <v xml:space="preserve"> Interés en ocultar o manipular antecedentes laborales</v>
      </c>
      <c r="G58" s="183" t="str">
        <f>'3-IDENTIFICACIÓN DEL RIESGO'!L122</f>
        <v xml:space="preserve"> Investigaciones por parte de órganos de control</v>
      </c>
      <c r="H58" s="605" t="str">
        <f>'4-VALORACIÓN DEL RIESGO'!G66</f>
        <v>Rara Vez</v>
      </c>
      <c r="I58" s="605" t="str">
        <f>'4-VALORACIÓN DEL RIESGO'!AC66</f>
        <v>Mayor</v>
      </c>
      <c r="J58" s="605" t="str">
        <f>'4-VALORACIÓN DEL RIESGO'!AE66</f>
        <v>Alto</v>
      </c>
      <c r="K58" s="607" t="str">
        <f>'4-VALORACIÓN DEL RIESGO'!AF66</f>
        <v>Reducir</v>
      </c>
      <c r="L58" s="580" t="s">
        <v>908</v>
      </c>
      <c r="M58" s="597" t="str">
        <f>'5-CONTROLES'!L122</f>
        <v>Diligenciamiento de la hoja de control de los expedientes de hoja de vida por parte del servidor público encargado de la custodia de las hojas de vida</v>
      </c>
      <c r="N58" s="597" t="str">
        <f>'5-CONTROLES'!K122</f>
        <v xml:space="preserve">Reporte Hojas de control de los expedientes de hoja de vida diligenciados </v>
      </c>
      <c r="O58" s="597" t="str">
        <f>'5-CONTROLES'!F122</f>
        <v>Funcionario designado para la custodia de expedientes</v>
      </c>
      <c r="P58" s="597" t="str">
        <f>'5-CONTROLES'!G122</f>
        <v>Anual</v>
      </c>
      <c r="Q58" s="579" t="s">
        <v>1097</v>
      </c>
      <c r="R58" s="597" t="str">
        <f>'5-CONTROLES'!AB122</f>
        <v>Moderado</v>
      </c>
      <c r="S58" s="597" t="str">
        <f>'5-CONTROLES'!AC122</f>
        <v>Moderado</v>
      </c>
      <c r="T58" s="597" t="str">
        <f>'5-CONTROLES'!AD122</f>
        <v>Moderado</v>
      </c>
      <c r="U58" s="597" t="str">
        <f>'5-CONTROLES'!AH122</f>
        <v>Moderado</v>
      </c>
      <c r="V58" s="607" t="str">
        <f>'5-CONTROLES'!AL122</f>
        <v>Rara Vez</v>
      </c>
      <c r="W58" s="607" t="str">
        <f>'5-CONTROLES'!AP122</f>
        <v>Moderado</v>
      </c>
      <c r="X58" s="605" t="str">
        <f>'5-CONTROLES'!AQ122</f>
        <v>Moderado</v>
      </c>
      <c r="Y58" s="607" t="str">
        <f>'5-CONTROLES'!AS122</f>
        <v>Acción preventiva</v>
      </c>
      <c r="Z58" s="580" t="s">
        <v>914</v>
      </c>
      <c r="AA58" s="579" t="s">
        <v>1196</v>
      </c>
      <c r="AB58" s="579" t="s">
        <v>1197</v>
      </c>
      <c r="AC58" s="579" t="s">
        <v>1198</v>
      </c>
      <c r="AD58" s="582">
        <v>0.9</v>
      </c>
      <c r="AE58" s="579"/>
      <c r="AF58" s="579"/>
      <c r="AG58" s="579"/>
      <c r="AH58" s="579"/>
      <c r="AI58" s="579"/>
      <c r="AJ58" s="579"/>
      <c r="AK58" s="579"/>
      <c r="AL58" s="579"/>
      <c r="AM58" s="579"/>
      <c r="AN58" s="579"/>
      <c r="AO58" s="579"/>
      <c r="AP58" s="582">
        <v>0.9</v>
      </c>
    </row>
    <row r="59" spans="2:42" x14ac:dyDescent="0.25">
      <c r="B59" s="613"/>
      <c r="C59" s="581"/>
      <c r="D59" s="598"/>
      <c r="E59" s="598"/>
      <c r="F59" s="183" t="str">
        <f>'3-IDENTIFICACIÓN DEL RIESGO'!H123</f>
        <v xml:space="preserve"> Debilidad en la aplicación de controles para la debida custodia de los expedientes</v>
      </c>
      <c r="G59" s="183" t="str">
        <f>'3-IDENTIFICACIÓN DEL RIESGO'!L123</f>
        <v>Pérdida de la credibilidad institucional</v>
      </c>
      <c r="H59" s="606"/>
      <c r="I59" s="606"/>
      <c r="J59" s="606"/>
      <c r="K59" s="608"/>
      <c r="L59" s="581"/>
      <c r="M59" s="598"/>
      <c r="N59" s="598"/>
      <c r="O59" s="598"/>
      <c r="P59" s="598"/>
      <c r="Q59" s="272"/>
      <c r="R59" s="598"/>
      <c r="S59" s="598"/>
      <c r="T59" s="598"/>
      <c r="U59" s="598"/>
      <c r="V59" s="608"/>
      <c r="W59" s="608"/>
      <c r="X59" s="606"/>
      <c r="Y59" s="608"/>
      <c r="Z59" s="581"/>
      <c r="AA59" s="272"/>
      <c r="AB59" s="272"/>
      <c r="AC59" s="272"/>
      <c r="AD59" s="583"/>
      <c r="AE59" s="272"/>
      <c r="AF59" s="272"/>
      <c r="AG59" s="272"/>
      <c r="AH59" s="272"/>
      <c r="AI59" s="272"/>
      <c r="AJ59" s="272"/>
      <c r="AK59" s="272"/>
      <c r="AL59" s="272"/>
      <c r="AM59" s="272"/>
      <c r="AN59" s="272"/>
      <c r="AO59" s="272"/>
      <c r="AP59" s="583"/>
    </row>
    <row r="60" spans="2:42" ht="51" customHeight="1" x14ac:dyDescent="0.25">
      <c r="B60" s="613"/>
      <c r="C60" s="580" t="s">
        <v>904</v>
      </c>
      <c r="D60" s="597" t="str">
        <f>'3-IDENTIFICACIÓN DEL RIESGO'!G124</f>
        <v>Pérdida de documentación en los expedientes de procesos de investigación disciplinaria, en beneficio del o de los investigados</v>
      </c>
      <c r="E60" s="597" t="s">
        <v>385</v>
      </c>
      <c r="F60" s="597" t="str">
        <f>'3-IDENTIFICACIÓN DEL RIESGO'!H124</f>
        <v>Falta de control del expediente disciplinario</v>
      </c>
      <c r="G60" s="183" t="str">
        <f>'3-IDENTIFICACIÓN DEL RIESGO'!L124</f>
        <v>Investigaciones por parte de órganos de control</v>
      </c>
      <c r="H60" s="605" t="str">
        <f>'4-VALORACIÓN DEL RIESGO'!G67</f>
        <v>Posible</v>
      </c>
      <c r="I60" s="605" t="str">
        <f>'4-VALORACIÓN DEL RIESGO'!AC67</f>
        <v>Catastrófico</v>
      </c>
      <c r="J60" s="605" t="str">
        <f>'4-VALORACIÓN DEL RIESGO'!AE67</f>
        <v>Extremo</v>
      </c>
      <c r="K60" s="607" t="str">
        <f>'4-VALORACIÓN DEL RIESGO'!AF67</f>
        <v>Reducir</v>
      </c>
      <c r="L60" s="580" t="s">
        <v>909</v>
      </c>
      <c r="M60" s="597" t="str">
        <f>'5-CONTROLES'!L124</f>
        <v>Digitalización de expedientes disciplinarios archivados</v>
      </c>
      <c r="N60" s="597" t="str">
        <f>'5-CONTROLES'!K124</f>
        <v>Matriz de seguimiento y control de procesos disciplinarios</v>
      </c>
      <c r="O60" s="597" t="str">
        <f>'5-CONTROLES'!F124</f>
        <v>Oficina Jurídica - Grupo de Control Interno Disciplinario</v>
      </c>
      <c r="P60" s="597" t="str">
        <f>'5-CONTROLES'!G124</f>
        <v>Trimestral</v>
      </c>
      <c r="Q60" s="579" t="s">
        <v>899</v>
      </c>
      <c r="R60" s="597" t="str">
        <f>'5-CONTROLES'!AB124</f>
        <v>Moderado</v>
      </c>
      <c r="S60" s="597" t="str">
        <f>'5-CONTROLES'!AC124</f>
        <v>Moderado</v>
      </c>
      <c r="T60" s="597" t="str">
        <f>'5-CONTROLES'!AD124</f>
        <v>Moderado</v>
      </c>
      <c r="U60" s="597" t="str">
        <f>'5-CONTROLES'!AH124</f>
        <v>Moderado</v>
      </c>
      <c r="V60" s="607" t="str">
        <f>'5-CONTROLES'!AL124</f>
        <v>Improbable</v>
      </c>
      <c r="W60" s="607" t="str">
        <f>'5-CONTROLES'!AP124</f>
        <v>Catastrófico</v>
      </c>
      <c r="X60" s="605" t="str">
        <f>'5-CONTROLES'!AQ124</f>
        <v>Extremo</v>
      </c>
      <c r="Y60" s="607" t="str">
        <f>'5-CONTROLES'!AS124</f>
        <v>Acción preventiva</v>
      </c>
      <c r="Z60" s="580" t="s">
        <v>915</v>
      </c>
      <c r="AA60" s="579" t="s">
        <v>919</v>
      </c>
      <c r="AB60" s="579" t="s">
        <v>925</v>
      </c>
      <c r="AC60" s="579" t="s">
        <v>920</v>
      </c>
      <c r="AD60" s="579">
        <v>1</v>
      </c>
      <c r="AE60" s="579"/>
      <c r="AF60" s="579"/>
      <c r="AG60" s="579"/>
      <c r="AH60" s="579"/>
      <c r="AI60" s="579"/>
      <c r="AJ60" s="579"/>
      <c r="AK60" s="579"/>
      <c r="AL60" s="579"/>
      <c r="AM60" s="579"/>
      <c r="AN60" s="579"/>
      <c r="AO60" s="579"/>
      <c r="AP60" s="579">
        <v>1</v>
      </c>
    </row>
    <row r="61" spans="2:42" ht="15" customHeight="1" x14ac:dyDescent="0.25">
      <c r="B61" s="613"/>
      <c r="C61" s="581"/>
      <c r="D61" s="598"/>
      <c r="E61" s="598"/>
      <c r="F61" s="598"/>
      <c r="G61" s="183" t="str">
        <f>'3-IDENTIFICACIÓN DEL RIESGO'!L125</f>
        <v>Perdida de credibilidad institucional</v>
      </c>
      <c r="H61" s="606"/>
      <c r="I61" s="606"/>
      <c r="J61" s="606"/>
      <c r="K61" s="608"/>
      <c r="L61" s="581"/>
      <c r="M61" s="598"/>
      <c r="N61" s="598"/>
      <c r="O61" s="598"/>
      <c r="P61" s="598"/>
      <c r="Q61" s="272"/>
      <c r="R61" s="598"/>
      <c r="S61" s="598"/>
      <c r="T61" s="598"/>
      <c r="U61" s="598"/>
      <c r="V61" s="608"/>
      <c r="W61" s="608"/>
      <c r="X61" s="606"/>
      <c r="Y61" s="608"/>
      <c r="Z61" s="581"/>
      <c r="AA61" s="272"/>
      <c r="AB61" s="272"/>
      <c r="AC61" s="272"/>
      <c r="AD61" s="272"/>
      <c r="AE61" s="272"/>
      <c r="AF61" s="272"/>
      <c r="AG61" s="272"/>
      <c r="AH61" s="272"/>
      <c r="AI61" s="272"/>
      <c r="AJ61" s="272"/>
      <c r="AK61" s="272"/>
      <c r="AL61" s="272"/>
      <c r="AM61" s="272"/>
      <c r="AN61" s="272"/>
      <c r="AO61" s="272"/>
      <c r="AP61" s="272"/>
    </row>
    <row r="62" spans="2:42" ht="82.5" customHeight="1" x14ac:dyDescent="0.25">
      <c r="B62" s="613"/>
      <c r="C62" s="580" t="s">
        <v>905</v>
      </c>
      <c r="D62" s="597" t="str">
        <f>'3-IDENTIFICACIÓN DEL RIESGO'!G126</f>
        <v>Prescripción o caducidad de la acción disciplinaria en favor de los implicados.</v>
      </c>
      <c r="E62" s="597" t="s">
        <v>385</v>
      </c>
      <c r="F62" s="597" t="str">
        <f>'3-IDENTIFICACIÓN DEL RIESGO'!H126</f>
        <v>Falta del control en los términos de actuación en cada etapa procesal</v>
      </c>
      <c r="G62" s="183" t="str">
        <f>'3-IDENTIFICACIÓN DEL RIESGO'!L126</f>
        <v>Investigaciones por parte de órganos de control</v>
      </c>
      <c r="H62" s="605" t="str">
        <f>'4-VALORACIÓN DEL RIESGO'!G68</f>
        <v>Posible</v>
      </c>
      <c r="I62" s="605" t="str">
        <f>'4-VALORACIÓN DEL RIESGO'!AC68</f>
        <v>Catastrófico</v>
      </c>
      <c r="J62" s="605" t="str">
        <f>'4-VALORACIÓN DEL RIESGO'!AE68</f>
        <v>Extremo</v>
      </c>
      <c r="K62" s="607" t="str">
        <f>'4-VALORACIÓN DEL RIESGO'!AF68</f>
        <v>Reducir</v>
      </c>
      <c r="L62" s="580" t="s">
        <v>910</v>
      </c>
      <c r="M62" s="597" t="str">
        <f>'5-CONTROLES'!L126</f>
        <v xml:space="preserve">Aplicación de matriz de seguimiento e inventario constante de los expedientes o piezas procesales. </v>
      </c>
      <c r="N62" s="597" t="str">
        <f>'5-CONTROLES'!K126</f>
        <v>Matriz de seguimiento y control de procesos disciplinarios</v>
      </c>
      <c r="O62" s="597" t="str">
        <f>'5-CONTROLES'!F126</f>
        <v>Oficina Jurídica - Grupo de Control Interno Disciplinario</v>
      </c>
      <c r="P62" s="597" t="str">
        <f>'5-CONTROLES'!G126</f>
        <v>Trimestral</v>
      </c>
      <c r="Q62" s="579" t="s">
        <v>900</v>
      </c>
      <c r="R62" s="597" t="str">
        <f>'5-CONTROLES'!AB126</f>
        <v>Moderado</v>
      </c>
      <c r="S62" s="597" t="str">
        <f>'5-CONTROLES'!AC126</f>
        <v>Moderado</v>
      </c>
      <c r="T62" s="597" t="str">
        <f>'5-CONTROLES'!AD126</f>
        <v>Moderado</v>
      </c>
      <c r="U62" s="597" t="str">
        <f>'5-CONTROLES'!AH126</f>
        <v>Moderado</v>
      </c>
      <c r="V62" s="607" t="str">
        <f>'5-CONTROLES'!AL126</f>
        <v>Improbable</v>
      </c>
      <c r="W62" s="607" t="str">
        <f>'5-CONTROLES'!AP126</f>
        <v>Catastrófico</v>
      </c>
      <c r="X62" s="605" t="str">
        <f>'5-CONTROLES'!AQ126</f>
        <v>Extremo</v>
      </c>
      <c r="Y62" s="607" t="str">
        <f>'5-CONTROLES'!AS126</f>
        <v>Acción preventiva</v>
      </c>
      <c r="Z62" s="580" t="s">
        <v>916</v>
      </c>
      <c r="AA62" s="579" t="s">
        <v>919</v>
      </c>
      <c r="AB62" s="579" t="s">
        <v>925</v>
      </c>
      <c r="AC62" s="579" t="s">
        <v>920</v>
      </c>
      <c r="AD62" s="579">
        <v>1</v>
      </c>
      <c r="AE62" s="579"/>
      <c r="AF62" s="579"/>
      <c r="AG62" s="579"/>
      <c r="AH62" s="579"/>
      <c r="AI62" s="579"/>
      <c r="AJ62" s="579"/>
      <c r="AK62" s="579"/>
      <c r="AL62" s="579"/>
      <c r="AM62" s="579"/>
      <c r="AN62" s="579"/>
      <c r="AO62" s="579"/>
      <c r="AP62" s="579">
        <v>1</v>
      </c>
    </row>
    <row r="63" spans="2:42" ht="15" customHeight="1" x14ac:dyDescent="0.25">
      <c r="B63" s="613"/>
      <c r="C63" s="581"/>
      <c r="D63" s="598"/>
      <c r="E63" s="598"/>
      <c r="F63" s="598"/>
      <c r="G63" s="183" t="str">
        <f>'3-IDENTIFICACIÓN DEL RIESGO'!L127</f>
        <v>Perdida de credibilidad institucional</v>
      </c>
      <c r="H63" s="606"/>
      <c r="I63" s="606"/>
      <c r="J63" s="606"/>
      <c r="K63" s="608"/>
      <c r="L63" s="581"/>
      <c r="M63" s="598"/>
      <c r="N63" s="598"/>
      <c r="O63" s="598"/>
      <c r="P63" s="598"/>
      <c r="Q63" s="272"/>
      <c r="R63" s="598"/>
      <c r="S63" s="598"/>
      <c r="T63" s="598"/>
      <c r="U63" s="598"/>
      <c r="V63" s="608"/>
      <c r="W63" s="608"/>
      <c r="X63" s="606"/>
      <c r="Y63" s="608"/>
      <c r="Z63" s="581"/>
      <c r="AA63" s="272"/>
      <c r="AB63" s="272"/>
      <c r="AC63" s="272"/>
      <c r="AD63" s="272"/>
      <c r="AE63" s="272"/>
      <c r="AF63" s="272"/>
      <c r="AG63" s="272"/>
      <c r="AH63" s="272"/>
      <c r="AI63" s="272"/>
      <c r="AJ63" s="272"/>
      <c r="AK63" s="272"/>
      <c r="AL63" s="272"/>
      <c r="AM63" s="272"/>
      <c r="AN63" s="272"/>
      <c r="AO63" s="272"/>
      <c r="AP63" s="272"/>
    </row>
    <row r="64" spans="2:42" ht="76.5" x14ac:dyDescent="0.25">
      <c r="B64" s="613"/>
      <c r="C64" s="580" t="s">
        <v>906</v>
      </c>
      <c r="D64" s="597" t="str">
        <f>'3-IDENTIFICACIÓN DEL RIESGO'!G128</f>
        <v>Incumplimiento de la  reserva sumarial de la acción disciplinaria en favor de terceros (Artículo 95 de Ley 734 de 2002)</v>
      </c>
      <c r="E64" s="597" t="s">
        <v>385</v>
      </c>
      <c r="F64" s="597" t="str">
        <f>'3-IDENTIFICACIÓN DEL RIESGO'!H128</f>
        <v xml:space="preserve"> Debilidad en la aplicación de controles para la debida custodia de los expedientes</v>
      </c>
      <c r="G64" s="183" t="str">
        <f>'3-IDENTIFICACIÓN DEL RIESGO'!L128</f>
        <v>Investigaciones por parte de órganos de control</v>
      </c>
      <c r="H64" s="605" t="str">
        <f>'4-VALORACIÓN DEL RIESGO'!G69</f>
        <v>Posible</v>
      </c>
      <c r="I64" s="605" t="str">
        <f>'4-VALORACIÓN DEL RIESGO'!AC69</f>
        <v>Catastrófico</v>
      </c>
      <c r="J64" s="605" t="str">
        <f>'4-VALORACIÓN DEL RIESGO'!AE69</f>
        <v>Extremo</v>
      </c>
      <c r="K64" s="607" t="str">
        <f>'4-VALORACIÓN DEL RIESGO'!AF69</f>
        <v>Reducir</v>
      </c>
      <c r="L64" s="139" t="s">
        <v>911</v>
      </c>
      <c r="M64" s="183" t="str">
        <f>'5-CONTROLES'!L128</f>
        <v xml:space="preserve">Aplicación de matriz de seguimiento e inventario constante de los expedientes o piezas procesales. </v>
      </c>
      <c r="N64" s="183" t="str">
        <f>'5-CONTROLES'!K128</f>
        <v>Matriz de seguimiento de control de procesos disciplinarios y base de Autos autorizando o negando copias</v>
      </c>
      <c r="O64" s="183" t="str">
        <f>'5-CONTROLES'!F128</f>
        <v>Oficina Jurídica - Grupo de Control Interno Disciplinario</v>
      </c>
      <c r="P64" s="183" t="str">
        <f>'5-CONTROLES'!G128</f>
        <v>Semestral</v>
      </c>
      <c r="Q64" s="169" t="s">
        <v>901</v>
      </c>
      <c r="R64" s="183" t="str">
        <f>'5-CONTROLES'!AB128</f>
        <v>Moderado</v>
      </c>
      <c r="S64" s="183" t="str">
        <f>'5-CONTROLES'!AC128</f>
        <v>Moderado</v>
      </c>
      <c r="T64" s="183" t="str">
        <f>'5-CONTROLES'!AD128</f>
        <v>Moderado</v>
      </c>
      <c r="U64" s="597" t="str">
        <f>'5-CONTROLES'!AH128</f>
        <v>Moderado</v>
      </c>
      <c r="V64" s="607" t="str">
        <f>'5-CONTROLES'!AL128</f>
        <v>Improbable</v>
      </c>
      <c r="W64" s="607" t="str">
        <f>'5-CONTROLES'!AP128</f>
        <v>Catastrófico</v>
      </c>
      <c r="X64" s="605" t="str">
        <f>'5-CONTROLES'!AQ128</f>
        <v>Extremo</v>
      </c>
      <c r="Y64" s="607" t="str">
        <f>'5-CONTROLES'!AS128</f>
        <v>Acción preventiva</v>
      </c>
      <c r="Z64" s="139" t="s">
        <v>917</v>
      </c>
      <c r="AA64" s="169" t="s">
        <v>921</v>
      </c>
      <c r="AB64" s="169" t="s">
        <v>926</v>
      </c>
      <c r="AC64" s="169" t="s">
        <v>922</v>
      </c>
      <c r="AD64" s="169">
        <v>1</v>
      </c>
      <c r="AE64" s="169"/>
      <c r="AF64" s="169"/>
      <c r="AG64" s="169"/>
      <c r="AH64" s="169"/>
      <c r="AI64" s="169"/>
      <c r="AJ64" s="169"/>
      <c r="AK64" s="169"/>
      <c r="AL64" s="169"/>
      <c r="AM64" s="169"/>
      <c r="AN64" s="155"/>
      <c r="AO64" s="155"/>
      <c r="AP64" s="153">
        <v>1</v>
      </c>
    </row>
    <row r="65" spans="2:42" ht="76.5" x14ac:dyDescent="0.25">
      <c r="B65" s="638"/>
      <c r="C65" s="581"/>
      <c r="D65" s="598"/>
      <c r="E65" s="598"/>
      <c r="F65" s="598"/>
      <c r="G65" s="183" t="str">
        <f>'3-IDENTIFICACIÓN DEL RIESGO'!L129</f>
        <v>Perdida de credibilidad institucional</v>
      </c>
      <c r="H65" s="606"/>
      <c r="I65" s="606"/>
      <c r="J65" s="606"/>
      <c r="K65" s="608"/>
      <c r="L65" s="139" t="s">
        <v>912</v>
      </c>
      <c r="M65" s="183" t="str">
        <f>'5-CONTROLES'!L129</f>
        <v>Digitalización carpeta de registro y control de acceso a los expedientes por los sujetos procesales.</v>
      </c>
      <c r="N65" s="183" t="str">
        <f>'5-CONTROLES'!K129</f>
        <v>Registro de carpeta de control de préstamo de expedientes a sujetos procesales</v>
      </c>
      <c r="O65" s="183" t="str">
        <f>'5-CONTROLES'!F129</f>
        <v>Oficina Jurídica - Grupo de Control Interno Disciplinario</v>
      </c>
      <c r="P65" s="183" t="str">
        <f>'5-CONTROLES'!G129</f>
        <v>Semestral</v>
      </c>
      <c r="Q65" s="169" t="s">
        <v>901</v>
      </c>
      <c r="R65" s="183" t="str">
        <f>'5-CONTROLES'!AB129</f>
        <v>Moderado</v>
      </c>
      <c r="S65" s="183" t="str">
        <f>'5-CONTROLES'!AC129</f>
        <v>Moderado</v>
      </c>
      <c r="T65" s="183" t="str">
        <f>'5-CONTROLES'!AD129</f>
        <v>Moderado</v>
      </c>
      <c r="U65" s="598"/>
      <c r="V65" s="608"/>
      <c r="W65" s="608"/>
      <c r="X65" s="606"/>
      <c r="Y65" s="608"/>
      <c r="Z65" s="139" t="s">
        <v>918</v>
      </c>
      <c r="AA65" s="169" t="s">
        <v>923</v>
      </c>
      <c r="AB65" s="169" t="s">
        <v>926</v>
      </c>
      <c r="AC65" s="169" t="s">
        <v>924</v>
      </c>
      <c r="AD65" s="169">
        <v>1</v>
      </c>
      <c r="AE65" s="169"/>
      <c r="AF65" s="169"/>
      <c r="AG65" s="169"/>
      <c r="AH65" s="169"/>
      <c r="AI65" s="169"/>
      <c r="AJ65" s="169"/>
      <c r="AK65" s="169"/>
      <c r="AL65" s="169"/>
      <c r="AM65" s="156"/>
      <c r="AN65" s="169"/>
      <c r="AO65" s="169"/>
      <c r="AP65" s="157">
        <v>1</v>
      </c>
    </row>
    <row r="66" spans="2:42" ht="51" customHeight="1" x14ac:dyDescent="0.25">
      <c r="B66" s="639" t="str">
        <f>'3-IDENTIFICACIÓN DEL RIESGO'!B130</f>
        <v>Apoyo Jurídico</v>
      </c>
      <c r="C66" s="580" t="s">
        <v>1021</v>
      </c>
      <c r="D66" s="597" t="str">
        <f>'3-IDENTIFICACIÓN DEL RIESGO'!G130</f>
        <v xml:space="preserve">Emitir conceptos y viabilidades jurídicas para favorecer intereses propios o de terceros </v>
      </c>
      <c r="E66" s="597" t="s">
        <v>385</v>
      </c>
      <c r="F66" s="183" t="str">
        <f>'3-IDENTIFICACIÓN DEL RIESGO'!H130</f>
        <v xml:space="preserve">Dadivas y coimas </v>
      </c>
      <c r="G66" s="183" t="str">
        <f>'3-IDENTIFICACIÓN DEL RIESGO'!L130</f>
        <v xml:space="preserve">Expedición de actos administrativos contrarios a la normatividad vigente </v>
      </c>
      <c r="H66" s="605" t="str">
        <f>'4-VALORACIÓN DEL RIESGO'!G70</f>
        <v>Posible</v>
      </c>
      <c r="I66" s="605" t="str">
        <f>'4-VALORACIÓN DEL RIESGO'!AC70</f>
        <v>Catastrófico</v>
      </c>
      <c r="J66" s="605" t="str">
        <f>'4-VALORACIÓN DEL RIESGO'!AE70</f>
        <v>Extremo</v>
      </c>
      <c r="K66" s="607" t="str">
        <f>'4-VALORACIÓN DEL RIESGO'!AF70</f>
        <v>Reducir</v>
      </c>
      <c r="L66" s="580" t="s">
        <v>933</v>
      </c>
      <c r="M66" s="597" t="str">
        <f>'5-CONTROLES'!L130</f>
        <v>Supervisión en la proyección de conceptos y viabilidades jurídicas por
parte del Líder o revisores del Grupo de Conceptos, quienes revisarán la
respuesta, su solicitud, la normatividad que la soporta y demás documentos anexos.</v>
      </c>
      <c r="N66" s="597" t="str">
        <f>'5-CONTROLES'!K130</f>
        <v>Trazabilidad en el sistema de gestión documental ORFEO:
Número de radicado donde se evidencia la
solicitud original y sus anexos más los documentos aprobados y suscritos por el jefe de Oficina Jurídica.</v>
      </c>
      <c r="O66" s="597" t="str">
        <f>'5-CONTROLES'!F130</f>
        <v>Grupo de Conceptos - Líder</v>
      </c>
      <c r="P66" s="597" t="str">
        <f>'5-CONTROLES'!G130</f>
        <v>Grupo de Conceptos - Líder</v>
      </c>
      <c r="Q66" s="579" t="s">
        <v>937</v>
      </c>
      <c r="R66" s="597" t="str">
        <f>'5-CONTROLES'!AB130</f>
        <v>Fuerte</v>
      </c>
      <c r="S66" s="597" t="str">
        <f>'5-CONTROLES'!AC130</f>
        <v>Fuerte</v>
      </c>
      <c r="T66" s="597" t="str">
        <f>'5-CONTROLES'!AD130</f>
        <v>Fuerte</v>
      </c>
      <c r="U66" s="597" t="str">
        <f>'5-CONTROLES'!AH130</f>
        <v>Fuerte</v>
      </c>
      <c r="V66" s="607" t="str">
        <f>'5-CONTROLES'!AL130</f>
        <v>Rara Vez</v>
      </c>
      <c r="W66" s="607" t="str">
        <f>'5-CONTROLES'!AP130</f>
        <v>Moderado</v>
      </c>
      <c r="X66" s="605" t="str">
        <f>'5-CONTROLES'!AQ130</f>
        <v>Moderado</v>
      </c>
      <c r="Y66" s="607" t="str">
        <f>'5-CONTROLES'!AS130</f>
        <v>Acción preventiva</v>
      </c>
      <c r="Z66" s="580" t="s">
        <v>940</v>
      </c>
      <c r="AA66" s="579" t="s">
        <v>948</v>
      </c>
      <c r="AB66" s="579" t="s">
        <v>941</v>
      </c>
      <c r="AC66" s="579" t="s">
        <v>949</v>
      </c>
      <c r="AD66" s="579">
        <v>1</v>
      </c>
      <c r="AE66" s="579"/>
      <c r="AF66" s="579"/>
      <c r="AG66" s="579"/>
      <c r="AH66" s="579"/>
      <c r="AI66" s="579"/>
      <c r="AJ66" s="579"/>
      <c r="AK66" s="579"/>
      <c r="AL66" s="579"/>
      <c r="AM66" s="579"/>
      <c r="AN66" s="579"/>
      <c r="AO66" s="579"/>
      <c r="AP66" s="579">
        <v>1</v>
      </c>
    </row>
    <row r="67" spans="2:42" ht="25.5" x14ac:dyDescent="0.25">
      <c r="B67" s="639"/>
      <c r="C67" s="581"/>
      <c r="D67" s="598"/>
      <c r="E67" s="598"/>
      <c r="F67" s="183" t="str">
        <f>'3-IDENTIFICACIÓN DEL RIESGO'!H131</f>
        <v xml:space="preserve">Amenazas o presiones indebidas y exposiciones del colaborador frente a terceros interesados </v>
      </c>
      <c r="G67" s="183" t="str">
        <f>'3-IDENTIFICACIÓN DEL RIESGO'!L131</f>
        <v xml:space="preserve">Pérdida de credibilidad y confianza institucional </v>
      </c>
      <c r="H67" s="606"/>
      <c r="I67" s="606"/>
      <c r="J67" s="606"/>
      <c r="K67" s="608"/>
      <c r="L67" s="581"/>
      <c r="M67" s="598"/>
      <c r="N67" s="598"/>
      <c r="O67" s="598"/>
      <c r="P67" s="598"/>
      <c r="Q67" s="272"/>
      <c r="R67" s="598"/>
      <c r="S67" s="598"/>
      <c r="T67" s="598"/>
      <c r="U67" s="598"/>
      <c r="V67" s="608"/>
      <c r="W67" s="608"/>
      <c r="X67" s="606"/>
      <c r="Y67" s="608"/>
      <c r="Z67" s="581"/>
      <c r="AA67" s="272"/>
      <c r="AB67" s="272"/>
      <c r="AC67" s="272"/>
      <c r="AD67" s="272"/>
      <c r="AE67" s="272"/>
      <c r="AF67" s="272"/>
      <c r="AG67" s="272"/>
      <c r="AH67" s="272"/>
      <c r="AI67" s="272"/>
      <c r="AJ67" s="272"/>
      <c r="AK67" s="272"/>
      <c r="AL67" s="272"/>
      <c r="AM67" s="272"/>
      <c r="AN67" s="272"/>
      <c r="AO67" s="272"/>
      <c r="AP67" s="272"/>
    </row>
    <row r="68" spans="2:42" ht="51" customHeight="1" x14ac:dyDescent="0.25">
      <c r="B68" s="639"/>
      <c r="C68" s="580" t="s">
        <v>1022</v>
      </c>
      <c r="D68" s="597" t="str">
        <f>'3-IDENTIFICACIÓN DEL RIESGO'!G132</f>
        <v xml:space="preserve">Aplicación discrecional de las normas para favorecer intereses de terceros </v>
      </c>
      <c r="E68" s="597" t="s">
        <v>385</v>
      </c>
      <c r="F68" s="183" t="str">
        <f>'3-IDENTIFICACIÓN DEL RIESGO'!H132</f>
        <v xml:space="preserve">Desconocimiento de las normas que rigen el actuar de la Entidad </v>
      </c>
      <c r="G68" s="183" t="str">
        <f>'3-IDENTIFICACIÓN DEL RIESGO'!L132</f>
        <v xml:space="preserve">Investigaciones y Sanciones </v>
      </c>
      <c r="H68" s="605" t="str">
        <f>'4-VALORACIÓN DEL RIESGO'!G71</f>
        <v>Probable</v>
      </c>
      <c r="I68" s="605" t="str">
        <f>'4-VALORACIÓN DEL RIESGO'!AC71</f>
        <v>Catastrófico</v>
      </c>
      <c r="J68" s="605" t="str">
        <f>'4-VALORACIÓN DEL RIESGO'!AE71</f>
        <v>Extremo</v>
      </c>
      <c r="K68" s="607" t="str">
        <f>'4-VALORACIÓN DEL RIESGO'!AF71</f>
        <v>Reducir</v>
      </c>
      <c r="L68" s="580" t="s">
        <v>934</v>
      </c>
      <c r="M68" s="597" t="str">
        <f>'5-CONTROLES'!L132</f>
        <v>Supervisión en la proyección de conceptos y viabilidades jurídicas por
parte del Líder o revisores del Grupo de Conceptos, quienes revisarán la
respuesta, su solicitud, la normatividad que la soporta y demás documentos anexos.</v>
      </c>
      <c r="N68" s="597" t="str">
        <f>'5-CONTROLES'!K132</f>
        <v>Trazabilidad en el sistema de gestión documental ORFEO:
Número de radicado donde se evidencia la
solicitud original y sus anexos más los documentos aprobados y suscritos por el jefe de Oficina Jurídica.</v>
      </c>
      <c r="O68" s="597" t="str">
        <f>'5-CONTROLES'!F132</f>
        <v>Grupo de Conceptos - Líder</v>
      </c>
      <c r="P68" s="597" t="str">
        <f>'5-CONTROLES'!G132</f>
        <v>Cada vez que se expide una viabilidad jurídica o concepto, se efectuará el control.</v>
      </c>
      <c r="Q68" s="579" t="s">
        <v>937</v>
      </c>
      <c r="R68" s="597" t="str">
        <f>'5-CONTROLES'!AB132</f>
        <v>Moderado</v>
      </c>
      <c r="S68" s="597" t="str">
        <f>'5-CONTROLES'!AC132</f>
        <v>Moderado</v>
      </c>
      <c r="T68" s="597" t="str">
        <f>'5-CONTROLES'!AD132</f>
        <v>Moderado</v>
      </c>
      <c r="U68" s="597" t="str">
        <f>'5-CONTROLES'!AH132</f>
        <v>Moderado</v>
      </c>
      <c r="V68" s="607" t="str">
        <f>'5-CONTROLES'!AL132</f>
        <v>Posible</v>
      </c>
      <c r="W68" s="607" t="str">
        <f>'5-CONTROLES'!AP132</f>
        <v>Mayor</v>
      </c>
      <c r="X68" s="605" t="str">
        <f>'5-CONTROLES'!AQ132</f>
        <v>Extremo</v>
      </c>
      <c r="Y68" s="607" t="str">
        <f>'5-CONTROLES'!AS132</f>
        <v>Acción preventiva</v>
      </c>
      <c r="Z68" s="580" t="s">
        <v>942</v>
      </c>
      <c r="AA68" s="579" t="s">
        <v>950</v>
      </c>
      <c r="AB68" s="579" t="s">
        <v>943</v>
      </c>
      <c r="AC68" s="579" t="s">
        <v>951</v>
      </c>
      <c r="AD68" s="579">
        <v>1</v>
      </c>
      <c r="AE68" s="579"/>
      <c r="AF68" s="579"/>
      <c r="AG68" s="579"/>
      <c r="AH68" s="579"/>
      <c r="AI68" s="579"/>
      <c r="AJ68" s="579"/>
      <c r="AK68" s="579"/>
      <c r="AL68" s="579"/>
      <c r="AM68" s="579"/>
      <c r="AN68" s="579"/>
      <c r="AO68" s="579"/>
      <c r="AP68" s="579">
        <v>1</v>
      </c>
    </row>
    <row r="69" spans="2:42" ht="25.5" x14ac:dyDescent="0.25">
      <c r="B69" s="639"/>
      <c r="C69" s="581"/>
      <c r="D69" s="598"/>
      <c r="E69" s="598"/>
      <c r="F69" s="183" t="str">
        <f>'3-IDENTIFICACIÓN DEL RIESGO'!H133</f>
        <v xml:space="preserve">Beneficio a particulares al determinar los criterios aplicar y desconocimiento de la Política de Prevención del Daño Antijurídico </v>
      </c>
      <c r="G69" s="183" t="str">
        <f>'3-IDENTIFICACIÓN DEL RIESGO'!L133</f>
        <v xml:space="preserve">Detrimento Patrimonial y Pérdida de la credibilidad institucional </v>
      </c>
      <c r="H69" s="606"/>
      <c r="I69" s="606"/>
      <c r="J69" s="606"/>
      <c r="K69" s="608"/>
      <c r="L69" s="581"/>
      <c r="M69" s="598"/>
      <c r="N69" s="598"/>
      <c r="O69" s="598"/>
      <c r="P69" s="598"/>
      <c r="Q69" s="272"/>
      <c r="R69" s="598"/>
      <c r="S69" s="598"/>
      <c r="T69" s="598"/>
      <c r="U69" s="598"/>
      <c r="V69" s="608"/>
      <c r="W69" s="608"/>
      <c r="X69" s="606"/>
      <c r="Y69" s="608"/>
      <c r="Z69" s="581"/>
      <c r="AA69" s="272"/>
      <c r="AB69" s="272"/>
      <c r="AC69" s="272"/>
      <c r="AD69" s="272"/>
      <c r="AE69" s="272"/>
      <c r="AF69" s="272"/>
      <c r="AG69" s="272"/>
      <c r="AH69" s="272"/>
      <c r="AI69" s="272"/>
      <c r="AJ69" s="272"/>
      <c r="AK69" s="272"/>
      <c r="AL69" s="272"/>
      <c r="AM69" s="272"/>
      <c r="AN69" s="272"/>
      <c r="AO69" s="272"/>
      <c r="AP69" s="272"/>
    </row>
    <row r="70" spans="2:42" ht="114.75" customHeight="1" x14ac:dyDescent="0.25">
      <c r="B70" s="639"/>
      <c r="C70" s="580" t="s">
        <v>1023</v>
      </c>
      <c r="D70" s="597" t="str">
        <f>'3-IDENTIFICACIÓN DEL RIESGO'!G134</f>
        <v>No ejecutar las acciones de cobro coactivo para favorecer intereses propios o de terceros.</v>
      </c>
      <c r="E70" s="597" t="s">
        <v>385</v>
      </c>
      <c r="F70" s="183" t="str">
        <f>'3-IDENTIFICACIÓN DEL RIESGO'!H134</f>
        <v>Beneficios particular del colaborador.</v>
      </c>
      <c r="G70" s="183" t="str">
        <f>'3-IDENTIFICACIÓN DEL RIESGO'!L134</f>
        <v>Investigaciones y Sanciones.</v>
      </c>
      <c r="H70" s="605" t="str">
        <f>'4-VALORACIÓN DEL RIESGO'!G72</f>
        <v>Rara Vez</v>
      </c>
      <c r="I70" s="605" t="str">
        <f>'4-VALORACIÓN DEL RIESGO'!AC72</f>
        <v>Mayor</v>
      </c>
      <c r="J70" s="605" t="str">
        <f>'4-VALORACIÓN DEL RIESGO'!AE72</f>
        <v>Alto</v>
      </c>
      <c r="K70" s="607" t="str">
        <f>'4-VALORACIÓN DEL RIESGO'!AF72</f>
        <v>Reducir</v>
      </c>
      <c r="L70" s="580" t="s">
        <v>935</v>
      </c>
      <c r="M70" s="597" t="str">
        <f>'5-CONTROLES'!L134</f>
        <v>Supervisión del procedimiento de cobro coactivo por parte del Líder del Grupo de Representación judicial, quien verificará su cumplimiento en la
respuesta, su solicitud, la normatividad que la soporta y demás documentos del expediente.</v>
      </c>
      <c r="N70" s="597" t="str">
        <f>'5-CONTROLES'!K134</f>
        <v>Trazabilidad en el sistema de gestión documental ORFEO:
Número de radicado donde se evidencia la
solicitud original y sus anexos más los documentos aprobados y suscritos por el jefe de Oficina Jurídica.</v>
      </c>
      <c r="O70" s="597" t="str">
        <f>'5-CONTROLES'!F134</f>
        <v>Grupo de Representación Judicial - Líder</v>
      </c>
      <c r="P70" s="597" t="str">
        <f>'5-CONTROLES'!G134</f>
        <v xml:space="preserve">Cada vez que se recibe una solicitud para iniciar el procedimiento de cobro coactivo, deberá establecer el término al servidor público / colaborador para entregar el proyecto tramitado. </v>
      </c>
      <c r="Q70" s="579" t="s">
        <v>938</v>
      </c>
      <c r="R70" s="597" t="str">
        <f>'5-CONTROLES'!AB134</f>
        <v>Fuerte</v>
      </c>
      <c r="S70" s="597" t="str">
        <f>'5-CONTROLES'!AC134</f>
        <v>Fuerte</v>
      </c>
      <c r="T70" s="597" t="str">
        <f>'5-CONTROLES'!AD134</f>
        <v>Fuerte</v>
      </c>
      <c r="U70" s="597" t="str">
        <f>'5-CONTROLES'!AH134</f>
        <v>Fuerte</v>
      </c>
      <c r="V70" s="607" t="str">
        <f>'5-CONTROLES'!AL134</f>
        <v>Rara Vez</v>
      </c>
      <c r="W70" s="607" t="str">
        <f>'5-CONTROLES'!AP134</f>
        <v>Moderado</v>
      </c>
      <c r="X70" s="605" t="str">
        <f>'5-CONTROLES'!AQ134</f>
        <v>Moderado</v>
      </c>
      <c r="Y70" s="607" t="str">
        <f>'5-CONTROLES'!AS134</f>
        <v>Acción preventiva</v>
      </c>
      <c r="Z70" s="580" t="s">
        <v>944</v>
      </c>
      <c r="AA70" s="579" t="s">
        <v>952</v>
      </c>
      <c r="AB70" s="579" t="s">
        <v>945</v>
      </c>
      <c r="AC70" s="579" t="s">
        <v>946</v>
      </c>
      <c r="AD70" s="579">
        <v>1</v>
      </c>
      <c r="AE70" s="579"/>
      <c r="AF70" s="579"/>
      <c r="AG70" s="579"/>
      <c r="AH70" s="579"/>
      <c r="AI70" s="579"/>
      <c r="AJ70" s="579"/>
      <c r="AK70" s="579"/>
      <c r="AL70" s="579"/>
      <c r="AM70" s="579"/>
      <c r="AN70" s="579"/>
      <c r="AO70" s="579"/>
      <c r="AP70" s="579">
        <v>1</v>
      </c>
    </row>
    <row r="71" spans="2:42" ht="15" customHeight="1" x14ac:dyDescent="0.25">
      <c r="B71" s="639"/>
      <c r="C71" s="581"/>
      <c r="D71" s="598"/>
      <c r="E71" s="598"/>
      <c r="F71" s="183" t="str">
        <f>'3-IDENTIFICACIÓN DEL RIESGO'!H135</f>
        <v>No dar trámite a procesos de cobro coactivo y presiones indebidas</v>
      </c>
      <c r="G71" s="183" t="str">
        <f>'3-IDENTIFICACIÓN DEL RIESGO'!L135</f>
        <v xml:space="preserve">Detrimento patrimonial  y Pérdida de credibilidad institucional </v>
      </c>
      <c r="H71" s="606"/>
      <c r="I71" s="606"/>
      <c r="J71" s="606"/>
      <c r="K71" s="608"/>
      <c r="L71" s="581"/>
      <c r="M71" s="598"/>
      <c r="N71" s="598"/>
      <c r="O71" s="598"/>
      <c r="P71" s="598"/>
      <c r="Q71" s="272"/>
      <c r="R71" s="598"/>
      <c r="S71" s="598"/>
      <c r="T71" s="598"/>
      <c r="U71" s="598"/>
      <c r="V71" s="608"/>
      <c r="W71" s="608"/>
      <c r="X71" s="606"/>
      <c r="Y71" s="608"/>
      <c r="Z71" s="581"/>
      <c r="AA71" s="272"/>
      <c r="AB71" s="272"/>
      <c r="AC71" s="272"/>
      <c r="AD71" s="272"/>
      <c r="AE71" s="272"/>
      <c r="AF71" s="272"/>
      <c r="AG71" s="272"/>
      <c r="AH71" s="272"/>
      <c r="AI71" s="272"/>
      <c r="AJ71" s="272"/>
      <c r="AK71" s="272"/>
      <c r="AL71" s="272"/>
      <c r="AM71" s="272"/>
      <c r="AN71" s="272"/>
      <c r="AO71" s="272"/>
      <c r="AP71" s="272"/>
    </row>
    <row r="72" spans="2:42" ht="114.75" customHeight="1" x14ac:dyDescent="0.25">
      <c r="B72" s="639"/>
      <c r="C72" s="580" t="s">
        <v>1024</v>
      </c>
      <c r="D72" s="597" t="str">
        <f>'3-IDENTIFICACIÓN DEL RIESGO'!G136</f>
        <v>Orientar la defensa jurídica de la ANT o algunas de sus actuaciones  en perjuicio de sus intereses para favorecer a un tercero.</v>
      </c>
      <c r="E72" s="597" t="s">
        <v>385</v>
      </c>
      <c r="F72" s="183" t="str">
        <f>'3-IDENTIFICACIÓN DEL RIESGO'!H136</f>
        <v>Beneficios particulares del colaborador.</v>
      </c>
      <c r="G72" s="183" t="str">
        <f>'3-IDENTIFICACIÓN DEL RIESGO'!L136</f>
        <v>Dilatar o no ejecutar las acciones de cobro coactivo para favorecer intereses propios o de terceros</v>
      </c>
      <c r="H72" s="605" t="str">
        <f>'4-VALORACIÓN DEL RIESGO'!G73</f>
        <v>Posible</v>
      </c>
      <c r="I72" s="605" t="str">
        <f>'4-VALORACIÓN DEL RIESGO'!AC73</f>
        <v>Catastrófico</v>
      </c>
      <c r="J72" s="605" t="str">
        <f>'4-VALORACIÓN DEL RIESGO'!AE73</f>
        <v>Extremo</v>
      </c>
      <c r="K72" s="607" t="str">
        <f>'4-VALORACIÓN DEL RIESGO'!AF73</f>
        <v>Reducir</v>
      </c>
      <c r="L72" s="580" t="s">
        <v>936</v>
      </c>
      <c r="M72" s="597" t="str">
        <f>'5-CONTROLES'!L136</f>
        <v>Supervisión de las respuestas de demanda por parte del líder o revisores del Grupo de Representación Judicial, quien solicitará a quien proyecte la contestación de la demanda, la notificación que dio origen a esta.</v>
      </c>
      <c r="N72" s="597" t="str">
        <f>'5-CONTROLES'!K136</f>
        <v>Trazabilidad en el sistema de gestión documental ORFEO:
Número de radicado donde se evidencia la solicitud original y sus anexos más los documentos aprobados y suscritos por el jefe de Oficina Jurídica</v>
      </c>
      <c r="O72" s="597" t="str">
        <f>'5-CONTROLES'!F136</f>
        <v>Grupo de Representación Judicial - Líder</v>
      </c>
      <c r="P72" s="597" t="str">
        <f>'5-CONTROLES'!G136</f>
        <v>Cada vez que la Agencia Nacional de Tierras sea notificada de una demanda, deberá establecer un término al  servidor público / colaborador para entregar el proyecto de la contestación.</v>
      </c>
      <c r="Q72" s="579" t="s">
        <v>939</v>
      </c>
      <c r="R72" s="597" t="str">
        <f>'5-CONTROLES'!AB136</f>
        <v>Fuerte</v>
      </c>
      <c r="S72" s="597" t="str">
        <f>'5-CONTROLES'!AC136</f>
        <v>Fuerte</v>
      </c>
      <c r="T72" s="597" t="str">
        <f>'5-CONTROLES'!AD136</f>
        <v>Fuerte</v>
      </c>
      <c r="U72" s="597" t="str">
        <f>'5-CONTROLES'!AH136</f>
        <v>Fuerte</v>
      </c>
      <c r="V72" s="607" t="str">
        <f>'5-CONTROLES'!AL136</f>
        <v>Rara Vez</v>
      </c>
      <c r="W72" s="607" t="str">
        <f>'5-CONTROLES'!AP136</f>
        <v>Moderado</v>
      </c>
      <c r="X72" s="605" t="str">
        <f>'5-CONTROLES'!AQ136</f>
        <v>Moderado</v>
      </c>
      <c r="Y72" s="607" t="str">
        <f>'5-CONTROLES'!AS136</f>
        <v>Acción preventiva</v>
      </c>
      <c r="Z72" s="580" t="s">
        <v>947</v>
      </c>
      <c r="AA72" s="579" t="s">
        <v>953</v>
      </c>
      <c r="AB72" s="579" t="s">
        <v>945</v>
      </c>
      <c r="AC72" s="579" t="s">
        <v>954</v>
      </c>
      <c r="AD72" s="579">
        <v>12</v>
      </c>
      <c r="AE72" s="579">
        <v>1</v>
      </c>
      <c r="AF72" s="579">
        <v>1</v>
      </c>
      <c r="AG72" s="579">
        <v>1</v>
      </c>
      <c r="AH72" s="579">
        <v>1</v>
      </c>
      <c r="AI72" s="579">
        <v>1</v>
      </c>
      <c r="AJ72" s="579">
        <v>1</v>
      </c>
      <c r="AK72" s="579">
        <v>1</v>
      </c>
      <c r="AL72" s="579">
        <v>1</v>
      </c>
      <c r="AM72" s="579">
        <v>1</v>
      </c>
      <c r="AN72" s="579">
        <v>1</v>
      </c>
      <c r="AO72" s="579">
        <v>1</v>
      </c>
      <c r="AP72" s="579">
        <v>1</v>
      </c>
    </row>
    <row r="73" spans="2:42" ht="25.5" x14ac:dyDescent="0.25">
      <c r="B73" s="639"/>
      <c r="C73" s="581"/>
      <c r="D73" s="598"/>
      <c r="E73" s="598"/>
      <c r="F73" s="183" t="str">
        <f>'3-IDENTIFICACIÓN DEL RIESGO'!H137</f>
        <v>Presiones  indebidas.</v>
      </c>
      <c r="G73" s="183" t="str">
        <f>'3-IDENTIFICACIÓN DEL RIESGO'!L137</f>
        <v>Orientar la defensa jurídica de la ANT o algunas de sus actuaciones en perjuicios de sus intereses para favorecer a un tercero.</v>
      </c>
      <c r="H73" s="606"/>
      <c r="I73" s="606"/>
      <c r="J73" s="606"/>
      <c r="K73" s="608"/>
      <c r="L73" s="581"/>
      <c r="M73" s="598"/>
      <c r="N73" s="598"/>
      <c r="O73" s="598"/>
      <c r="P73" s="598"/>
      <c r="Q73" s="272"/>
      <c r="R73" s="598"/>
      <c r="S73" s="598"/>
      <c r="T73" s="598"/>
      <c r="U73" s="598"/>
      <c r="V73" s="608"/>
      <c r="W73" s="608"/>
      <c r="X73" s="606"/>
      <c r="Y73" s="608"/>
      <c r="Z73" s="581"/>
      <c r="AA73" s="272"/>
      <c r="AB73" s="272"/>
      <c r="AC73" s="272"/>
      <c r="AD73" s="272"/>
      <c r="AE73" s="272"/>
      <c r="AF73" s="272"/>
      <c r="AG73" s="272"/>
      <c r="AH73" s="272"/>
      <c r="AI73" s="272"/>
      <c r="AJ73" s="272"/>
      <c r="AK73" s="272"/>
      <c r="AL73" s="272"/>
      <c r="AM73" s="272"/>
      <c r="AN73" s="272"/>
      <c r="AO73" s="272"/>
      <c r="AP73" s="272"/>
    </row>
    <row r="74" spans="2:42" ht="63.75" x14ac:dyDescent="0.25">
      <c r="B74" s="612" t="str">
        <f>'3-IDENTIFICACIÓN DEL RIESGO'!B140</f>
        <v>Adquisición de Bienes y Servicios</v>
      </c>
      <c r="C74" s="580" t="s">
        <v>1025</v>
      </c>
      <c r="D74" s="597" t="str">
        <f>'3-IDENTIFICACIÓN DEL RIESGO'!G140</f>
        <v>Celebración indebida de contratos en beneficio particular o de un tercero.</v>
      </c>
      <c r="E74" s="597" t="s">
        <v>385</v>
      </c>
      <c r="F74" s="183" t="str">
        <f>'3-IDENTIFICACIÓN DEL RIESGO'!H140</f>
        <v>Indebida verificación de requisitos y evaluación no objetiva de los proveedores.</v>
      </c>
      <c r="G74" s="183" t="str">
        <f>'3-IDENTIFICACIÓN DEL RIESGO'!L140</f>
        <v>Detrimento patrimonial.</v>
      </c>
      <c r="H74" s="605" t="str">
        <f>'4-VALORACIÓN DEL RIESGO'!G75</f>
        <v>Probable</v>
      </c>
      <c r="I74" s="605" t="str">
        <f>'4-VALORACIÓN DEL RIESGO'!AC75</f>
        <v>Catastrófico</v>
      </c>
      <c r="J74" s="605" t="str">
        <f>'4-VALORACIÓN DEL RIESGO'!AE75</f>
        <v>Extremo</v>
      </c>
      <c r="K74" s="607" t="str">
        <f>'4-VALORACIÓN DEL RIESGO'!AF75</f>
        <v>Reducir</v>
      </c>
      <c r="L74" s="139" t="s">
        <v>1063</v>
      </c>
      <c r="M74" s="183" t="str">
        <f>'5-CONTROLES'!L140</f>
        <v>Brindar acompañamiento en el diligenciamiento de los documentos precontractuales y de ser necesario, convocar mesas de trabajo con el propósito de revisar las observaciones y sugerencias técnico-jurídicas correspondientes.</v>
      </c>
      <c r="N74" s="183" t="str">
        <f>'5-CONTROLES'!K140</f>
        <v>Actas de mesas de trabajo.
Correos electrónicos.
(Las mesas de trabajo se realizarán cuando sea requerido, de lo contrario las observaciones se realizarán mediante correos electrónicos).</v>
      </c>
      <c r="O74" s="183" t="str">
        <f>'5-CONTROLES'!F140</f>
        <v>Coordinación para la Gestión Contractual - Secretaría General</v>
      </c>
      <c r="P74" s="183" t="str">
        <f>'5-CONTROLES'!G140</f>
        <v>Cada vez que se adelante un proceso contractual.</v>
      </c>
      <c r="Q74" s="169" t="s">
        <v>1098</v>
      </c>
      <c r="R74" s="183" t="str">
        <f>'5-CONTROLES'!AB140</f>
        <v>Moderado</v>
      </c>
      <c r="S74" s="183" t="str">
        <f>'5-CONTROLES'!AC140</f>
        <v>Fuerte</v>
      </c>
      <c r="T74" s="183" t="str">
        <f>'5-CONTROLES'!AD140</f>
        <v>Moderado</v>
      </c>
      <c r="U74" s="597" t="str">
        <f>'5-CONTROLES'!AH140</f>
        <v>Moderado</v>
      </c>
      <c r="V74" s="607" t="str">
        <f>'5-CONTROLES'!AL140</f>
        <v>Posible</v>
      </c>
      <c r="W74" s="607" t="str">
        <f>'5-CONTROLES'!AP140</f>
        <v>Catastrófico</v>
      </c>
      <c r="X74" s="605" t="str">
        <f>'5-CONTROLES'!AQ140</f>
        <v>Extremo</v>
      </c>
      <c r="Y74" s="607" t="str">
        <f>'5-CONTROLES'!AS140</f>
        <v>Acción preventiva</v>
      </c>
      <c r="Z74" s="139" t="s">
        <v>1199</v>
      </c>
      <c r="AA74" s="169" t="s">
        <v>1200</v>
      </c>
      <c r="AB74" s="169" t="s">
        <v>1201</v>
      </c>
      <c r="AC74" s="169" t="s">
        <v>1202</v>
      </c>
      <c r="AD74" s="169">
        <v>2</v>
      </c>
      <c r="AE74" s="169"/>
      <c r="AF74" s="169"/>
      <c r="AG74" s="169"/>
      <c r="AH74" s="169"/>
      <c r="AI74" s="169"/>
      <c r="AJ74" s="169">
        <v>1</v>
      </c>
      <c r="AK74" s="169"/>
      <c r="AL74" s="169"/>
      <c r="AM74" s="169"/>
      <c r="AN74" s="169"/>
      <c r="AO74" s="169"/>
      <c r="AP74" s="169">
        <v>1</v>
      </c>
    </row>
    <row r="75" spans="2:42" ht="56.25" customHeight="1" x14ac:dyDescent="0.25">
      <c r="B75" s="613"/>
      <c r="C75" s="581"/>
      <c r="D75" s="598"/>
      <c r="E75" s="598"/>
      <c r="F75" s="183" t="str">
        <f>'3-IDENTIFICACIÓN DEL RIESGO'!H141</f>
        <v>Vicios en la estructuración de los pliegos y términos.</v>
      </c>
      <c r="G75" s="183" t="str">
        <f>'3-IDENTIFICACIÓN DEL RIESGO'!L141</f>
        <v>Investigaciones y sanciones por parte de órganos de control, así como pérdida de credibilidad institucional.</v>
      </c>
      <c r="H75" s="606"/>
      <c r="I75" s="606"/>
      <c r="J75" s="606"/>
      <c r="K75" s="608"/>
      <c r="L75" s="139" t="s">
        <v>1064</v>
      </c>
      <c r="M75" s="183" t="str">
        <f>'5-CONTROLES'!L141</f>
        <v>Revisión de la documentación precontractual que de cumplimiento a procedimientos, formas, instructivos y/o manuales en atención a las normas de contratación establecidas para tal fin.</v>
      </c>
      <c r="N75" s="183" t="str">
        <f>'5-CONTROLES'!K141</f>
        <v>Matriz asignación de procesos contractuales, donde se especifica tipo de proceso y abogado responsable.</v>
      </c>
      <c r="O75" s="183" t="str">
        <f>'5-CONTROLES'!F141</f>
        <v>Coordinación para la Gestión Contractual - Secretaría General</v>
      </c>
      <c r="P75" s="183" t="str">
        <f>'5-CONTROLES'!G141</f>
        <v>Cada vez que se adelante un proceso contractual.</v>
      </c>
      <c r="Q75" s="169" t="s">
        <v>1099</v>
      </c>
      <c r="R75" s="183" t="str">
        <f>'5-CONTROLES'!AB141</f>
        <v>Moderado</v>
      </c>
      <c r="S75" s="183" t="str">
        <f>'5-CONTROLES'!AC141</f>
        <v>Fuerte</v>
      </c>
      <c r="T75" s="183" t="str">
        <f>'5-CONTROLES'!AD141</f>
        <v>Moderado</v>
      </c>
      <c r="U75" s="598"/>
      <c r="V75" s="608"/>
      <c r="W75" s="608"/>
      <c r="X75" s="606"/>
      <c r="Y75" s="608"/>
      <c r="Z75" s="139" t="s">
        <v>1203</v>
      </c>
      <c r="AA75" s="169" t="s">
        <v>1200</v>
      </c>
      <c r="AB75" s="169" t="s">
        <v>1201</v>
      </c>
      <c r="AC75" s="169" t="s">
        <v>1202</v>
      </c>
      <c r="AD75" s="166">
        <v>2</v>
      </c>
      <c r="AE75" s="166"/>
      <c r="AF75" s="166"/>
      <c r="AG75" s="166"/>
      <c r="AH75" s="166"/>
      <c r="AI75" s="166"/>
      <c r="AJ75" s="166">
        <v>1</v>
      </c>
      <c r="AK75" s="166"/>
      <c r="AL75" s="166"/>
      <c r="AM75" s="166"/>
      <c r="AN75" s="166"/>
      <c r="AO75" s="166"/>
      <c r="AP75" s="166">
        <v>1</v>
      </c>
    </row>
    <row r="76" spans="2:42" ht="62.25" customHeight="1" x14ac:dyDescent="0.25">
      <c r="B76" s="613"/>
      <c r="C76" s="580" t="s">
        <v>1026</v>
      </c>
      <c r="D76" s="597" t="str">
        <f>'3-IDENTIFICACIÓN DEL RIESGO'!G142</f>
        <v>Aprobación de informes y pagos de contratos sin cumplimiento del objeto, obligaciones y/o requisitos contractuales en beneficio particular o de terceros.</v>
      </c>
      <c r="E76" s="597" t="s">
        <v>385</v>
      </c>
      <c r="F76" s="183" t="str">
        <f>'3-IDENTIFICACIÓN DEL RIESGO'!H142</f>
        <v>Desconocimiento del supervisor de las obligaciones contractuales y/o requisitos para el pago.</v>
      </c>
      <c r="G76" s="183" t="str">
        <f>'3-IDENTIFICACIÓN DEL RIESGO'!L142</f>
        <v>Detrimento patrimonial.</v>
      </c>
      <c r="H76" s="605" t="str">
        <f>'4-VALORACIÓN DEL RIESGO'!G76</f>
        <v>Probable</v>
      </c>
      <c r="I76" s="605" t="str">
        <f>'4-VALORACIÓN DEL RIESGO'!AC76</f>
        <v>Catastrófico</v>
      </c>
      <c r="J76" s="605" t="str">
        <f>'4-VALORACIÓN DEL RIESGO'!AE76</f>
        <v>Extremo</v>
      </c>
      <c r="K76" s="607" t="str">
        <f>'4-VALORACIÓN DEL RIESGO'!AF76</f>
        <v>Reducir</v>
      </c>
      <c r="L76" s="139" t="s">
        <v>1065</v>
      </c>
      <c r="M76" s="183" t="str">
        <f>'5-CONTROLES'!L142</f>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v>
      </c>
      <c r="N76" s="183" t="str">
        <f>'5-CONTROLES'!K142</f>
        <v>Formato ADQBS-F-001-Forma RECIBIDO A SATISFACCIÓN INFORME DE ACTIVIDADES Y ORDEN DE PAGO CONTRATISTAS diligenciado para cada pago pactado dentro de los contratos.</v>
      </c>
      <c r="O76" s="183" t="str">
        <f>'5-CONTROLES'!F142</f>
        <v>Supervisores de contratos en la ANT</v>
      </c>
      <c r="P76" s="183" t="str">
        <f>'5-CONTROLES'!G142</f>
        <v>Cada vez que se presente una cuenta con fines de pago para aprobación y visto bueno del supervisor del contrato.</v>
      </c>
      <c r="Q76" s="169" t="s">
        <v>1100</v>
      </c>
      <c r="R76" s="183" t="str">
        <f>'5-CONTROLES'!AB142</f>
        <v>Moderado</v>
      </c>
      <c r="S76" s="183" t="str">
        <f>'5-CONTROLES'!AC142</f>
        <v>Moderado</v>
      </c>
      <c r="T76" s="183" t="str">
        <f>'5-CONTROLES'!AD142</f>
        <v>Moderado</v>
      </c>
      <c r="U76" s="597" t="str">
        <f>'5-CONTROLES'!AH142</f>
        <v>Moderado</v>
      </c>
      <c r="V76" s="607" t="str">
        <f>'5-CONTROLES'!AL142</f>
        <v>Probable</v>
      </c>
      <c r="W76" s="607" t="str">
        <f>'5-CONTROLES'!AP142</f>
        <v>Catastrófico</v>
      </c>
      <c r="X76" s="605" t="str">
        <f>'5-CONTROLES'!AQ142</f>
        <v>Extremo</v>
      </c>
      <c r="Y76" s="607" t="str">
        <f>'5-CONTROLES'!AS142</f>
        <v>Acción preventiva</v>
      </c>
      <c r="Z76" s="139" t="s">
        <v>1204</v>
      </c>
      <c r="AA76" s="169" t="s">
        <v>1205</v>
      </c>
      <c r="AB76" s="169" t="s">
        <v>1201</v>
      </c>
      <c r="AC76" s="169" t="s">
        <v>1206</v>
      </c>
      <c r="AD76" s="166">
        <v>4</v>
      </c>
      <c r="AE76" s="166"/>
      <c r="AF76" s="166"/>
      <c r="AG76" s="166"/>
      <c r="AH76" s="166">
        <v>1</v>
      </c>
      <c r="AI76" s="166"/>
      <c r="AJ76" s="166"/>
      <c r="AK76" s="166">
        <v>1</v>
      </c>
      <c r="AL76" s="166"/>
      <c r="AM76" s="166"/>
      <c r="AN76" s="166">
        <v>1</v>
      </c>
      <c r="AO76" s="166"/>
      <c r="AP76" s="166">
        <v>1</v>
      </c>
    </row>
    <row r="77" spans="2:42" ht="76.5" x14ac:dyDescent="0.25">
      <c r="B77" s="613"/>
      <c r="C77" s="581"/>
      <c r="D77" s="598"/>
      <c r="E77" s="598"/>
      <c r="F77" s="183" t="str">
        <f>'3-IDENTIFICACIÓN DEL RIESGO'!H143</f>
        <v>Alto número de contratos que supervisa una sola persona dentro de la dependencia.</v>
      </c>
      <c r="G77" s="183" t="str">
        <f>'3-IDENTIFICACIÓN DEL RIESGO'!L143</f>
        <v>Investigaciones y sanciones por parte de órganos de control, así como pérdida de credibilidad institucional.</v>
      </c>
      <c r="H77" s="606"/>
      <c r="I77" s="606"/>
      <c r="J77" s="606"/>
      <c r="K77" s="608"/>
      <c r="L77" s="139" t="s">
        <v>1066</v>
      </c>
      <c r="M77" s="183" t="str">
        <f>'5-CONTROLES'!L143</f>
        <v>Realizar las aprobaciones de supervisión para los contratos suscritos.</v>
      </c>
      <c r="N77" s="183" t="str">
        <f>'5-CONTROLES'!K143</f>
        <v>Reporte de las aprobaciones y rechazos efectuados por parte de los supervisores.</v>
      </c>
      <c r="O77" s="183" t="str">
        <f>'5-CONTROLES'!F143</f>
        <v>Supervisores de contratos en la ANT</v>
      </c>
      <c r="P77" s="183" t="str">
        <f>'5-CONTROLES'!G143</f>
        <v>Cada vez que se presente una cuenta con fines de pago para aprobación y visto bueno del supervisor del contrato.</v>
      </c>
      <c r="Q77" s="169" t="s">
        <v>1100</v>
      </c>
      <c r="R77" s="183" t="str">
        <f>'5-CONTROLES'!AB143</f>
        <v>Moderado</v>
      </c>
      <c r="S77" s="183" t="str">
        <f>'5-CONTROLES'!AC143</f>
        <v>Moderado</v>
      </c>
      <c r="T77" s="183" t="str">
        <f>'5-CONTROLES'!AD143</f>
        <v>Moderado</v>
      </c>
      <c r="U77" s="598"/>
      <c r="V77" s="608"/>
      <c r="W77" s="608"/>
      <c r="X77" s="606"/>
      <c r="Y77" s="608"/>
      <c r="Z77" s="139" t="s">
        <v>1207</v>
      </c>
      <c r="AA77" s="169" t="s">
        <v>1208</v>
      </c>
      <c r="AB77" s="169" t="s">
        <v>1201</v>
      </c>
      <c r="AC77" s="169" t="s">
        <v>1117</v>
      </c>
      <c r="AD77" s="166">
        <v>2</v>
      </c>
      <c r="AE77" s="166"/>
      <c r="AF77" s="166">
        <v>1</v>
      </c>
      <c r="AG77" s="166"/>
      <c r="AH77" s="166"/>
      <c r="AI77" s="166"/>
      <c r="AJ77" s="166"/>
      <c r="AK77" s="166"/>
      <c r="AL77" s="166">
        <v>1</v>
      </c>
      <c r="AM77" s="166"/>
      <c r="AN77" s="166"/>
      <c r="AO77" s="166"/>
      <c r="AP77" s="166"/>
    </row>
    <row r="78" spans="2:42" ht="38.25" customHeight="1" x14ac:dyDescent="0.25">
      <c r="B78" s="639" t="str">
        <f>'3-IDENTIFICACIÓN DEL RIESGO'!B150</f>
        <v>Administración de Bienes y Servicios</v>
      </c>
      <c r="C78" s="580" t="s">
        <v>1027</v>
      </c>
      <c r="D78" s="597" t="str">
        <f>'3-IDENTIFICACIÓN DEL RIESGO'!G150</f>
        <v>Pérdida o uso indebido de bienes devolutivos de la Agencia Nacional de Tierras para beneficio personal o de terceros</v>
      </c>
      <c r="E78" s="597" t="s">
        <v>385</v>
      </c>
      <c r="F78" s="183" t="str">
        <f>'3-IDENTIFICACIÓN DEL RIESGO'!H150</f>
        <v>Desconocimiento de los procedimientos de usos de bienes de la Agencia Nacional de Tierras</v>
      </c>
      <c r="G78" s="183" t="str">
        <f>'3-IDENTIFICACIÓN DEL RIESGO'!L150</f>
        <v xml:space="preserve">Detrimento patrimonial e investigaciones y sanciones </v>
      </c>
      <c r="H78" s="605" t="str">
        <f>'4-VALORACIÓN DEL RIESGO'!G80</f>
        <v>Probable</v>
      </c>
      <c r="I78" s="605" t="str">
        <f>'4-VALORACIÓN DEL RIESGO'!AC80</f>
        <v>Mayor</v>
      </c>
      <c r="J78" s="605" t="str">
        <f>'4-VALORACIÓN DEL RIESGO'!AE80</f>
        <v>Extremo</v>
      </c>
      <c r="K78" s="607" t="str">
        <f>'4-VALORACIÓN DEL RIESGO'!AF80</f>
        <v>Reducir</v>
      </c>
      <c r="L78" s="580" t="s">
        <v>1067</v>
      </c>
      <c r="M78" s="597" t="str">
        <f>'5-CONTROLES'!L150</f>
        <v>Revisión a las bases de datos de los bienes devolutivos de la entidad, contenidos en la herramienta de gestión Apoteosys (o la plataforma dispuesta), con el fin de verificar la existencia de los mismos y detectar posibles faltantes del inventario.</v>
      </c>
      <c r="N78" s="597" t="str">
        <f>'5-CONTROLES'!K150</f>
        <v>Reporte mensual en donde se indique a detalle la relación de bienes devolutivos de la Agencia Nacional de Tierras, teniendo en cuenta las bajas de la entidad.</v>
      </c>
      <c r="O78" s="597" t="str">
        <f>'5-CONTROLES'!F150</f>
        <v>Almacenista
Subdirección Administrativa y Financiera</v>
      </c>
      <c r="P78" s="597" t="str">
        <f>'5-CONTROLES'!G150</f>
        <v>Mensual</v>
      </c>
      <c r="Q78" s="579" t="s">
        <v>1101</v>
      </c>
      <c r="R78" s="597" t="str">
        <f>'5-CONTROLES'!AB150</f>
        <v>Fuerte</v>
      </c>
      <c r="S78" s="597" t="str">
        <f>'5-CONTROLES'!AC150</f>
        <v>Fuerte</v>
      </c>
      <c r="T78" s="597" t="str">
        <f>'5-CONTROLES'!AD150</f>
        <v>Fuerte</v>
      </c>
      <c r="U78" s="597" t="str">
        <f>'5-CONTROLES'!AH150</f>
        <v>Fuerte</v>
      </c>
      <c r="V78" s="607" t="str">
        <f>'5-CONTROLES'!AL150</f>
        <v>Improbable</v>
      </c>
      <c r="W78" s="607" t="str">
        <f>'5-CONTROLES'!AP150</f>
        <v>Mayor</v>
      </c>
      <c r="X78" s="605" t="str">
        <f>'5-CONTROLES'!AQ150</f>
        <v>Alto</v>
      </c>
      <c r="Y78" s="607" t="str">
        <f>'5-CONTROLES'!AS150</f>
        <v>Acción preventiva</v>
      </c>
      <c r="Z78" s="580" t="s">
        <v>1209</v>
      </c>
      <c r="AA78" s="579" t="s">
        <v>1210</v>
      </c>
      <c r="AB78" s="579" t="s">
        <v>1211</v>
      </c>
      <c r="AC78" s="579" t="s">
        <v>1212</v>
      </c>
      <c r="AD78" s="579">
        <v>1</v>
      </c>
      <c r="AE78" s="579"/>
      <c r="AF78" s="579"/>
      <c r="AG78" s="579"/>
      <c r="AH78" s="579"/>
      <c r="AI78" s="579"/>
      <c r="AJ78" s="579"/>
      <c r="AK78" s="579"/>
      <c r="AL78" s="579"/>
      <c r="AM78" s="579"/>
      <c r="AN78" s="579"/>
      <c r="AO78" s="579"/>
      <c r="AP78" s="579">
        <v>1</v>
      </c>
    </row>
    <row r="79" spans="2:42" x14ac:dyDescent="0.25">
      <c r="B79" s="639"/>
      <c r="C79" s="581"/>
      <c r="D79" s="598"/>
      <c r="E79" s="598"/>
      <c r="F79" s="183" t="str">
        <f>'3-IDENTIFICACIÓN DEL RIESGO'!H151</f>
        <v>Falta de controles en la asignación y actualización de bienes en el aplicativo</v>
      </c>
      <c r="G79" s="183" t="str">
        <f>'3-IDENTIFICACIÓN DEL RIESGO'!L151</f>
        <v>Aumento de costos en mantenimiento y adquisición de bienes</v>
      </c>
      <c r="H79" s="606"/>
      <c r="I79" s="606"/>
      <c r="J79" s="606"/>
      <c r="K79" s="608"/>
      <c r="L79" s="581"/>
      <c r="M79" s="598"/>
      <c r="N79" s="598"/>
      <c r="O79" s="598"/>
      <c r="P79" s="598"/>
      <c r="Q79" s="272"/>
      <c r="R79" s="598"/>
      <c r="S79" s="598"/>
      <c r="T79" s="598"/>
      <c r="U79" s="598"/>
      <c r="V79" s="608"/>
      <c r="W79" s="608"/>
      <c r="X79" s="606"/>
      <c r="Y79" s="608"/>
      <c r="Z79" s="581"/>
      <c r="AA79" s="272"/>
      <c r="AB79" s="272"/>
      <c r="AC79" s="272"/>
      <c r="AD79" s="272"/>
      <c r="AE79" s="272"/>
      <c r="AF79" s="272"/>
      <c r="AG79" s="272"/>
      <c r="AH79" s="272"/>
      <c r="AI79" s="272"/>
      <c r="AJ79" s="272"/>
      <c r="AK79" s="272"/>
      <c r="AL79" s="272"/>
      <c r="AM79" s="272"/>
      <c r="AN79" s="272"/>
      <c r="AO79" s="272"/>
      <c r="AP79" s="272"/>
    </row>
    <row r="80" spans="2:42" ht="46.5" customHeight="1" x14ac:dyDescent="0.25">
      <c r="B80" s="639"/>
      <c r="C80" s="580" t="s">
        <v>1028</v>
      </c>
      <c r="D80" s="597" t="str">
        <f>'3-IDENTIFICACIÓN DEL RIESGO'!G152</f>
        <v>Pérdida o manipulación de expedientes con información institucional para beneficio particular o de un tercero</v>
      </c>
      <c r="E80" s="597" t="s">
        <v>385</v>
      </c>
      <c r="F80" s="183" t="str">
        <f>'3-IDENTIFICACIÓN DEL RIESGO'!H152</f>
        <v>Ausencia de control sobre expedientes y préstamos</v>
      </c>
      <c r="G80" s="183" t="str">
        <f>'3-IDENTIFICACIÓN DEL RIESGO'!L152</f>
        <v>Pérdida de la memoria institucional</v>
      </c>
      <c r="H80" s="605" t="str">
        <f>'4-VALORACIÓN DEL RIESGO'!G81</f>
        <v>Posible</v>
      </c>
      <c r="I80" s="605" t="str">
        <f>'4-VALORACIÓN DEL RIESGO'!AC81</f>
        <v>Catastrófico</v>
      </c>
      <c r="J80" s="605" t="str">
        <f>'4-VALORACIÓN DEL RIESGO'!AE81</f>
        <v>Extremo</v>
      </c>
      <c r="K80" s="607" t="str">
        <f>'4-VALORACIÓN DEL RIESGO'!AF81</f>
        <v>Reducir</v>
      </c>
      <c r="L80" s="139" t="s">
        <v>1068</v>
      </c>
      <c r="M80" s="183" t="str">
        <f>'5-CONTROLES'!L152</f>
        <v>Realizar seguimiento a los tiempos de préstamo y devolución registrados en la forma ADMBS-F-029 FORMA PRÉSTAMO Y DEVOLUCIÓN DE DOCUMENTOS, para identificar posibles pérdidas en el préstamo de expedientes.</v>
      </c>
      <c r="N80" s="183" t="str">
        <f>'5-CONTROLES'!K152</f>
        <v>Registros físicos efectuados en la Forma ADMBS-F-029 FORMA PRÉSTAMO Y DEVOLUCIÓN DE DOCUMENTOS.</v>
      </c>
      <c r="O80" s="183" t="str">
        <f>'5-CONTROLES'!F152</f>
        <v>Líder del grupo de Gestión Documental
Subdirector Administrativo y Financiero</v>
      </c>
      <c r="P80" s="183" t="str">
        <f>'5-CONTROLES'!G152</f>
        <v>Semestral</v>
      </c>
      <c r="Q80" s="579" t="s">
        <v>1102</v>
      </c>
      <c r="R80" s="183" t="str">
        <f>'5-CONTROLES'!AB152</f>
        <v>Fuerte</v>
      </c>
      <c r="S80" s="183" t="str">
        <f>'5-CONTROLES'!AC152</f>
        <v>Fuerte</v>
      </c>
      <c r="T80" s="183" t="str">
        <f>'5-CONTROLES'!AD152</f>
        <v>Fuerte</v>
      </c>
      <c r="U80" s="597" t="str">
        <f>'5-CONTROLES'!AH152</f>
        <v>Moderado</v>
      </c>
      <c r="V80" s="607" t="str">
        <f>'5-CONTROLES'!AL152</f>
        <v>Improbable</v>
      </c>
      <c r="W80" s="607" t="str">
        <f>'5-CONTROLES'!AP152</f>
        <v>Catastrófico</v>
      </c>
      <c r="X80" s="605" t="str">
        <f>'5-CONTROLES'!AQ152</f>
        <v>Extremo</v>
      </c>
      <c r="Y80" s="607" t="str">
        <f>'5-CONTROLES'!AS152</f>
        <v>Acción preventiva</v>
      </c>
      <c r="Z80" s="580" t="s">
        <v>1213</v>
      </c>
      <c r="AA80" s="579" t="s">
        <v>1214</v>
      </c>
      <c r="AB80" s="579" t="s">
        <v>1116</v>
      </c>
      <c r="AC80" s="579" t="s">
        <v>924</v>
      </c>
      <c r="AD80" s="579">
        <v>2</v>
      </c>
      <c r="AE80" s="579"/>
      <c r="AF80" s="579"/>
      <c r="AG80" s="579"/>
      <c r="AH80" s="579">
        <v>1</v>
      </c>
      <c r="AI80" s="579"/>
      <c r="AJ80" s="579"/>
      <c r="AK80" s="579"/>
      <c r="AL80" s="579"/>
      <c r="AM80" s="579">
        <v>1</v>
      </c>
      <c r="AN80" s="579"/>
      <c r="AO80" s="579"/>
      <c r="AP80" s="579"/>
    </row>
    <row r="81" spans="2:42" ht="30" x14ac:dyDescent="0.25">
      <c r="B81" s="639"/>
      <c r="C81" s="581"/>
      <c r="D81" s="598"/>
      <c r="E81" s="598"/>
      <c r="F81" s="183" t="str">
        <f>'3-IDENTIFICACIÓN DEL RIESGO'!H153</f>
        <v>Falta de ética y honestidad por parte del colaborador</v>
      </c>
      <c r="G81" s="183" t="str">
        <f>'3-IDENTIFICACIÓN DEL RIESGO'!L153</f>
        <v>Perdida de credibilidad institucional</v>
      </c>
      <c r="H81" s="606"/>
      <c r="I81" s="606"/>
      <c r="J81" s="606"/>
      <c r="K81" s="608"/>
      <c r="L81" s="139" t="s">
        <v>1069</v>
      </c>
      <c r="M81" s="183" t="str">
        <f>'5-CONTROLES'!L153</f>
        <v>Implementar controles de acceso a la información que reposa en el Sistema de Gestión Documental ORFEO.</v>
      </c>
      <c r="N81" s="183" t="str">
        <f>'5-CONTROLES'!K153</f>
        <v>Reporte de la configuración de los expedientes en el sistema de información ORFEO</v>
      </c>
      <c r="O81" s="183" t="str">
        <f>'5-CONTROLES'!F153</f>
        <v>Subdirección Administrativa y Financiera - Gestión Documental
Secretaría General - EIST</v>
      </c>
      <c r="P81" s="183" t="str">
        <f>'5-CONTROLES'!G153</f>
        <v>Semestral</v>
      </c>
      <c r="Q81" s="272"/>
      <c r="R81" s="183" t="str">
        <f>'5-CONTROLES'!AB153</f>
        <v>Débil</v>
      </c>
      <c r="S81" s="183" t="str">
        <f>'5-CONTROLES'!AC153</f>
        <v>Moderado</v>
      </c>
      <c r="T81" s="183" t="str">
        <f>'5-CONTROLES'!AD153</f>
        <v>Débil</v>
      </c>
      <c r="U81" s="598"/>
      <c r="V81" s="608"/>
      <c r="W81" s="608"/>
      <c r="X81" s="606"/>
      <c r="Y81" s="608"/>
      <c r="Z81" s="581"/>
      <c r="AA81" s="272"/>
      <c r="AB81" s="272"/>
      <c r="AC81" s="272"/>
      <c r="AD81" s="272"/>
      <c r="AE81" s="272"/>
      <c r="AF81" s="272"/>
      <c r="AG81" s="272"/>
      <c r="AH81" s="272"/>
      <c r="AI81" s="272"/>
      <c r="AJ81" s="272"/>
      <c r="AK81" s="272"/>
      <c r="AL81" s="272"/>
      <c r="AM81" s="272"/>
      <c r="AN81" s="272"/>
      <c r="AO81" s="272"/>
      <c r="AP81" s="272"/>
    </row>
    <row r="82" spans="2:42" ht="63.75" customHeight="1" x14ac:dyDescent="0.25">
      <c r="B82" s="609" t="str">
        <f>'3-IDENTIFICACIÓN DEL RIESGO'!B160</f>
        <v>Gestión Financiera</v>
      </c>
      <c r="C82" s="580" t="s">
        <v>1029</v>
      </c>
      <c r="D82" s="597" t="str">
        <f>'3-IDENTIFICACIÓN DEL RIESGO'!G160</f>
        <v>Constitución de pagos realizados por la Agencia Nacional de Tierras, sin el cumplimiento de requisitos legales, presupuestales y contables, en beneficio de un particular.</v>
      </c>
      <c r="E82" s="597" t="s">
        <v>385</v>
      </c>
      <c r="F82" s="183" t="str">
        <f>'3-IDENTIFICACIÓN DEL RIESGO'!H160</f>
        <v>Fallas en el control de los requisitos para la causación económica</v>
      </c>
      <c r="G82" s="183" t="str">
        <f>'3-IDENTIFICACIÓN DEL RIESGO'!L160</f>
        <v>Detrimento patrimonial</v>
      </c>
      <c r="H82" s="605" t="str">
        <f>'4-VALORACIÓN DEL RIESGO'!G85</f>
        <v>Rara Vez</v>
      </c>
      <c r="I82" s="605" t="str">
        <f>'4-VALORACIÓN DEL RIESGO'!AC85</f>
        <v>Catastrófico</v>
      </c>
      <c r="J82" s="605" t="str">
        <f>'4-VALORACIÓN DEL RIESGO'!AE85</f>
        <v>Extremo</v>
      </c>
      <c r="K82" s="607" t="str">
        <f>'4-VALORACIÓN DEL RIESGO'!AF85</f>
        <v>Reducir</v>
      </c>
      <c r="L82" s="580" t="s">
        <v>1070</v>
      </c>
      <c r="M82" s="597" t="str">
        <f>'5-CONTROLES'!L160</f>
        <v>Control aleatorio a muestras correspondiente al 1% de los pagos de prestación de servicios, facturas y servicios públicos</v>
      </c>
      <c r="N82" s="597"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82" s="597" t="str">
        <f>'5-CONTROLES'!F160</f>
        <v xml:space="preserve">Subdirección Administrativa y Financiera </v>
      </c>
      <c r="P82" s="597" t="str">
        <f>'5-CONTROLES'!G160</f>
        <v>Trimestral</v>
      </c>
      <c r="Q82" s="579" t="s">
        <v>1103</v>
      </c>
      <c r="R82" s="597" t="str">
        <f>'5-CONTROLES'!AB160</f>
        <v>Moderado</v>
      </c>
      <c r="S82" s="597" t="str">
        <f>'5-CONTROLES'!AC160</f>
        <v>Fuerte</v>
      </c>
      <c r="T82" s="597" t="str">
        <f>'5-CONTROLES'!AD160</f>
        <v>Moderado</v>
      </c>
      <c r="U82" s="597" t="str">
        <f>'5-CONTROLES'!AH160</f>
        <v>Moderado</v>
      </c>
      <c r="V82" s="607" t="str">
        <f>'5-CONTROLES'!AL160</f>
        <v>Rara Vez</v>
      </c>
      <c r="W82" s="607" t="str">
        <f>'5-CONTROLES'!AP160</f>
        <v>Mayor</v>
      </c>
      <c r="X82" s="605" t="str">
        <f>'5-CONTROLES'!AQ160</f>
        <v>Alto</v>
      </c>
      <c r="Y82" s="607" t="str">
        <f>'5-CONTROLES'!AS160</f>
        <v>Acción preventiva</v>
      </c>
      <c r="Z82" s="139" t="s">
        <v>1215</v>
      </c>
      <c r="AA82" s="169" t="s">
        <v>1216</v>
      </c>
      <c r="AB82" s="169" t="s">
        <v>1116</v>
      </c>
      <c r="AC82" s="169" t="s">
        <v>1217</v>
      </c>
      <c r="AD82" s="169">
        <v>2</v>
      </c>
      <c r="AE82" s="169"/>
      <c r="AF82" s="169">
        <v>1</v>
      </c>
      <c r="AG82" s="169"/>
      <c r="AH82" s="169"/>
      <c r="AI82" s="169"/>
      <c r="AJ82" s="169">
        <v>1</v>
      </c>
      <c r="AK82" s="169"/>
      <c r="AL82" s="169"/>
      <c r="AM82" s="169"/>
      <c r="AN82" s="169"/>
      <c r="AO82" s="169"/>
      <c r="AP82" s="169"/>
    </row>
    <row r="83" spans="2:42" ht="33" customHeight="1" x14ac:dyDescent="0.25">
      <c r="B83" s="609"/>
      <c r="C83" s="581"/>
      <c r="D83" s="598"/>
      <c r="E83" s="598"/>
      <c r="F83" s="183" t="str">
        <f>'3-IDENTIFICACIÓN DEL RIESGO'!H161</f>
        <v>Desconocimiento del procedimiento de pagos y listas de chequeo</v>
      </c>
      <c r="G83" s="183" t="str">
        <f>'3-IDENTIFICACIÓN DEL RIESGO'!L161</f>
        <v>Investigaciones y sanciones por parte de órganos de control, así como perdida de credibilidad institucional</v>
      </c>
      <c r="H83" s="606"/>
      <c r="I83" s="606"/>
      <c r="J83" s="606"/>
      <c r="K83" s="608"/>
      <c r="L83" s="581"/>
      <c r="M83" s="598"/>
      <c r="N83" s="598"/>
      <c r="O83" s="598"/>
      <c r="P83" s="598"/>
      <c r="Q83" s="272"/>
      <c r="R83" s="598"/>
      <c r="S83" s="598"/>
      <c r="T83" s="598"/>
      <c r="U83" s="598"/>
      <c r="V83" s="608"/>
      <c r="W83" s="608"/>
      <c r="X83" s="606"/>
      <c r="Y83" s="608"/>
      <c r="Z83" s="139" t="s">
        <v>1218</v>
      </c>
      <c r="AA83" s="169" t="s">
        <v>1219</v>
      </c>
      <c r="AB83" s="169" t="s">
        <v>1116</v>
      </c>
      <c r="AC83" s="169" t="s">
        <v>1220</v>
      </c>
      <c r="AD83" s="169">
        <v>1</v>
      </c>
      <c r="AE83" s="169"/>
      <c r="AF83" s="169">
        <v>1</v>
      </c>
      <c r="AG83" s="169"/>
      <c r="AH83" s="169"/>
      <c r="AI83" s="169"/>
      <c r="AJ83" s="169"/>
      <c r="AK83" s="169"/>
      <c r="AL83" s="169"/>
      <c r="AM83" s="169"/>
      <c r="AN83" s="169"/>
      <c r="AO83" s="169"/>
      <c r="AP83" s="169"/>
    </row>
    <row r="84" spans="2:42" ht="34.5" customHeight="1" x14ac:dyDescent="0.25">
      <c r="B84" s="609" t="str">
        <f>'3-IDENTIFICACIÓN DEL RIESGO'!B170</f>
        <v>Seguimiento, Evaluación y Mejora</v>
      </c>
      <c r="C84" s="580" t="s">
        <v>1030</v>
      </c>
      <c r="D84" s="597" t="str">
        <f>'3-IDENTIFICACIÓN DEL RIESGO'!G170</f>
        <v>Modificar, alterar u omitir información relevante en los informes emitidos por la Oficina de Control Interno a fin de beneficiar a terceros</v>
      </c>
      <c r="E84" s="597" t="s">
        <v>385</v>
      </c>
      <c r="F84" s="183" t="str">
        <f>'3-IDENTIFICACIÓN DEL RIESGO'!H170</f>
        <v xml:space="preserve">Falencias en los lineamientos para ejecutar los ejercicio de auditoría y evaluación independiente </v>
      </c>
      <c r="G84" s="183" t="str">
        <f>'3-IDENTIFICACIÓN DEL RIESGO'!L170</f>
        <v>Pérdida de credibilidad de la Oficina de Control Interno</v>
      </c>
      <c r="H84" s="605" t="str">
        <f>'4-VALORACIÓN DEL RIESGO'!G90</f>
        <v>Rara Vez</v>
      </c>
      <c r="I84" s="605" t="str">
        <f>'4-VALORACIÓN DEL RIESGO'!AC90</f>
        <v>Mayor</v>
      </c>
      <c r="J84" s="605" t="str">
        <f>'4-VALORACIÓN DEL RIESGO'!AE90</f>
        <v>Alto</v>
      </c>
      <c r="K84" s="607" t="str">
        <f>'4-VALORACIÓN DEL RIESGO'!AF90</f>
        <v>Reducir</v>
      </c>
      <c r="L84" s="139" t="s">
        <v>1071</v>
      </c>
      <c r="M84" s="183" t="str">
        <f>'5-CONTROLES'!L170</f>
        <v>Documentos de lineamientos de auditoría y evaluación independiente, actualizados según necesidad</v>
      </c>
      <c r="N84" s="183" t="str">
        <f>'5-CONTROLES'!K170</f>
        <v>Documentos actualizados en el Sistema Integrado de Gestión</v>
      </c>
      <c r="O84" s="183" t="str">
        <f>'5-CONTROLES'!F170</f>
        <v>Jefe de la Oficina de Control Interno</v>
      </c>
      <c r="P84" s="183" t="str">
        <f>'5-CONTROLES'!G170</f>
        <v>Anual</v>
      </c>
      <c r="Q84" s="169" t="s">
        <v>1104</v>
      </c>
      <c r="R84" s="183" t="str">
        <f>'5-CONTROLES'!AB170</f>
        <v>Fuerte</v>
      </c>
      <c r="S84" s="183" t="str">
        <f>'5-CONTROLES'!AC170</f>
        <v>Fuerte</v>
      </c>
      <c r="T84" s="183" t="str">
        <f>'5-CONTROLES'!AD170</f>
        <v>Fuerte</v>
      </c>
      <c r="U84" s="597" t="str">
        <f>'5-CONTROLES'!AH170</f>
        <v>Fuerte</v>
      </c>
      <c r="V84" s="607" t="str">
        <f>'5-CONTROLES'!AL170</f>
        <v>Rara Vez</v>
      </c>
      <c r="W84" s="607" t="str">
        <f>'5-CONTROLES'!AP170</f>
        <v>Moderado</v>
      </c>
      <c r="X84" s="605" t="str">
        <f>'5-CONTROLES'!AQ170</f>
        <v>Moderado</v>
      </c>
      <c r="Y84" s="607" t="str">
        <f>'5-CONTROLES'!AS170</f>
        <v>Acción preventiva</v>
      </c>
      <c r="Z84" s="139" t="s">
        <v>1221</v>
      </c>
      <c r="AA84" s="167" t="s">
        <v>1222</v>
      </c>
      <c r="AB84" s="169" t="s">
        <v>862</v>
      </c>
      <c r="AC84" s="169" t="s">
        <v>1223</v>
      </c>
      <c r="AD84" s="169">
        <v>11</v>
      </c>
      <c r="AE84" s="169">
        <v>1</v>
      </c>
      <c r="AF84" s="169">
        <v>1</v>
      </c>
      <c r="AG84" s="169">
        <v>1</v>
      </c>
      <c r="AH84" s="169">
        <v>1</v>
      </c>
      <c r="AI84" s="169">
        <v>1</v>
      </c>
      <c r="AJ84" s="169">
        <v>1</v>
      </c>
      <c r="AK84" s="169">
        <v>1</v>
      </c>
      <c r="AL84" s="169">
        <v>1</v>
      </c>
      <c r="AM84" s="169">
        <v>1</v>
      </c>
      <c r="AN84" s="169">
        <v>1</v>
      </c>
      <c r="AO84" s="169">
        <v>1</v>
      </c>
      <c r="AP84" s="169"/>
    </row>
    <row r="85" spans="2:42" ht="33" customHeight="1" x14ac:dyDescent="0.25">
      <c r="B85" s="609"/>
      <c r="C85" s="581"/>
      <c r="D85" s="598"/>
      <c r="E85" s="598"/>
      <c r="F85" s="183" t="str">
        <f>'3-IDENTIFICACIÓN DEL RIESGO'!H171</f>
        <v>Falta de ética de los auditores internos.</v>
      </c>
      <c r="G85" s="183" t="str">
        <f>'3-IDENTIFICACIÓN DEL RIESGO'!L171</f>
        <v>Exposición a sanciones e investigaciones disciplinarias, penales, fiscales y favorecimiento o perjuicios a terceros</v>
      </c>
      <c r="H85" s="606"/>
      <c r="I85" s="606"/>
      <c r="J85" s="606"/>
      <c r="K85" s="608"/>
      <c r="L85" s="139" t="s">
        <v>1072</v>
      </c>
      <c r="M85" s="183" t="str">
        <f>'5-CONTROLES'!L171</f>
        <v>Socializaciones del código de ética del auditor</v>
      </c>
      <c r="N85" s="183" t="str">
        <f>'5-CONTROLES'!K171</f>
        <v>Listado de asistencia a socialización</v>
      </c>
      <c r="O85" s="183" t="str">
        <f>'5-CONTROLES'!F171</f>
        <v>Jefe de la Oficina de Control Interno</v>
      </c>
      <c r="P85" s="183" t="str">
        <f>'5-CONTROLES'!G171</f>
        <v>Anual</v>
      </c>
      <c r="Q85" s="169" t="s">
        <v>870</v>
      </c>
      <c r="R85" s="183" t="str">
        <f>'5-CONTROLES'!AB171</f>
        <v>Fuerte</v>
      </c>
      <c r="S85" s="183" t="str">
        <f>'5-CONTROLES'!AC171</f>
        <v>Fuerte</v>
      </c>
      <c r="T85" s="183" t="str">
        <f>'5-CONTROLES'!AD171</f>
        <v>Fuerte</v>
      </c>
      <c r="U85" s="598"/>
      <c r="V85" s="608"/>
      <c r="W85" s="608"/>
      <c r="X85" s="606"/>
      <c r="Y85" s="608"/>
      <c r="Z85" s="139" t="s">
        <v>1224</v>
      </c>
      <c r="AA85" s="167" t="s">
        <v>1225</v>
      </c>
      <c r="AB85" s="169" t="s">
        <v>862</v>
      </c>
      <c r="AC85" s="169" t="s">
        <v>1223</v>
      </c>
      <c r="AD85" s="169">
        <v>11</v>
      </c>
      <c r="AE85" s="169">
        <v>1</v>
      </c>
      <c r="AF85" s="169">
        <v>1</v>
      </c>
      <c r="AG85" s="169">
        <v>1</v>
      </c>
      <c r="AH85" s="169">
        <v>1</v>
      </c>
      <c r="AI85" s="169">
        <v>1</v>
      </c>
      <c r="AJ85" s="169">
        <v>1</v>
      </c>
      <c r="AK85" s="169">
        <v>1</v>
      </c>
      <c r="AL85" s="169">
        <v>1</v>
      </c>
      <c r="AM85" s="169">
        <v>1</v>
      </c>
      <c r="AN85" s="169">
        <v>1</v>
      </c>
      <c r="AO85" s="169">
        <v>1</v>
      </c>
      <c r="AP85" s="169"/>
    </row>
    <row r="86" spans="2:42" x14ac:dyDescent="0.25">
      <c r="B86" s="141"/>
      <c r="C86" s="142"/>
      <c r="D86" s="143"/>
      <c r="E86" s="144"/>
      <c r="F86" s="144"/>
      <c r="G86" s="144"/>
      <c r="H86" s="144"/>
      <c r="I86" s="144"/>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5"/>
    </row>
    <row r="87" spans="2:42" x14ac:dyDescent="0.25">
      <c r="B87" s="141"/>
      <c r="C87" s="142"/>
      <c r="D87" s="143"/>
      <c r="E87" s="144"/>
      <c r="F87" s="144"/>
      <c r="G87" s="144"/>
      <c r="H87" s="144"/>
      <c r="I87" s="144"/>
      <c r="J87" s="144"/>
      <c r="K87" s="144"/>
      <c r="L87" s="144"/>
      <c r="M87" s="144"/>
      <c r="N87" s="144"/>
      <c r="O87" s="144"/>
      <c r="P87" s="144"/>
      <c r="Q87" s="144"/>
      <c r="R87" s="144"/>
      <c r="S87" s="144"/>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5"/>
    </row>
    <row r="88" spans="2:42" x14ac:dyDescent="0.25">
      <c r="B88" s="141"/>
      <c r="C88" s="142"/>
      <c r="D88" s="143"/>
      <c r="E88" s="144"/>
      <c r="F88" s="144"/>
      <c r="G88" s="144"/>
      <c r="H88" s="144"/>
      <c r="I88" s="144"/>
      <c r="J88" s="144"/>
      <c r="K88" s="144"/>
      <c r="L88" s="144"/>
      <c r="M88" s="144"/>
      <c r="N88" s="144"/>
      <c r="O88" s="144"/>
      <c r="P88" s="144"/>
      <c r="Q88" s="144"/>
      <c r="R88" s="144"/>
      <c r="S88" s="144"/>
      <c r="T88" s="144"/>
      <c r="U88" s="144"/>
      <c r="V88" s="144"/>
      <c r="W88" s="144"/>
      <c r="X88" s="144"/>
      <c r="Y88" s="144"/>
      <c r="Z88" s="144"/>
      <c r="AA88" s="144"/>
      <c r="AB88" s="144"/>
      <c r="AC88" s="144"/>
      <c r="AD88" s="144"/>
      <c r="AE88" s="144"/>
      <c r="AF88" s="144"/>
      <c r="AG88" s="144"/>
      <c r="AH88" s="144"/>
      <c r="AI88" s="144"/>
      <c r="AJ88" s="144"/>
      <c r="AK88" s="144"/>
      <c r="AL88" s="144"/>
      <c r="AM88" s="144"/>
      <c r="AN88" s="144"/>
      <c r="AO88" s="144"/>
      <c r="AP88" s="145"/>
    </row>
    <row r="89" spans="2:42" x14ac:dyDescent="0.25">
      <c r="B89" s="141"/>
      <c r="C89" s="142"/>
      <c r="D89" s="143"/>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5"/>
    </row>
    <row r="90" spans="2:42" x14ac:dyDescent="0.25">
      <c r="B90" s="141"/>
      <c r="C90" s="142"/>
      <c r="D90" s="143"/>
      <c r="E90" s="144"/>
      <c r="F90" s="144"/>
      <c r="G90" s="144"/>
      <c r="H90" s="144"/>
      <c r="I90" s="144"/>
      <c r="J90" s="144"/>
      <c r="K90" s="144"/>
      <c r="L90" s="144"/>
      <c r="M90" s="144"/>
      <c r="N90" s="144"/>
      <c r="O90" s="144"/>
      <c r="P90" s="144"/>
      <c r="Q90" s="144"/>
      <c r="R90" s="144"/>
      <c r="S90" s="144"/>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5"/>
    </row>
    <row r="91" spans="2:42" x14ac:dyDescent="0.25">
      <c r="B91" s="141"/>
      <c r="C91" s="142"/>
      <c r="D91" s="143"/>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5"/>
    </row>
    <row r="92" spans="2:42" x14ac:dyDescent="0.25">
      <c r="B92" s="141"/>
      <c r="C92" s="142"/>
      <c r="D92" s="143"/>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5"/>
    </row>
    <row r="93" spans="2:42" x14ac:dyDescent="0.25">
      <c r="B93" s="141"/>
      <c r="C93" s="142"/>
      <c r="D93" s="143"/>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5"/>
    </row>
    <row r="94" spans="2:42" ht="13.5" thickBot="1" x14ac:dyDescent="0.3">
      <c r="B94" s="146"/>
      <c r="C94" s="147"/>
      <c r="D94" s="148"/>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50"/>
    </row>
  </sheetData>
  <sheetProtection algorithmName="SHA-512" hashValue="SB7B4T9ZsJZQf80a9Dd/3Ou32YO0WwQM0UwBSnGQN5JEmx2eQIrxnS7P5VgDoBuw1donraIJ7X7J6s4H8NTc4Q==" saltValue="JBNinXpTq5yjRWgNJPE0Dw==" spinCount="100000" sheet="1" formatCells="0" formatColumns="0" formatRows="0" autoFilter="0"/>
  <mergeCells count="1121">
    <mergeCell ref="U82:U83"/>
    <mergeCell ref="V82:V83"/>
    <mergeCell ref="W82:W83"/>
    <mergeCell ref="X82:X83"/>
    <mergeCell ref="Y82:Y83"/>
    <mergeCell ref="U70:U71"/>
    <mergeCell ref="U72:U73"/>
    <mergeCell ref="V70:V71"/>
    <mergeCell ref="V72:V73"/>
    <mergeCell ref="W70:W71"/>
    <mergeCell ref="W72:W73"/>
    <mergeCell ref="X70:X71"/>
    <mergeCell ref="X72:X73"/>
    <mergeCell ref="Y70:Y71"/>
    <mergeCell ref="Y72:Y73"/>
    <mergeCell ref="U74:U75"/>
    <mergeCell ref="V74:V75"/>
    <mergeCell ref="W74:W75"/>
    <mergeCell ref="X74:X75"/>
    <mergeCell ref="Y74:Y75"/>
    <mergeCell ref="U76:U77"/>
    <mergeCell ref="V76:V77"/>
    <mergeCell ref="U68:U69"/>
    <mergeCell ref="V66:V67"/>
    <mergeCell ref="V68:V69"/>
    <mergeCell ref="W66:W67"/>
    <mergeCell ref="W68:W69"/>
    <mergeCell ref="X66:X67"/>
    <mergeCell ref="X68:X69"/>
    <mergeCell ref="Y66:Y67"/>
    <mergeCell ref="Y68:Y69"/>
    <mergeCell ref="U78:U79"/>
    <mergeCell ref="U80:U81"/>
    <mergeCell ref="V78:V79"/>
    <mergeCell ref="V80:V81"/>
    <mergeCell ref="W78:W79"/>
    <mergeCell ref="W80:W81"/>
    <mergeCell ref="X78:X79"/>
    <mergeCell ref="X80:X81"/>
    <mergeCell ref="Y78:Y79"/>
    <mergeCell ref="Y80:Y81"/>
    <mergeCell ref="W54:W55"/>
    <mergeCell ref="X54:X55"/>
    <mergeCell ref="Y54:Y55"/>
    <mergeCell ref="U56:U57"/>
    <mergeCell ref="U58:U59"/>
    <mergeCell ref="V56:V57"/>
    <mergeCell ref="V58:V59"/>
    <mergeCell ref="W56:W57"/>
    <mergeCell ref="W58:W59"/>
    <mergeCell ref="X56:X57"/>
    <mergeCell ref="X58:X59"/>
    <mergeCell ref="Y56:Y57"/>
    <mergeCell ref="Y58:Y59"/>
    <mergeCell ref="W76:W77"/>
    <mergeCell ref="X76:X77"/>
    <mergeCell ref="Y76:Y77"/>
    <mergeCell ref="U60:U61"/>
    <mergeCell ref="U62:U63"/>
    <mergeCell ref="V60:V61"/>
    <mergeCell ref="V62:V63"/>
    <mergeCell ref="W60:W61"/>
    <mergeCell ref="W62:W63"/>
    <mergeCell ref="X60:X61"/>
    <mergeCell ref="X62:X63"/>
    <mergeCell ref="Y60:Y61"/>
    <mergeCell ref="Y62:Y63"/>
    <mergeCell ref="V64:V65"/>
    <mergeCell ref="U64:U65"/>
    <mergeCell ref="W64:W65"/>
    <mergeCell ref="X64:X65"/>
    <mergeCell ref="Y64:Y65"/>
    <mergeCell ref="U66:U67"/>
    <mergeCell ref="X36:X37"/>
    <mergeCell ref="Y36:Y37"/>
    <mergeCell ref="U38:U39"/>
    <mergeCell ref="V38:V39"/>
    <mergeCell ref="W38:W39"/>
    <mergeCell ref="X38:X39"/>
    <mergeCell ref="Y38:Y39"/>
    <mergeCell ref="U40:U41"/>
    <mergeCell ref="U42:U43"/>
    <mergeCell ref="V40:V41"/>
    <mergeCell ref="V42:V43"/>
    <mergeCell ref="W40:W41"/>
    <mergeCell ref="W42:W43"/>
    <mergeCell ref="X40:X41"/>
    <mergeCell ref="X42:X43"/>
    <mergeCell ref="Y40:Y41"/>
    <mergeCell ref="Y42:Y43"/>
    <mergeCell ref="X28:X29"/>
    <mergeCell ref="Y28:Y29"/>
    <mergeCell ref="U30:U31"/>
    <mergeCell ref="V30:V31"/>
    <mergeCell ref="W30:W31"/>
    <mergeCell ref="X30:X31"/>
    <mergeCell ref="Y30:Y31"/>
    <mergeCell ref="U32:U33"/>
    <mergeCell ref="V32:V33"/>
    <mergeCell ref="W32:W33"/>
    <mergeCell ref="X32:X33"/>
    <mergeCell ref="Y32:Y33"/>
    <mergeCell ref="U34:U35"/>
    <mergeCell ref="V34:V35"/>
    <mergeCell ref="W34:W35"/>
    <mergeCell ref="X34:X35"/>
    <mergeCell ref="Y34:Y35"/>
    <mergeCell ref="X15:X16"/>
    <mergeCell ref="Y15:Y16"/>
    <mergeCell ref="V17:V18"/>
    <mergeCell ref="W17:W18"/>
    <mergeCell ref="X17:X18"/>
    <mergeCell ref="Y17:Y18"/>
    <mergeCell ref="U19:U20"/>
    <mergeCell ref="V19:V20"/>
    <mergeCell ref="W19:W20"/>
    <mergeCell ref="X19:X20"/>
    <mergeCell ref="Y19:Y20"/>
    <mergeCell ref="U23:U24"/>
    <mergeCell ref="V23:V24"/>
    <mergeCell ref="W23:W24"/>
    <mergeCell ref="X23:X24"/>
    <mergeCell ref="Y23:Y24"/>
    <mergeCell ref="U25:U27"/>
    <mergeCell ref="V25:V27"/>
    <mergeCell ref="W25:W27"/>
    <mergeCell ref="X25:X27"/>
    <mergeCell ref="Y25:Y27"/>
    <mergeCell ref="Y21:Y22"/>
    <mergeCell ref="U21:U22"/>
    <mergeCell ref="E82:E83"/>
    <mergeCell ref="H82:H83"/>
    <mergeCell ref="I82:I83"/>
    <mergeCell ref="J82:J83"/>
    <mergeCell ref="K82:K83"/>
    <mergeCell ref="U9:U10"/>
    <mergeCell ref="V9:V10"/>
    <mergeCell ref="U11:U12"/>
    <mergeCell ref="V11:V12"/>
    <mergeCell ref="U13:U14"/>
    <mergeCell ref="V13:V14"/>
    <mergeCell ref="U17:U18"/>
    <mergeCell ref="U36:U37"/>
    <mergeCell ref="V36:V37"/>
    <mergeCell ref="U15:U16"/>
    <mergeCell ref="V15:V16"/>
    <mergeCell ref="W15:W16"/>
    <mergeCell ref="U28:U29"/>
    <mergeCell ref="V28:V29"/>
    <mergeCell ref="W28:W29"/>
    <mergeCell ref="W36:W37"/>
    <mergeCell ref="U44:U45"/>
    <mergeCell ref="V44:V45"/>
    <mergeCell ref="W44:W45"/>
    <mergeCell ref="U46:U47"/>
    <mergeCell ref="U48:U49"/>
    <mergeCell ref="V46:V47"/>
    <mergeCell ref="V48:V49"/>
    <mergeCell ref="W46:W47"/>
    <mergeCell ref="W48:W49"/>
    <mergeCell ref="U50:U51"/>
    <mergeCell ref="V50:V51"/>
    <mergeCell ref="E74:E75"/>
    <mergeCell ref="H74:H75"/>
    <mergeCell ref="I74:I75"/>
    <mergeCell ref="J74:J75"/>
    <mergeCell ref="K74:K75"/>
    <mergeCell ref="E76:E77"/>
    <mergeCell ref="H76:H77"/>
    <mergeCell ref="I76:I77"/>
    <mergeCell ref="J76:J77"/>
    <mergeCell ref="K76:K77"/>
    <mergeCell ref="E78:E79"/>
    <mergeCell ref="H78:H79"/>
    <mergeCell ref="I78:I79"/>
    <mergeCell ref="J78:J79"/>
    <mergeCell ref="K78:K79"/>
    <mergeCell ref="E80:E81"/>
    <mergeCell ref="H80:H81"/>
    <mergeCell ref="I80:I81"/>
    <mergeCell ref="J80:J81"/>
    <mergeCell ref="K80:K81"/>
    <mergeCell ref="K64:K65"/>
    <mergeCell ref="E66:E67"/>
    <mergeCell ref="H66:H67"/>
    <mergeCell ref="I66:I67"/>
    <mergeCell ref="J66:J67"/>
    <mergeCell ref="K66:K67"/>
    <mergeCell ref="E68:E69"/>
    <mergeCell ref="H68:H69"/>
    <mergeCell ref="I68:I69"/>
    <mergeCell ref="J68:J69"/>
    <mergeCell ref="K68:K69"/>
    <mergeCell ref="E70:E71"/>
    <mergeCell ref="H70:H71"/>
    <mergeCell ref="I70:I71"/>
    <mergeCell ref="J70:J71"/>
    <mergeCell ref="K70:K71"/>
    <mergeCell ref="E72:E73"/>
    <mergeCell ref="H72:H73"/>
    <mergeCell ref="I72:I73"/>
    <mergeCell ref="J72:J73"/>
    <mergeCell ref="K72:K73"/>
    <mergeCell ref="F60:F61"/>
    <mergeCell ref="E54:E55"/>
    <mergeCell ref="H54:H55"/>
    <mergeCell ref="I54:I55"/>
    <mergeCell ref="J54:J55"/>
    <mergeCell ref="K54:K55"/>
    <mergeCell ref="F62:F63"/>
    <mergeCell ref="F64:F65"/>
    <mergeCell ref="E56:E57"/>
    <mergeCell ref="H56:H57"/>
    <mergeCell ref="I56:I57"/>
    <mergeCell ref="J56:J57"/>
    <mergeCell ref="K56:K57"/>
    <mergeCell ref="E58:E59"/>
    <mergeCell ref="H58:H59"/>
    <mergeCell ref="I58:I59"/>
    <mergeCell ref="J58:J59"/>
    <mergeCell ref="K58:K59"/>
    <mergeCell ref="E60:E61"/>
    <mergeCell ref="H60:H61"/>
    <mergeCell ref="I60:I61"/>
    <mergeCell ref="J60:J61"/>
    <mergeCell ref="K60:K61"/>
    <mergeCell ref="E62:E63"/>
    <mergeCell ref="H62:H63"/>
    <mergeCell ref="I62:I63"/>
    <mergeCell ref="J62:J63"/>
    <mergeCell ref="K62:K63"/>
    <mergeCell ref="E64:E65"/>
    <mergeCell ref="H64:H65"/>
    <mergeCell ref="I64:I65"/>
    <mergeCell ref="J64:J65"/>
    <mergeCell ref="E46:E47"/>
    <mergeCell ref="H46:H47"/>
    <mergeCell ref="I46:I47"/>
    <mergeCell ref="J46:J47"/>
    <mergeCell ref="K46:K47"/>
    <mergeCell ref="E48:E49"/>
    <mergeCell ref="H48:H49"/>
    <mergeCell ref="I48:I49"/>
    <mergeCell ref="J48:J49"/>
    <mergeCell ref="K48:K49"/>
    <mergeCell ref="E50:E51"/>
    <mergeCell ref="H50:H51"/>
    <mergeCell ref="I50:I51"/>
    <mergeCell ref="J50:J51"/>
    <mergeCell ref="K50:K51"/>
    <mergeCell ref="E52:E53"/>
    <mergeCell ref="H52:H53"/>
    <mergeCell ref="I52:I53"/>
    <mergeCell ref="J52:J53"/>
    <mergeCell ref="K52:K53"/>
    <mergeCell ref="E38:E39"/>
    <mergeCell ref="H38:H39"/>
    <mergeCell ref="I38:I39"/>
    <mergeCell ref="J38:J39"/>
    <mergeCell ref="K38:K39"/>
    <mergeCell ref="E40:E41"/>
    <mergeCell ref="H40:H41"/>
    <mergeCell ref="I40:I41"/>
    <mergeCell ref="J40:J41"/>
    <mergeCell ref="K40:K41"/>
    <mergeCell ref="E42:E43"/>
    <mergeCell ref="H42:H43"/>
    <mergeCell ref="I42:I43"/>
    <mergeCell ref="J42:J43"/>
    <mergeCell ref="K42:K43"/>
    <mergeCell ref="E44:E45"/>
    <mergeCell ref="H44:H45"/>
    <mergeCell ref="I44:I45"/>
    <mergeCell ref="J44:J45"/>
    <mergeCell ref="K44:K45"/>
    <mergeCell ref="J11:J12"/>
    <mergeCell ref="K11:K12"/>
    <mergeCell ref="E13:E14"/>
    <mergeCell ref="H13:H14"/>
    <mergeCell ref="I13:I14"/>
    <mergeCell ref="J13:J14"/>
    <mergeCell ref="K13:K14"/>
    <mergeCell ref="E17:E18"/>
    <mergeCell ref="H17:H18"/>
    <mergeCell ref="I17:I18"/>
    <mergeCell ref="J17:J18"/>
    <mergeCell ref="K17:K18"/>
    <mergeCell ref="K28:K29"/>
    <mergeCell ref="J34:J35"/>
    <mergeCell ref="K34:K35"/>
    <mergeCell ref="E36:E37"/>
    <mergeCell ref="H36:H37"/>
    <mergeCell ref="I36:I37"/>
    <mergeCell ref="J36:J37"/>
    <mergeCell ref="K36:K37"/>
    <mergeCell ref="E30:E31"/>
    <mergeCell ref="H30:H31"/>
    <mergeCell ref="I30:I31"/>
    <mergeCell ref="J30:J31"/>
    <mergeCell ref="K30:K31"/>
    <mergeCell ref="J15:J16"/>
    <mergeCell ref="K15:K16"/>
    <mergeCell ref="E11:E12"/>
    <mergeCell ref="H11:H12"/>
    <mergeCell ref="I11:I12"/>
    <mergeCell ref="E21:E22"/>
    <mergeCell ref="K21:K22"/>
    <mergeCell ref="D46:D47"/>
    <mergeCell ref="D48:D49"/>
    <mergeCell ref="C82:C83"/>
    <mergeCell ref="D11:D12"/>
    <mergeCell ref="D13:D14"/>
    <mergeCell ref="D15:D16"/>
    <mergeCell ref="D17:D18"/>
    <mergeCell ref="D19:D20"/>
    <mergeCell ref="D23:D24"/>
    <mergeCell ref="D56:D57"/>
    <mergeCell ref="D58:D59"/>
    <mergeCell ref="D60:D61"/>
    <mergeCell ref="D62:D63"/>
    <mergeCell ref="D64:D65"/>
    <mergeCell ref="D66:D67"/>
    <mergeCell ref="D68:D69"/>
    <mergeCell ref="D70:D71"/>
    <mergeCell ref="D72:D73"/>
    <mergeCell ref="D74:D75"/>
    <mergeCell ref="D76:D77"/>
    <mergeCell ref="D78:D79"/>
    <mergeCell ref="D80:D81"/>
    <mergeCell ref="D82:D83"/>
    <mergeCell ref="D25:D27"/>
    <mergeCell ref="C11:C12"/>
    <mergeCell ref="D21:D22"/>
    <mergeCell ref="C21:C22"/>
    <mergeCell ref="B82:B83"/>
    <mergeCell ref="C23:C24"/>
    <mergeCell ref="B66:B73"/>
    <mergeCell ref="B78:B81"/>
    <mergeCell ref="B48:B53"/>
    <mergeCell ref="C30:C31"/>
    <mergeCell ref="C36:C37"/>
    <mergeCell ref="C38:C39"/>
    <mergeCell ref="C40:C41"/>
    <mergeCell ref="C25:C27"/>
    <mergeCell ref="C58:C59"/>
    <mergeCell ref="C60:C61"/>
    <mergeCell ref="C62:C63"/>
    <mergeCell ref="C64:C65"/>
    <mergeCell ref="C66:C67"/>
    <mergeCell ref="C68:C69"/>
    <mergeCell ref="C70:C71"/>
    <mergeCell ref="C72:C73"/>
    <mergeCell ref="C74:C75"/>
    <mergeCell ref="C76:C77"/>
    <mergeCell ref="C78:C79"/>
    <mergeCell ref="C80:C81"/>
    <mergeCell ref="C56:C57"/>
    <mergeCell ref="C44:C45"/>
    <mergeCell ref="C46:C47"/>
    <mergeCell ref="C48:C49"/>
    <mergeCell ref="C50:C51"/>
    <mergeCell ref="B74:B77"/>
    <mergeCell ref="B15:B18"/>
    <mergeCell ref="C42:C43"/>
    <mergeCell ref="B56:B65"/>
    <mergeCell ref="C32:C33"/>
    <mergeCell ref="C34:C35"/>
    <mergeCell ref="E32:E33"/>
    <mergeCell ref="H32:H33"/>
    <mergeCell ref="I32:I33"/>
    <mergeCell ref="J32:J33"/>
    <mergeCell ref="K32:K33"/>
    <mergeCell ref="E34:E35"/>
    <mergeCell ref="H34:H35"/>
    <mergeCell ref="I34:I35"/>
    <mergeCell ref="B11:B14"/>
    <mergeCell ref="D54:D55"/>
    <mergeCell ref="C54:C55"/>
    <mergeCell ref="H23:H24"/>
    <mergeCell ref="C19:C20"/>
    <mergeCell ref="E15:E16"/>
    <mergeCell ref="C13:C14"/>
    <mergeCell ref="H15:H16"/>
    <mergeCell ref="I15:I16"/>
    <mergeCell ref="E28:E29"/>
    <mergeCell ref="D30:D31"/>
    <mergeCell ref="D32:D33"/>
    <mergeCell ref="D34:D35"/>
    <mergeCell ref="D36:D37"/>
    <mergeCell ref="D28:D29"/>
    <mergeCell ref="D38:D39"/>
    <mergeCell ref="D40:D41"/>
    <mergeCell ref="D42:D43"/>
    <mergeCell ref="D44:D45"/>
    <mergeCell ref="W11:W12"/>
    <mergeCell ref="X11:X12"/>
    <mergeCell ref="S11:S12"/>
    <mergeCell ref="T11:T12"/>
    <mergeCell ref="S13:S14"/>
    <mergeCell ref="T13:T14"/>
    <mergeCell ref="P15:P16"/>
    <mergeCell ref="Q15:Q16"/>
    <mergeCell ref="R15:R16"/>
    <mergeCell ref="S15:S16"/>
    <mergeCell ref="T15:T16"/>
    <mergeCell ref="M21:M22"/>
    <mergeCell ref="N21:N22"/>
    <mergeCell ref="O21:O22"/>
    <mergeCell ref="P21:P22"/>
    <mergeCell ref="B7:G7"/>
    <mergeCell ref="H7:K7"/>
    <mergeCell ref="B19:B24"/>
    <mergeCell ref="E19:E20"/>
    <mergeCell ref="H19:H20"/>
    <mergeCell ref="I19:I20"/>
    <mergeCell ref="J19:J20"/>
    <mergeCell ref="K19:K20"/>
    <mergeCell ref="E23:E24"/>
    <mergeCell ref="P23:P24"/>
    <mergeCell ref="Q23:Q24"/>
    <mergeCell ref="R23:R24"/>
    <mergeCell ref="S23:S24"/>
    <mergeCell ref="T23:T24"/>
    <mergeCell ref="V7:Y7"/>
    <mergeCell ref="R7:U7"/>
    <mergeCell ref="L7:Q7"/>
    <mergeCell ref="V21:V22"/>
    <mergeCell ref="W21:W22"/>
    <mergeCell ref="X21:X22"/>
    <mergeCell ref="I23:I24"/>
    <mergeCell ref="J23:J24"/>
    <mergeCell ref="K23:K24"/>
    <mergeCell ref="E25:E27"/>
    <mergeCell ref="H25:H27"/>
    <mergeCell ref="I25:I27"/>
    <mergeCell ref="J25:J27"/>
    <mergeCell ref="K25:K27"/>
    <mergeCell ref="Q21:Q22"/>
    <mergeCell ref="R21:R22"/>
    <mergeCell ref="S21:S22"/>
    <mergeCell ref="T21:T22"/>
    <mergeCell ref="M23:M24"/>
    <mergeCell ref="N23:N24"/>
    <mergeCell ref="O23:O24"/>
    <mergeCell ref="N25:N27"/>
    <mergeCell ref="O25:O27"/>
    <mergeCell ref="P25:P27"/>
    <mergeCell ref="Q25:Q27"/>
    <mergeCell ref="R25:R27"/>
    <mergeCell ref="S25:S27"/>
    <mergeCell ref="T25:T27"/>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S9:S10"/>
    <mergeCell ref="T9:T10"/>
    <mergeCell ref="AD7:AP7"/>
    <mergeCell ref="Z7:AC7"/>
    <mergeCell ref="F9:F10"/>
    <mergeCell ref="G9:G10"/>
    <mergeCell ref="B9:B10"/>
    <mergeCell ref="I9:I10"/>
    <mergeCell ref="J9:J10"/>
    <mergeCell ref="K9:K10"/>
    <mergeCell ref="B84:B85"/>
    <mergeCell ref="C84:C85"/>
    <mergeCell ref="D84:D85"/>
    <mergeCell ref="E84:E85"/>
    <mergeCell ref="H84:H85"/>
    <mergeCell ref="I84:I85"/>
    <mergeCell ref="J84:J85"/>
    <mergeCell ref="K84:K85"/>
    <mergeCell ref="U84:U85"/>
    <mergeCell ref="C15:C16"/>
    <mergeCell ref="C17:C18"/>
    <mergeCell ref="W9:W10"/>
    <mergeCell ref="X9:X10"/>
    <mergeCell ref="Y9:Y10"/>
    <mergeCell ref="V84:V85"/>
    <mergeCell ref="W84:W85"/>
    <mergeCell ref="X84:X85"/>
    <mergeCell ref="Y84:Y85"/>
    <mergeCell ref="Y11:Y12"/>
    <mergeCell ref="W13:W14"/>
    <mergeCell ref="X13:X14"/>
    <mergeCell ref="Y13:Y14"/>
    <mergeCell ref="B54:B55"/>
    <mergeCell ref="C28:C29"/>
    <mergeCell ref="D50:D51"/>
    <mergeCell ref="D52:D53"/>
    <mergeCell ref="C52:C53"/>
    <mergeCell ref="H28:H29"/>
    <mergeCell ref="I28:I29"/>
    <mergeCell ref="J28:J29"/>
    <mergeCell ref="B25:B29"/>
    <mergeCell ref="B30:B47"/>
    <mergeCell ref="L56:L57"/>
    <mergeCell ref="Z54:Z55"/>
    <mergeCell ref="AA54:AA55"/>
    <mergeCell ref="AB54:AB55"/>
    <mergeCell ref="AC54:AC55"/>
    <mergeCell ref="AD54:AD55"/>
    <mergeCell ref="AE54:AE55"/>
    <mergeCell ref="AF54:AF55"/>
    <mergeCell ref="AG54:AG55"/>
    <mergeCell ref="AH54:AH55"/>
    <mergeCell ref="AI54:AI55"/>
    <mergeCell ref="AJ54:AJ55"/>
    <mergeCell ref="AK54:AK55"/>
    <mergeCell ref="AL54:AL55"/>
    <mergeCell ref="AM54:AM55"/>
    <mergeCell ref="AN54:AN55"/>
    <mergeCell ref="X44:X45"/>
    <mergeCell ref="Y44:Y45"/>
    <mergeCell ref="X46:X47"/>
    <mergeCell ref="X48:X49"/>
    <mergeCell ref="Y46:Y47"/>
    <mergeCell ref="Y48:Y49"/>
    <mergeCell ref="W50:W51"/>
    <mergeCell ref="X50:X51"/>
    <mergeCell ref="Y50:Y51"/>
    <mergeCell ref="U52:U53"/>
    <mergeCell ref="V52:V53"/>
    <mergeCell ref="W52:W53"/>
    <mergeCell ref="X52:X53"/>
    <mergeCell ref="Y52:Y53"/>
    <mergeCell ref="U54:U55"/>
    <mergeCell ref="V54:V55"/>
    <mergeCell ref="AA60:AA61"/>
    <mergeCell ref="AB60:AB61"/>
    <mergeCell ref="AC60:AC61"/>
    <mergeCell ref="AD60:AD61"/>
    <mergeCell ref="AE60:AE61"/>
    <mergeCell ref="AF60:AF61"/>
    <mergeCell ref="AG60:AG61"/>
    <mergeCell ref="AH60:AH61"/>
    <mergeCell ref="AI60:AI61"/>
    <mergeCell ref="AJ60:AJ61"/>
    <mergeCell ref="AK60:AK61"/>
    <mergeCell ref="AL60:AL61"/>
    <mergeCell ref="AM60:AM61"/>
    <mergeCell ref="AN60:AN61"/>
    <mergeCell ref="AO60:AO61"/>
    <mergeCell ref="AP60:AP61"/>
    <mergeCell ref="AA62:AA63"/>
    <mergeCell ref="AB62:AB63"/>
    <mergeCell ref="AC62:AC63"/>
    <mergeCell ref="AD62:AD63"/>
    <mergeCell ref="AE62:AE63"/>
    <mergeCell ref="AF62:AF63"/>
    <mergeCell ref="AG62:AG63"/>
    <mergeCell ref="AH62:AH63"/>
    <mergeCell ref="AI62:AI63"/>
    <mergeCell ref="AJ62:AJ63"/>
    <mergeCell ref="AK62:AK63"/>
    <mergeCell ref="AL62:AL63"/>
    <mergeCell ref="AM62:AM63"/>
    <mergeCell ref="AN62:AN63"/>
    <mergeCell ref="AO62:AO63"/>
    <mergeCell ref="AP62:AP63"/>
    <mergeCell ref="Z68:Z69"/>
    <mergeCell ref="AA68:AA69"/>
    <mergeCell ref="AB68:AB69"/>
    <mergeCell ref="AC68:AC69"/>
    <mergeCell ref="AD68:AD69"/>
    <mergeCell ref="Z66:Z67"/>
    <mergeCell ref="AA66:AA67"/>
    <mergeCell ref="AB66:AB67"/>
    <mergeCell ref="AC66:AC67"/>
    <mergeCell ref="AD66:AD67"/>
    <mergeCell ref="AE66:AE67"/>
    <mergeCell ref="AF66:AF67"/>
    <mergeCell ref="AG66:AG67"/>
    <mergeCell ref="AH66:AH67"/>
    <mergeCell ref="AI66:AI67"/>
    <mergeCell ref="AJ66:AJ67"/>
    <mergeCell ref="AK66:AK67"/>
    <mergeCell ref="AE68:AE69"/>
    <mergeCell ref="AF68:AF69"/>
    <mergeCell ref="AG68:AG69"/>
    <mergeCell ref="AH68:AH69"/>
    <mergeCell ref="Z70:Z71"/>
    <mergeCell ref="AA70:AA71"/>
    <mergeCell ref="AB70:AB71"/>
    <mergeCell ref="AC70:AC71"/>
    <mergeCell ref="AD70:AD71"/>
    <mergeCell ref="AE70:AE71"/>
    <mergeCell ref="AF70:AF71"/>
    <mergeCell ref="AG70:AG71"/>
    <mergeCell ref="AH70:AH71"/>
    <mergeCell ref="AI70:AI71"/>
    <mergeCell ref="AJ70:AJ71"/>
    <mergeCell ref="AK70:AK71"/>
    <mergeCell ref="AL70:AL71"/>
    <mergeCell ref="AM70:AM71"/>
    <mergeCell ref="AN70:AN71"/>
    <mergeCell ref="AO70:AO71"/>
    <mergeCell ref="AP70:AP71"/>
    <mergeCell ref="AG13:AG14"/>
    <mergeCell ref="AH13:AH14"/>
    <mergeCell ref="AI13:AI14"/>
    <mergeCell ref="AJ13:AJ14"/>
    <mergeCell ref="AK13:AK14"/>
    <mergeCell ref="AL13:AL14"/>
    <mergeCell ref="AM13:AM14"/>
    <mergeCell ref="AN13:AN14"/>
    <mergeCell ref="AO13:AO14"/>
    <mergeCell ref="AP13:AP14"/>
    <mergeCell ref="AO72:AO73"/>
    <mergeCell ref="AP72:AP73"/>
    <mergeCell ref="AI68:AI69"/>
    <mergeCell ref="AJ68:AJ69"/>
    <mergeCell ref="AK68:AK69"/>
    <mergeCell ref="AL68:AL69"/>
    <mergeCell ref="AM68:AM69"/>
    <mergeCell ref="AN68:AN69"/>
    <mergeCell ref="AO68:AO69"/>
    <mergeCell ref="AP68:AP69"/>
    <mergeCell ref="AL66:AL67"/>
    <mergeCell ref="AM66:AM67"/>
    <mergeCell ref="AN66:AN67"/>
    <mergeCell ref="AO66:AO67"/>
    <mergeCell ref="AP66:AP67"/>
    <mergeCell ref="AM44:AM45"/>
    <mergeCell ref="AN44:AN45"/>
    <mergeCell ref="AO44:AO45"/>
    <mergeCell ref="AP44:AP45"/>
    <mergeCell ref="AO54:AO55"/>
    <mergeCell ref="AP54:AP55"/>
    <mergeCell ref="AH23:AH24"/>
    <mergeCell ref="AI23:AI24"/>
    <mergeCell ref="AJ23:AJ24"/>
    <mergeCell ref="AK23:AK24"/>
    <mergeCell ref="AL23:AL24"/>
    <mergeCell ref="AM23:AM24"/>
    <mergeCell ref="AN23:AN24"/>
    <mergeCell ref="AO23:AO24"/>
    <mergeCell ref="AP23:AP24"/>
    <mergeCell ref="Z21:Z22"/>
    <mergeCell ref="AA21:AA22"/>
    <mergeCell ref="AB21:AB22"/>
    <mergeCell ref="AC21:AC22"/>
    <mergeCell ref="AD21:AD22"/>
    <mergeCell ref="AE21:AE22"/>
    <mergeCell ref="AF21:AF22"/>
    <mergeCell ref="AG21:AG22"/>
    <mergeCell ref="AH21:AH22"/>
    <mergeCell ref="AI21:AI22"/>
    <mergeCell ref="AJ21:AJ22"/>
    <mergeCell ref="AK21:AK22"/>
    <mergeCell ref="AL21:AL22"/>
    <mergeCell ref="AM21:AM22"/>
    <mergeCell ref="AN21:AN22"/>
    <mergeCell ref="AO21:AO22"/>
    <mergeCell ref="AP21:AP22"/>
    <mergeCell ref="F11:F12"/>
    <mergeCell ref="G11:G12"/>
    <mergeCell ref="F21:F22"/>
    <mergeCell ref="F23:F24"/>
    <mergeCell ref="F25:F27"/>
    <mergeCell ref="G25:G26"/>
    <mergeCell ref="G28:G29"/>
    <mergeCell ref="F42:F43"/>
    <mergeCell ref="G42:G43"/>
    <mergeCell ref="G44:G45"/>
    <mergeCell ref="G46:G47"/>
    <mergeCell ref="F44:F45"/>
    <mergeCell ref="G52:G53"/>
    <mergeCell ref="F54:F55"/>
    <mergeCell ref="G54:G55"/>
    <mergeCell ref="L9:L10"/>
    <mergeCell ref="L11:L12"/>
    <mergeCell ref="L13:L14"/>
    <mergeCell ref="L15:L16"/>
    <mergeCell ref="L21:L22"/>
    <mergeCell ref="L23:L24"/>
    <mergeCell ref="L25:L27"/>
    <mergeCell ref="L28:L29"/>
    <mergeCell ref="L38:L39"/>
    <mergeCell ref="L42:L43"/>
    <mergeCell ref="L44:L45"/>
    <mergeCell ref="L46:L47"/>
    <mergeCell ref="L52:L53"/>
    <mergeCell ref="L54:L55"/>
    <mergeCell ref="J21:J22"/>
    <mergeCell ref="I21:I22"/>
    <mergeCell ref="H21:H22"/>
    <mergeCell ref="L58:L59"/>
    <mergeCell ref="L60:L61"/>
    <mergeCell ref="L62:L63"/>
    <mergeCell ref="L66:L67"/>
    <mergeCell ref="L68:L69"/>
    <mergeCell ref="M66:M67"/>
    <mergeCell ref="L70:L71"/>
    <mergeCell ref="L72:L73"/>
    <mergeCell ref="L78:L79"/>
    <mergeCell ref="L82:L83"/>
    <mergeCell ref="M9:M10"/>
    <mergeCell ref="N9:N10"/>
    <mergeCell ref="O9:O10"/>
    <mergeCell ref="P9:P10"/>
    <mergeCell ref="Q9:Q10"/>
    <mergeCell ref="R9:R10"/>
    <mergeCell ref="M11:M12"/>
    <mergeCell ref="N11:N12"/>
    <mergeCell ref="O11:O12"/>
    <mergeCell ref="P11:P12"/>
    <mergeCell ref="Q11:Q12"/>
    <mergeCell ref="R11:R12"/>
    <mergeCell ref="M13:M14"/>
    <mergeCell ref="N13:N14"/>
    <mergeCell ref="O13:O14"/>
    <mergeCell ref="P13:P14"/>
    <mergeCell ref="Q13:Q14"/>
    <mergeCell ref="R13:R14"/>
    <mergeCell ref="M15:M16"/>
    <mergeCell ref="N15:N16"/>
    <mergeCell ref="O15:O16"/>
    <mergeCell ref="M25:M27"/>
    <mergeCell ref="M28:M29"/>
    <mergeCell ref="N28:N29"/>
    <mergeCell ref="O28:O29"/>
    <mergeCell ref="P28:P29"/>
    <mergeCell ref="Q28:Q29"/>
    <mergeCell ref="R28:R29"/>
    <mergeCell ref="S28:S29"/>
    <mergeCell ref="T28:T29"/>
    <mergeCell ref="M38:M39"/>
    <mergeCell ref="N38:N39"/>
    <mergeCell ref="O38:O39"/>
    <mergeCell ref="P38:P39"/>
    <mergeCell ref="Q38:Q39"/>
    <mergeCell ref="R38:R39"/>
    <mergeCell ref="S38:S39"/>
    <mergeCell ref="T38:T39"/>
    <mergeCell ref="M42:M43"/>
    <mergeCell ref="N42:N43"/>
    <mergeCell ref="O42:O43"/>
    <mergeCell ref="P42:P43"/>
    <mergeCell ref="Q42:Q43"/>
    <mergeCell ref="R42:R43"/>
    <mergeCell ref="S42:S43"/>
    <mergeCell ref="T42:T43"/>
    <mergeCell ref="M44:M45"/>
    <mergeCell ref="N44:N45"/>
    <mergeCell ref="O44:O45"/>
    <mergeCell ref="P44:P45"/>
    <mergeCell ref="Q44:Q45"/>
    <mergeCell ref="R44:R45"/>
    <mergeCell ref="S44:S45"/>
    <mergeCell ref="T44:T45"/>
    <mergeCell ref="M46:M47"/>
    <mergeCell ref="N46:N47"/>
    <mergeCell ref="O46:O47"/>
    <mergeCell ref="P46:P47"/>
    <mergeCell ref="Q46:Q47"/>
    <mergeCell ref="R46:R47"/>
    <mergeCell ref="S46:S47"/>
    <mergeCell ref="T46:T47"/>
    <mergeCell ref="M52:M53"/>
    <mergeCell ref="N52:N53"/>
    <mergeCell ref="O52:O53"/>
    <mergeCell ref="P52:P53"/>
    <mergeCell ref="Q52:Q53"/>
    <mergeCell ref="R52:R53"/>
    <mergeCell ref="S52:S53"/>
    <mergeCell ref="T52:T53"/>
    <mergeCell ref="M54:M55"/>
    <mergeCell ref="N54:N55"/>
    <mergeCell ref="O54:O55"/>
    <mergeCell ref="P54:P55"/>
    <mergeCell ref="Q54:Q55"/>
    <mergeCell ref="R54:R55"/>
    <mergeCell ref="S54:S55"/>
    <mergeCell ref="T54:T55"/>
    <mergeCell ref="M56:M57"/>
    <mergeCell ref="N56:N57"/>
    <mergeCell ref="O56:O57"/>
    <mergeCell ref="P56:P57"/>
    <mergeCell ref="Q56:Q57"/>
    <mergeCell ref="R56:R57"/>
    <mergeCell ref="S56:S57"/>
    <mergeCell ref="T56:T57"/>
    <mergeCell ref="M58:M59"/>
    <mergeCell ref="N58:N59"/>
    <mergeCell ref="O58:O59"/>
    <mergeCell ref="P58:P59"/>
    <mergeCell ref="Q58:Q59"/>
    <mergeCell ref="R58:R59"/>
    <mergeCell ref="S58:S59"/>
    <mergeCell ref="T58:T59"/>
    <mergeCell ref="M60:M61"/>
    <mergeCell ref="N60:N61"/>
    <mergeCell ref="O60:O61"/>
    <mergeCell ref="P60:P61"/>
    <mergeCell ref="Q60:Q61"/>
    <mergeCell ref="R60:R61"/>
    <mergeCell ref="S60:S61"/>
    <mergeCell ref="T60:T61"/>
    <mergeCell ref="M62:M63"/>
    <mergeCell ref="N62:N63"/>
    <mergeCell ref="O62:O63"/>
    <mergeCell ref="P62:P63"/>
    <mergeCell ref="Q62:Q63"/>
    <mergeCell ref="R62:R63"/>
    <mergeCell ref="S62:S63"/>
    <mergeCell ref="T62:T63"/>
    <mergeCell ref="N66:N67"/>
    <mergeCell ref="O66:O67"/>
    <mergeCell ref="P66:P67"/>
    <mergeCell ref="R66:R67"/>
    <mergeCell ref="S66:S67"/>
    <mergeCell ref="T66:T67"/>
    <mergeCell ref="Q66:Q67"/>
    <mergeCell ref="M68:M69"/>
    <mergeCell ref="N68:N69"/>
    <mergeCell ref="O68:O69"/>
    <mergeCell ref="P68:P69"/>
    <mergeCell ref="R68:R69"/>
    <mergeCell ref="S68:S69"/>
    <mergeCell ref="T68:T69"/>
    <mergeCell ref="M70:M71"/>
    <mergeCell ref="N70:N71"/>
    <mergeCell ref="O70:O71"/>
    <mergeCell ref="P70:P71"/>
    <mergeCell ref="R70:R71"/>
    <mergeCell ref="S70:S71"/>
    <mergeCell ref="T70:T71"/>
    <mergeCell ref="M72:M73"/>
    <mergeCell ref="N72:N73"/>
    <mergeCell ref="O72:O73"/>
    <mergeCell ref="P72:P73"/>
    <mergeCell ref="R72:R73"/>
    <mergeCell ref="S72:S73"/>
    <mergeCell ref="T72:T73"/>
    <mergeCell ref="Q68:Q69"/>
    <mergeCell ref="Q70:Q71"/>
    <mergeCell ref="Q72:Q73"/>
    <mergeCell ref="M78:M79"/>
    <mergeCell ref="N78:N79"/>
    <mergeCell ref="O78:O79"/>
    <mergeCell ref="P78:P79"/>
    <mergeCell ref="Q78:Q79"/>
    <mergeCell ref="R78:R79"/>
    <mergeCell ref="S78:S79"/>
    <mergeCell ref="T78:T79"/>
    <mergeCell ref="M82:M83"/>
    <mergeCell ref="N82:N83"/>
    <mergeCell ref="O82:O83"/>
    <mergeCell ref="P82:P83"/>
    <mergeCell ref="Q82:Q83"/>
    <mergeCell ref="R82:R83"/>
    <mergeCell ref="S82:S83"/>
    <mergeCell ref="T82:T83"/>
    <mergeCell ref="Q80:Q81"/>
    <mergeCell ref="Z11:Z12"/>
    <mergeCell ref="AA11:AA12"/>
    <mergeCell ref="AB11:AB12"/>
    <mergeCell ref="AC11:AC12"/>
    <mergeCell ref="AD11:AD12"/>
    <mergeCell ref="AE11:AE12"/>
    <mergeCell ref="AF11:AF12"/>
    <mergeCell ref="AG11:AG12"/>
    <mergeCell ref="Z17:Z18"/>
    <mergeCell ref="AA17:AA18"/>
    <mergeCell ref="AB17:AB18"/>
    <mergeCell ref="AC17:AC18"/>
    <mergeCell ref="AD17:AD18"/>
    <mergeCell ref="AE17:AE18"/>
    <mergeCell ref="AF17:AF18"/>
    <mergeCell ref="AG17:AG18"/>
    <mergeCell ref="AG42:AG43"/>
    <mergeCell ref="Z13:Z14"/>
    <mergeCell ref="AA13:AA14"/>
    <mergeCell ref="AB13:AB14"/>
    <mergeCell ref="AC13:AC14"/>
    <mergeCell ref="AD13:AD14"/>
    <mergeCell ref="AE13:AE14"/>
    <mergeCell ref="Z23:Z24"/>
    <mergeCell ref="AA23:AA24"/>
    <mergeCell ref="AB23:AB24"/>
    <mergeCell ref="AC23:AC24"/>
    <mergeCell ref="AD23:AD24"/>
    <mergeCell ref="AE23:AE24"/>
    <mergeCell ref="AF23:AF24"/>
    <mergeCell ref="AG23:AG24"/>
    <mergeCell ref="AF13:AF14"/>
    <mergeCell ref="Z44:Z45"/>
    <mergeCell ref="Z46:Z47"/>
    <mergeCell ref="AA46:AA47"/>
    <mergeCell ref="AB46:AB47"/>
    <mergeCell ref="AC46:AC47"/>
    <mergeCell ref="AD46:AD47"/>
    <mergeCell ref="AH11:AH12"/>
    <mergeCell ref="AI11:AI12"/>
    <mergeCell ref="AJ11:AJ12"/>
    <mergeCell ref="AK11:AK12"/>
    <mergeCell ref="AL11:AL12"/>
    <mergeCell ref="AM11:AM12"/>
    <mergeCell ref="AN11:AN12"/>
    <mergeCell ref="AO11:AO12"/>
    <mergeCell ref="AP11:AP12"/>
    <mergeCell ref="Z15:Z16"/>
    <mergeCell ref="AA15:AA16"/>
    <mergeCell ref="AB15:AB16"/>
    <mergeCell ref="AC15:AC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H17:AH18"/>
    <mergeCell ref="AI17:AI18"/>
    <mergeCell ref="AJ17:AJ18"/>
    <mergeCell ref="AK17:AK18"/>
    <mergeCell ref="AL17:AL18"/>
    <mergeCell ref="AM17:AM18"/>
    <mergeCell ref="AN17:AN18"/>
    <mergeCell ref="AO17:AO18"/>
    <mergeCell ref="AP17:AP18"/>
    <mergeCell ref="Z28:Z29"/>
    <mergeCell ref="Z38:Z39"/>
    <mergeCell ref="Z42:Z43"/>
    <mergeCell ref="AA28:AA29"/>
    <mergeCell ref="AB28:AB29"/>
    <mergeCell ref="AC28:AC29"/>
    <mergeCell ref="AD28:AD29"/>
    <mergeCell ref="AE28:AE29"/>
    <mergeCell ref="AF28:AF29"/>
    <mergeCell ref="AG28:AG29"/>
    <mergeCell ref="AH28:AH29"/>
    <mergeCell ref="AI28:AI29"/>
    <mergeCell ref="AJ28:AJ29"/>
    <mergeCell ref="AK28:AK29"/>
    <mergeCell ref="AL28:AL29"/>
    <mergeCell ref="AM28:AM29"/>
    <mergeCell ref="AN28:AN29"/>
    <mergeCell ref="AA42:AA43"/>
    <mergeCell ref="AB42:AB43"/>
    <mergeCell ref="AC42:AC43"/>
    <mergeCell ref="AD42:AD43"/>
    <mergeCell ref="AE42:AE43"/>
    <mergeCell ref="AF42:AF43"/>
    <mergeCell ref="AH42:AH43"/>
    <mergeCell ref="AI42:AI43"/>
    <mergeCell ref="AJ42:AJ43"/>
    <mergeCell ref="AK42:AK43"/>
    <mergeCell ref="AL42:AL43"/>
    <mergeCell ref="AM42:AM43"/>
    <mergeCell ref="AN42:AN43"/>
    <mergeCell ref="AO28:AO29"/>
    <mergeCell ref="AP28:AP29"/>
    <mergeCell ref="AA38:AA39"/>
    <mergeCell ref="AB38:AB39"/>
    <mergeCell ref="AC38:AC39"/>
    <mergeCell ref="AD38:AD39"/>
    <mergeCell ref="AE38:AE39"/>
    <mergeCell ref="AF38:AF39"/>
    <mergeCell ref="AG38:AG39"/>
    <mergeCell ref="AH38:AH39"/>
    <mergeCell ref="AI38:AI39"/>
    <mergeCell ref="AJ38:AJ39"/>
    <mergeCell ref="AK38:AK39"/>
    <mergeCell ref="AL38:AL39"/>
    <mergeCell ref="AM38:AM39"/>
    <mergeCell ref="AN38:AN39"/>
    <mergeCell ref="AO38:AO39"/>
    <mergeCell ref="AP38:AP39"/>
    <mergeCell ref="AO42:AO43"/>
    <mergeCell ref="AP42:AP43"/>
    <mergeCell ref="AE46:AE47"/>
    <mergeCell ref="AF46:AF47"/>
    <mergeCell ref="AG46:AG47"/>
    <mergeCell ref="AH46:AH47"/>
    <mergeCell ref="AI46:AI47"/>
    <mergeCell ref="AJ46:AJ47"/>
    <mergeCell ref="AK46:AK47"/>
    <mergeCell ref="AL46:AL47"/>
    <mergeCell ref="AM46:AM47"/>
    <mergeCell ref="AN46:AN47"/>
    <mergeCell ref="AO46:AO47"/>
    <mergeCell ref="AP46:AP47"/>
    <mergeCell ref="AA44:AA45"/>
    <mergeCell ref="AB44:AB45"/>
    <mergeCell ref="AC44:AC45"/>
    <mergeCell ref="AD44:AD45"/>
    <mergeCell ref="AE44:AE45"/>
    <mergeCell ref="AF44:AF45"/>
    <mergeCell ref="AG44:AG45"/>
    <mergeCell ref="AH44:AH45"/>
    <mergeCell ref="AI44:AI45"/>
    <mergeCell ref="AJ44:AJ45"/>
    <mergeCell ref="AK44:AK45"/>
    <mergeCell ref="AL44:AL45"/>
    <mergeCell ref="Z52:Z53"/>
    <mergeCell ref="AA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O52:AO53"/>
    <mergeCell ref="AP52:AP53"/>
    <mergeCell ref="Z56:Z57"/>
    <mergeCell ref="AA56:AA57"/>
    <mergeCell ref="AB56:AB57"/>
    <mergeCell ref="AC56:AC57"/>
    <mergeCell ref="AD56:AD57"/>
    <mergeCell ref="AE56:AE57"/>
    <mergeCell ref="AF56:AF57"/>
    <mergeCell ref="AG56:AG57"/>
    <mergeCell ref="AH56:AH57"/>
    <mergeCell ref="AI56:AI57"/>
    <mergeCell ref="AJ56:AJ57"/>
    <mergeCell ref="AK56:AK57"/>
    <mergeCell ref="AL56:AL57"/>
    <mergeCell ref="AM56:AM57"/>
    <mergeCell ref="AN56:AN57"/>
    <mergeCell ref="AO56:AO57"/>
    <mergeCell ref="AP56:AP57"/>
    <mergeCell ref="Z58:Z59"/>
    <mergeCell ref="AA58:AA59"/>
    <mergeCell ref="AB58:AB59"/>
    <mergeCell ref="AC58:AC59"/>
    <mergeCell ref="AD58:AD59"/>
    <mergeCell ref="AE58:AE59"/>
    <mergeCell ref="AF58:AF59"/>
    <mergeCell ref="AG58:AG59"/>
    <mergeCell ref="AH58:AH59"/>
    <mergeCell ref="AI58:AI59"/>
    <mergeCell ref="AJ58:AJ59"/>
    <mergeCell ref="AK58:AK59"/>
    <mergeCell ref="AL58:AL59"/>
    <mergeCell ref="AM58:AM59"/>
    <mergeCell ref="AN58:AN59"/>
    <mergeCell ref="AO58:AO59"/>
    <mergeCell ref="AP58:AP59"/>
    <mergeCell ref="Z60:Z61"/>
    <mergeCell ref="Z62:Z63"/>
    <mergeCell ref="Z78:Z79"/>
    <mergeCell ref="AA78:AA79"/>
    <mergeCell ref="AB78:AB79"/>
    <mergeCell ref="AC78:AC79"/>
    <mergeCell ref="AD78:AD79"/>
    <mergeCell ref="AE78:AE79"/>
    <mergeCell ref="AF78:AF79"/>
    <mergeCell ref="AG78:AG79"/>
    <mergeCell ref="AH78:AH79"/>
    <mergeCell ref="AI78:AI79"/>
    <mergeCell ref="AJ78:AJ79"/>
    <mergeCell ref="AK78:AK79"/>
    <mergeCell ref="AL78:AL79"/>
    <mergeCell ref="AM78:AM79"/>
    <mergeCell ref="AN78:AN79"/>
    <mergeCell ref="Z72:Z73"/>
    <mergeCell ref="AA72:AA73"/>
    <mergeCell ref="AB72:AB73"/>
    <mergeCell ref="AC72:AC73"/>
    <mergeCell ref="AD72:AD73"/>
    <mergeCell ref="AE72:AE73"/>
    <mergeCell ref="AF72:AF73"/>
    <mergeCell ref="AG72:AG73"/>
    <mergeCell ref="AH72:AH73"/>
    <mergeCell ref="AI72:AI73"/>
    <mergeCell ref="AJ72:AJ73"/>
    <mergeCell ref="AK72:AK73"/>
    <mergeCell ref="AL72:AL73"/>
    <mergeCell ref="AM72:AM73"/>
    <mergeCell ref="AN72:AN73"/>
    <mergeCell ref="AO78:AO79"/>
    <mergeCell ref="AP78:AP79"/>
    <mergeCell ref="Z80:Z81"/>
    <mergeCell ref="AA80:AA81"/>
    <mergeCell ref="AB80:AB81"/>
    <mergeCell ref="AC80:AC81"/>
    <mergeCell ref="AD80:AD81"/>
    <mergeCell ref="AE80:AE81"/>
    <mergeCell ref="AF80:AF81"/>
    <mergeCell ref="AG80:AG81"/>
    <mergeCell ref="AH80:AH81"/>
    <mergeCell ref="AI80:AI81"/>
    <mergeCell ref="AJ80:AJ81"/>
    <mergeCell ref="AK80:AK81"/>
    <mergeCell ref="AL80:AL81"/>
    <mergeCell ref="AM80:AM81"/>
    <mergeCell ref="AN80:AN81"/>
    <mergeCell ref="AO80:AO81"/>
    <mergeCell ref="AP80:AP81"/>
  </mergeCells>
  <conditionalFormatting sqref="J9 J11 J13 J15 J17 J19 J21 J23 J25:J26 J28 J30 J32 J34 J36 J38 J40 J42 J44 J46 J48 J50 J52 J54 J56 J58 J60 J62 J64 J66 J68 J70 J72 J74 J76 J78 J80 J82">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X26 X28 X30 X32 X34 X36 X38 X40 X42 X44 X46 X48 X50 X52 X54 X56 X58 X60 X62 X64 X66 X68 X70 X72 X74 X76 X78 X80 X82">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84">
    <cfRule type="containsText" dxfId="5" priority="4" operator="containsText" text="Moderado">
      <formula>NOT(ISERROR(SEARCH("Moderado",J84)))</formula>
    </cfRule>
    <cfRule type="containsText" dxfId="4" priority="5" operator="containsText" text="Alto">
      <formula>NOT(ISERROR(SEARCH("Alto",J84)))</formula>
    </cfRule>
    <cfRule type="containsText" dxfId="3" priority="6" operator="containsText" text="Extremo">
      <formula>NOT(ISERROR(SEARCH("Extremo",J84)))</formula>
    </cfRule>
  </conditionalFormatting>
  <conditionalFormatting sqref="X84">
    <cfRule type="containsText" dxfId="2" priority="1" operator="containsText" text="Moderado">
      <formula>NOT(ISERROR(SEARCH("Moderado",X84)))</formula>
    </cfRule>
    <cfRule type="containsText" dxfId="1" priority="2" operator="containsText" text="Alto">
      <formula>NOT(ISERROR(SEARCH("Alto",X84)))</formula>
    </cfRule>
    <cfRule type="containsText" dxfId="0" priority="3" operator="containsText" text="Extremo">
      <formula>NOT(ISERROR(SEARCH("Extremo",X84)))</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zoomScale="50" zoomScaleNormal="50" workbookViewId="0">
      <selection activeCell="H15" sqref="H15"/>
    </sheetView>
  </sheetViews>
  <sheetFormatPr baseColWidth="10" defaultRowHeight="15" x14ac:dyDescent="0.25"/>
  <cols>
    <col min="1" max="1" width="2" style="1" customWidth="1"/>
    <col min="2" max="2" width="14.140625" style="1" customWidth="1"/>
    <col min="3" max="3" width="14.85546875" style="1" customWidth="1"/>
    <col min="4" max="4" width="11.42578125" style="1"/>
    <col min="5" max="5" width="13" style="1" customWidth="1"/>
    <col min="6" max="7" width="38.7109375" style="1" customWidth="1"/>
    <col min="8" max="8" width="121.7109375" style="1" customWidth="1"/>
    <col min="9" max="9" width="80.7109375" style="1" customWidth="1"/>
    <col min="10" max="10" width="48.7109375" style="1" customWidth="1"/>
    <col min="11" max="11" width="47.5703125" style="1" customWidth="1"/>
    <col min="12" max="12" width="4.28515625" style="1" customWidth="1"/>
    <col min="13" max="13" width="41.85546875" style="1" customWidth="1"/>
    <col min="14" max="16384" width="11.42578125" style="1"/>
  </cols>
  <sheetData>
    <row r="1" spans="2:13" ht="9.75" customHeight="1" thickBot="1" x14ac:dyDescent="0.3"/>
    <row r="2" spans="2:13" s="2" customFormat="1" ht="39" customHeight="1" x14ac:dyDescent="0.25">
      <c r="B2" s="231"/>
      <c r="C2" s="232"/>
      <c r="D2" s="237" t="s">
        <v>71</v>
      </c>
      <c r="E2" s="237"/>
      <c r="F2" s="203" t="s">
        <v>78</v>
      </c>
      <c r="G2" s="204"/>
      <c r="H2" s="204"/>
      <c r="I2" s="204"/>
      <c r="J2" s="205"/>
      <c r="K2" s="368" t="s">
        <v>72</v>
      </c>
      <c r="L2" s="369"/>
      <c r="M2" s="95"/>
    </row>
    <row r="3" spans="2:13" s="2" customFormat="1" ht="27.75" customHeight="1" x14ac:dyDescent="0.25">
      <c r="B3" s="233"/>
      <c r="C3" s="234"/>
      <c r="D3" s="222" t="s">
        <v>73</v>
      </c>
      <c r="E3" s="222"/>
      <c r="F3" s="206" t="s">
        <v>74</v>
      </c>
      <c r="G3" s="207"/>
      <c r="H3" s="207"/>
      <c r="I3" s="207"/>
      <c r="J3" s="208"/>
      <c r="K3" s="370" t="s">
        <v>75</v>
      </c>
      <c r="L3" s="371"/>
      <c r="M3" s="96"/>
    </row>
    <row r="4" spans="2:13" s="2" customFormat="1" ht="27.75" customHeight="1" x14ac:dyDescent="0.25">
      <c r="B4" s="233"/>
      <c r="C4" s="234"/>
      <c r="D4" s="222" t="s">
        <v>76</v>
      </c>
      <c r="E4" s="222"/>
      <c r="F4" s="375" t="s">
        <v>79</v>
      </c>
      <c r="G4" s="376"/>
      <c r="H4" s="376"/>
      <c r="I4" s="376"/>
      <c r="J4" s="377"/>
      <c r="K4" s="223" t="s">
        <v>77</v>
      </c>
      <c r="L4" s="372"/>
      <c r="M4" s="228"/>
    </row>
    <row r="5" spans="2:13" s="2" customFormat="1" ht="42" customHeight="1" thickBot="1" x14ac:dyDescent="0.3">
      <c r="B5" s="235"/>
      <c r="C5" s="236"/>
      <c r="D5" s="238" t="s">
        <v>80</v>
      </c>
      <c r="E5" s="238"/>
      <c r="F5" s="378" t="s">
        <v>81</v>
      </c>
      <c r="G5" s="379"/>
      <c r="H5" s="379"/>
      <c r="I5" s="379"/>
      <c r="J5" s="380"/>
      <c r="K5" s="373"/>
      <c r="L5" s="374"/>
      <c r="M5" s="367"/>
    </row>
    <row r="6" spans="2:13" ht="23.25" customHeight="1" thickBot="1" x14ac:dyDescent="0.3">
      <c r="B6" s="192" t="s">
        <v>291</v>
      </c>
      <c r="C6" s="193"/>
      <c r="D6" s="193"/>
      <c r="E6" s="193"/>
      <c r="F6" s="193"/>
      <c r="G6" s="193"/>
      <c r="H6" s="193"/>
      <c r="I6" s="193"/>
      <c r="J6" s="193"/>
      <c r="K6" s="193"/>
      <c r="L6" s="193"/>
      <c r="M6" s="194"/>
    </row>
    <row r="7" spans="2:13" ht="82.5" customHeight="1" x14ac:dyDescent="0.25">
      <c r="B7" s="364" t="s">
        <v>292</v>
      </c>
      <c r="C7" s="365"/>
      <c r="D7" s="365"/>
      <c r="E7" s="365"/>
      <c r="F7" s="365"/>
      <c r="G7" s="365"/>
      <c r="H7" s="365"/>
      <c r="I7" s="365"/>
      <c r="J7" s="365"/>
      <c r="K7" s="365"/>
      <c r="L7" s="365"/>
      <c r="M7" s="366"/>
    </row>
    <row r="8" spans="2:13" ht="42" customHeight="1" x14ac:dyDescent="0.25">
      <c r="B8" s="175"/>
      <c r="C8" s="176"/>
      <c r="D8" s="176"/>
      <c r="E8" s="176"/>
      <c r="F8" s="176"/>
      <c r="G8" s="176"/>
      <c r="H8" s="176"/>
      <c r="I8" s="176"/>
      <c r="J8" s="176"/>
      <c r="K8" s="176"/>
      <c r="L8" s="176"/>
      <c r="M8" s="177"/>
    </row>
    <row r="9" spans="2:13" ht="42" customHeight="1" x14ac:dyDescent="0.25">
      <c r="B9" s="175"/>
      <c r="C9" s="176"/>
      <c r="D9" s="176"/>
      <c r="E9" s="151" t="s">
        <v>62</v>
      </c>
      <c r="F9" s="151" t="s">
        <v>297</v>
      </c>
      <c r="G9" s="151" t="s">
        <v>293</v>
      </c>
      <c r="H9" s="151" t="s">
        <v>298</v>
      </c>
      <c r="I9" s="151" t="s">
        <v>299</v>
      </c>
      <c r="J9" s="151" t="s">
        <v>300</v>
      </c>
      <c r="K9" s="151" t="s">
        <v>301</v>
      </c>
      <c r="L9" s="176"/>
      <c r="M9" s="177"/>
    </row>
    <row r="10" spans="2:13" ht="47.25" x14ac:dyDescent="0.25">
      <c r="B10" s="175"/>
      <c r="C10" s="176"/>
      <c r="D10" s="176"/>
      <c r="E10" s="681">
        <v>1</v>
      </c>
      <c r="F10" s="71" t="s">
        <v>892</v>
      </c>
      <c r="G10" s="71" t="s">
        <v>294</v>
      </c>
      <c r="H10" s="71" t="s">
        <v>893</v>
      </c>
      <c r="I10" s="71" t="s">
        <v>894</v>
      </c>
      <c r="J10" s="682" t="s">
        <v>1233</v>
      </c>
      <c r="K10" s="682" t="s">
        <v>1233</v>
      </c>
      <c r="L10" s="176"/>
      <c r="M10" s="177"/>
    </row>
    <row r="11" spans="2:13" ht="47.25" x14ac:dyDescent="0.25">
      <c r="B11" s="175"/>
      <c r="C11" s="176"/>
      <c r="D11" s="176"/>
      <c r="E11" s="681">
        <v>2</v>
      </c>
      <c r="F11" s="71" t="s">
        <v>895</v>
      </c>
      <c r="G11" s="71" t="s">
        <v>294</v>
      </c>
      <c r="H11" s="71" t="s">
        <v>927</v>
      </c>
      <c r="I11" s="71" t="s">
        <v>1232</v>
      </c>
      <c r="J11" s="682" t="s">
        <v>1233</v>
      </c>
      <c r="K11" s="682" t="s">
        <v>1233</v>
      </c>
      <c r="L11" s="176"/>
      <c r="M11" s="177"/>
    </row>
    <row r="12" spans="2:13" ht="47.25" x14ac:dyDescent="0.25">
      <c r="B12" s="175"/>
      <c r="C12" s="176"/>
      <c r="D12" s="176"/>
      <c r="E12" s="681">
        <v>3</v>
      </c>
      <c r="F12" s="71" t="s">
        <v>895</v>
      </c>
      <c r="G12" s="71" t="s">
        <v>296</v>
      </c>
      <c r="H12" s="71" t="s">
        <v>955</v>
      </c>
      <c r="I12" s="71" t="s">
        <v>956</v>
      </c>
      <c r="J12" s="682" t="s">
        <v>1233</v>
      </c>
      <c r="K12" s="682" t="s">
        <v>1233</v>
      </c>
      <c r="L12" s="176"/>
      <c r="M12" s="177"/>
    </row>
    <row r="13" spans="2:13" ht="47.25" x14ac:dyDescent="0.25">
      <c r="B13" s="175"/>
      <c r="C13" s="176"/>
      <c r="D13" s="176"/>
      <c r="E13" s="681">
        <v>4</v>
      </c>
      <c r="F13" s="71" t="s">
        <v>957</v>
      </c>
      <c r="G13" s="71" t="s">
        <v>295</v>
      </c>
      <c r="H13" s="71" t="s">
        <v>958</v>
      </c>
      <c r="I13" s="71" t="s">
        <v>959</v>
      </c>
      <c r="J13" s="682" t="s">
        <v>1233</v>
      </c>
      <c r="K13" s="682" t="s">
        <v>1233</v>
      </c>
      <c r="L13" s="176"/>
      <c r="M13" s="177"/>
    </row>
    <row r="14" spans="2:13" ht="149.25" customHeight="1" x14ac:dyDescent="0.25">
      <c r="B14" s="175"/>
      <c r="C14" s="176"/>
      <c r="D14" s="176"/>
      <c r="E14" s="681">
        <v>5</v>
      </c>
      <c r="F14" s="71" t="s">
        <v>966</v>
      </c>
      <c r="G14" s="71" t="s">
        <v>960</v>
      </c>
      <c r="H14" s="683" t="s">
        <v>1226</v>
      </c>
      <c r="I14" s="683" t="s">
        <v>961</v>
      </c>
      <c r="J14" s="682" t="s">
        <v>1233</v>
      </c>
      <c r="K14" s="682" t="s">
        <v>1233</v>
      </c>
      <c r="L14" s="176"/>
      <c r="M14" s="177"/>
    </row>
    <row r="15" spans="2:13" ht="244.5" customHeight="1" x14ac:dyDescent="0.25">
      <c r="B15" s="175"/>
      <c r="C15" s="176"/>
      <c r="D15" s="176"/>
      <c r="E15" s="681">
        <v>6</v>
      </c>
      <c r="F15" s="71" t="s">
        <v>967</v>
      </c>
      <c r="G15" s="71" t="s">
        <v>960</v>
      </c>
      <c r="H15" s="683" t="s">
        <v>1227</v>
      </c>
      <c r="I15" s="683" t="s">
        <v>962</v>
      </c>
      <c r="J15" s="682" t="s">
        <v>1233</v>
      </c>
      <c r="K15" s="682" t="s">
        <v>1233</v>
      </c>
      <c r="L15" s="176"/>
      <c r="M15" s="177"/>
    </row>
    <row r="16" spans="2:13" ht="192" customHeight="1" x14ac:dyDescent="0.25">
      <c r="B16" s="175"/>
      <c r="C16" s="176"/>
      <c r="D16" s="176"/>
      <c r="E16" s="681">
        <v>7</v>
      </c>
      <c r="F16" s="71" t="s">
        <v>967</v>
      </c>
      <c r="G16" s="71" t="s">
        <v>960</v>
      </c>
      <c r="H16" s="683" t="s">
        <v>1228</v>
      </c>
      <c r="I16" s="683" t="s">
        <v>963</v>
      </c>
      <c r="J16" s="682" t="s">
        <v>1233</v>
      </c>
      <c r="K16" s="682" t="s">
        <v>1233</v>
      </c>
      <c r="L16" s="176"/>
      <c r="M16" s="177"/>
    </row>
    <row r="17" spans="2:13" ht="187.5" customHeight="1" x14ac:dyDescent="0.25">
      <c r="B17" s="175"/>
      <c r="C17" s="176"/>
      <c r="D17" s="176"/>
      <c r="E17" s="681">
        <v>8</v>
      </c>
      <c r="F17" s="71" t="s">
        <v>968</v>
      </c>
      <c r="G17" s="71" t="s">
        <v>960</v>
      </c>
      <c r="H17" s="683" t="s">
        <v>1229</v>
      </c>
      <c r="I17" s="683" t="s">
        <v>964</v>
      </c>
      <c r="J17" s="682" t="s">
        <v>1233</v>
      </c>
      <c r="K17" s="682" t="s">
        <v>1233</v>
      </c>
      <c r="L17" s="176"/>
      <c r="M17" s="177"/>
    </row>
    <row r="18" spans="2:13" ht="163.5" customHeight="1" x14ac:dyDescent="0.25">
      <c r="B18" s="175"/>
      <c r="C18" s="176"/>
      <c r="D18" s="176"/>
      <c r="E18" s="681">
        <v>9</v>
      </c>
      <c r="F18" s="71" t="s">
        <v>968</v>
      </c>
      <c r="G18" s="71" t="s">
        <v>960</v>
      </c>
      <c r="H18" s="683" t="s">
        <v>1230</v>
      </c>
      <c r="I18" s="683" t="s">
        <v>1230</v>
      </c>
      <c r="J18" s="682" t="s">
        <v>1233</v>
      </c>
      <c r="K18" s="682" t="s">
        <v>1233</v>
      </c>
      <c r="L18" s="176"/>
      <c r="M18" s="177"/>
    </row>
    <row r="19" spans="2:13" ht="183.75" customHeight="1" x14ac:dyDescent="0.25">
      <c r="B19" s="175"/>
      <c r="C19" s="176"/>
      <c r="D19" s="176"/>
      <c r="E19" s="681">
        <v>10</v>
      </c>
      <c r="F19" s="71" t="s">
        <v>969</v>
      </c>
      <c r="G19" s="71" t="s">
        <v>960</v>
      </c>
      <c r="H19" s="683" t="s">
        <v>1231</v>
      </c>
      <c r="I19" s="683" t="s">
        <v>965</v>
      </c>
      <c r="J19" s="682" t="s">
        <v>1233</v>
      </c>
      <c r="K19" s="682" t="s">
        <v>1233</v>
      </c>
      <c r="L19" s="176"/>
      <c r="M19" s="177"/>
    </row>
    <row r="20" spans="2:13" ht="42" customHeight="1" x14ac:dyDescent="0.25">
      <c r="B20" s="175"/>
      <c r="C20" s="176"/>
      <c r="D20" s="176"/>
      <c r="E20" s="176"/>
      <c r="F20" s="176"/>
      <c r="G20" s="176"/>
      <c r="H20" s="176"/>
      <c r="I20" s="176"/>
      <c r="J20" s="176"/>
      <c r="K20" s="176"/>
      <c r="L20" s="176"/>
      <c r="M20" s="177"/>
    </row>
    <row r="21" spans="2:13" ht="27.75" customHeight="1" x14ac:dyDescent="0.25">
      <c r="B21" s="99"/>
      <c r="C21" s="63"/>
      <c r="D21" s="63"/>
      <c r="E21" s="63"/>
      <c r="F21" s="63"/>
      <c r="G21" s="63"/>
      <c r="H21" s="63"/>
      <c r="I21" s="63"/>
      <c r="J21" s="63"/>
      <c r="K21" s="63"/>
      <c r="L21" s="63"/>
      <c r="M21" s="100"/>
    </row>
    <row r="22" spans="2:13" ht="18.75" x14ac:dyDescent="0.3">
      <c r="B22" s="3"/>
      <c r="C22" s="79"/>
      <c r="D22" s="79"/>
      <c r="E22" s="74"/>
      <c r="F22" s="74"/>
      <c r="G22" s="74"/>
      <c r="H22" s="74"/>
      <c r="I22" s="74"/>
      <c r="J22" s="4"/>
      <c r="K22" s="4"/>
      <c r="L22" s="4"/>
      <c r="M22" s="5"/>
    </row>
    <row r="23" spans="2:13" x14ac:dyDescent="0.25">
      <c r="B23" s="3"/>
      <c r="C23" s="4"/>
      <c r="D23" s="4"/>
      <c r="E23" s="4"/>
      <c r="F23" s="4"/>
      <c r="G23" s="4"/>
      <c r="H23" s="4"/>
      <c r="I23" s="4"/>
      <c r="J23" s="4"/>
      <c r="K23" s="4"/>
      <c r="L23" s="4"/>
      <c r="M23" s="5"/>
    </row>
    <row r="24" spans="2:13" ht="15.75" thickBot="1" x14ac:dyDescent="0.3">
      <c r="B24" s="84"/>
      <c r="C24" s="85"/>
      <c r="D24" s="85"/>
      <c r="E24" s="85"/>
      <c r="F24" s="85"/>
      <c r="G24" s="85"/>
      <c r="H24" s="85"/>
      <c r="I24" s="85"/>
      <c r="J24" s="85"/>
      <c r="K24" s="85"/>
      <c r="L24" s="85"/>
      <c r="M24" s="86"/>
    </row>
  </sheetData>
  <sheetProtection algorithmName="SHA-512" hashValue="PvJgaT+7VYHi1Gfz4UPi6yDxhVACbU+qfOLwRaam4pxI6InYyEXxlO2L8w2Czma3rqMDqLQDP5nzb/Wj4g3/4g==" saltValue="/Bcw3M2Btk5SkyYH7/4jUw=="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2023-07-28T13:05:50Z</dcterms:modified>
</cp:coreProperties>
</file>