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firstSheet="1" activeTab="6"/>
  </bookViews>
  <sheets>
    <sheet name="0 - CALOR" sheetId="3" r:id="rId1"/>
    <sheet name="1 - POLÍTICA" sheetId="4" r:id="rId2"/>
    <sheet name="2 - CONTEXTO" sheetId="6" r:id="rId3"/>
    <sheet name="3-IDENTIFICACIÓN DEL RIESGO" sheetId="7" r:id="rId4"/>
    <sheet name="4-VALORACIÓN DEL RIESGO" sheetId="8" r:id="rId5"/>
    <sheet name="5-CONTROLES" sheetId="12" r:id="rId6"/>
    <sheet name="6-MAPA DE RIESGOS CORRUPCION" sheetId="1" r:id="rId7"/>
    <sheet name="Anexo 1 modificaciones" sheetId="13" r:id="rId8"/>
  </sheets>
  <externalReferences>
    <externalReference r:id="rId9"/>
  </externalReferences>
  <definedNames>
    <definedName name="_xlnm._FilterDatabase" localSheetId="6" hidden="1">'6-MAPA DE RIESGOS CORRUPCION'!#REF!</definedName>
    <definedName name="_xlnm._FilterDatabase" localSheetId="7" hidden="1">'Anexo 1 modificaciones'!$B$9:$M$9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155" i="12" l="1"/>
  <c r="P156" i="12" l="1"/>
  <c r="N156" i="12"/>
  <c r="K293" i="12" l="1"/>
  <c r="J293" i="12"/>
  <c r="H293" i="12"/>
  <c r="P176" i="12" l="1"/>
  <c r="S113" i="1" l="1"/>
  <c r="S114" i="1"/>
  <c r="S115" i="1"/>
  <c r="S116" i="1"/>
  <c r="S117" i="1"/>
  <c r="S118" i="1"/>
  <c r="S119" i="1"/>
  <c r="S152" i="1"/>
  <c r="S153" i="1"/>
  <c r="S154" i="1"/>
  <c r="S155" i="1"/>
  <c r="S156" i="1"/>
  <c r="S157" i="1"/>
  <c r="S158" i="1"/>
  <c r="S159" i="1"/>
  <c r="S160" i="1"/>
  <c r="S161" i="1"/>
  <c r="S162" i="1"/>
  <c r="S163" i="1"/>
  <c r="Z188" i="12"/>
  <c r="X188" i="12"/>
  <c r="V188" i="12"/>
  <c r="T188" i="12"/>
  <c r="R188" i="12"/>
  <c r="P188" i="12"/>
  <c r="N188" i="12"/>
  <c r="S97" i="1"/>
  <c r="S98" i="1"/>
  <c r="S99" i="1"/>
  <c r="S100" i="1"/>
  <c r="S101" i="1"/>
  <c r="S102" i="1"/>
  <c r="S103" i="1"/>
  <c r="S104" i="1"/>
  <c r="S105" i="1"/>
  <c r="S106" i="1"/>
  <c r="S107" i="1"/>
  <c r="S108" i="1"/>
  <c r="S109" i="1"/>
  <c r="S110" i="1"/>
  <c r="S111" i="1"/>
  <c r="S112" i="1"/>
  <c r="X99" i="12"/>
  <c r="V99" i="12"/>
  <c r="T99" i="12"/>
  <c r="R99" i="12"/>
  <c r="P99" i="12"/>
  <c r="N99" i="12"/>
  <c r="S87" i="1"/>
  <c r="S88" i="1"/>
  <c r="S89" i="1"/>
  <c r="S90" i="1"/>
  <c r="S91" i="1"/>
  <c r="S92" i="1"/>
  <c r="S93" i="1"/>
  <c r="S94" i="1"/>
  <c r="S95" i="1"/>
  <c r="S96" i="1"/>
  <c r="S251" i="1"/>
  <c r="Z286" i="12"/>
  <c r="X286" i="12"/>
  <c r="V286" i="12"/>
  <c r="T286" i="12"/>
  <c r="R286" i="12"/>
  <c r="P286" i="12"/>
  <c r="N286" i="12"/>
  <c r="S139" i="1"/>
  <c r="Z175" i="12"/>
  <c r="X175" i="12"/>
  <c r="V175" i="12"/>
  <c r="T175" i="12"/>
  <c r="R175" i="12"/>
  <c r="P175" i="12"/>
  <c r="N175" i="12"/>
  <c r="Z273" i="12"/>
  <c r="Z274" i="12"/>
  <c r="Z275" i="12"/>
  <c r="Z276" i="12"/>
  <c r="Z277" i="12"/>
  <c r="Z278" i="12"/>
  <c r="Z279" i="12"/>
  <c r="Z280" i="12"/>
  <c r="Z281" i="12"/>
  <c r="Z282" i="12"/>
  <c r="Z283" i="12"/>
  <c r="Z284" i="12"/>
  <c r="Z285" i="12"/>
  <c r="Z287" i="12"/>
  <c r="Z288" i="12"/>
  <c r="Z289" i="12"/>
  <c r="Z290" i="12"/>
  <c r="Z291" i="12"/>
  <c r="Z292" i="12"/>
  <c r="Z293" i="12"/>
  <c r="Z294" i="12"/>
  <c r="Z295" i="12"/>
  <c r="Z296" i="12"/>
  <c r="Z297" i="12"/>
  <c r="Z298" i="12"/>
  <c r="Z299" i="12"/>
  <c r="Z300" i="12"/>
  <c r="Z301" i="12"/>
  <c r="Z302" i="12"/>
  <c r="Z303" i="12"/>
  <c r="Z304" i="12"/>
  <c r="Z305" i="12"/>
  <c r="Z306" i="12"/>
  <c r="X273" i="12"/>
  <c r="X274" i="12"/>
  <c r="X275" i="12"/>
  <c r="X276" i="12"/>
  <c r="X277" i="12"/>
  <c r="X278" i="12"/>
  <c r="X279" i="12"/>
  <c r="X280" i="12"/>
  <c r="X281" i="12"/>
  <c r="X282" i="12"/>
  <c r="X283" i="12"/>
  <c r="X284" i="12"/>
  <c r="X285" i="12"/>
  <c r="X287" i="12"/>
  <c r="X288" i="12"/>
  <c r="X289" i="12"/>
  <c r="X290" i="12"/>
  <c r="X291" i="12"/>
  <c r="X292" i="12"/>
  <c r="X293" i="12"/>
  <c r="X294" i="12"/>
  <c r="X295" i="12"/>
  <c r="X296" i="12"/>
  <c r="X297" i="12"/>
  <c r="X298" i="12"/>
  <c r="X299" i="12"/>
  <c r="X300" i="12"/>
  <c r="X301" i="12"/>
  <c r="X302" i="12"/>
  <c r="X303" i="12"/>
  <c r="X304" i="12"/>
  <c r="X305" i="12"/>
  <c r="X306" i="12"/>
  <c r="V273" i="12"/>
  <c r="V274" i="12"/>
  <c r="V275" i="12"/>
  <c r="V276" i="12"/>
  <c r="V277" i="12"/>
  <c r="V278" i="12"/>
  <c r="V279" i="12"/>
  <c r="V280" i="12"/>
  <c r="V281" i="12"/>
  <c r="V282" i="12"/>
  <c r="V283" i="12"/>
  <c r="V284" i="12"/>
  <c r="V285" i="12"/>
  <c r="V287" i="12"/>
  <c r="V288" i="12"/>
  <c r="V289" i="12"/>
  <c r="V290" i="12"/>
  <c r="V291" i="12"/>
  <c r="V292" i="12"/>
  <c r="V293" i="12"/>
  <c r="V294" i="12"/>
  <c r="V295" i="12"/>
  <c r="V296" i="12"/>
  <c r="V297" i="12"/>
  <c r="V298" i="12"/>
  <c r="V299" i="12"/>
  <c r="V300" i="12"/>
  <c r="V301" i="12"/>
  <c r="V302" i="12"/>
  <c r="V303" i="12"/>
  <c r="V304" i="12"/>
  <c r="V305" i="12"/>
  <c r="V306" i="12"/>
  <c r="T273" i="12"/>
  <c r="T274" i="12"/>
  <c r="T275" i="12"/>
  <c r="T276" i="12"/>
  <c r="T277" i="12"/>
  <c r="T278" i="12"/>
  <c r="T279" i="12"/>
  <c r="T280" i="12"/>
  <c r="T281" i="12"/>
  <c r="T282" i="12"/>
  <c r="T283" i="12"/>
  <c r="T284" i="12"/>
  <c r="T285" i="12"/>
  <c r="T287" i="12"/>
  <c r="T288" i="12"/>
  <c r="T289" i="12"/>
  <c r="T290" i="12"/>
  <c r="T291" i="12"/>
  <c r="T292" i="12"/>
  <c r="T293" i="12"/>
  <c r="T294" i="12"/>
  <c r="T295" i="12"/>
  <c r="T296" i="12"/>
  <c r="T297" i="12"/>
  <c r="T298" i="12"/>
  <c r="T299" i="12"/>
  <c r="T300" i="12"/>
  <c r="T301" i="12"/>
  <c r="T302" i="12"/>
  <c r="T303" i="12"/>
  <c r="T304" i="12"/>
  <c r="T305" i="12"/>
  <c r="T306" i="12"/>
  <c r="R273" i="12"/>
  <c r="R274" i="12"/>
  <c r="R275" i="12"/>
  <c r="R276" i="12"/>
  <c r="R277" i="12"/>
  <c r="R278" i="12"/>
  <c r="R279" i="12"/>
  <c r="R280" i="12"/>
  <c r="R281" i="12"/>
  <c r="R282" i="12"/>
  <c r="R283" i="12"/>
  <c r="R284" i="12"/>
  <c r="R285" i="12"/>
  <c r="R287" i="12"/>
  <c r="R288" i="12"/>
  <c r="R289" i="12"/>
  <c r="R290" i="12"/>
  <c r="R291" i="12"/>
  <c r="R292" i="12"/>
  <c r="R293" i="12"/>
  <c r="R294" i="12"/>
  <c r="R295" i="12"/>
  <c r="R296" i="12"/>
  <c r="R297" i="12"/>
  <c r="R298" i="12"/>
  <c r="R299" i="12"/>
  <c r="R300" i="12"/>
  <c r="R301" i="12"/>
  <c r="R302" i="12"/>
  <c r="R303" i="12"/>
  <c r="R304" i="12"/>
  <c r="R305" i="12"/>
  <c r="R306" i="12"/>
  <c r="P273" i="12"/>
  <c r="P274" i="12"/>
  <c r="P275" i="12"/>
  <c r="P276" i="12"/>
  <c r="P277" i="12"/>
  <c r="P278" i="12"/>
  <c r="P279" i="12"/>
  <c r="P280" i="12"/>
  <c r="P281" i="12"/>
  <c r="P282" i="12"/>
  <c r="P283" i="12"/>
  <c r="P284" i="12"/>
  <c r="P285" i="12"/>
  <c r="P287" i="12"/>
  <c r="P288" i="12"/>
  <c r="P289" i="12"/>
  <c r="P290" i="12"/>
  <c r="P291" i="12"/>
  <c r="P292" i="12"/>
  <c r="P293" i="12"/>
  <c r="P294" i="12"/>
  <c r="P295" i="12"/>
  <c r="P296" i="12"/>
  <c r="P297" i="12"/>
  <c r="P298" i="12"/>
  <c r="P299" i="12"/>
  <c r="P300" i="12"/>
  <c r="P301" i="12"/>
  <c r="P302" i="12"/>
  <c r="P303" i="12"/>
  <c r="P304" i="12"/>
  <c r="P305" i="12"/>
  <c r="P306" i="12"/>
  <c r="N273" i="12"/>
  <c r="N274" i="12"/>
  <c r="N275" i="12"/>
  <c r="N276" i="12"/>
  <c r="N277" i="12"/>
  <c r="N278" i="12"/>
  <c r="N279" i="12"/>
  <c r="N280" i="12"/>
  <c r="N281" i="12"/>
  <c r="N282" i="12"/>
  <c r="N283" i="12"/>
  <c r="N284" i="12"/>
  <c r="N285" i="12"/>
  <c r="N287" i="12"/>
  <c r="N288" i="12"/>
  <c r="N289" i="12"/>
  <c r="N290" i="12"/>
  <c r="N291" i="12"/>
  <c r="N292" i="12"/>
  <c r="N293" i="12"/>
  <c r="N294" i="12"/>
  <c r="N295" i="12"/>
  <c r="N296" i="12"/>
  <c r="N297" i="12"/>
  <c r="N298" i="12"/>
  <c r="N299" i="12"/>
  <c r="N300" i="12"/>
  <c r="N301" i="12"/>
  <c r="N302" i="12"/>
  <c r="N303" i="12"/>
  <c r="N304" i="12"/>
  <c r="N305" i="12"/>
  <c r="N306" i="12"/>
  <c r="S238" i="1"/>
  <c r="S239" i="1"/>
  <c r="S240" i="1"/>
  <c r="S241" i="1"/>
  <c r="S242" i="1"/>
  <c r="S243" i="1"/>
  <c r="S244" i="1"/>
  <c r="S245" i="1"/>
  <c r="S246" i="1"/>
  <c r="S247" i="1"/>
  <c r="S248" i="1"/>
  <c r="S249" i="1"/>
  <c r="S250" i="1"/>
  <c r="S252" i="1"/>
  <c r="S253" i="1"/>
  <c r="S254" i="1"/>
  <c r="S255" i="1"/>
  <c r="S256" i="1"/>
  <c r="S257" i="1"/>
  <c r="S258" i="1"/>
  <c r="S259" i="1"/>
  <c r="S260" i="1"/>
  <c r="S261" i="1"/>
  <c r="S262" i="1"/>
  <c r="S263" i="1"/>
  <c r="S264" i="1"/>
  <c r="S265" i="1"/>
  <c r="S266" i="1"/>
  <c r="S267" i="1"/>
  <c r="S268" i="1"/>
  <c r="S269" i="1"/>
  <c r="AD70" i="1"/>
  <c r="AD27" i="1"/>
  <c r="AD26" i="1"/>
  <c r="AA188" i="12" l="1"/>
  <c r="AB188" i="12" s="1"/>
  <c r="AA286" i="12"/>
  <c r="AB286" i="12" s="1"/>
  <c r="AD286" i="12" s="1"/>
  <c r="AA301" i="12"/>
  <c r="AB301" i="12" s="1"/>
  <c r="AD301" i="12" s="1"/>
  <c r="AA293" i="12"/>
  <c r="AB293" i="12" s="1"/>
  <c r="R258" i="1" s="1"/>
  <c r="AA284" i="12"/>
  <c r="AB284" i="12" s="1"/>
  <c r="AD284" i="12" s="1"/>
  <c r="AA276" i="12"/>
  <c r="AB276" i="12" s="1"/>
  <c r="R241" i="1" s="1"/>
  <c r="AA300" i="12"/>
  <c r="AB300" i="12" s="1"/>
  <c r="AD300" i="12" s="1"/>
  <c r="AA292" i="12"/>
  <c r="AB292" i="12" s="1"/>
  <c r="R257" i="1" s="1"/>
  <c r="AA283" i="12"/>
  <c r="AB283" i="12" s="1"/>
  <c r="AD283" i="12" s="1"/>
  <c r="AA275" i="12"/>
  <c r="AB275" i="12" s="1"/>
  <c r="AD275" i="12" s="1"/>
  <c r="AA175" i="12"/>
  <c r="AB175" i="12" s="1"/>
  <c r="R139" i="1" s="1"/>
  <c r="AA306" i="12"/>
  <c r="AB306" i="12" s="1"/>
  <c r="AD306" i="12" s="1"/>
  <c r="AE306" i="12" s="1"/>
  <c r="AA298" i="12"/>
  <c r="AB298" i="12" s="1"/>
  <c r="R263" i="1" s="1"/>
  <c r="AA290" i="12"/>
  <c r="AB290" i="12" s="1"/>
  <c r="R255" i="1" s="1"/>
  <c r="AA281" i="12"/>
  <c r="AB281" i="12" s="1"/>
  <c r="R246" i="1" s="1"/>
  <c r="AA299" i="12"/>
  <c r="AB299" i="12" s="1"/>
  <c r="R264" i="1" s="1"/>
  <c r="AA291" i="12"/>
  <c r="AB291" i="12" s="1"/>
  <c r="AD291" i="12" s="1"/>
  <c r="AA282" i="12"/>
  <c r="AB282" i="12" s="1"/>
  <c r="AD282" i="12" s="1"/>
  <c r="AA274" i="12"/>
  <c r="AB274" i="12" s="1"/>
  <c r="R239" i="1" s="1"/>
  <c r="AA278" i="12"/>
  <c r="AB278" i="12" s="1"/>
  <c r="R243" i="1" s="1"/>
  <c r="AA304" i="12"/>
  <c r="AB304" i="12" s="1"/>
  <c r="R269" i="1" s="1"/>
  <c r="AA296" i="12"/>
  <c r="AB296" i="12" s="1"/>
  <c r="R261" i="1" s="1"/>
  <c r="AA288" i="12"/>
  <c r="AB288" i="12" s="1"/>
  <c r="AD288" i="12" s="1"/>
  <c r="AA273" i="12"/>
  <c r="AB273" i="12" s="1"/>
  <c r="AD273" i="12" s="1"/>
  <c r="AA305" i="12"/>
  <c r="AB305" i="12" s="1"/>
  <c r="AA297" i="12"/>
  <c r="AB297" i="12" s="1"/>
  <c r="R262" i="1" s="1"/>
  <c r="AA289" i="12"/>
  <c r="AB289" i="12" s="1"/>
  <c r="R254" i="1" s="1"/>
  <c r="AA280" i="12"/>
  <c r="AB280" i="12" s="1"/>
  <c r="AD280" i="12" s="1"/>
  <c r="AA303" i="12"/>
  <c r="AB303" i="12" s="1"/>
  <c r="AD303" i="12" s="1"/>
  <c r="AA295" i="12"/>
  <c r="AB295" i="12" s="1"/>
  <c r="R260" i="1" s="1"/>
  <c r="AA287" i="12"/>
  <c r="AB287" i="12" s="1"/>
  <c r="AD287" i="12" s="1"/>
  <c r="AA302" i="12"/>
  <c r="AB302" i="12" s="1"/>
  <c r="AD302" i="12" s="1"/>
  <c r="AA294" i="12"/>
  <c r="AB294" i="12" s="1"/>
  <c r="R259" i="1" s="1"/>
  <c r="AA277" i="12"/>
  <c r="AB277" i="12" s="1"/>
  <c r="AD277" i="12" s="1"/>
  <c r="AA285" i="12"/>
  <c r="AB285" i="12" s="1"/>
  <c r="R250" i="1" s="1"/>
  <c r="AA279" i="12"/>
  <c r="AB279" i="12" s="1"/>
  <c r="AD279" i="12" s="1"/>
  <c r="R245" i="1" l="1"/>
  <c r="AD276" i="12"/>
  <c r="T241" i="1" s="1"/>
  <c r="AD290" i="12"/>
  <c r="T255" i="1" s="1"/>
  <c r="AD274" i="12"/>
  <c r="T239" i="1" s="1"/>
  <c r="AD296" i="12"/>
  <c r="T261" i="1" s="1"/>
  <c r="AD289" i="12"/>
  <c r="T254" i="1" s="1"/>
  <c r="R240" i="1"/>
  <c r="R266" i="1"/>
  <c r="AD299" i="12"/>
  <c r="AE299" i="12" s="1"/>
  <c r="AD292" i="12"/>
  <c r="AE292" i="12" s="1"/>
  <c r="R267" i="1"/>
  <c r="R238" i="1"/>
  <c r="AD188" i="12"/>
  <c r="R152" i="1"/>
  <c r="R253" i="1"/>
  <c r="R265" i="1"/>
  <c r="AD281" i="12"/>
  <c r="AE281" i="12" s="1"/>
  <c r="R252" i="1"/>
  <c r="R249" i="1"/>
  <c r="R251" i="1"/>
  <c r="AD298" i="12"/>
  <c r="T263" i="1" s="1"/>
  <c r="R248" i="1"/>
  <c r="AD278" i="12"/>
  <c r="T243" i="1" s="1"/>
  <c r="R242" i="1"/>
  <c r="AD175" i="12"/>
  <c r="AE175" i="12" s="1"/>
  <c r="AD297" i="12"/>
  <c r="T262" i="1" s="1"/>
  <c r="AD295" i="12"/>
  <c r="T260" i="1" s="1"/>
  <c r="AD305" i="12"/>
  <c r="AD294" i="12"/>
  <c r="AE294" i="12" s="1"/>
  <c r="R247" i="1"/>
  <c r="AD293" i="12"/>
  <c r="T258" i="1" s="1"/>
  <c r="AE286" i="12"/>
  <c r="T251" i="1"/>
  <c r="R256" i="1"/>
  <c r="R268" i="1"/>
  <c r="AD304" i="12"/>
  <c r="T269" i="1" s="1"/>
  <c r="AD285" i="12"/>
  <c r="T250" i="1" s="1"/>
  <c r="T248" i="1"/>
  <c r="AE283" i="12"/>
  <c r="AE273" i="12"/>
  <c r="T238" i="1"/>
  <c r="AE303" i="12"/>
  <c r="T268" i="1"/>
  <c r="T245" i="1"/>
  <c r="AE280" i="12"/>
  <c r="AE302" i="12"/>
  <c r="T267" i="1"/>
  <c r="T242" i="1"/>
  <c r="AE277" i="12"/>
  <c r="T253" i="1"/>
  <c r="AE288" i="12"/>
  <c r="AE301" i="12"/>
  <c r="T266" i="1"/>
  <c r="AE300" i="12"/>
  <c r="T265" i="1"/>
  <c r="T249" i="1"/>
  <c r="AE284" i="12"/>
  <c r="T252" i="1"/>
  <c r="AE287" i="12"/>
  <c r="T240" i="1"/>
  <c r="AE275" i="12"/>
  <c r="AE291" i="12"/>
  <c r="T256" i="1"/>
  <c r="AE282" i="12"/>
  <c r="T247" i="1"/>
  <c r="R244" i="1"/>
  <c r="T244" i="1"/>
  <c r="AE279" i="12"/>
  <c r="AE276" i="12" l="1"/>
  <c r="AE290" i="12"/>
  <c r="AE274" i="12"/>
  <c r="T257" i="1"/>
  <c r="AE296" i="12"/>
  <c r="AE278" i="12"/>
  <c r="AE289" i="12"/>
  <c r="T264" i="1"/>
  <c r="T246" i="1"/>
  <c r="T152" i="1"/>
  <c r="AE188" i="12"/>
  <c r="AE298" i="12"/>
  <c r="T139" i="1"/>
  <c r="AE305" i="12"/>
  <c r="AE295" i="12"/>
  <c r="T259" i="1"/>
  <c r="AE293" i="12"/>
  <c r="AE297" i="12"/>
  <c r="AE304" i="12"/>
  <c r="AE285" i="12"/>
  <c r="X331" i="12"/>
  <c r="V331" i="12"/>
  <c r="T331" i="12"/>
  <c r="R331" i="12"/>
  <c r="P331" i="12"/>
  <c r="N331" i="12"/>
  <c r="S199" i="1" l="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29" i="1"/>
  <c r="S130" i="1"/>
  <c r="S131" i="1"/>
  <c r="S132" i="1"/>
  <c r="S133" i="1"/>
  <c r="S134" i="1"/>
  <c r="S135" i="1"/>
  <c r="S136" i="1"/>
  <c r="S138" i="1"/>
  <c r="S140" i="1"/>
  <c r="S141" i="1"/>
  <c r="S142" i="1"/>
  <c r="S143" i="1"/>
  <c r="S144" i="1"/>
  <c r="S145" i="1"/>
  <c r="S146" i="1"/>
  <c r="S147" i="1"/>
  <c r="S148" i="1"/>
  <c r="S149" i="1"/>
  <c r="S150" i="1"/>
  <c r="S151" i="1"/>
  <c r="Z201" i="12"/>
  <c r="Z202" i="12"/>
  <c r="Z203" i="12"/>
  <c r="Z204" i="12"/>
  <c r="Z205" i="12"/>
  <c r="Z206" i="12"/>
  <c r="Z207" i="12"/>
  <c r="Z208" i="12"/>
  <c r="Z209" i="12"/>
  <c r="Z210" i="12"/>
  <c r="Z211" i="12"/>
  <c r="Z212" i="12"/>
  <c r="Z213" i="12"/>
  <c r="Z214" i="12"/>
  <c r="Z215" i="12"/>
  <c r="Z216" i="12"/>
  <c r="Z217" i="12"/>
  <c r="Z218" i="12"/>
  <c r="Z219" i="12"/>
  <c r="Z220" i="12"/>
  <c r="Z221" i="12"/>
  <c r="Z222" i="12"/>
  <c r="Z223" i="12"/>
  <c r="Z224" i="12"/>
  <c r="Z225" i="12"/>
  <c r="Z226" i="12"/>
  <c r="Z227" i="12"/>
  <c r="Z228" i="12"/>
  <c r="Z229" i="12"/>
  <c r="Z230" i="12"/>
  <c r="Z231" i="12"/>
  <c r="Z232" i="12"/>
  <c r="Z233" i="12"/>
  <c r="Z234" i="12"/>
  <c r="Z235" i="12"/>
  <c r="Z236" i="12"/>
  <c r="Z237" i="12"/>
  <c r="Z238" i="12"/>
  <c r="Z239" i="12"/>
  <c r="Z240" i="12"/>
  <c r="Z241" i="12"/>
  <c r="Z242" i="12"/>
  <c r="Z243" i="12"/>
  <c r="Z244" i="12"/>
  <c r="Z245" i="12"/>
  <c r="Z246" i="12"/>
  <c r="Z247" i="12"/>
  <c r="Z248" i="12"/>
  <c r="Z249" i="12"/>
  <c r="Z250" i="12"/>
  <c r="Z251" i="12"/>
  <c r="Z252" i="12"/>
  <c r="Z253" i="12"/>
  <c r="Z254" i="12"/>
  <c r="Z255" i="12"/>
  <c r="Z256" i="12"/>
  <c r="Z257" i="12"/>
  <c r="Z258" i="12"/>
  <c r="Z259" i="12"/>
  <c r="Z260" i="12"/>
  <c r="Z261" i="12"/>
  <c r="Z262" i="12"/>
  <c r="Z263" i="12"/>
  <c r="Z264" i="12"/>
  <c r="Z265" i="12"/>
  <c r="X201" i="12"/>
  <c r="X202" i="12"/>
  <c r="X203" i="12"/>
  <c r="X204" i="12"/>
  <c r="X205" i="12"/>
  <c r="X206" i="12"/>
  <c r="X207" i="12"/>
  <c r="X208" i="12"/>
  <c r="X209" i="12"/>
  <c r="X210" i="12"/>
  <c r="X211" i="12"/>
  <c r="X212" i="12"/>
  <c r="X213" i="12"/>
  <c r="X214" i="12"/>
  <c r="X215" i="12"/>
  <c r="X216" i="12"/>
  <c r="X217" i="12"/>
  <c r="X218" i="12"/>
  <c r="X219" i="12"/>
  <c r="X220" i="12"/>
  <c r="X221" i="12"/>
  <c r="X222" i="12"/>
  <c r="X223" i="12"/>
  <c r="X224" i="12"/>
  <c r="X225" i="12"/>
  <c r="X226" i="12"/>
  <c r="X227" i="12"/>
  <c r="X228" i="12"/>
  <c r="X229" i="12"/>
  <c r="X230" i="12"/>
  <c r="X231" i="12"/>
  <c r="X232" i="12"/>
  <c r="X233" i="12"/>
  <c r="X234" i="12"/>
  <c r="X235" i="12"/>
  <c r="X236" i="12"/>
  <c r="X237" i="12"/>
  <c r="X238" i="12"/>
  <c r="X239" i="12"/>
  <c r="X240" i="12"/>
  <c r="X241" i="12"/>
  <c r="X242" i="12"/>
  <c r="X243" i="12"/>
  <c r="X244" i="12"/>
  <c r="X245" i="12"/>
  <c r="X246" i="12"/>
  <c r="X247" i="12"/>
  <c r="X248" i="12"/>
  <c r="X249" i="12"/>
  <c r="X250" i="12"/>
  <c r="X251" i="12"/>
  <c r="X252" i="12"/>
  <c r="X253" i="12"/>
  <c r="X254" i="12"/>
  <c r="X255" i="12"/>
  <c r="X256" i="12"/>
  <c r="X257" i="12"/>
  <c r="X258" i="12"/>
  <c r="X259" i="12"/>
  <c r="X260" i="12"/>
  <c r="X261" i="12"/>
  <c r="X262" i="12"/>
  <c r="X263" i="12"/>
  <c r="X264" i="12"/>
  <c r="X265" i="12"/>
  <c r="V201" i="12"/>
  <c r="V202" i="12"/>
  <c r="V203" i="12"/>
  <c r="V204" i="12"/>
  <c r="V205" i="12"/>
  <c r="V206" i="12"/>
  <c r="V207" i="12"/>
  <c r="V208" i="12"/>
  <c r="V209" i="12"/>
  <c r="V210" i="12"/>
  <c r="V211" i="12"/>
  <c r="V212" i="12"/>
  <c r="V213" i="12"/>
  <c r="V214" i="12"/>
  <c r="V215" i="12"/>
  <c r="V216" i="12"/>
  <c r="V217" i="12"/>
  <c r="V218" i="12"/>
  <c r="V219" i="12"/>
  <c r="V220" i="12"/>
  <c r="V221" i="12"/>
  <c r="V222" i="12"/>
  <c r="V223" i="12"/>
  <c r="V224" i="12"/>
  <c r="V225" i="12"/>
  <c r="V226" i="12"/>
  <c r="V227" i="12"/>
  <c r="V228" i="12"/>
  <c r="V229" i="12"/>
  <c r="V230" i="12"/>
  <c r="V231" i="12"/>
  <c r="V232" i="12"/>
  <c r="V233" i="12"/>
  <c r="V234" i="12"/>
  <c r="V235" i="12"/>
  <c r="V236" i="12"/>
  <c r="V237" i="12"/>
  <c r="V238" i="12"/>
  <c r="V239" i="12"/>
  <c r="V240" i="12"/>
  <c r="V241" i="12"/>
  <c r="V242" i="12"/>
  <c r="V243" i="12"/>
  <c r="V244" i="12"/>
  <c r="V245" i="12"/>
  <c r="V246" i="12"/>
  <c r="V247" i="12"/>
  <c r="V248" i="12"/>
  <c r="V249" i="12"/>
  <c r="V250" i="12"/>
  <c r="V251" i="12"/>
  <c r="V252" i="12"/>
  <c r="V253" i="12"/>
  <c r="V254" i="12"/>
  <c r="V255" i="12"/>
  <c r="V256" i="12"/>
  <c r="V257" i="12"/>
  <c r="V258" i="12"/>
  <c r="V259" i="12"/>
  <c r="V260" i="12"/>
  <c r="V261" i="12"/>
  <c r="V262" i="12"/>
  <c r="V263" i="12"/>
  <c r="V264" i="12"/>
  <c r="V265" i="12"/>
  <c r="T201" i="12"/>
  <c r="T202" i="12"/>
  <c r="T203" i="12"/>
  <c r="T204" i="12"/>
  <c r="T205" i="12"/>
  <c r="T206" i="12"/>
  <c r="T207" i="12"/>
  <c r="T208" i="12"/>
  <c r="T209" i="12"/>
  <c r="T210" i="12"/>
  <c r="T211" i="12"/>
  <c r="T212" i="12"/>
  <c r="T213" i="12"/>
  <c r="T214" i="12"/>
  <c r="T215" i="12"/>
  <c r="T216" i="12"/>
  <c r="T217" i="12"/>
  <c r="T218" i="12"/>
  <c r="T219" i="12"/>
  <c r="T220" i="12"/>
  <c r="T221" i="12"/>
  <c r="T222" i="12"/>
  <c r="T223" i="12"/>
  <c r="T224" i="12"/>
  <c r="T225" i="12"/>
  <c r="T226" i="12"/>
  <c r="T227" i="12"/>
  <c r="T228" i="12"/>
  <c r="T229" i="12"/>
  <c r="T230" i="12"/>
  <c r="T231" i="12"/>
  <c r="T232" i="12"/>
  <c r="T233" i="12"/>
  <c r="T234" i="12"/>
  <c r="T235" i="12"/>
  <c r="T236" i="12"/>
  <c r="T237" i="12"/>
  <c r="T238" i="12"/>
  <c r="T239" i="12"/>
  <c r="T240" i="12"/>
  <c r="T241" i="12"/>
  <c r="T242" i="12"/>
  <c r="T243" i="12"/>
  <c r="T244" i="12"/>
  <c r="T245" i="12"/>
  <c r="T246" i="12"/>
  <c r="T247" i="12"/>
  <c r="T248" i="12"/>
  <c r="T249" i="12"/>
  <c r="T250" i="12"/>
  <c r="T251" i="12"/>
  <c r="T252" i="12"/>
  <c r="T253" i="12"/>
  <c r="T254" i="12"/>
  <c r="T255" i="12"/>
  <c r="T256" i="12"/>
  <c r="T257" i="12"/>
  <c r="T258" i="12"/>
  <c r="T259" i="12"/>
  <c r="T260" i="12"/>
  <c r="T261" i="12"/>
  <c r="T262" i="12"/>
  <c r="T263" i="12"/>
  <c r="T264" i="12"/>
  <c r="T265" i="12"/>
  <c r="R201" i="12"/>
  <c r="R202" i="12"/>
  <c r="R203" i="12"/>
  <c r="R204" i="12"/>
  <c r="R205" i="12"/>
  <c r="R206" i="12"/>
  <c r="R207" i="12"/>
  <c r="R208" i="12"/>
  <c r="R209" i="12"/>
  <c r="R210" i="12"/>
  <c r="R211" i="12"/>
  <c r="R212" i="12"/>
  <c r="R213" i="12"/>
  <c r="R214" i="12"/>
  <c r="R215" i="12"/>
  <c r="R216" i="12"/>
  <c r="R217" i="12"/>
  <c r="R218" i="12"/>
  <c r="R219" i="12"/>
  <c r="R220" i="12"/>
  <c r="R221" i="12"/>
  <c r="R222" i="12"/>
  <c r="R223" i="12"/>
  <c r="R224" i="12"/>
  <c r="R225" i="12"/>
  <c r="R226" i="12"/>
  <c r="R227" i="12"/>
  <c r="R228" i="12"/>
  <c r="R229" i="12"/>
  <c r="R230" i="12"/>
  <c r="R231" i="12"/>
  <c r="R232" i="12"/>
  <c r="R234" i="12"/>
  <c r="R235" i="12"/>
  <c r="R236" i="12"/>
  <c r="R237" i="12"/>
  <c r="R238" i="12"/>
  <c r="R239" i="12"/>
  <c r="R240" i="12"/>
  <c r="R241" i="12"/>
  <c r="R242" i="12"/>
  <c r="R243" i="12"/>
  <c r="R244" i="12"/>
  <c r="R245" i="12"/>
  <c r="R246" i="12"/>
  <c r="R247" i="12"/>
  <c r="R248" i="12"/>
  <c r="R249" i="12"/>
  <c r="R250" i="12"/>
  <c r="R251" i="12"/>
  <c r="R252" i="12"/>
  <c r="R253" i="12"/>
  <c r="R254" i="12"/>
  <c r="R255" i="12"/>
  <c r="R256" i="12"/>
  <c r="R257" i="12"/>
  <c r="R258" i="12"/>
  <c r="R259" i="12"/>
  <c r="R260" i="12"/>
  <c r="R261" i="12"/>
  <c r="R262" i="12"/>
  <c r="R263" i="12"/>
  <c r="R264" i="12"/>
  <c r="R265"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R233" i="12"/>
  <c r="AA259" i="12" l="1"/>
  <c r="AB259" i="12" s="1"/>
  <c r="AD259" i="12" s="1"/>
  <c r="AE259" i="12" s="1"/>
  <c r="AA251" i="12"/>
  <c r="AB251" i="12" s="1"/>
  <c r="AD251" i="12" s="1"/>
  <c r="AE251" i="12" s="1"/>
  <c r="AA243" i="12"/>
  <c r="AB243" i="12" s="1"/>
  <c r="AD243" i="12" s="1"/>
  <c r="AE243" i="12" s="1"/>
  <c r="AA235" i="12"/>
  <c r="AB235" i="12" s="1"/>
  <c r="AD235" i="12" s="1"/>
  <c r="AE235" i="12" s="1"/>
  <c r="AA227" i="12"/>
  <c r="AB227" i="12" s="1"/>
  <c r="AD227" i="12" s="1"/>
  <c r="AE227" i="12" s="1"/>
  <c r="AA219" i="12"/>
  <c r="AB219" i="12" s="1"/>
  <c r="AD219" i="12" s="1"/>
  <c r="AE219" i="12" s="1"/>
  <c r="AA211" i="12"/>
  <c r="AB211" i="12" s="1"/>
  <c r="AD211" i="12" s="1"/>
  <c r="AE211" i="12" s="1"/>
  <c r="AA203" i="12"/>
  <c r="AB203" i="12" s="1"/>
  <c r="AD203" i="12" s="1"/>
  <c r="AE203" i="12" s="1"/>
  <c r="R224" i="1"/>
  <c r="AA228" i="12"/>
  <c r="AB228" i="12" s="1"/>
  <c r="AD228" i="12" s="1"/>
  <c r="AA220" i="12"/>
  <c r="AB220" i="12" s="1"/>
  <c r="AD220" i="12" s="1"/>
  <c r="AA212" i="12"/>
  <c r="AB212" i="12" s="1"/>
  <c r="AD212" i="12" s="1"/>
  <c r="AA204" i="12"/>
  <c r="AB204" i="12" s="1"/>
  <c r="R169" i="1" s="1"/>
  <c r="AA253" i="12"/>
  <c r="AB253" i="12" s="1"/>
  <c r="AA265" i="12"/>
  <c r="AB265" i="12" s="1"/>
  <c r="AA257" i="12"/>
  <c r="AB257" i="12" s="1"/>
  <c r="AA249" i="12"/>
  <c r="AB249" i="12" s="1"/>
  <c r="AA241" i="12"/>
  <c r="AB241" i="12" s="1"/>
  <c r="AA225" i="12"/>
  <c r="AB225" i="12" s="1"/>
  <c r="AD225" i="12" s="1"/>
  <c r="AE225" i="12" s="1"/>
  <c r="AA217" i="12"/>
  <c r="AB217" i="12" s="1"/>
  <c r="AD217" i="12" s="1"/>
  <c r="AE217" i="12" s="1"/>
  <c r="AA209" i="12"/>
  <c r="AB209" i="12" s="1"/>
  <c r="AD209" i="12" s="1"/>
  <c r="AE209" i="12" s="1"/>
  <c r="AA201" i="12"/>
  <c r="AB201" i="12" s="1"/>
  <c r="AD201" i="12" s="1"/>
  <c r="AE201" i="12" s="1"/>
  <c r="AA231" i="12"/>
  <c r="AB231" i="12" s="1"/>
  <c r="AA223" i="12"/>
  <c r="AB223" i="12" s="1"/>
  <c r="AA215" i="12"/>
  <c r="AB215" i="12" s="1"/>
  <c r="AA207" i="12"/>
  <c r="AB207" i="12" s="1"/>
  <c r="AA230" i="12"/>
  <c r="AB230" i="12" s="1"/>
  <c r="AD230" i="12" s="1"/>
  <c r="AA214" i="12"/>
  <c r="AB214" i="12" s="1"/>
  <c r="AD214" i="12" s="1"/>
  <c r="AA206" i="12"/>
  <c r="AB206" i="12" s="1"/>
  <c r="AD206" i="12" s="1"/>
  <c r="AA261" i="12"/>
  <c r="AB261" i="12" s="1"/>
  <c r="AA245" i="12"/>
  <c r="AB245" i="12" s="1"/>
  <c r="AA237" i="12"/>
  <c r="AB237" i="12" s="1"/>
  <c r="AA222" i="12"/>
  <c r="AB222" i="12" s="1"/>
  <c r="AD222" i="12" s="1"/>
  <c r="AA258" i="12"/>
  <c r="AB258" i="12" s="1"/>
  <c r="AA250" i="12"/>
  <c r="AB250" i="12" s="1"/>
  <c r="AA242" i="12"/>
  <c r="AB242" i="12" s="1"/>
  <c r="AA234" i="12"/>
  <c r="AB234" i="12" s="1"/>
  <c r="AA226" i="12"/>
  <c r="AB226" i="12" s="1"/>
  <c r="AA218" i="12"/>
  <c r="AB218" i="12" s="1"/>
  <c r="AA210" i="12"/>
  <c r="AB210" i="12" s="1"/>
  <c r="AA202" i="12"/>
  <c r="AB202" i="12" s="1"/>
  <c r="AA264" i="12"/>
  <c r="AB264" i="12" s="1"/>
  <c r="AA256" i="12"/>
  <c r="AB256" i="12" s="1"/>
  <c r="AA248" i="12"/>
  <c r="AB248" i="12" s="1"/>
  <c r="AA240" i="12"/>
  <c r="AB240" i="12" s="1"/>
  <c r="AA232" i="12"/>
  <c r="AB232" i="12" s="1"/>
  <c r="AA224" i="12"/>
  <c r="AB224" i="12" s="1"/>
  <c r="AA216" i="12"/>
  <c r="AB216" i="12" s="1"/>
  <c r="AA208" i="12"/>
  <c r="AB208" i="12" s="1"/>
  <c r="AA263" i="12"/>
  <c r="AB263" i="12" s="1"/>
  <c r="AA255" i="12"/>
  <c r="AB255" i="12" s="1"/>
  <c r="AA247" i="12"/>
  <c r="AB247" i="12" s="1"/>
  <c r="AA239" i="12"/>
  <c r="AB239" i="12" s="1"/>
  <c r="AA262" i="12"/>
  <c r="AB262" i="12" s="1"/>
  <c r="AA246" i="12"/>
  <c r="AB246" i="12" s="1"/>
  <c r="AA233" i="12"/>
  <c r="AB233" i="12" s="1"/>
  <c r="AD233" i="12" s="1"/>
  <c r="AE233" i="12" s="1"/>
  <c r="AA254" i="12"/>
  <c r="AB254" i="12" s="1"/>
  <c r="AA238" i="12"/>
  <c r="AB238" i="12" s="1"/>
  <c r="AA229" i="12"/>
  <c r="AB229" i="12" s="1"/>
  <c r="AA221" i="12"/>
  <c r="AB221" i="12" s="1"/>
  <c r="AA213" i="12"/>
  <c r="AB213" i="12" s="1"/>
  <c r="AA205" i="12"/>
  <c r="AB205" i="12" s="1"/>
  <c r="AA260" i="12"/>
  <c r="AB260" i="12" s="1"/>
  <c r="AA252" i="12"/>
  <c r="AB252" i="12" s="1"/>
  <c r="AA244" i="12"/>
  <c r="AB244" i="12" s="1"/>
  <c r="AA236" i="12"/>
  <c r="AB236" i="12" s="1"/>
  <c r="R216" i="1" l="1"/>
  <c r="T192" i="1"/>
  <c r="T200" i="1"/>
  <c r="R200" i="1"/>
  <c r="T208" i="1"/>
  <c r="R208" i="1"/>
  <c r="R195" i="1"/>
  <c r="T190" i="1"/>
  <c r="R190" i="1"/>
  <c r="R182" i="1"/>
  <c r="T216" i="1"/>
  <c r="R177" i="1"/>
  <c r="T176" i="1"/>
  <c r="T224" i="1"/>
  <c r="R187" i="1"/>
  <c r="T168" i="1"/>
  <c r="R176" i="1"/>
  <c r="R192" i="1"/>
  <c r="R193" i="1"/>
  <c r="R184" i="1"/>
  <c r="T184" i="1"/>
  <c r="T174" i="1"/>
  <c r="R168" i="1"/>
  <c r="AD204" i="12"/>
  <c r="AE204" i="12" s="1"/>
  <c r="R185" i="1"/>
  <c r="AD246" i="12"/>
  <c r="R211" i="1"/>
  <c r="AD262" i="12"/>
  <c r="R227" i="1"/>
  <c r="AD255" i="12"/>
  <c r="R220" i="1"/>
  <c r="AD250" i="12"/>
  <c r="R215" i="1"/>
  <c r="AD249" i="12"/>
  <c r="R214" i="1"/>
  <c r="T182" i="1"/>
  <c r="AD238" i="12"/>
  <c r="R203" i="1"/>
  <c r="AD263" i="12"/>
  <c r="R228" i="1"/>
  <c r="AD264" i="12"/>
  <c r="R229" i="1"/>
  <c r="AD258" i="12"/>
  <c r="R223" i="1"/>
  <c r="AD237" i="12"/>
  <c r="R202" i="1"/>
  <c r="AD257" i="12"/>
  <c r="R222" i="1"/>
  <c r="AD236" i="12"/>
  <c r="R201" i="1"/>
  <c r="AD244" i="12"/>
  <c r="R209" i="1"/>
  <c r="AD256" i="12"/>
  <c r="R221" i="1"/>
  <c r="AD254" i="12"/>
  <c r="R219" i="1"/>
  <c r="AD245" i="12"/>
  <c r="R210" i="1"/>
  <c r="AD265" i="12"/>
  <c r="R230" i="1"/>
  <c r="AD261" i="12"/>
  <c r="R226" i="1"/>
  <c r="AD240" i="12"/>
  <c r="R205" i="1"/>
  <c r="AD252" i="12"/>
  <c r="R217" i="1"/>
  <c r="AD239" i="12"/>
  <c r="R204" i="1"/>
  <c r="AD234" i="12"/>
  <c r="R199" i="1"/>
  <c r="R179" i="1"/>
  <c r="AD260" i="12"/>
  <c r="R225" i="1"/>
  <c r="AD247" i="12"/>
  <c r="R212" i="1"/>
  <c r="AD248" i="12"/>
  <c r="R213" i="1"/>
  <c r="AD242" i="12"/>
  <c r="R207" i="1"/>
  <c r="AD253" i="12"/>
  <c r="R218" i="1"/>
  <c r="AD241" i="12"/>
  <c r="R206" i="1"/>
  <c r="R166" i="1"/>
  <c r="R174" i="1"/>
  <c r="R171" i="1"/>
  <c r="AD207" i="12"/>
  <c r="R172" i="1"/>
  <c r="T166" i="1"/>
  <c r="AD215" i="12"/>
  <c r="R180" i="1"/>
  <c r="AD223" i="12"/>
  <c r="R188" i="1"/>
  <c r="AD231" i="12"/>
  <c r="R196" i="1"/>
  <c r="AE228" i="12"/>
  <c r="T193" i="1"/>
  <c r="AD221" i="12"/>
  <c r="R186" i="1"/>
  <c r="AD229" i="12"/>
  <c r="R194" i="1"/>
  <c r="AE212" i="12"/>
  <c r="T177" i="1"/>
  <c r="AE230" i="12"/>
  <c r="T195" i="1"/>
  <c r="AD208" i="12"/>
  <c r="R173" i="1"/>
  <c r="AD202" i="12"/>
  <c r="R167" i="1"/>
  <c r="AD213" i="12"/>
  <c r="R178" i="1"/>
  <c r="AD216" i="12"/>
  <c r="R181" i="1"/>
  <c r="AD210" i="12"/>
  <c r="R175" i="1"/>
  <c r="AE214" i="12"/>
  <c r="T179" i="1"/>
  <c r="AE220" i="12"/>
  <c r="T185" i="1"/>
  <c r="AD224" i="12"/>
  <c r="R189" i="1"/>
  <c r="AD218" i="12"/>
  <c r="R183" i="1"/>
  <c r="AD205" i="12"/>
  <c r="R170" i="1"/>
  <c r="AD232" i="12"/>
  <c r="R197" i="1"/>
  <c r="AD226" i="12"/>
  <c r="R191" i="1"/>
  <c r="AE222" i="12"/>
  <c r="T187" i="1"/>
  <c r="AE206" i="12"/>
  <c r="T171" i="1"/>
  <c r="T169" i="1" l="1"/>
  <c r="AE264" i="12"/>
  <c r="T229" i="1"/>
  <c r="AE253" i="12"/>
  <c r="T218" i="1"/>
  <c r="AE260" i="12"/>
  <c r="T225" i="1"/>
  <c r="AE250" i="12"/>
  <c r="T215" i="1"/>
  <c r="AE236" i="12"/>
  <c r="T201" i="1"/>
  <c r="AE257" i="12"/>
  <c r="T222" i="1"/>
  <c r="AE242" i="12"/>
  <c r="T207" i="1"/>
  <c r="AE255" i="12"/>
  <c r="T220" i="1"/>
  <c r="AE252" i="12"/>
  <c r="T217" i="1"/>
  <c r="AE254" i="12"/>
  <c r="T219" i="1"/>
  <c r="AE263" i="12"/>
  <c r="T228" i="1"/>
  <c r="AE234" i="12"/>
  <c r="T199" i="1"/>
  <c r="AE261" i="12"/>
  <c r="T226" i="1"/>
  <c r="AE256" i="12"/>
  <c r="T221" i="1"/>
  <c r="AE237" i="12"/>
  <c r="T202" i="1"/>
  <c r="AE238" i="12"/>
  <c r="T203" i="1"/>
  <c r="AE248" i="12"/>
  <c r="T213" i="1"/>
  <c r="AE262" i="12"/>
  <c r="T227" i="1"/>
  <c r="AE240" i="12"/>
  <c r="T205" i="1"/>
  <c r="AE239" i="12"/>
  <c r="T204" i="1"/>
  <c r="AE265" i="12"/>
  <c r="T230" i="1"/>
  <c r="AE244" i="12"/>
  <c r="T209" i="1"/>
  <c r="AE258" i="12"/>
  <c r="T223" i="1"/>
  <c r="AE245" i="12"/>
  <c r="T210" i="1"/>
  <c r="AE247" i="12"/>
  <c r="T212" i="1"/>
  <c r="AE249" i="12"/>
  <c r="T214" i="1"/>
  <c r="AE246" i="12"/>
  <c r="T211" i="1"/>
  <c r="AE241" i="12"/>
  <c r="T206" i="1"/>
  <c r="AE215" i="12"/>
  <c r="T180" i="1"/>
  <c r="AE207" i="12"/>
  <c r="T172" i="1"/>
  <c r="AE231" i="12"/>
  <c r="T196" i="1"/>
  <c r="AE223" i="12"/>
  <c r="T188" i="1"/>
  <c r="AE232" i="12"/>
  <c r="T197" i="1"/>
  <c r="AE205" i="12"/>
  <c r="T170" i="1"/>
  <c r="AE229" i="12"/>
  <c r="T194" i="1"/>
  <c r="AE216" i="12"/>
  <c r="T181" i="1"/>
  <c r="AE213" i="12"/>
  <c r="T178" i="1"/>
  <c r="AE202" i="12"/>
  <c r="T167" i="1"/>
  <c r="AE224" i="12"/>
  <c r="T189" i="1"/>
  <c r="AE218" i="12"/>
  <c r="T183" i="1"/>
  <c r="AE210" i="12"/>
  <c r="T175" i="1"/>
  <c r="AE208" i="12"/>
  <c r="T173" i="1"/>
  <c r="AE221" i="12"/>
  <c r="T186" i="1"/>
  <c r="AE226" i="12"/>
  <c r="T191" i="1"/>
  <c r="AG233" i="12" l="1"/>
  <c r="S128" i="1"/>
  <c r="Z165" i="12"/>
  <c r="Z166" i="12"/>
  <c r="Z167" i="12"/>
  <c r="Z168" i="12"/>
  <c r="Z169" i="12"/>
  <c r="Z170" i="12"/>
  <c r="Z171" i="12"/>
  <c r="Z172" i="12"/>
  <c r="Z173" i="12"/>
  <c r="Z174" i="12"/>
  <c r="Z176" i="12"/>
  <c r="Z177" i="12"/>
  <c r="Z178" i="12"/>
  <c r="Z179" i="12"/>
  <c r="Z180" i="12"/>
  <c r="Z181" i="12"/>
  <c r="Z182" i="12"/>
  <c r="Z183" i="12"/>
  <c r="Z184" i="12"/>
  <c r="Z185" i="12"/>
  <c r="Z186" i="12"/>
  <c r="Z187" i="12"/>
  <c r="Z189" i="12"/>
  <c r="Z190" i="12"/>
  <c r="Z191" i="12"/>
  <c r="Z192" i="12"/>
  <c r="Z193" i="12"/>
  <c r="Z194" i="12"/>
  <c r="Z195" i="12"/>
  <c r="Z196" i="12"/>
  <c r="Z197" i="12"/>
  <c r="Z198" i="12"/>
  <c r="Z199" i="12"/>
  <c r="X165" i="12"/>
  <c r="X166" i="12"/>
  <c r="X167" i="12"/>
  <c r="X168" i="12"/>
  <c r="X169" i="12"/>
  <c r="X170" i="12"/>
  <c r="X171" i="12"/>
  <c r="X172" i="12"/>
  <c r="X173" i="12"/>
  <c r="X174" i="12"/>
  <c r="X176" i="12"/>
  <c r="X177" i="12"/>
  <c r="X178" i="12"/>
  <c r="X179" i="12"/>
  <c r="X180" i="12"/>
  <c r="X181" i="12"/>
  <c r="X182" i="12"/>
  <c r="X183" i="12"/>
  <c r="X184" i="12"/>
  <c r="X185" i="12"/>
  <c r="X186" i="12"/>
  <c r="X187" i="12"/>
  <c r="X189" i="12"/>
  <c r="X190" i="12"/>
  <c r="X191" i="12"/>
  <c r="X192" i="12"/>
  <c r="X193" i="12"/>
  <c r="X194" i="12"/>
  <c r="X195" i="12"/>
  <c r="X196" i="12"/>
  <c r="X197" i="12"/>
  <c r="X198" i="12"/>
  <c r="X199" i="12"/>
  <c r="V166" i="12"/>
  <c r="V167" i="12"/>
  <c r="V168" i="12"/>
  <c r="V169" i="12"/>
  <c r="V170" i="12"/>
  <c r="V171" i="12"/>
  <c r="V172" i="12"/>
  <c r="V173" i="12"/>
  <c r="V174" i="12"/>
  <c r="V176" i="12"/>
  <c r="V177" i="12"/>
  <c r="V178" i="12"/>
  <c r="V179" i="12"/>
  <c r="V180" i="12"/>
  <c r="V181" i="12"/>
  <c r="V182" i="12"/>
  <c r="V183" i="12"/>
  <c r="V184" i="12"/>
  <c r="V185" i="12"/>
  <c r="V186" i="12"/>
  <c r="V187" i="12"/>
  <c r="V189" i="12"/>
  <c r="V190" i="12"/>
  <c r="V191" i="12"/>
  <c r="V192" i="12"/>
  <c r="V193" i="12"/>
  <c r="V194" i="12"/>
  <c r="V195" i="12"/>
  <c r="T166" i="12"/>
  <c r="T167" i="12"/>
  <c r="T168" i="12"/>
  <c r="T169" i="12"/>
  <c r="T170" i="12"/>
  <c r="T171" i="12"/>
  <c r="T172" i="12"/>
  <c r="T173" i="12"/>
  <c r="T174" i="12"/>
  <c r="T176" i="12"/>
  <c r="T177" i="12"/>
  <c r="T178" i="12"/>
  <c r="T179" i="12"/>
  <c r="T180" i="12"/>
  <c r="T181" i="12"/>
  <c r="T182" i="12"/>
  <c r="T183" i="12"/>
  <c r="T184" i="12"/>
  <c r="T185" i="12"/>
  <c r="T186" i="12"/>
  <c r="T187" i="12"/>
  <c r="T189" i="12"/>
  <c r="T190" i="12"/>
  <c r="T191" i="12"/>
  <c r="T192" i="12"/>
  <c r="T193" i="12"/>
  <c r="T194" i="12"/>
  <c r="T195" i="12"/>
  <c r="T196" i="12"/>
  <c r="T197" i="12"/>
  <c r="T198" i="12"/>
  <c r="T199" i="12"/>
  <c r="R166" i="12"/>
  <c r="R167" i="12"/>
  <c r="R168" i="12"/>
  <c r="R169" i="12"/>
  <c r="R170" i="12"/>
  <c r="R171" i="12"/>
  <c r="R172" i="12"/>
  <c r="R173" i="12"/>
  <c r="R174" i="12"/>
  <c r="R176" i="12"/>
  <c r="R177" i="12"/>
  <c r="R178" i="12"/>
  <c r="R179" i="12"/>
  <c r="R180" i="12"/>
  <c r="R181" i="12"/>
  <c r="R182" i="12"/>
  <c r="R183" i="12"/>
  <c r="R184" i="12"/>
  <c r="R185" i="12"/>
  <c r="R186" i="12"/>
  <c r="R187" i="12"/>
  <c r="R189" i="12"/>
  <c r="R190" i="12"/>
  <c r="R191" i="12"/>
  <c r="R192" i="12"/>
  <c r="R193" i="12"/>
  <c r="R194" i="12"/>
  <c r="R195" i="12"/>
  <c r="R196" i="12"/>
  <c r="R197" i="12"/>
  <c r="R198" i="12"/>
  <c r="R199" i="12"/>
  <c r="R200" i="12"/>
  <c r="P166" i="12"/>
  <c r="P167" i="12"/>
  <c r="P168" i="12"/>
  <c r="P169" i="12"/>
  <c r="P170" i="12"/>
  <c r="P171" i="12"/>
  <c r="P172" i="12"/>
  <c r="P173" i="12"/>
  <c r="P174" i="12"/>
  <c r="P177" i="12"/>
  <c r="P178" i="12"/>
  <c r="P179" i="12"/>
  <c r="P180" i="12"/>
  <c r="P181" i="12"/>
  <c r="P182" i="12"/>
  <c r="P183" i="12"/>
  <c r="P184" i="12"/>
  <c r="P185" i="12"/>
  <c r="P186" i="12"/>
  <c r="P187" i="12"/>
  <c r="P189" i="12"/>
  <c r="P190" i="12"/>
  <c r="P191" i="12"/>
  <c r="P192" i="12"/>
  <c r="P193" i="12"/>
  <c r="P194" i="12"/>
  <c r="P195" i="12"/>
  <c r="P196" i="12"/>
  <c r="P197" i="12"/>
  <c r="P198" i="12"/>
  <c r="P199" i="12"/>
  <c r="N166" i="12"/>
  <c r="N167" i="12"/>
  <c r="N168" i="12"/>
  <c r="N169" i="12"/>
  <c r="N170" i="12"/>
  <c r="N171" i="12"/>
  <c r="N172" i="12"/>
  <c r="N173" i="12"/>
  <c r="N174" i="12"/>
  <c r="N176" i="12"/>
  <c r="N177" i="12"/>
  <c r="N178" i="12"/>
  <c r="N179" i="12"/>
  <c r="N180" i="12"/>
  <c r="N181" i="12"/>
  <c r="N182" i="12"/>
  <c r="N183" i="12"/>
  <c r="N184" i="12"/>
  <c r="N185" i="12"/>
  <c r="N186" i="12"/>
  <c r="N187" i="12"/>
  <c r="N189" i="12"/>
  <c r="N190" i="12"/>
  <c r="N191" i="12"/>
  <c r="N192" i="12"/>
  <c r="N193" i="12"/>
  <c r="N194" i="12"/>
  <c r="N195" i="12"/>
  <c r="N196" i="12"/>
  <c r="N197" i="12"/>
  <c r="N198" i="12"/>
  <c r="N199"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X89" i="12"/>
  <c r="X90" i="12"/>
  <c r="X91" i="12"/>
  <c r="X92" i="12"/>
  <c r="X93" i="12"/>
  <c r="X94" i="12"/>
  <c r="X95" i="12"/>
  <c r="X96" i="12"/>
  <c r="X97" i="12"/>
  <c r="X98"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V89" i="12"/>
  <c r="V90" i="12"/>
  <c r="V91" i="12"/>
  <c r="V92" i="12"/>
  <c r="V93" i="12"/>
  <c r="V94" i="12"/>
  <c r="V95" i="12"/>
  <c r="V96" i="12"/>
  <c r="V97" i="12"/>
  <c r="V98"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T90" i="12"/>
  <c r="T91" i="12"/>
  <c r="T92" i="12"/>
  <c r="T93" i="12"/>
  <c r="T94" i="12"/>
  <c r="T95" i="12"/>
  <c r="T96" i="12"/>
  <c r="T97" i="12"/>
  <c r="T98"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R90" i="12"/>
  <c r="R91" i="12"/>
  <c r="R92" i="12"/>
  <c r="R93" i="12"/>
  <c r="R94" i="12"/>
  <c r="R95" i="12"/>
  <c r="R96" i="12"/>
  <c r="R97" i="12"/>
  <c r="R98"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N90" i="12"/>
  <c r="N91" i="12"/>
  <c r="N92" i="12"/>
  <c r="N93" i="12"/>
  <c r="N94" i="12"/>
  <c r="N95" i="12"/>
  <c r="N96" i="12"/>
  <c r="N97" i="12"/>
  <c r="N98"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P90" i="12"/>
  <c r="P91" i="12"/>
  <c r="P92" i="12"/>
  <c r="P93" i="12"/>
  <c r="P94" i="12"/>
  <c r="P95" i="12"/>
  <c r="P96" i="12"/>
  <c r="P97" i="12"/>
  <c r="P98"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AA184" i="12" l="1"/>
  <c r="AB184" i="12" s="1"/>
  <c r="R148" i="1" s="1"/>
  <c r="AA193" i="12"/>
  <c r="AB193" i="12" s="1"/>
  <c r="R157" i="1" s="1"/>
  <c r="AA176" i="12"/>
  <c r="AB176" i="12" s="1"/>
  <c r="R140" i="1" s="1"/>
  <c r="AA167" i="12"/>
  <c r="AB167" i="12" s="1"/>
  <c r="R130" i="1" s="1"/>
  <c r="AA190" i="12"/>
  <c r="AB190" i="12" s="1"/>
  <c r="R154" i="1" s="1"/>
  <c r="AA181" i="12"/>
  <c r="AB181" i="12" s="1"/>
  <c r="R145" i="1" s="1"/>
  <c r="AA172" i="12"/>
  <c r="AB172" i="12" s="1"/>
  <c r="R135" i="1" s="1"/>
  <c r="AA189" i="12"/>
  <c r="AB189" i="12" s="1"/>
  <c r="R153" i="1" s="1"/>
  <c r="AA180" i="12"/>
  <c r="AB180" i="12" s="1"/>
  <c r="AA171" i="12"/>
  <c r="AB171" i="12" s="1"/>
  <c r="AA187" i="12"/>
  <c r="AB187" i="12" s="1"/>
  <c r="R151" i="1" s="1"/>
  <c r="AA179" i="12"/>
  <c r="AB179" i="12" s="1"/>
  <c r="R143" i="1" s="1"/>
  <c r="AA170" i="12"/>
  <c r="AB170" i="12" s="1"/>
  <c r="AA195" i="12"/>
  <c r="AB195" i="12" s="1"/>
  <c r="R159" i="1" s="1"/>
  <c r="AA186" i="12"/>
  <c r="AB186" i="12" s="1"/>
  <c r="R150" i="1" s="1"/>
  <c r="AA178" i="12"/>
  <c r="AB178" i="12" s="1"/>
  <c r="AA169" i="12"/>
  <c r="AB169" i="12" s="1"/>
  <c r="AA194" i="12"/>
  <c r="AB194" i="12" s="1"/>
  <c r="R158" i="1" s="1"/>
  <c r="AA185" i="12"/>
  <c r="AB185" i="12" s="1"/>
  <c r="R149" i="1" s="1"/>
  <c r="AA177" i="12"/>
  <c r="AB177" i="12" s="1"/>
  <c r="R141" i="1" s="1"/>
  <c r="AA168" i="12"/>
  <c r="AB168" i="12" s="1"/>
  <c r="AA191" i="12"/>
  <c r="AB191" i="12" s="1"/>
  <c r="R155" i="1" s="1"/>
  <c r="AA182" i="12"/>
  <c r="AB182" i="12" s="1"/>
  <c r="AA173" i="12"/>
  <c r="AB173" i="12" s="1"/>
  <c r="AA192" i="12"/>
  <c r="AB192" i="12" s="1"/>
  <c r="R156" i="1" s="1"/>
  <c r="AA183" i="12"/>
  <c r="AB183" i="12" s="1"/>
  <c r="R147" i="1" s="1"/>
  <c r="AA174" i="12"/>
  <c r="AB174" i="12" s="1"/>
  <c r="R138" i="1" s="1"/>
  <c r="AA166" i="12"/>
  <c r="AB166" i="12" s="1"/>
  <c r="AA156" i="12"/>
  <c r="AB156" i="12" s="1"/>
  <c r="R119" i="1" s="1"/>
  <c r="AA149" i="12"/>
  <c r="AB149" i="12" s="1"/>
  <c r="R112" i="1" s="1"/>
  <c r="AA142" i="12"/>
  <c r="AB142" i="12" s="1"/>
  <c r="R105" i="1" s="1"/>
  <c r="AA134" i="12"/>
  <c r="AB134" i="12" s="1"/>
  <c r="R97" i="1" s="1"/>
  <c r="AA127" i="12"/>
  <c r="AB127" i="12" s="1"/>
  <c r="AA119" i="12"/>
  <c r="AB119" i="12" s="1"/>
  <c r="AA111" i="12"/>
  <c r="AB111" i="12" s="1"/>
  <c r="AD111" i="12" s="1"/>
  <c r="T74" i="1" s="1"/>
  <c r="AA103" i="12"/>
  <c r="AB103" i="12" s="1"/>
  <c r="AA95" i="12"/>
  <c r="AB95" i="12" s="1"/>
  <c r="AD95" i="12" s="1"/>
  <c r="AE95" i="12" s="1"/>
  <c r="AA153" i="12"/>
  <c r="AB153" i="12" s="1"/>
  <c r="R116" i="1" s="1"/>
  <c r="AA146" i="12"/>
  <c r="AB146" i="12" s="1"/>
  <c r="R109" i="1" s="1"/>
  <c r="AA139" i="12"/>
  <c r="AB139" i="12" s="1"/>
  <c r="R102" i="1" s="1"/>
  <c r="AA155" i="12"/>
  <c r="AB155" i="12" s="1"/>
  <c r="R118" i="1" s="1"/>
  <c r="AA148" i="12"/>
  <c r="AB148" i="12" s="1"/>
  <c r="R111" i="1" s="1"/>
  <c r="AA141" i="12"/>
  <c r="AB141" i="12" s="1"/>
  <c r="R104" i="1" s="1"/>
  <c r="AA126" i="12"/>
  <c r="AB126" i="12" s="1"/>
  <c r="AA118" i="12"/>
  <c r="AB118" i="12" s="1"/>
  <c r="R81" i="1" s="1"/>
  <c r="AA110" i="12"/>
  <c r="AB110" i="12" s="1"/>
  <c r="AD110" i="12" s="1"/>
  <c r="AA102" i="12"/>
  <c r="AB102" i="12" s="1"/>
  <c r="R65" i="1" s="1"/>
  <c r="AA94" i="12"/>
  <c r="AB94" i="12" s="1"/>
  <c r="AD94" i="12" s="1"/>
  <c r="AA154" i="12"/>
  <c r="AB154" i="12" s="1"/>
  <c r="R117" i="1" s="1"/>
  <c r="AA147" i="12"/>
  <c r="AB147" i="12" s="1"/>
  <c r="R110" i="1" s="1"/>
  <c r="AA140" i="12"/>
  <c r="AB140" i="12" s="1"/>
  <c r="R103" i="1" s="1"/>
  <c r="AA133" i="12"/>
  <c r="AB133" i="12" s="1"/>
  <c r="AA125" i="12"/>
  <c r="AB125" i="12" s="1"/>
  <c r="AA117" i="12"/>
  <c r="AB117" i="12" s="1"/>
  <c r="AA109" i="12"/>
  <c r="AB109" i="12" s="1"/>
  <c r="R72" i="1" s="1"/>
  <c r="AA101" i="12"/>
  <c r="AB101" i="12" s="1"/>
  <c r="R64" i="1" s="1"/>
  <c r="AA93" i="12"/>
  <c r="AB93" i="12" s="1"/>
  <c r="R56" i="1" s="1"/>
  <c r="AA132" i="12"/>
  <c r="AB132" i="12" s="1"/>
  <c r="AA124" i="12"/>
  <c r="AB124" i="12" s="1"/>
  <c r="AA116" i="12"/>
  <c r="AB116" i="12" s="1"/>
  <c r="AA108" i="12"/>
  <c r="AB108" i="12" s="1"/>
  <c r="AA100" i="12"/>
  <c r="AB100" i="12" s="1"/>
  <c r="AD100" i="12" s="1"/>
  <c r="T63" i="1" s="1"/>
  <c r="AA92" i="12"/>
  <c r="AB92" i="12" s="1"/>
  <c r="R55" i="1" s="1"/>
  <c r="AA152" i="12"/>
  <c r="AB152" i="12" s="1"/>
  <c r="R115" i="1" s="1"/>
  <c r="AA145" i="12"/>
  <c r="AB145" i="12" s="1"/>
  <c r="R108" i="1" s="1"/>
  <c r="AA138" i="12"/>
  <c r="AB138" i="12" s="1"/>
  <c r="R101" i="1" s="1"/>
  <c r="AA131" i="12"/>
  <c r="AB131" i="12" s="1"/>
  <c r="AA123" i="12"/>
  <c r="AB123" i="12" s="1"/>
  <c r="AA115" i="12"/>
  <c r="AB115" i="12" s="1"/>
  <c r="R78" i="1" s="1"/>
  <c r="AA107" i="12"/>
  <c r="AB107" i="12" s="1"/>
  <c r="AD107" i="12" s="1"/>
  <c r="AE107" i="12" s="1"/>
  <c r="AA99" i="12"/>
  <c r="AB99" i="12" s="1"/>
  <c r="AD99" i="12" s="1"/>
  <c r="AA91" i="12"/>
  <c r="AB91" i="12" s="1"/>
  <c r="AD91" i="12" s="1"/>
  <c r="AA151" i="12"/>
  <c r="AB151" i="12" s="1"/>
  <c r="R114" i="1" s="1"/>
  <c r="AA137" i="12"/>
  <c r="AB137" i="12" s="1"/>
  <c r="R100" i="1" s="1"/>
  <c r="AA130" i="12"/>
  <c r="AB130" i="12" s="1"/>
  <c r="AA122" i="12"/>
  <c r="AB122" i="12" s="1"/>
  <c r="AA114" i="12"/>
  <c r="AB114" i="12" s="1"/>
  <c r="R77" i="1" s="1"/>
  <c r="AA106" i="12"/>
  <c r="AB106" i="12" s="1"/>
  <c r="AA98" i="12"/>
  <c r="AB98" i="12" s="1"/>
  <c r="AA90" i="12"/>
  <c r="AB90" i="12" s="1"/>
  <c r="R53" i="1" s="1"/>
  <c r="AA150" i="12"/>
  <c r="AB150" i="12" s="1"/>
  <c r="R113" i="1" s="1"/>
  <c r="AA144" i="12"/>
  <c r="AB144" i="12" s="1"/>
  <c r="R107" i="1" s="1"/>
  <c r="AA136" i="12"/>
  <c r="AB136" i="12" s="1"/>
  <c r="R99" i="1" s="1"/>
  <c r="AA129" i="12"/>
  <c r="AB129" i="12" s="1"/>
  <c r="AA121" i="12"/>
  <c r="AB121" i="12" s="1"/>
  <c r="R84" i="1" s="1"/>
  <c r="AA113" i="12"/>
  <c r="AB113" i="12" s="1"/>
  <c r="R76" i="1" s="1"/>
  <c r="AA105" i="12"/>
  <c r="AB105" i="12" s="1"/>
  <c r="R68" i="1" s="1"/>
  <c r="AA97" i="12"/>
  <c r="AB97" i="12" s="1"/>
  <c r="AA143" i="12"/>
  <c r="AB143" i="12" s="1"/>
  <c r="R106" i="1" s="1"/>
  <c r="AA135" i="12"/>
  <c r="AB135" i="12" s="1"/>
  <c r="R98" i="1" s="1"/>
  <c r="AA128" i="12"/>
  <c r="AB128" i="12" s="1"/>
  <c r="AA120" i="12"/>
  <c r="AB120" i="12" s="1"/>
  <c r="AD120" i="12" s="1"/>
  <c r="AE120" i="12" s="1"/>
  <c r="AA112" i="12"/>
  <c r="AB112" i="12" s="1"/>
  <c r="R75" i="1" s="1"/>
  <c r="AA104" i="12"/>
  <c r="AB104" i="12" s="1"/>
  <c r="R67" i="1" s="1"/>
  <c r="AA96" i="12"/>
  <c r="AB96" i="12" s="1"/>
  <c r="AD96" i="12" s="1"/>
  <c r="AE96" i="12" s="1"/>
  <c r="AA72" i="12"/>
  <c r="AB72" i="12" s="1"/>
  <c r="AA64" i="12"/>
  <c r="AB64" i="12" s="1"/>
  <c r="AA56" i="12"/>
  <c r="AB56" i="12" s="1"/>
  <c r="R23" i="1" s="1"/>
  <c r="AA48" i="12"/>
  <c r="AB48" i="12" s="1"/>
  <c r="R15" i="1" s="1"/>
  <c r="AA77" i="12"/>
  <c r="AB77" i="12" s="1"/>
  <c r="AA69" i="12"/>
  <c r="AB69" i="12" s="1"/>
  <c r="AA61" i="12"/>
  <c r="AB61" i="12" s="1"/>
  <c r="AA53" i="12"/>
  <c r="AB53" i="12" s="1"/>
  <c r="AA45" i="12"/>
  <c r="AB45" i="12" s="1"/>
  <c r="R12" i="1" s="1"/>
  <c r="AA76" i="12"/>
  <c r="AB76" i="12" s="1"/>
  <c r="AA68" i="12"/>
  <c r="AB68" i="12" s="1"/>
  <c r="AA60" i="12"/>
  <c r="AB60" i="12" s="1"/>
  <c r="R27" i="1" s="1"/>
  <c r="AA52" i="12"/>
  <c r="AB52" i="12" s="1"/>
  <c r="AA44" i="12"/>
  <c r="AB44" i="12" s="1"/>
  <c r="R11" i="1" s="1"/>
  <c r="AA75" i="12"/>
  <c r="AB75" i="12" s="1"/>
  <c r="AA67" i="12"/>
  <c r="AB67" i="12" s="1"/>
  <c r="AA59" i="12"/>
  <c r="AB59" i="12" s="1"/>
  <c r="R26" i="1" s="1"/>
  <c r="AA51" i="12"/>
  <c r="AB51" i="12" s="1"/>
  <c r="AA74" i="12"/>
  <c r="AB74" i="12" s="1"/>
  <c r="AA66" i="12"/>
  <c r="AB66" i="12" s="1"/>
  <c r="AA58" i="12"/>
  <c r="AB58" i="12" s="1"/>
  <c r="AA50" i="12"/>
  <c r="AB50" i="12" s="1"/>
  <c r="R17" i="1" s="1"/>
  <c r="AA73" i="12"/>
  <c r="AB73" i="12" s="1"/>
  <c r="AA65" i="12"/>
  <c r="AB65" i="12" s="1"/>
  <c r="AA57" i="12"/>
  <c r="AB57" i="12" s="1"/>
  <c r="AA49" i="12"/>
  <c r="AB49" i="12" s="1"/>
  <c r="AA71" i="12"/>
  <c r="AB71" i="12" s="1"/>
  <c r="AA63" i="12"/>
  <c r="AB63" i="12" s="1"/>
  <c r="AA55" i="12"/>
  <c r="AB55" i="12" s="1"/>
  <c r="AA47" i="12"/>
  <c r="AB47" i="12" s="1"/>
  <c r="R14" i="1" s="1"/>
  <c r="AA78" i="12"/>
  <c r="AB78" i="12" s="1"/>
  <c r="AA70" i="12"/>
  <c r="AB70" i="12" s="1"/>
  <c r="AA62" i="12"/>
  <c r="AB62" i="12" s="1"/>
  <c r="AA54" i="12"/>
  <c r="AB54" i="12" s="1"/>
  <c r="AA46" i="12"/>
  <c r="AB46" i="12" s="1"/>
  <c r="P200" i="12"/>
  <c r="N200" i="12"/>
  <c r="V165" i="12"/>
  <c r="V196" i="12"/>
  <c r="AA196" i="12" s="1"/>
  <c r="AB196" i="12" s="1"/>
  <c r="R160" i="1" s="1"/>
  <c r="V197" i="12"/>
  <c r="AA197" i="12" s="1"/>
  <c r="AB197" i="12" s="1"/>
  <c r="R161" i="1" s="1"/>
  <c r="V198" i="12"/>
  <c r="AA198" i="12" s="1"/>
  <c r="AB198" i="12" s="1"/>
  <c r="R162" i="1" s="1"/>
  <c r="V199" i="12"/>
  <c r="AA199" i="12" s="1"/>
  <c r="AB199" i="12" s="1"/>
  <c r="R163" i="1" s="1"/>
  <c r="T165" i="12"/>
  <c r="R165" i="12"/>
  <c r="P165" i="12"/>
  <c r="N165" i="12"/>
  <c r="AD146" i="12" l="1"/>
  <c r="T109" i="1" s="1"/>
  <c r="AD142" i="12"/>
  <c r="T105" i="1" s="1"/>
  <c r="AD153" i="12"/>
  <c r="T116" i="1" s="1"/>
  <c r="AD128" i="12"/>
  <c r="R91" i="1"/>
  <c r="AD133" i="12"/>
  <c r="R96" i="1"/>
  <c r="AD126" i="12"/>
  <c r="R89" i="1"/>
  <c r="AD156" i="12"/>
  <c r="T119" i="1" s="1"/>
  <c r="AD149" i="12"/>
  <c r="T112" i="1" s="1"/>
  <c r="AD129" i="12"/>
  <c r="R92" i="1"/>
  <c r="AD135" i="12"/>
  <c r="T98" i="1" s="1"/>
  <c r="AD136" i="12"/>
  <c r="T99" i="1" s="1"/>
  <c r="AD130" i="12"/>
  <c r="R93" i="1"/>
  <c r="AD131" i="12"/>
  <c r="R94" i="1"/>
  <c r="AD124" i="12"/>
  <c r="R87" i="1"/>
  <c r="AD140" i="12"/>
  <c r="T103" i="1" s="1"/>
  <c r="AD139" i="12"/>
  <c r="T102" i="1" s="1"/>
  <c r="AD125" i="12"/>
  <c r="R88" i="1"/>
  <c r="AD143" i="12"/>
  <c r="T106" i="1" s="1"/>
  <c r="AD144" i="12"/>
  <c r="T107" i="1" s="1"/>
  <c r="AD137" i="12"/>
  <c r="T100" i="1" s="1"/>
  <c r="AD138" i="12"/>
  <c r="T101" i="1" s="1"/>
  <c r="AD132" i="12"/>
  <c r="R95" i="1"/>
  <c r="AD147" i="12"/>
  <c r="T110" i="1" s="1"/>
  <c r="AD141" i="12"/>
  <c r="T104" i="1" s="1"/>
  <c r="AD134" i="12"/>
  <c r="T97" i="1" s="1"/>
  <c r="AD150" i="12"/>
  <c r="T113" i="1" s="1"/>
  <c r="AD151" i="12"/>
  <c r="T114" i="1" s="1"/>
  <c r="AD145" i="12"/>
  <c r="T108" i="1" s="1"/>
  <c r="AD154" i="12"/>
  <c r="T117" i="1" s="1"/>
  <c r="AD148" i="12"/>
  <c r="T111" i="1" s="1"/>
  <c r="AD152" i="12"/>
  <c r="T115" i="1" s="1"/>
  <c r="AD155" i="12"/>
  <c r="T118" i="1" s="1"/>
  <c r="AD127" i="12"/>
  <c r="R90" i="1"/>
  <c r="R58" i="1"/>
  <c r="AD167" i="12"/>
  <c r="T130" i="1" s="1"/>
  <c r="AD172" i="12"/>
  <c r="T135" i="1" s="1"/>
  <c r="R63" i="1"/>
  <c r="AD118" i="12"/>
  <c r="AE118" i="12" s="1"/>
  <c r="AD176" i="12"/>
  <c r="T140" i="1" s="1"/>
  <c r="AD184" i="12"/>
  <c r="T148" i="1" s="1"/>
  <c r="AD114" i="12"/>
  <c r="AE114" i="12" s="1"/>
  <c r="AD178" i="12"/>
  <c r="T142" i="1" s="1"/>
  <c r="R142" i="1"/>
  <c r="AD182" i="12"/>
  <c r="T146" i="1" s="1"/>
  <c r="R146" i="1"/>
  <c r="AD173" i="12"/>
  <c r="T136" i="1" s="1"/>
  <c r="R136" i="1"/>
  <c r="AD168" i="12"/>
  <c r="T131" i="1" s="1"/>
  <c r="R131" i="1"/>
  <c r="AD170" i="12"/>
  <c r="T133" i="1" s="1"/>
  <c r="R133" i="1"/>
  <c r="AD166" i="12"/>
  <c r="T129" i="1" s="1"/>
  <c r="R129" i="1"/>
  <c r="AD93" i="12"/>
  <c r="T56" i="1" s="1"/>
  <c r="AD174" i="12"/>
  <c r="T138" i="1" s="1"/>
  <c r="AD171" i="12"/>
  <c r="T134" i="1" s="1"/>
  <c r="R134" i="1"/>
  <c r="AD186" i="12"/>
  <c r="T150" i="1" s="1"/>
  <c r="AD169" i="12"/>
  <c r="T132" i="1" s="1"/>
  <c r="R132" i="1"/>
  <c r="AD180" i="12"/>
  <c r="T144" i="1" s="1"/>
  <c r="R144" i="1"/>
  <c r="AD193" i="12"/>
  <c r="T157" i="1" s="1"/>
  <c r="AD194" i="12"/>
  <c r="T158" i="1" s="1"/>
  <c r="AD115" i="12"/>
  <c r="AE115" i="12" s="1"/>
  <c r="AD92" i="12"/>
  <c r="T55" i="1" s="1"/>
  <c r="R70" i="1"/>
  <c r="AD121" i="12"/>
  <c r="AE121" i="12" s="1"/>
  <c r="R73" i="1"/>
  <c r="R83" i="1"/>
  <c r="AD102" i="12"/>
  <c r="T65" i="1" s="1"/>
  <c r="T83" i="1"/>
  <c r="AD109" i="12"/>
  <c r="T72" i="1" s="1"/>
  <c r="AD190" i="12"/>
  <c r="T154" i="1" s="1"/>
  <c r="AD191" i="12"/>
  <c r="T155" i="1" s="1"/>
  <c r="R62" i="1"/>
  <c r="AD101" i="12"/>
  <c r="T64" i="1" s="1"/>
  <c r="AD105" i="12"/>
  <c r="AE105" i="12" s="1"/>
  <c r="AD195" i="12"/>
  <c r="T159" i="1" s="1"/>
  <c r="AD189" i="12"/>
  <c r="T153" i="1" s="1"/>
  <c r="AD181" i="12"/>
  <c r="AD192" i="12"/>
  <c r="T156" i="1" s="1"/>
  <c r="AD183" i="12"/>
  <c r="T147" i="1" s="1"/>
  <c r="AD185" i="12"/>
  <c r="T149" i="1" s="1"/>
  <c r="AD179" i="12"/>
  <c r="AD187" i="12"/>
  <c r="AD177" i="12"/>
  <c r="T141" i="1" s="1"/>
  <c r="AD197" i="12"/>
  <c r="T161" i="1" s="1"/>
  <c r="AD196" i="12"/>
  <c r="T160" i="1" s="1"/>
  <c r="AD198" i="12"/>
  <c r="T162" i="1" s="1"/>
  <c r="AD199" i="12"/>
  <c r="T163" i="1" s="1"/>
  <c r="R57" i="1"/>
  <c r="AD112" i="12"/>
  <c r="AE112" i="12" s="1"/>
  <c r="AD104" i="12"/>
  <c r="T67" i="1" s="1"/>
  <c r="R54" i="1"/>
  <c r="AD90" i="12"/>
  <c r="AE90" i="12" s="1"/>
  <c r="R74" i="1"/>
  <c r="T59" i="1"/>
  <c r="R59" i="1"/>
  <c r="AE100" i="12"/>
  <c r="AD56" i="12"/>
  <c r="T23" i="1" s="1"/>
  <c r="T62" i="1"/>
  <c r="AE99" i="12"/>
  <c r="AD113" i="12"/>
  <c r="T76" i="1" s="1"/>
  <c r="AE91" i="12"/>
  <c r="T54" i="1"/>
  <c r="AD45" i="12"/>
  <c r="T12" i="1" s="1"/>
  <c r="T58" i="1"/>
  <c r="AE110" i="12"/>
  <c r="T73" i="1"/>
  <c r="T57" i="1"/>
  <c r="AE94" i="12"/>
  <c r="AE111" i="12"/>
  <c r="T70" i="1"/>
  <c r="AD98" i="12"/>
  <c r="R61" i="1"/>
  <c r="AD48" i="12"/>
  <c r="T15" i="1" s="1"/>
  <c r="AD60" i="12"/>
  <c r="T27" i="1" s="1"/>
  <c r="AD70" i="12"/>
  <c r="R37" i="1"/>
  <c r="AD61" i="12"/>
  <c r="R28" i="1"/>
  <c r="AD69" i="12"/>
  <c r="R36" i="1"/>
  <c r="AD67" i="12"/>
  <c r="R34" i="1"/>
  <c r="AD78" i="12"/>
  <c r="R45" i="1"/>
  <c r="AD55" i="12"/>
  <c r="T22" i="1" s="1"/>
  <c r="R22" i="1"/>
  <c r="AD58" i="12"/>
  <c r="R25" i="1"/>
  <c r="AD52" i="12"/>
  <c r="R19" i="1"/>
  <c r="AD77" i="12"/>
  <c r="R44" i="1"/>
  <c r="AD63" i="12"/>
  <c r="T30" i="1" s="1"/>
  <c r="R30" i="1"/>
  <c r="AD66" i="12"/>
  <c r="R33" i="1"/>
  <c r="AD46" i="12"/>
  <c r="T13" i="1" s="1"/>
  <c r="R13" i="1"/>
  <c r="AD71" i="12"/>
  <c r="R38" i="1"/>
  <c r="AD74" i="12"/>
  <c r="R41" i="1"/>
  <c r="AD68" i="12"/>
  <c r="R35" i="1"/>
  <c r="AD53" i="12"/>
  <c r="R20" i="1"/>
  <c r="AD73" i="12"/>
  <c r="R40" i="1"/>
  <c r="AD54" i="12"/>
  <c r="R21" i="1"/>
  <c r="AD49" i="12"/>
  <c r="T16" i="1" s="1"/>
  <c r="R16" i="1"/>
  <c r="AD51" i="12"/>
  <c r="R18" i="1"/>
  <c r="AD76" i="12"/>
  <c r="R43" i="1"/>
  <c r="AD64" i="12"/>
  <c r="R31" i="1"/>
  <c r="AD65" i="12"/>
  <c r="R32" i="1"/>
  <c r="AD75" i="12"/>
  <c r="R42" i="1"/>
  <c r="AD62" i="12"/>
  <c r="R29" i="1"/>
  <c r="AD57" i="12"/>
  <c r="T24" i="1" s="1"/>
  <c r="R24" i="1"/>
  <c r="AD72" i="12"/>
  <c r="R39" i="1"/>
  <c r="AD50" i="12"/>
  <c r="T17" i="1" s="1"/>
  <c r="AD47" i="12"/>
  <c r="AD44" i="12"/>
  <c r="AD59" i="12"/>
  <c r="T26" i="1" s="1"/>
  <c r="AA165" i="12"/>
  <c r="AB165" i="12" s="1"/>
  <c r="AD165" i="12" s="1"/>
  <c r="T81" i="1" l="1"/>
  <c r="AE182" i="12"/>
  <c r="AE148" i="12"/>
  <c r="AE130" i="12"/>
  <c r="T93" i="1"/>
  <c r="AE127" i="12"/>
  <c r="T90" i="1"/>
  <c r="AE154" i="12"/>
  <c r="AE132" i="12"/>
  <c r="T95" i="1"/>
  <c r="AE143" i="12"/>
  <c r="AE140" i="12"/>
  <c r="AE136" i="12"/>
  <c r="AE156" i="12"/>
  <c r="AE153" i="12"/>
  <c r="AE128" i="12"/>
  <c r="T91" i="1"/>
  <c r="AE147" i="12"/>
  <c r="AE155" i="12"/>
  <c r="AE145" i="12"/>
  <c r="AE134" i="12"/>
  <c r="AE138" i="12"/>
  <c r="AE125" i="12"/>
  <c r="T88" i="1"/>
  <c r="AE124" i="12"/>
  <c r="T87" i="1"/>
  <c r="AE135" i="12"/>
  <c r="AE126" i="12"/>
  <c r="T89" i="1"/>
  <c r="AE142" i="12"/>
  <c r="AE144" i="12"/>
  <c r="T78" i="1"/>
  <c r="AE172" i="12"/>
  <c r="AE150" i="12"/>
  <c r="AE149" i="12"/>
  <c r="AE152" i="12"/>
  <c r="AE151" i="12"/>
  <c r="AE141" i="12"/>
  <c r="AE137" i="12"/>
  <c r="AE139" i="12"/>
  <c r="AE131" i="12"/>
  <c r="T94" i="1"/>
  <c r="AE129" i="12"/>
  <c r="T92" i="1"/>
  <c r="AE133" i="12"/>
  <c r="T96" i="1"/>
  <c r="AE146" i="12"/>
  <c r="AE193" i="12"/>
  <c r="AE176" i="12"/>
  <c r="AE184" i="12"/>
  <c r="AE167" i="12"/>
  <c r="AE169" i="12"/>
  <c r="AE166" i="12"/>
  <c r="T84" i="1"/>
  <c r="AE178" i="12"/>
  <c r="AE186" i="12"/>
  <c r="T68" i="1"/>
  <c r="AE173" i="12"/>
  <c r="AE93" i="12"/>
  <c r="AE180" i="12"/>
  <c r="AE194" i="12"/>
  <c r="AE170" i="12"/>
  <c r="T77" i="1"/>
  <c r="AE109" i="12"/>
  <c r="AE92" i="12"/>
  <c r="AE168" i="12"/>
  <c r="AE190" i="12"/>
  <c r="AE195" i="12"/>
  <c r="AE181" i="12"/>
  <c r="T145" i="1"/>
  <c r="AE102" i="12"/>
  <c r="AE174" i="12"/>
  <c r="AE187" i="12"/>
  <c r="T151" i="1"/>
  <c r="AE171" i="12"/>
  <c r="AE179" i="12"/>
  <c r="T143" i="1"/>
  <c r="AE191" i="12"/>
  <c r="AE101" i="12"/>
  <c r="AE189" i="12"/>
  <c r="AE63" i="12"/>
  <c r="AE183" i="12"/>
  <c r="AE177" i="12"/>
  <c r="AE192" i="12"/>
  <c r="AE185" i="12"/>
  <c r="T75" i="1"/>
  <c r="AE104" i="12"/>
  <c r="AE198" i="12"/>
  <c r="AE165" i="12"/>
  <c r="T128" i="1"/>
  <c r="AE196" i="12"/>
  <c r="AE197" i="12"/>
  <c r="AE199" i="12"/>
  <c r="AE48" i="12"/>
  <c r="AE45" i="12"/>
  <c r="T53" i="1"/>
  <c r="AE56" i="12"/>
  <c r="AE113" i="12"/>
  <c r="T61" i="1"/>
  <c r="AE98" i="12"/>
  <c r="AE60" i="12"/>
  <c r="AE55" i="12"/>
  <c r="AE46" i="12"/>
  <c r="AE53" i="12"/>
  <c r="T20" i="1"/>
  <c r="AE52" i="12"/>
  <c r="T19" i="1"/>
  <c r="AE67" i="12"/>
  <c r="T34" i="1"/>
  <c r="AE57" i="12"/>
  <c r="AE73" i="12"/>
  <c r="T40" i="1"/>
  <c r="AE65" i="12"/>
  <c r="T32" i="1"/>
  <c r="AE58" i="12"/>
  <c r="T25" i="1"/>
  <c r="AE76" i="12"/>
  <c r="T43" i="1"/>
  <c r="AE68" i="12"/>
  <c r="T35" i="1"/>
  <c r="AE66" i="12"/>
  <c r="T33" i="1"/>
  <c r="AE69" i="12"/>
  <c r="T36" i="1"/>
  <c r="AE47" i="12"/>
  <c r="T14" i="1"/>
  <c r="AE75" i="12"/>
  <c r="T42" i="1"/>
  <c r="AE72" i="12"/>
  <c r="T39" i="1"/>
  <c r="AE64" i="12"/>
  <c r="T31" i="1"/>
  <c r="AE74" i="12"/>
  <c r="T41" i="1"/>
  <c r="AE61" i="12"/>
  <c r="T28" i="1"/>
  <c r="AE44" i="12"/>
  <c r="T11" i="1"/>
  <c r="AE51" i="12"/>
  <c r="T18" i="1"/>
  <c r="AE49" i="12"/>
  <c r="AE54" i="12"/>
  <c r="T21" i="1"/>
  <c r="AE62" i="12"/>
  <c r="T29" i="1"/>
  <c r="AE71" i="12"/>
  <c r="T38" i="1"/>
  <c r="AE77" i="12"/>
  <c r="T44" i="1"/>
  <c r="AE78" i="12"/>
  <c r="T45" i="1"/>
  <c r="AE70" i="12"/>
  <c r="T37" i="1"/>
  <c r="AE50" i="12"/>
  <c r="AE59" i="12"/>
  <c r="AG165" i="12" l="1"/>
  <c r="R82" i="1" l="1"/>
  <c r="AD119" i="12"/>
  <c r="AD106" i="12"/>
  <c r="R69" i="1"/>
  <c r="AD122" i="12"/>
  <c r="R85" i="1"/>
  <c r="AD108" i="12"/>
  <c r="R71" i="1"/>
  <c r="R66" i="1"/>
  <c r="AD103" i="12"/>
  <c r="AD116" i="12"/>
  <c r="R79" i="1"/>
  <c r="AD97" i="12"/>
  <c r="R60" i="1"/>
  <c r="R80" i="1"/>
  <c r="AD117" i="12"/>
  <c r="T80" i="1" l="1"/>
  <c r="AE117" i="12"/>
  <c r="T71" i="1"/>
  <c r="AE108" i="12"/>
  <c r="T60" i="1"/>
  <c r="AE97" i="12"/>
  <c r="T85" i="1"/>
  <c r="AE122" i="12"/>
  <c r="T79" i="1"/>
  <c r="AE116" i="12"/>
  <c r="T69" i="1"/>
  <c r="AE106" i="12"/>
  <c r="T66" i="1"/>
  <c r="AE103" i="12"/>
  <c r="T82" i="1"/>
  <c r="AE119" i="12"/>
  <c r="D9" i="1"/>
  <c r="D42" i="12"/>
  <c r="N42" i="12"/>
  <c r="P42" i="12"/>
  <c r="R42" i="12"/>
  <c r="T42" i="12"/>
  <c r="V42" i="12"/>
  <c r="X42" i="12"/>
  <c r="Z42" i="12"/>
  <c r="N43" i="12"/>
  <c r="P43" i="12"/>
  <c r="R43" i="12"/>
  <c r="T43" i="12"/>
  <c r="V43" i="12"/>
  <c r="X43" i="12"/>
  <c r="Z43" i="12"/>
  <c r="AA43" i="12" l="1"/>
  <c r="AB43" i="12" s="1"/>
  <c r="AA42" i="12"/>
  <c r="AB42" i="12" s="1"/>
  <c r="AD42" i="12" s="1"/>
  <c r="AE42" i="12" s="1"/>
  <c r="H93" i="8"/>
  <c r="Z390" i="12"/>
  <c r="X390" i="12"/>
  <c r="V390" i="12"/>
  <c r="T390" i="12"/>
  <c r="R390" i="12"/>
  <c r="P390" i="12"/>
  <c r="N390" i="12"/>
  <c r="Z389" i="12"/>
  <c r="X389" i="12"/>
  <c r="V389" i="12"/>
  <c r="T389" i="12"/>
  <c r="R389" i="12"/>
  <c r="P389" i="12"/>
  <c r="N389" i="12"/>
  <c r="D389" i="12"/>
  <c r="Z388" i="12"/>
  <c r="X388" i="12"/>
  <c r="V388" i="12"/>
  <c r="T388" i="12"/>
  <c r="R388" i="12"/>
  <c r="P388" i="12"/>
  <c r="N388" i="12"/>
  <c r="Z387" i="12"/>
  <c r="X387" i="12"/>
  <c r="V387" i="12"/>
  <c r="T387" i="12"/>
  <c r="R387" i="12"/>
  <c r="P387" i="12"/>
  <c r="N387" i="12"/>
  <c r="D387" i="12"/>
  <c r="Z386" i="12"/>
  <c r="X386" i="12"/>
  <c r="V386" i="12"/>
  <c r="T386" i="12"/>
  <c r="R386" i="12"/>
  <c r="P386" i="12"/>
  <c r="N386" i="12"/>
  <c r="Z385" i="12"/>
  <c r="X385" i="12"/>
  <c r="V385" i="12"/>
  <c r="T385" i="12"/>
  <c r="R385" i="12"/>
  <c r="P385" i="12"/>
  <c r="N385" i="12"/>
  <c r="D385" i="12"/>
  <c r="Z384" i="12"/>
  <c r="X384" i="12"/>
  <c r="V384" i="12"/>
  <c r="T384" i="12"/>
  <c r="R384" i="12"/>
  <c r="P384" i="12"/>
  <c r="N384" i="12"/>
  <c r="Z383" i="12"/>
  <c r="X383" i="12"/>
  <c r="V383" i="12"/>
  <c r="T383" i="12"/>
  <c r="R383" i="12"/>
  <c r="P383" i="12"/>
  <c r="N383" i="12"/>
  <c r="D383" i="12"/>
  <c r="Z382" i="12"/>
  <c r="X382" i="12"/>
  <c r="V382" i="12"/>
  <c r="T382" i="12"/>
  <c r="R382" i="12"/>
  <c r="P382" i="12"/>
  <c r="N382" i="12"/>
  <c r="Z381" i="12"/>
  <c r="X381" i="12"/>
  <c r="V381" i="12"/>
  <c r="T381" i="12"/>
  <c r="R381" i="12"/>
  <c r="P381" i="12"/>
  <c r="N381" i="12"/>
  <c r="D381" i="12"/>
  <c r="E94" i="8"/>
  <c r="E93" i="8"/>
  <c r="E92" i="8"/>
  <c r="E91" i="8"/>
  <c r="E90" i="8"/>
  <c r="AB94" i="8"/>
  <c r="AC94" i="8" s="1"/>
  <c r="H94" i="8"/>
  <c r="AB93" i="8"/>
  <c r="AC93" i="8" s="1"/>
  <c r="AB92" i="8"/>
  <c r="AC92" i="8" s="1"/>
  <c r="H92" i="8"/>
  <c r="AB91" i="8"/>
  <c r="AC91" i="8" s="1"/>
  <c r="H91" i="8"/>
  <c r="AB90" i="8"/>
  <c r="AC90" i="8" s="1"/>
  <c r="H90" i="8"/>
  <c r="E170" i="7"/>
  <c r="B170" i="7"/>
  <c r="AD43" i="12" l="1"/>
  <c r="R10" i="1"/>
  <c r="B90" i="8"/>
  <c r="D90" i="8"/>
  <c r="C381" i="12"/>
  <c r="AA384" i="12"/>
  <c r="AB384" i="12" s="1"/>
  <c r="AD384" i="12" s="1"/>
  <c r="AE384" i="12" s="1"/>
  <c r="AA385" i="12"/>
  <c r="AB385" i="12" s="1"/>
  <c r="AD385" i="12" s="1"/>
  <c r="AE385" i="12" s="1"/>
  <c r="AA381" i="12"/>
  <c r="AB381" i="12" s="1"/>
  <c r="B381" i="12"/>
  <c r="AA390" i="12"/>
  <c r="AB390" i="12" s="1"/>
  <c r="AA388" i="12"/>
  <c r="AB388" i="12" s="1"/>
  <c r="AA389" i="12"/>
  <c r="AB389" i="12" s="1"/>
  <c r="AA386" i="12"/>
  <c r="AB386" i="12" s="1"/>
  <c r="AA382" i="12"/>
  <c r="AB382" i="12" s="1"/>
  <c r="AA387" i="12"/>
  <c r="AB387" i="12" s="1"/>
  <c r="AA383" i="12"/>
  <c r="AB383" i="12" s="1"/>
  <c r="AE93" i="8"/>
  <c r="AD93" i="8"/>
  <c r="AE92" i="8"/>
  <c r="AD92" i="8"/>
  <c r="AE91" i="8"/>
  <c r="AD91" i="8"/>
  <c r="AE90" i="8"/>
  <c r="AD90" i="8"/>
  <c r="AE94" i="8"/>
  <c r="AD94" i="8"/>
  <c r="E13" i="8"/>
  <c r="AB80" i="8"/>
  <c r="E12" i="7"/>
  <c r="AE43" i="12" l="1"/>
  <c r="AG42" i="12" s="1"/>
  <c r="T10" i="1"/>
  <c r="AD382" i="12"/>
  <c r="AD386" i="12"/>
  <c r="AD389" i="12"/>
  <c r="AD381" i="12"/>
  <c r="AD388" i="12"/>
  <c r="AD390" i="12"/>
  <c r="AD387" i="12"/>
  <c r="AD383" i="12"/>
  <c r="AH42" i="12" l="1"/>
  <c r="AJ42" i="12" s="1"/>
  <c r="AE390" i="12"/>
  <c r="AE389" i="12"/>
  <c r="AE388" i="12"/>
  <c r="AE386" i="12"/>
  <c r="AG385" i="12" s="1"/>
  <c r="AH385" i="12" s="1"/>
  <c r="AE381" i="12"/>
  <c r="AE382" i="12"/>
  <c r="AE387" i="12"/>
  <c r="AE383" i="12"/>
  <c r="AG383" i="12" s="1"/>
  <c r="AH383" i="12" s="1"/>
  <c r="G9" i="1"/>
  <c r="G10" i="1"/>
  <c r="G46" i="1"/>
  <c r="G47" i="1"/>
  <c r="G48" i="1"/>
  <c r="G49" i="1"/>
  <c r="G50" i="1"/>
  <c r="G51" i="1"/>
  <c r="G52" i="1"/>
  <c r="G68" i="1"/>
  <c r="G86" i="1"/>
  <c r="G120" i="1"/>
  <c r="G121" i="1"/>
  <c r="G122" i="1"/>
  <c r="G123" i="1"/>
  <c r="G124" i="1"/>
  <c r="G125" i="1"/>
  <c r="G126" i="1"/>
  <c r="G127" i="1"/>
  <c r="G128" i="1"/>
  <c r="G165" i="1"/>
  <c r="G183" i="1"/>
  <c r="G198" i="1"/>
  <c r="G216" i="1"/>
  <c r="G231" i="1"/>
  <c r="G232" i="1"/>
  <c r="G233" i="1"/>
  <c r="G234" i="1"/>
  <c r="G235" i="1"/>
  <c r="G236" i="1"/>
  <c r="G237" i="1"/>
  <c r="G255" i="1"/>
  <c r="G271" i="1"/>
  <c r="G273" i="1"/>
  <c r="G274" i="1"/>
  <c r="G275" i="1"/>
  <c r="G277" i="1"/>
  <c r="G278" i="1"/>
  <c r="G279" i="1"/>
  <c r="G280" i="1"/>
  <c r="G281" i="1"/>
  <c r="G282" i="1"/>
  <c r="G283" i="1"/>
  <c r="G284" i="1"/>
  <c r="G285" i="1"/>
  <c r="G286" i="1"/>
  <c r="G287" i="1"/>
  <c r="G288" i="1"/>
  <c r="F9" i="1"/>
  <c r="F10" i="1"/>
  <c r="F46" i="1"/>
  <c r="F47" i="1"/>
  <c r="F48" i="1"/>
  <c r="F49" i="1"/>
  <c r="F50" i="1"/>
  <c r="F51" i="1"/>
  <c r="F52" i="1"/>
  <c r="F68" i="1"/>
  <c r="F86" i="1"/>
  <c r="F120" i="1"/>
  <c r="F121" i="1"/>
  <c r="F122" i="1"/>
  <c r="F123" i="1"/>
  <c r="F124" i="1"/>
  <c r="F125" i="1"/>
  <c r="F126" i="1"/>
  <c r="F127" i="1"/>
  <c r="F128" i="1"/>
  <c r="F165" i="1"/>
  <c r="F183" i="1"/>
  <c r="F198" i="1"/>
  <c r="F216" i="1"/>
  <c r="F231" i="1"/>
  <c r="F232" i="1"/>
  <c r="F233" i="1"/>
  <c r="F234" i="1"/>
  <c r="F235" i="1"/>
  <c r="F236" i="1"/>
  <c r="F237" i="1"/>
  <c r="F255" i="1"/>
  <c r="F271" i="1"/>
  <c r="F273" i="1"/>
  <c r="F275" i="1"/>
  <c r="F277" i="1"/>
  <c r="F278" i="1"/>
  <c r="F279" i="1"/>
  <c r="F280" i="1"/>
  <c r="F281" i="1"/>
  <c r="F282" i="1"/>
  <c r="F283" i="1"/>
  <c r="F284" i="1"/>
  <c r="F285" i="1"/>
  <c r="F286" i="1"/>
  <c r="F287" i="1"/>
  <c r="F288" i="1"/>
  <c r="AG387" i="12" l="1"/>
  <c r="AH387" i="12" s="1"/>
  <c r="AN387" i="12" s="1"/>
  <c r="AG389" i="12"/>
  <c r="AH389" i="12" s="1"/>
  <c r="AN42" i="12"/>
  <c r="AN385" i="12"/>
  <c r="AJ385" i="12"/>
  <c r="AG381" i="12"/>
  <c r="AH381" i="12" s="1"/>
  <c r="AJ383" i="12"/>
  <c r="AN383" i="12"/>
  <c r="AO383" i="12" s="1"/>
  <c r="AP383" i="12" s="1"/>
  <c r="Y9" i="1"/>
  <c r="Y46" i="1"/>
  <c r="Y48" i="1"/>
  <c r="Y50" i="1"/>
  <c r="Y52" i="1"/>
  <c r="Y86" i="1"/>
  <c r="Y120" i="1"/>
  <c r="Y122" i="1"/>
  <c r="Y124" i="1"/>
  <c r="Y126" i="1"/>
  <c r="Y128" i="1"/>
  <c r="Y165" i="1"/>
  <c r="Y198" i="1"/>
  <c r="Y231" i="1"/>
  <c r="Y233" i="1"/>
  <c r="Y235" i="1"/>
  <c r="Y237" i="1"/>
  <c r="Y271" i="1"/>
  <c r="Y273" i="1"/>
  <c r="Y275" i="1"/>
  <c r="Y277" i="1"/>
  <c r="Y279" i="1"/>
  <c r="Y281" i="1"/>
  <c r="Y283" i="1"/>
  <c r="Y285" i="1"/>
  <c r="Y287" i="1"/>
  <c r="S9" i="1"/>
  <c r="S46" i="1"/>
  <c r="S48" i="1"/>
  <c r="S50" i="1"/>
  <c r="S52" i="1"/>
  <c r="S86" i="1"/>
  <c r="S120" i="1"/>
  <c r="S121" i="1"/>
  <c r="S122" i="1"/>
  <c r="S123" i="1"/>
  <c r="S124" i="1"/>
  <c r="S125" i="1"/>
  <c r="S126" i="1"/>
  <c r="S127" i="1"/>
  <c r="S165" i="1"/>
  <c r="S198" i="1"/>
  <c r="S231" i="1"/>
  <c r="S232" i="1"/>
  <c r="S233" i="1"/>
  <c r="S234" i="1"/>
  <c r="S235" i="1"/>
  <c r="S236" i="1"/>
  <c r="S237" i="1"/>
  <c r="S271" i="1"/>
  <c r="S273" i="1"/>
  <c r="S275" i="1"/>
  <c r="S277" i="1"/>
  <c r="S279" i="1"/>
  <c r="S281" i="1"/>
  <c r="S283" i="1"/>
  <c r="S285" i="1"/>
  <c r="S287" i="1"/>
  <c r="K287" i="1"/>
  <c r="K285" i="1"/>
  <c r="K283" i="1"/>
  <c r="K281" i="1"/>
  <c r="K279" i="1"/>
  <c r="K277" i="1"/>
  <c r="K275" i="1"/>
  <c r="K273" i="1"/>
  <c r="K271" i="1"/>
  <c r="K237" i="1"/>
  <c r="K235" i="1"/>
  <c r="K233" i="1"/>
  <c r="K231" i="1"/>
  <c r="K198" i="1"/>
  <c r="K165" i="1"/>
  <c r="K128" i="1"/>
  <c r="K126" i="1"/>
  <c r="K124" i="1"/>
  <c r="K122" i="1"/>
  <c r="K120" i="1"/>
  <c r="K86" i="1"/>
  <c r="K52" i="1"/>
  <c r="K50" i="1"/>
  <c r="K48" i="1"/>
  <c r="K46" i="1"/>
  <c r="K9" i="1"/>
  <c r="H287" i="1"/>
  <c r="H285" i="1"/>
  <c r="H283" i="1"/>
  <c r="H281" i="1"/>
  <c r="H279" i="1"/>
  <c r="H277" i="1"/>
  <c r="H275" i="1"/>
  <c r="H273" i="1"/>
  <c r="H271" i="1"/>
  <c r="H237" i="1"/>
  <c r="H235" i="1"/>
  <c r="H233" i="1"/>
  <c r="H231" i="1"/>
  <c r="H198" i="1"/>
  <c r="H165" i="1"/>
  <c r="H128" i="1"/>
  <c r="H126" i="1"/>
  <c r="H124" i="1"/>
  <c r="H122" i="1"/>
  <c r="H120" i="1"/>
  <c r="H86" i="1"/>
  <c r="H52" i="1"/>
  <c r="H50" i="1"/>
  <c r="H48" i="1"/>
  <c r="H46" i="1"/>
  <c r="H9" i="1"/>
  <c r="H12" i="8"/>
  <c r="H13" i="8"/>
  <c r="H14" i="8"/>
  <c r="H15" i="8"/>
  <c r="H16" i="8"/>
  <c r="H17" i="8"/>
  <c r="H18" i="8"/>
  <c r="H19" i="8"/>
  <c r="H20" i="8"/>
  <c r="H21" i="8"/>
  <c r="H22" i="8"/>
  <c r="H23" i="8"/>
  <c r="H24" i="8"/>
  <c r="H25" i="8"/>
  <c r="H26" i="8"/>
  <c r="AK42" i="12" s="1"/>
  <c r="AL42" i="12" s="1"/>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D287" i="1"/>
  <c r="D285" i="1"/>
  <c r="D283" i="1"/>
  <c r="D281" i="1"/>
  <c r="D279" i="1"/>
  <c r="D277" i="1"/>
  <c r="D275" i="1"/>
  <c r="D273" i="1"/>
  <c r="D271" i="1"/>
  <c r="D237" i="1"/>
  <c r="D235" i="1"/>
  <c r="D233" i="1"/>
  <c r="D231" i="1"/>
  <c r="D198" i="1"/>
  <c r="D165" i="1"/>
  <c r="D128" i="1"/>
  <c r="D126" i="1"/>
  <c r="D124" i="1"/>
  <c r="D122" i="1"/>
  <c r="D120" i="1"/>
  <c r="D86" i="1"/>
  <c r="D52" i="1"/>
  <c r="D50" i="1"/>
  <c r="D48" i="1"/>
  <c r="D46" i="1"/>
  <c r="AJ387" i="12" l="1"/>
  <c r="AN389" i="12"/>
  <c r="AO389" i="12" s="1"/>
  <c r="AP389" i="12" s="1"/>
  <c r="AJ389" i="12"/>
  <c r="AK389" i="12" s="1"/>
  <c r="AL389" i="12" s="1"/>
  <c r="AN381" i="12"/>
  <c r="AJ381" i="12"/>
  <c r="AK385" i="12"/>
  <c r="AL385" i="12" s="1"/>
  <c r="AO385" i="12"/>
  <c r="AP385" i="12" s="1"/>
  <c r="AK383" i="12"/>
  <c r="AL383" i="12" s="1"/>
  <c r="AK387" i="12"/>
  <c r="AL387" i="12" s="1"/>
  <c r="AO387" i="12"/>
  <c r="AP387" i="12" s="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79" i="12"/>
  <c r="Z80" i="12"/>
  <c r="Z81" i="12"/>
  <c r="Z82" i="12"/>
  <c r="Z83" i="12"/>
  <c r="Z84" i="12"/>
  <c r="Z85" i="12"/>
  <c r="Z86" i="12"/>
  <c r="Z87" i="12"/>
  <c r="Z88" i="12"/>
  <c r="Z157" i="12"/>
  <c r="Z158" i="12"/>
  <c r="Z159" i="12"/>
  <c r="Z160" i="12"/>
  <c r="Z161" i="12"/>
  <c r="Z162" i="12"/>
  <c r="Z163" i="12"/>
  <c r="Z164" i="12"/>
  <c r="Z200" i="12"/>
  <c r="Z266" i="12"/>
  <c r="Z267" i="12"/>
  <c r="Z268" i="12"/>
  <c r="Z269" i="12"/>
  <c r="Z270" i="12"/>
  <c r="Z271" i="12"/>
  <c r="Z272" i="12"/>
  <c r="Z307" i="12"/>
  <c r="Z308" i="12"/>
  <c r="Z309" i="12"/>
  <c r="Z310" i="12"/>
  <c r="Z311" i="12"/>
  <c r="Z312" i="12"/>
  <c r="Z313" i="12"/>
  <c r="Z314" i="12"/>
  <c r="Z315" i="12"/>
  <c r="Z316" i="12"/>
  <c r="Z317" i="12"/>
  <c r="Z318" i="12"/>
  <c r="Z319" i="12"/>
  <c r="Z320" i="12"/>
  <c r="Z321" i="12"/>
  <c r="Z322" i="12"/>
  <c r="Z323" i="12"/>
  <c r="Z324" i="12"/>
  <c r="Z325" i="12"/>
  <c r="Z326" i="12"/>
  <c r="Z327" i="12"/>
  <c r="Z328" i="12"/>
  <c r="Z329" i="12"/>
  <c r="Z330" i="12"/>
  <c r="Z331" i="12"/>
  <c r="Z332" i="12"/>
  <c r="Z333" i="12"/>
  <c r="Z334" i="12"/>
  <c r="Z335" i="12"/>
  <c r="Z336" i="12"/>
  <c r="Z337" i="12"/>
  <c r="Z338" i="12"/>
  <c r="Z339" i="12"/>
  <c r="Z340" i="12"/>
  <c r="Z341" i="12"/>
  <c r="Z342" i="12"/>
  <c r="Z343" i="12"/>
  <c r="Z344" i="12"/>
  <c r="Z345" i="12"/>
  <c r="Z346" i="12"/>
  <c r="Z347" i="12"/>
  <c r="Z348" i="12"/>
  <c r="Z349" i="12"/>
  <c r="Z350" i="12"/>
  <c r="Z351" i="12"/>
  <c r="Z352" i="12"/>
  <c r="Z353" i="12"/>
  <c r="Z354" i="12"/>
  <c r="Z355" i="12"/>
  <c r="Z356" i="12"/>
  <c r="Z357" i="12"/>
  <c r="Z358" i="12"/>
  <c r="Z359" i="12"/>
  <c r="Z360" i="12"/>
  <c r="Z361" i="12"/>
  <c r="Z362" i="12"/>
  <c r="Z363" i="12"/>
  <c r="Z364" i="12"/>
  <c r="Z365" i="12"/>
  <c r="Z366" i="12"/>
  <c r="Z367" i="12"/>
  <c r="Z368" i="12"/>
  <c r="Z369" i="12"/>
  <c r="Z370" i="12"/>
  <c r="Z371" i="12"/>
  <c r="Z372" i="12"/>
  <c r="Z373" i="12"/>
  <c r="Z374" i="12"/>
  <c r="Z375" i="12"/>
  <c r="Z376" i="12"/>
  <c r="Z377" i="12"/>
  <c r="Z378" i="12"/>
  <c r="Z379" i="12"/>
  <c r="Z380"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79" i="12"/>
  <c r="X80" i="12"/>
  <c r="X81" i="12"/>
  <c r="X82" i="12"/>
  <c r="X83" i="12"/>
  <c r="X84" i="12"/>
  <c r="X85" i="12"/>
  <c r="X86" i="12"/>
  <c r="X87" i="12"/>
  <c r="X88" i="12"/>
  <c r="X157" i="12"/>
  <c r="X158" i="12"/>
  <c r="X159" i="12"/>
  <c r="X160" i="12"/>
  <c r="X161" i="12"/>
  <c r="X162" i="12"/>
  <c r="X163" i="12"/>
  <c r="X164" i="12"/>
  <c r="X200" i="12"/>
  <c r="X266" i="12"/>
  <c r="X267" i="12"/>
  <c r="X268" i="12"/>
  <c r="X269" i="12"/>
  <c r="X270" i="12"/>
  <c r="X271" i="12"/>
  <c r="X272" i="12"/>
  <c r="X307" i="12"/>
  <c r="X308" i="12"/>
  <c r="X309" i="12"/>
  <c r="X310" i="12"/>
  <c r="X311" i="12"/>
  <c r="X312" i="12"/>
  <c r="X313" i="12"/>
  <c r="X314" i="12"/>
  <c r="X315" i="12"/>
  <c r="X316" i="12"/>
  <c r="X317" i="12"/>
  <c r="X318" i="12"/>
  <c r="X319" i="12"/>
  <c r="X320" i="12"/>
  <c r="X321" i="12"/>
  <c r="X322" i="12"/>
  <c r="X323" i="12"/>
  <c r="X324" i="12"/>
  <c r="X325" i="12"/>
  <c r="X326" i="12"/>
  <c r="X327" i="12"/>
  <c r="X328" i="12"/>
  <c r="X329" i="12"/>
  <c r="X330" i="12"/>
  <c r="X332" i="12"/>
  <c r="X333" i="12"/>
  <c r="X334" i="12"/>
  <c r="X335" i="12"/>
  <c r="X336" i="12"/>
  <c r="X337" i="12"/>
  <c r="X338" i="12"/>
  <c r="X339" i="12"/>
  <c r="X340" i="12"/>
  <c r="X341" i="12"/>
  <c r="X342" i="12"/>
  <c r="X343" i="12"/>
  <c r="X344" i="12"/>
  <c r="X345" i="12"/>
  <c r="X346" i="12"/>
  <c r="X347" i="12"/>
  <c r="X348" i="12"/>
  <c r="X349" i="12"/>
  <c r="X350" i="12"/>
  <c r="X351" i="12"/>
  <c r="X352" i="12"/>
  <c r="X353" i="12"/>
  <c r="X354" i="12"/>
  <c r="X355" i="12"/>
  <c r="X356" i="12"/>
  <c r="X357" i="12"/>
  <c r="X358" i="12"/>
  <c r="X359" i="12"/>
  <c r="X360" i="12"/>
  <c r="X361" i="12"/>
  <c r="X362" i="12"/>
  <c r="X363" i="12"/>
  <c r="X364" i="12"/>
  <c r="X365" i="12"/>
  <c r="X366" i="12"/>
  <c r="X367" i="12"/>
  <c r="X368" i="12"/>
  <c r="X369" i="12"/>
  <c r="X370" i="12"/>
  <c r="X371" i="12"/>
  <c r="X372" i="12"/>
  <c r="X373" i="12"/>
  <c r="X374" i="12"/>
  <c r="X375" i="12"/>
  <c r="X376" i="12"/>
  <c r="X377" i="12"/>
  <c r="X378" i="12"/>
  <c r="X379" i="12"/>
  <c r="X380"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79" i="12"/>
  <c r="V80" i="12"/>
  <c r="V81" i="12"/>
  <c r="V82" i="12"/>
  <c r="V83" i="12"/>
  <c r="V84" i="12"/>
  <c r="V85" i="12"/>
  <c r="V86" i="12"/>
  <c r="V87" i="12"/>
  <c r="V88" i="12"/>
  <c r="V157" i="12"/>
  <c r="V158" i="12"/>
  <c r="V159" i="12"/>
  <c r="V160" i="12"/>
  <c r="V161" i="12"/>
  <c r="V162" i="12"/>
  <c r="V163" i="12"/>
  <c r="V164" i="12"/>
  <c r="V200" i="12"/>
  <c r="V266" i="12"/>
  <c r="V267" i="12"/>
  <c r="V268" i="12"/>
  <c r="V269" i="12"/>
  <c r="V270" i="12"/>
  <c r="V271" i="12"/>
  <c r="V272" i="12"/>
  <c r="V307" i="12"/>
  <c r="V308" i="12"/>
  <c r="V309" i="12"/>
  <c r="V310" i="12"/>
  <c r="V311" i="12"/>
  <c r="V312" i="12"/>
  <c r="V313" i="12"/>
  <c r="V314" i="12"/>
  <c r="V315" i="12"/>
  <c r="V316" i="12"/>
  <c r="V317" i="12"/>
  <c r="V318" i="12"/>
  <c r="V319" i="12"/>
  <c r="V320" i="12"/>
  <c r="V321" i="12"/>
  <c r="V322" i="12"/>
  <c r="V323" i="12"/>
  <c r="V324" i="12"/>
  <c r="V325" i="12"/>
  <c r="V326" i="12"/>
  <c r="V327" i="12"/>
  <c r="V328" i="12"/>
  <c r="V329" i="12"/>
  <c r="V330" i="12"/>
  <c r="V332" i="12"/>
  <c r="V333" i="12"/>
  <c r="V334" i="12"/>
  <c r="V335" i="12"/>
  <c r="V336" i="12"/>
  <c r="V337" i="12"/>
  <c r="V338" i="12"/>
  <c r="V339" i="12"/>
  <c r="V340" i="12"/>
  <c r="V341" i="12"/>
  <c r="V342" i="12"/>
  <c r="V343" i="12"/>
  <c r="V344" i="12"/>
  <c r="V345" i="12"/>
  <c r="V346" i="12"/>
  <c r="V347" i="12"/>
  <c r="V348" i="12"/>
  <c r="V349" i="12"/>
  <c r="V350" i="12"/>
  <c r="V351" i="12"/>
  <c r="V352" i="12"/>
  <c r="V353" i="12"/>
  <c r="V354" i="12"/>
  <c r="V355" i="12"/>
  <c r="V356" i="12"/>
  <c r="V357" i="12"/>
  <c r="V358" i="12"/>
  <c r="V359" i="12"/>
  <c r="V360" i="12"/>
  <c r="V361" i="12"/>
  <c r="V362" i="12"/>
  <c r="V363" i="12"/>
  <c r="V364" i="12"/>
  <c r="V365" i="12"/>
  <c r="V366" i="12"/>
  <c r="V367" i="12"/>
  <c r="V368" i="12"/>
  <c r="V369" i="12"/>
  <c r="V370" i="12"/>
  <c r="V371" i="12"/>
  <c r="V372" i="12"/>
  <c r="V373" i="12"/>
  <c r="V374" i="12"/>
  <c r="V375" i="12"/>
  <c r="V376" i="12"/>
  <c r="V377" i="12"/>
  <c r="V378" i="12"/>
  <c r="V379" i="12"/>
  <c r="V380"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79" i="12"/>
  <c r="T80" i="12"/>
  <c r="T81" i="12"/>
  <c r="T82" i="12"/>
  <c r="T83" i="12"/>
  <c r="T84" i="12"/>
  <c r="T85" i="12"/>
  <c r="T86" i="12"/>
  <c r="T87" i="12"/>
  <c r="T88" i="12"/>
  <c r="T89" i="12"/>
  <c r="T157" i="12"/>
  <c r="T158" i="12"/>
  <c r="T159" i="12"/>
  <c r="T160" i="12"/>
  <c r="T161" i="12"/>
  <c r="T162" i="12"/>
  <c r="T163" i="12"/>
  <c r="T164" i="12"/>
  <c r="T200" i="12"/>
  <c r="T266" i="12"/>
  <c r="T267" i="12"/>
  <c r="T268" i="12"/>
  <c r="T269" i="12"/>
  <c r="T270" i="12"/>
  <c r="T271" i="12"/>
  <c r="T272" i="12"/>
  <c r="T307" i="12"/>
  <c r="T308" i="12"/>
  <c r="T309" i="12"/>
  <c r="T310" i="12"/>
  <c r="T311" i="12"/>
  <c r="T312" i="12"/>
  <c r="T313" i="12"/>
  <c r="T314" i="12"/>
  <c r="T315" i="12"/>
  <c r="T316" i="12"/>
  <c r="T317" i="12"/>
  <c r="T318" i="12"/>
  <c r="T319" i="12"/>
  <c r="T320" i="12"/>
  <c r="T321" i="12"/>
  <c r="T322" i="12"/>
  <c r="T323" i="12"/>
  <c r="T324" i="12"/>
  <c r="T325" i="12"/>
  <c r="T326" i="12"/>
  <c r="T327" i="12"/>
  <c r="T328" i="12"/>
  <c r="T329" i="12"/>
  <c r="T330" i="12"/>
  <c r="T332" i="12"/>
  <c r="T333" i="12"/>
  <c r="T334" i="12"/>
  <c r="T335" i="12"/>
  <c r="T336" i="12"/>
  <c r="T337" i="12"/>
  <c r="T338" i="12"/>
  <c r="T339" i="12"/>
  <c r="T340" i="12"/>
  <c r="T341" i="12"/>
  <c r="T342" i="12"/>
  <c r="T343" i="12"/>
  <c r="T344" i="12"/>
  <c r="T345" i="12"/>
  <c r="T346" i="12"/>
  <c r="T347" i="12"/>
  <c r="T348" i="12"/>
  <c r="T349" i="12"/>
  <c r="T350" i="12"/>
  <c r="T351" i="12"/>
  <c r="T352" i="12"/>
  <c r="T353" i="12"/>
  <c r="T354" i="12"/>
  <c r="T355" i="12"/>
  <c r="T356" i="12"/>
  <c r="T357" i="12"/>
  <c r="T358" i="12"/>
  <c r="T359" i="12"/>
  <c r="T360" i="12"/>
  <c r="T361" i="12"/>
  <c r="T362" i="12"/>
  <c r="T363" i="12"/>
  <c r="T364" i="12"/>
  <c r="T365" i="12"/>
  <c r="T366" i="12"/>
  <c r="T367" i="12"/>
  <c r="T368" i="12"/>
  <c r="T369" i="12"/>
  <c r="T370" i="12"/>
  <c r="T371" i="12"/>
  <c r="T372" i="12"/>
  <c r="T373" i="12"/>
  <c r="T374" i="12"/>
  <c r="T375" i="12"/>
  <c r="T376" i="12"/>
  <c r="T377" i="12"/>
  <c r="T378" i="12"/>
  <c r="T379" i="12"/>
  <c r="T380" i="12"/>
  <c r="R380"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79" i="12"/>
  <c r="R80" i="12"/>
  <c r="R81" i="12"/>
  <c r="R82" i="12"/>
  <c r="R83" i="12"/>
  <c r="R84" i="12"/>
  <c r="R85" i="12"/>
  <c r="R86" i="12"/>
  <c r="R87" i="12"/>
  <c r="R88" i="12"/>
  <c r="R89" i="12"/>
  <c r="R157" i="12"/>
  <c r="R158" i="12"/>
  <c r="R159" i="12"/>
  <c r="R160" i="12"/>
  <c r="R161" i="12"/>
  <c r="R162" i="12"/>
  <c r="R163" i="12"/>
  <c r="R164" i="12"/>
  <c r="R266" i="12"/>
  <c r="R267" i="12"/>
  <c r="R268" i="12"/>
  <c r="R269" i="12"/>
  <c r="R270" i="12"/>
  <c r="R271" i="12"/>
  <c r="R272" i="12"/>
  <c r="R307" i="12"/>
  <c r="R308" i="12"/>
  <c r="R309" i="12"/>
  <c r="R310" i="12"/>
  <c r="R311" i="12"/>
  <c r="R312" i="12"/>
  <c r="R313" i="12"/>
  <c r="R314" i="12"/>
  <c r="R315" i="12"/>
  <c r="R316" i="12"/>
  <c r="R317" i="12"/>
  <c r="R318" i="12"/>
  <c r="R319" i="12"/>
  <c r="R320" i="12"/>
  <c r="R321" i="12"/>
  <c r="R322" i="12"/>
  <c r="R323" i="12"/>
  <c r="R324" i="12"/>
  <c r="R325" i="12"/>
  <c r="R326" i="12"/>
  <c r="R327" i="12"/>
  <c r="R328" i="12"/>
  <c r="R329" i="12"/>
  <c r="R330" i="12"/>
  <c r="R332" i="12"/>
  <c r="R333" i="12"/>
  <c r="R334" i="12"/>
  <c r="R335" i="12"/>
  <c r="R336" i="12"/>
  <c r="R337" i="12"/>
  <c r="R338" i="12"/>
  <c r="R339" i="12"/>
  <c r="R340" i="12"/>
  <c r="R341" i="12"/>
  <c r="R342" i="12"/>
  <c r="R343" i="12"/>
  <c r="R344" i="12"/>
  <c r="R345" i="12"/>
  <c r="R346" i="12"/>
  <c r="R347" i="12"/>
  <c r="R348" i="12"/>
  <c r="R349" i="12"/>
  <c r="R350" i="12"/>
  <c r="R351" i="12"/>
  <c r="R352" i="12"/>
  <c r="R353" i="12"/>
  <c r="R354" i="12"/>
  <c r="R355" i="12"/>
  <c r="R356" i="12"/>
  <c r="R357" i="12"/>
  <c r="R358" i="12"/>
  <c r="R359" i="12"/>
  <c r="R360" i="12"/>
  <c r="R361" i="12"/>
  <c r="R362" i="12"/>
  <c r="R363" i="12"/>
  <c r="R364" i="12"/>
  <c r="R365" i="12"/>
  <c r="R366" i="12"/>
  <c r="R367" i="12"/>
  <c r="R368" i="12"/>
  <c r="R369" i="12"/>
  <c r="R370" i="12"/>
  <c r="R371" i="12"/>
  <c r="R372" i="12"/>
  <c r="R373" i="12"/>
  <c r="R374" i="12"/>
  <c r="R375" i="12"/>
  <c r="R376" i="12"/>
  <c r="R377" i="12"/>
  <c r="R378" i="12"/>
  <c r="R379"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79" i="12"/>
  <c r="P80" i="12"/>
  <c r="P81" i="12"/>
  <c r="P82" i="12"/>
  <c r="P83" i="12"/>
  <c r="P84" i="12"/>
  <c r="P85" i="12"/>
  <c r="P86" i="12"/>
  <c r="P87" i="12"/>
  <c r="P88" i="12"/>
  <c r="P89" i="12"/>
  <c r="P157" i="12"/>
  <c r="P158" i="12"/>
  <c r="P159" i="12"/>
  <c r="P160" i="12"/>
  <c r="P161" i="12"/>
  <c r="P162" i="12"/>
  <c r="P163" i="12"/>
  <c r="P164" i="12"/>
  <c r="P266" i="12"/>
  <c r="P267" i="12"/>
  <c r="P268" i="12"/>
  <c r="P269" i="12"/>
  <c r="P270" i="12"/>
  <c r="P271" i="12"/>
  <c r="P272"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79" i="12"/>
  <c r="N80" i="12"/>
  <c r="N81" i="12"/>
  <c r="N82" i="12"/>
  <c r="N83" i="12"/>
  <c r="N84" i="12"/>
  <c r="N85" i="12"/>
  <c r="N86" i="12"/>
  <c r="N87" i="12"/>
  <c r="N88" i="12"/>
  <c r="N89" i="12"/>
  <c r="N157" i="12"/>
  <c r="N158" i="12"/>
  <c r="N159" i="12"/>
  <c r="N160" i="12"/>
  <c r="N161" i="12"/>
  <c r="N162" i="12"/>
  <c r="N163" i="12"/>
  <c r="N164" i="12"/>
  <c r="N266" i="12"/>
  <c r="N267" i="12"/>
  <c r="N268" i="12"/>
  <c r="N269" i="12"/>
  <c r="N270" i="12"/>
  <c r="N271" i="12"/>
  <c r="N272"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D379" i="12"/>
  <c r="D377" i="12"/>
  <c r="D375" i="12"/>
  <c r="D373" i="12"/>
  <c r="D371" i="12"/>
  <c r="D369" i="12"/>
  <c r="D367" i="12"/>
  <c r="D365" i="12"/>
  <c r="D363" i="12"/>
  <c r="D361" i="12"/>
  <c r="D359" i="12"/>
  <c r="D357" i="12"/>
  <c r="D355" i="12"/>
  <c r="D353" i="12"/>
  <c r="D351" i="12"/>
  <c r="D349" i="12"/>
  <c r="D347" i="12"/>
  <c r="D345" i="12"/>
  <c r="D343" i="12"/>
  <c r="D341" i="12"/>
  <c r="D339" i="12"/>
  <c r="D337" i="12"/>
  <c r="D335" i="12"/>
  <c r="D333" i="12"/>
  <c r="D331" i="12"/>
  <c r="D329" i="12"/>
  <c r="D327" i="12"/>
  <c r="D325" i="12"/>
  <c r="D323" i="12"/>
  <c r="D321" i="12"/>
  <c r="D319" i="12"/>
  <c r="D317" i="12"/>
  <c r="D315" i="12"/>
  <c r="D313" i="12"/>
  <c r="D311" i="12"/>
  <c r="D309" i="12"/>
  <c r="D307" i="12"/>
  <c r="D272" i="12"/>
  <c r="D270" i="12"/>
  <c r="D268" i="12"/>
  <c r="D266" i="12"/>
  <c r="D233" i="12"/>
  <c r="D200" i="12"/>
  <c r="D165" i="12"/>
  <c r="D163" i="12"/>
  <c r="D161" i="12"/>
  <c r="D159" i="12"/>
  <c r="D157" i="12"/>
  <c r="D123" i="12"/>
  <c r="D89" i="12"/>
  <c r="D87" i="12"/>
  <c r="D85" i="12"/>
  <c r="D83" i="12"/>
  <c r="D81" i="12"/>
  <c r="D79" i="12"/>
  <c r="D40" i="12"/>
  <c r="D38" i="12"/>
  <c r="D36" i="12"/>
  <c r="D34" i="12"/>
  <c r="D32" i="12"/>
  <c r="D30" i="12"/>
  <c r="D28" i="12"/>
  <c r="D26" i="12"/>
  <c r="D24" i="12"/>
  <c r="D22" i="12"/>
  <c r="D20" i="12"/>
  <c r="D18" i="12"/>
  <c r="D16" i="12"/>
  <c r="D14" i="12"/>
  <c r="AA89" i="12" l="1"/>
  <c r="AB89" i="12" s="1"/>
  <c r="AA372" i="12"/>
  <c r="AB372" i="12" s="1"/>
  <c r="AA364" i="12"/>
  <c r="AB364" i="12" s="1"/>
  <c r="AD364" i="12" s="1"/>
  <c r="AA356" i="12"/>
  <c r="AB356" i="12" s="1"/>
  <c r="AA348" i="12"/>
  <c r="AB348" i="12" s="1"/>
  <c r="AA340" i="12"/>
  <c r="AB340" i="12" s="1"/>
  <c r="AA332" i="12"/>
  <c r="AB332" i="12" s="1"/>
  <c r="AD332" i="12" s="1"/>
  <c r="AA324" i="12"/>
  <c r="AB324" i="12" s="1"/>
  <c r="AA316" i="12"/>
  <c r="AB316" i="12" s="1"/>
  <c r="AA308" i="12"/>
  <c r="AB308" i="12" s="1"/>
  <c r="AD308" i="12" s="1"/>
  <c r="AA379" i="12"/>
  <c r="AB379" i="12" s="1"/>
  <c r="AA371" i="12"/>
  <c r="AB371" i="12" s="1"/>
  <c r="AA363" i="12"/>
  <c r="AB363" i="12" s="1"/>
  <c r="AD363" i="12" s="1"/>
  <c r="AA355" i="12"/>
  <c r="AB355" i="12" s="1"/>
  <c r="AA347" i="12"/>
  <c r="AB347" i="12" s="1"/>
  <c r="AA339" i="12"/>
  <c r="AB339" i="12" s="1"/>
  <c r="AA331" i="12"/>
  <c r="AB331" i="12" s="1"/>
  <c r="AD331" i="12" s="1"/>
  <c r="AA323" i="12"/>
  <c r="AB323" i="12" s="1"/>
  <c r="AA315" i="12"/>
  <c r="AB315" i="12" s="1"/>
  <c r="AA307" i="12"/>
  <c r="AB307" i="12" s="1"/>
  <c r="AD307" i="12" s="1"/>
  <c r="R128" i="1"/>
  <c r="AA370" i="12"/>
  <c r="AB370" i="12" s="1"/>
  <c r="AA346" i="12"/>
  <c r="AB346" i="12" s="1"/>
  <c r="AD346" i="12" s="1"/>
  <c r="AA314" i="12"/>
  <c r="AB314" i="12" s="1"/>
  <c r="AA362" i="12"/>
  <c r="AB362" i="12" s="1"/>
  <c r="AA330" i="12"/>
  <c r="AB330" i="12" s="1"/>
  <c r="AA267" i="12"/>
  <c r="AB267" i="12" s="1"/>
  <c r="R232" i="1" s="1"/>
  <c r="AA378" i="12"/>
  <c r="AB378" i="12" s="1"/>
  <c r="AD378" i="12" s="1"/>
  <c r="AA338" i="12"/>
  <c r="AB338" i="12" s="1"/>
  <c r="AA354" i="12"/>
  <c r="AB354" i="12" s="1"/>
  <c r="AA322" i="12"/>
  <c r="AB322" i="12" s="1"/>
  <c r="AA164" i="12"/>
  <c r="AB164" i="12" s="1"/>
  <c r="AD164" i="12" s="1"/>
  <c r="AA375" i="12"/>
  <c r="AB375" i="12" s="1"/>
  <c r="AA367" i="12"/>
  <c r="AB367" i="12" s="1"/>
  <c r="AA359" i="12"/>
  <c r="AB359" i="12" s="1"/>
  <c r="AA351" i="12"/>
  <c r="AB351" i="12" s="1"/>
  <c r="R283" i="1" s="1"/>
  <c r="AA343" i="12"/>
  <c r="AB343" i="12" s="1"/>
  <c r="AD343" i="12" s="1"/>
  <c r="AA335" i="12"/>
  <c r="AB335" i="12" s="1"/>
  <c r="AD335" i="12" s="1"/>
  <c r="AA327" i="12"/>
  <c r="AB327" i="12" s="1"/>
  <c r="AA319" i="12"/>
  <c r="AB319" i="12" s="1"/>
  <c r="AA311" i="12"/>
  <c r="AB311" i="12" s="1"/>
  <c r="AD311" i="12" s="1"/>
  <c r="AA270" i="12"/>
  <c r="AB270" i="12" s="1"/>
  <c r="R235" i="1" s="1"/>
  <c r="R198" i="1"/>
  <c r="AA374" i="12"/>
  <c r="AB374" i="12" s="1"/>
  <c r="AA366" i="12"/>
  <c r="AB366" i="12" s="1"/>
  <c r="AA358" i="12"/>
  <c r="AB358" i="12" s="1"/>
  <c r="AA350" i="12"/>
  <c r="AB350" i="12" s="1"/>
  <c r="AA342" i="12"/>
  <c r="AB342" i="12" s="1"/>
  <c r="AA334" i="12"/>
  <c r="AB334" i="12" s="1"/>
  <c r="AA326" i="12"/>
  <c r="AB326" i="12" s="1"/>
  <c r="AD326" i="12" s="1"/>
  <c r="AA318" i="12"/>
  <c r="AB318" i="12" s="1"/>
  <c r="AD318" i="12" s="1"/>
  <c r="AA310" i="12"/>
  <c r="AB310" i="12" s="1"/>
  <c r="AA269" i="12"/>
  <c r="AB269" i="12" s="1"/>
  <c r="R234" i="1" s="1"/>
  <c r="AA19" i="12"/>
  <c r="AB19" i="12" s="1"/>
  <c r="AA160" i="12"/>
  <c r="AB160" i="12" s="1"/>
  <c r="R123" i="1" s="1"/>
  <c r="AA27" i="12"/>
  <c r="AB27" i="12" s="1"/>
  <c r="AA86" i="12"/>
  <c r="AB86" i="12" s="1"/>
  <c r="AD86" i="12" s="1"/>
  <c r="AA158" i="12"/>
  <c r="AB158" i="12" s="1"/>
  <c r="R121" i="1" s="1"/>
  <c r="AA84" i="12"/>
  <c r="AB84" i="12" s="1"/>
  <c r="AA41" i="12"/>
  <c r="AB41" i="12" s="1"/>
  <c r="AA33" i="12"/>
  <c r="AB33" i="12" s="1"/>
  <c r="AA25" i="12"/>
  <c r="AB25" i="12" s="1"/>
  <c r="AA17" i="12"/>
  <c r="AB17" i="12" s="1"/>
  <c r="AA157" i="12"/>
  <c r="AB157" i="12" s="1"/>
  <c r="R120" i="1" s="1"/>
  <c r="R86" i="1"/>
  <c r="AA83" i="12"/>
  <c r="AB83" i="12" s="1"/>
  <c r="R50" i="1" s="1"/>
  <c r="AA40" i="12"/>
  <c r="AB40" i="12" s="1"/>
  <c r="AA32" i="12"/>
  <c r="AB32" i="12" s="1"/>
  <c r="AA24" i="12"/>
  <c r="AB24" i="12" s="1"/>
  <c r="AA16" i="12"/>
  <c r="AB16" i="12" s="1"/>
  <c r="AA82" i="12"/>
  <c r="AB82" i="12" s="1"/>
  <c r="AA39" i="12"/>
  <c r="AB39" i="12" s="1"/>
  <c r="AA31" i="12"/>
  <c r="AB31" i="12" s="1"/>
  <c r="AA23" i="12"/>
  <c r="AB23" i="12" s="1"/>
  <c r="AA15" i="12"/>
  <c r="AB15" i="12" s="1"/>
  <c r="AA161" i="12"/>
  <c r="AB161" i="12" s="1"/>
  <c r="R124" i="1" s="1"/>
  <c r="AA87" i="12"/>
  <c r="AB87" i="12" s="1"/>
  <c r="AA79" i="12"/>
  <c r="AB79" i="12" s="1"/>
  <c r="R46" i="1" s="1"/>
  <c r="AA28" i="12"/>
  <c r="AB28" i="12" s="1"/>
  <c r="AA20" i="12"/>
  <c r="AB20" i="12" s="1"/>
  <c r="AA30" i="12"/>
  <c r="AB30" i="12" s="1"/>
  <c r="AA22" i="12"/>
  <c r="AB22" i="12" s="1"/>
  <c r="AA14" i="12"/>
  <c r="AB14" i="12" s="1"/>
  <c r="AA373" i="12"/>
  <c r="AB373" i="12" s="1"/>
  <c r="AD373" i="12" s="1"/>
  <c r="AA365" i="12"/>
  <c r="AB365" i="12" s="1"/>
  <c r="AD365" i="12" s="1"/>
  <c r="AA357" i="12"/>
  <c r="AB357" i="12" s="1"/>
  <c r="AA349" i="12"/>
  <c r="AB349" i="12" s="1"/>
  <c r="AD349" i="12" s="1"/>
  <c r="AA341" i="12"/>
  <c r="AB341" i="12" s="1"/>
  <c r="AD341" i="12" s="1"/>
  <c r="AA333" i="12"/>
  <c r="AB333" i="12" s="1"/>
  <c r="AA325" i="12"/>
  <c r="AB325" i="12" s="1"/>
  <c r="R275" i="1" s="1"/>
  <c r="AA317" i="12"/>
  <c r="AB317" i="12" s="1"/>
  <c r="AD317" i="12" s="1"/>
  <c r="AA309" i="12"/>
  <c r="AB309" i="12" s="1"/>
  <c r="AA268" i="12"/>
  <c r="AB268" i="12" s="1"/>
  <c r="R233" i="1" s="1"/>
  <c r="AA200" i="12"/>
  <c r="AB200" i="12" s="1"/>
  <c r="AD200" i="12" s="1"/>
  <c r="AA159" i="12"/>
  <c r="AB159" i="12" s="1"/>
  <c r="R122" i="1" s="1"/>
  <c r="AA85" i="12"/>
  <c r="AB85" i="12" s="1"/>
  <c r="AD379" i="12"/>
  <c r="R287" i="1"/>
  <c r="AD371" i="12"/>
  <c r="AD315" i="12"/>
  <c r="AA377" i="12"/>
  <c r="AB377" i="12" s="1"/>
  <c r="AA369" i="12"/>
  <c r="AB369" i="12" s="1"/>
  <c r="AA361" i="12"/>
  <c r="AB361" i="12" s="1"/>
  <c r="AA353" i="12"/>
  <c r="AB353" i="12" s="1"/>
  <c r="AA345" i="12"/>
  <c r="AB345" i="12" s="1"/>
  <c r="AA337" i="12"/>
  <c r="AB337" i="12" s="1"/>
  <c r="AA329" i="12"/>
  <c r="AB329" i="12" s="1"/>
  <c r="AA321" i="12"/>
  <c r="AB321" i="12" s="1"/>
  <c r="AA313" i="12"/>
  <c r="AB313" i="12" s="1"/>
  <c r="AA272" i="12"/>
  <c r="AB272" i="12" s="1"/>
  <c r="AA266" i="12"/>
  <c r="AB266" i="12" s="1"/>
  <c r="AA163" i="12"/>
  <c r="AB163" i="12" s="1"/>
  <c r="AD89" i="12"/>
  <c r="AA81" i="12"/>
  <c r="AB81" i="12" s="1"/>
  <c r="AA376" i="12"/>
  <c r="AB376" i="12" s="1"/>
  <c r="AA368" i="12"/>
  <c r="AB368" i="12" s="1"/>
  <c r="AA360" i="12"/>
  <c r="AB360" i="12" s="1"/>
  <c r="AA352" i="12"/>
  <c r="AB352" i="12" s="1"/>
  <c r="AA344" i="12"/>
  <c r="AB344" i="12" s="1"/>
  <c r="AA336" i="12"/>
  <c r="AB336" i="12" s="1"/>
  <c r="AA328" i="12"/>
  <c r="AB328" i="12" s="1"/>
  <c r="AA320" i="12"/>
  <c r="AB320" i="12" s="1"/>
  <c r="AA312" i="12"/>
  <c r="AB312" i="12" s="1"/>
  <c r="AA271" i="12"/>
  <c r="AB271" i="12" s="1"/>
  <c r="AA162" i="12"/>
  <c r="AB162" i="12" s="1"/>
  <c r="AA88" i="12"/>
  <c r="AB88" i="12" s="1"/>
  <c r="AA80" i="12"/>
  <c r="AB80" i="12" s="1"/>
  <c r="AA29" i="12"/>
  <c r="AB29" i="12" s="1"/>
  <c r="AA21" i="12"/>
  <c r="AB21" i="12" s="1"/>
  <c r="AA13" i="12"/>
  <c r="AB13" i="12" s="1"/>
  <c r="AD356" i="12"/>
  <c r="AD362" i="12"/>
  <c r="R273" i="1"/>
  <c r="AD323" i="12"/>
  <c r="AD375" i="12"/>
  <c r="AD359" i="12"/>
  <c r="AD367" i="12"/>
  <c r="AA34" i="12"/>
  <c r="AB34" i="12" s="1"/>
  <c r="AA26" i="12"/>
  <c r="AB26" i="12" s="1"/>
  <c r="AA18" i="12"/>
  <c r="AB18" i="12" s="1"/>
  <c r="AD372" i="12"/>
  <c r="R9" i="1"/>
  <c r="AA38" i="12"/>
  <c r="AB38" i="12" s="1"/>
  <c r="AQ389" i="12"/>
  <c r="AA35" i="12"/>
  <c r="AB35" i="12" s="1"/>
  <c r="AQ385" i="12"/>
  <c r="AK381" i="12"/>
  <c r="AL381" i="12" s="1"/>
  <c r="AO381" i="12"/>
  <c r="AP381" i="12" s="1"/>
  <c r="AQ383" i="12"/>
  <c r="AQ387" i="12"/>
  <c r="AA37" i="12"/>
  <c r="AB37" i="12" s="1"/>
  <c r="AA36" i="12"/>
  <c r="AB36" i="12" s="1"/>
  <c r="AA380" i="12"/>
  <c r="AB380" i="12" s="1"/>
  <c r="H11" i="8"/>
  <c r="AD35" i="12" l="1"/>
  <c r="AD20" i="12"/>
  <c r="AD39" i="12"/>
  <c r="AD25" i="12"/>
  <c r="AD19" i="12"/>
  <c r="AD33" i="12"/>
  <c r="AD23" i="12"/>
  <c r="AD327" i="12"/>
  <c r="AD30" i="12"/>
  <c r="AD31" i="12"/>
  <c r="AD348" i="12"/>
  <c r="AE348" i="12" s="1"/>
  <c r="AD339" i="12"/>
  <c r="AD354" i="12"/>
  <c r="AD358" i="12"/>
  <c r="AD319" i="12"/>
  <c r="AD340" i="12"/>
  <c r="AE340" i="12" s="1"/>
  <c r="AD330" i="12"/>
  <c r="AD270" i="12"/>
  <c r="T235" i="1" s="1"/>
  <c r="AD374" i="12"/>
  <c r="AD355" i="12"/>
  <c r="AD324" i="12"/>
  <c r="AE324" i="12" s="1"/>
  <c r="AD41" i="12"/>
  <c r="AD32" i="12"/>
  <c r="AD27" i="12"/>
  <c r="AD17" i="12"/>
  <c r="AD351" i="12"/>
  <c r="T283" i="1" s="1"/>
  <c r="AD338" i="12"/>
  <c r="AD342" i="12"/>
  <c r="AE342" i="12" s="1"/>
  <c r="AD322" i="12"/>
  <c r="AE322" i="12" s="1"/>
  <c r="AD334" i="12"/>
  <c r="AD310" i="12"/>
  <c r="AD333" i="12"/>
  <c r="AE333" i="12" s="1"/>
  <c r="R165" i="1"/>
  <c r="AD268" i="12"/>
  <c r="T233" i="1" s="1"/>
  <c r="R279" i="1"/>
  <c r="AD350" i="12"/>
  <c r="AD22" i="12"/>
  <c r="AD269" i="12"/>
  <c r="AE269" i="12" s="1"/>
  <c r="AD325" i="12"/>
  <c r="T275" i="1" s="1"/>
  <c r="R281" i="1"/>
  <c r="R277" i="1"/>
  <c r="AD314" i="12"/>
  <c r="AD309" i="12"/>
  <c r="AD267" i="12"/>
  <c r="AE267" i="12" s="1"/>
  <c r="R127" i="1"/>
  <c r="AD14" i="12"/>
  <c r="AD160" i="12"/>
  <c r="AE160" i="12" s="1"/>
  <c r="AD16" i="12"/>
  <c r="AD40" i="12"/>
  <c r="AD84" i="12"/>
  <c r="AE84" i="12" s="1"/>
  <c r="AD347" i="12"/>
  <c r="AE347" i="12" s="1"/>
  <c r="AD366" i="12"/>
  <c r="AD357" i="12"/>
  <c r="AD316" i="12"/>
  <c r="AE316" i="12" s="1"/>
  <c r="AD370" i="12"/>
  <c r="AE370" i="12" s="1"/>
  <c r="AD83" i="12"/>
  <c r="T50" i="1" s="1"/>
  <c r="AD87" i="12"/>
  <c r="AD123" i="12"/>
  <c r="AE123" i="12" s="1"/>
  <c r="AG123" i="12" s="1"/>
  <c r="AD82" i="12"/>
  <c r="AE82" i="12" s="1"/>
  <c r="AD79" i="12"/>
  <c r="AE79" i="12" s="1"/>
  <c r="AD158" i="12"/>
  <c r="T121" i="1" s="1"/>
  <c r="AD24" i="12"/>
  <c r="AD157" i="12"/>
  <c r="T120" i="1" s="1"/>
  <c r="AD161" i="12"/>
  <c r="T124" i="1" s="1"/>
  <c r="AD15" i="12"/>
  <c r="AD159" i="12"/>
  <c r="AE159" i="12" s="1"/>
  <c r="AD85" i="12"/>
  <c r="AD28" i="12"/>
  <c r="AD38" i="12"/>
  <c r="R237" i="1"/>
  <c r="AD272" i="12"/>
  <c r="AE379" i="12"/>
  <c r="AE364" i="12"/>
  <c r="AD80" i="12"/>
  <c r="AD313" i="12"/>
  <c r="AE317" i="12"/>
  <c r="AE372" i="12"/>
  <c r="AD88" i="12"/>
  <c r="AD336" i="12"/>
  <c r="AE355" i="12"/>
  <c r="AD321" i="12"/>
  <c r="T127" i="1"/>
  <c r="AE164" i="12"/>
  <c r="T287" i="1"/>
  <c r="AE371" i="12"/>
  <c r="AE358" i="12"/>
  <c r="AE374" i="12"/>
  <c r="AE307" i="12"/>
  <c r="AD369" i="12"/>
  <c r="T281" i="1"/>
  <c r="AE343" i="12"/>
  <c r="AE378" i="12"/>
  <c r="AE356" i="12"/>
  <c r="AD377" i="12"/>
  <c r="AE367" i="12"/>
  <c r="AE363" i="12"/>
  <c r="AE23" i="12"/>
  <c r="AD344" i="12"/>
  <c r="R48" i="1"/>
  <c r="AD81" i="12"/>
  <c r="AD329" i="12"/>
  <c r="AE315" i="12"/>
  <c r="AE349" i="12"/>
  <c r="AE362" i="12"/>
  <c r="AD18" i="12"/>
  <c r="R125" i="1"/>
  <c r="AD162" i="12"/>
  <c r="AD352" i="12"/>
  <c r="AE86" i="12"/>
  <c r="R52" i="1"/>
  <c r="AD337" i="12"/>
  <c r="AE354" i="12"/>
  <c r="T165" i="1"/>
  <c r="AE200" i="12"/>
  <c r="AG200" i="12" s="1"/>
  <c r="T279" i="1"/>
  <c r="AE341" i="12"/>
  <c r="AE326" i="12"/>
  <c r="AE33" i="12"/>
  <c r="AE39" i="12"/>
  <c r="AE19" i="12"/>
  <c r="AE339" i="12"/>
  <c r="AE335" i="12"/>
  <c r="AE20" i="12"/>
  <c r="AD13" i="12"/>
  <c r="AD360" i="12"/>
  <c r="AD345" i="12"/>
  <c r="AE31" i="12"/>
  <c r="AE375" i="12"/>
  <c r="AQ381" i="12"/>
  <c r="AD26" i="12"/>
  <c r="T9" i="1"/>
  <c r="AD34" i="12"/>
  <c r="AD21" i="12"/>
  <c r="R236" i="1"/>
  <c r="AD271" i="12"/>
  <c r="AD368" i="12"/>
  <c r="AE365" i="12"/>
  <c r="R126" i="1"/>
  <c r="AD163" i="12"/>
  <c r="AD353" i="12"/>
  <c r="AE373" i="12"/>
  <c r="AE330" i="12"/>
  <c r="T277" i="1"/>
  <c r="AE331" i="12"/>
  <c r="AE318" i="12"/>
  <c r="AD320" i="12"/>
  <c r="T273" i="1"/>
  <c r="AE323" i="12"/>
  <c r="AD328" i="12"/>
  <c r="AE30" i="12"/>
  <c r="AE346" i="12"/>
  <c r="AE359" i="12"/>
  <c r="AE338" i="12"/>
  <c r="AE332" i="12"/>
  <c r="AE311" i="12"/>
  <c r="AE308" i="12"/>
  <c r="AD29" i="12"/>
  <c r="AD312" i="12"/>
  <c r="AD376" i="12"/>
  <c r="R231" i="1"/>
  <c r="AD266" i="12"/>
  <c r="R285" i="1"/>
  <c r="AD361" i="12"/>
  <c r="AE35" i="12"/>
  <c r="AD37" i="12"/>
  <c r="AD36" i="12"/>
  <c r="AD380" i="12"/>
  <c r="D12" i="12"/>
  <c r="AE16" i="12" l="1"/>
  <c r="AE25" i="12"/>
  <c r="AE24" i="12"/>
  <c r="AE27" i="12"/>
  <c r="AE327" i="12"/>
  <c r="AE28" i="12"/>
  <c r="AE270" i="12"/>
  <c r="AE319" i="12"/>
  <c r="AE357" i="12"/>
  <c r="AG357" i="12" s="1"/>
  <c r="AH357" i="12" s="1"/>
  <c r="T234" i="1"/>
  <c r="AE366" i="12"/>
  <c r="AG365" i="12" s="1"/>
  <c r="AH365" i="12" s="1"/>
  <c r="AJ365" i="12" s="1"/>
  <c r="AK365" i="12" s="1"/>
  <c r="AL365" i="12" s="1"/>
  <c r="AE325" i="12"/>
  <c r="AG325" i="12" s="1"/>
  <c r="AH325" i="12" s="1"/>
  <c r="AJ325" i="12" s="1"/>
  <c r="AK325" i="12" s="1"/>
  <c r="AL325" i="12" s="1"/>
  <c r="V275" i="1" s="1"/>
  <c r="AE310" i="12"/>
  <c r="AE41" i="12"/>
  <c r="AE32" i="12"/>
  <c r="AG32" i="12" s="1"/>
  <c r="AH32" i="12" s="1"/>
  <c r="AE351" i="12"/>
  <c r="AE38" i="12"/>
  <c r="AG38" i="12" s="1"/>
  <c r="AH38" i="12" s="1"/>
  <c r="AE17" i="12"/>
  <c r="AG16" i="12" s="1"/>
  <c r="AH16" i="12" s="1"/>
  <c r="AE87" i="12"/>
  <c r="T198" i="1"/>
  <c r="AE14" i="12"/>
  <c r="AE350" i="12"/>
  <c r="AG349" i="12" s="1"/>
  <c r="AH349" i="12" s="1"/>
  <c r="AJ349" i="12" s="1"/>
  <c r="AK349" i="12" s="1"/>
  <c r="AL349" i="12" s="1"/>
  <c r="AE309" i="12"/>
  <c r="AE334" i="12"/>
  <c r="AG333" i="12" s="1"/>
  <c r="AH333" i="12" s="1"/>
  <c r="AE268" i="12"/>
  <c r="AG268" i="12" s="1"/>
  <c r="AH268" i="12" s="1"/>
  <c r="T232" i="1"/>
  <c r="AH200" i="12"/>
  <c r="U165" i="1" s="1"/>
  <c r="AH165" i="12"/>
  <c r="AN165" i="12" s="1"/>
  <c r="AE22" i="12"/>
  <c r="AG22" i="12" s="1"/>
  <c r="AH22" i="12" s="1"/>
  <c r="AE314" i="12"/>
  <c r="AG323" i="12"/>
  <c r="AH323" i="12" s="1"/>
  <c r="U273" i="1" s="1"/>
  <c r="AG315" i="12"/>
  <c r="AH315" i="12" s="1"/>
  <c r="T123" i="1"/>
  <c r="AE157" i="12"/>
  <c r="T86" i="1"/>
  <c r="AE40" i="12"/>
  <c r="AE83" i="12"/>
  <c r="AG83" i="12" s="1"/>
  <c r="AH83" i="12" s="1"/>
  <c r="T122" i="1"/>
  <c r="AE158" i="12"/>
  <c r="T46" i="1"/>
  <c r="AE161" i="12"/>
  <c r="AE15" i="12"/>
  <c r="AE85" i="12"/>
  <c r="AG85" i="12" s="1"/>
  <c r="AH85" i="12" s="1"/>
  <c r="U9" i="1"/>
  <c r="AG331" i="12"/>
  <c r="AH331" i="12" s="1"/>
  <c r="AN331" i="12" s="1"/>
  <c r="AH123" i="12"/>
  <c r="AN123" i="12" s="1"/>
  <c r="AG159" i="12"/>
  <c r="AH159" i="12" s="1"/>
  <c r="AJ159" i="12" s="1"/>
  <c r="AK159" i="12" s="1"/>
  <c r="AL159" i="12" s="1"/>
  <c r="V122" i="1" s="1"/>
  <c r="AG341" i="12"/>
  <c r="AH341" i="12" s="1"/>
  <c r="AN341" i="12" s="1"/>
  <c r="AG24" i="12"/>
  <c r="AH24" i="12" s="1"/>
  <c r="AG355" i="12"/>
  <c r="AH355" i="12" s="1"/>
  <c r="AN355" i="12" s="1"/>
  <c r="T125" i="1"/>
  <c r="AE162" i="12"/>
  <c r="AG363" i="12"/>
  <c r="AH363" i="12" s="1"/>
  <c r="AE377" i="12"/>
  <c r="AG377" i="12" s="1"/>
  <c r="AH377" i="12" s="1"/>
  <c r="T271" i="1"/>
  <c r="AE321" i="12"/>
  <c r="AG321" i="12" s="1"/>
  <c r="AH321" i="12" s="1"/>
  <c r="AG317" i="12"/>
  <c r="AH317" i="12" s="1"/>
  <c r="AE360" i="12"/>
  <c r="AG359" i="12" s="1"/>
  <c r="AH359" i="12" s="1"/>
  <c r="AE376" i="12"/>
  <c r="AG375" i="12" s="1"/>
  <c r="AH375" i="12" s="1"/>
  <c r="AG347" i="12"/>
  <c r="AH347" i="12" s="1"/>
  <c r="AE328" i="12"/>
  <c r="AG327" i="12" s="1"/>
  <c r="AH327" i="12" s="1"/>
  <c r="AE353" i="12"/>
  <c r="AG353" i="12" s="1"/>
  <c r="AH353" i="12" s="1"/>
  <c r="AE34" i="12"/>
  <c r="AG34" i="12" s="1"/>
  <c r="AH34" i="12" s="1"/>
  <c r="AH233" i="12"/>
  <c r="T52" i="1"/>
  <c r="AE89" i="12"/>
  <c r="AG89" i="12" s="1"/>
  <c r="AE18" i="12"/>
  <c r="AG18" i="12" s="1"/>
  <c r="AH18" i="12" s="1"/>
  <c r="AE329" i="12"/>
  <c r="AG329" i="12" s="1"/>
  <c r="AH329" i="12" s="1"/>
  <c r="AE369" i="12"/>
  <c r="AG369" i="12" s="1"/>
  <c r="AH369" i="12" s="1"/>
  <c r="AE336" i="12"/>
  <c r="AG335" i="12" s="1"/>
  <c r="AH335" i="12" s="1"/>
  <c r="AE313" i="12"/>
  <c r="AE352" i="12"/>
  <c r="AE21" i="12"/>
  <c r="AG20" i="12" s="1"/>
  <c r="AH20" i="12" s="1"/>
  <c r="AE312" i="12"/>
  <c r="AG311" i="12" s="1"/>
  <c r="AH311" i="12" s="1"/>
  <c r="T126" i="1"/>
  <c r="AE163" i="12"/>
  <c r="AG163" i="12" s="1"/>
  <c r="AH163" i="12" s="1"/>
  <c r="AE368" i="12"/>
  <c r="AG367" i="12" s="1"/>
  <c r="AH367" i="12" s="1"/>
  <c r="AE345" i="12"/>
  <c r="AG345" i="12" s="1"/>
  <c r="AH345" i="12" s="1"/>
  <c r="AE13" i="12"/>
  <c r="AE337" i="12"/>
  <c r="AG337" i="12" s="1"/>
  <c r="AH337" i="12" s="1"/>
  <c r="T48" i="1"/>
  <c r="AE81" i="12"/>
  <c r="AG81" i="12" s="1"/>
  <c r="AH81" i="12" s="1"/>
  <c r="AG307" i="12"/>
  <c r="AH307" i="12" s="1"/>
  <c r="AG371" i="12"/>
  <c r="AH371" i="12" s="1"/>
  <c r="AE88" i="12"/>
  <c r="AE80" i="12"/>
  <c r="T237" i="1"/>
  <c r="AE272" i="12"/>
  <c r="AE344" i="12"/>
  <c r="AG343" i="12" s="1"/>
  <c r="AH343" i="12" s="1"/>
  <c r="T231" i="1"/>
  <c r="AE266" i="12"/>
  <c r="AG266" i="12" s="1"/>
  <c r="AH266" i="12" s="1"/>
  <c r="T285" i="1"/>
  <c r="AE361" i="12"/>
  <c r="AG361" i="12" s="1"/>
  <c r="AH361" i="12" s="1"/>
  <c r="AE29" i="12"/>
  <c r="AG28" i="12" s="1"/>
  <c r="AH28" i="12" s="1"/>
  <c r="AG30" i="12"/>
  <c r="AH30" i="12" s="1"/>
  <c r="AE320" i="12"/>
  <c r="AG373" i="12"/>
  <c r="AH373" i="12" s="1"/>
  <c r="T236" i="1"/>
  <c r="AE271" i="12"/>
  <c r="AE26" i="12"/>
  <c r="AG26" i="12" s="1"/>
  <c r="AH26" i="12" s="1"/>
  <c r="AG339" i="12"/>
  <c r="AH339" i="12" s="1"/>
  <c r="AE37" i="12"/>
  <c r="AE36" i="12"/>
  <c r="AE380" i="12"/>
  <c r="AG379" i="12" s="1"/>
  <c r="AH379" i="12" s="1"/>
  <c r="AB86" i="8"/>
  <c r="AC86" i="8" s="1"/>
  <c r="AB87" i="8"/>
  <c r="AC87" i="8" s="1"/>
  <c r="AB88" i="8"/>
  <c r="AC88" i="8" s="1"/>
  <c r="AB89" i="8"/>
  <c r="AC89" i="8" s="1"/>
  <c r="E85" i="8"/>
  <c r="E86" i="8"/>
  <c r="E87" i="8"/>
  <c r="E88" i="8"/>
  <c r="E89" i="8"/>
  <c r="AB81" i="8"/>
  <c r="AC81" i="8" s="1"/>
  <c r="AB82" i="8"/>
  <c r="AC82" i="8" s="1"/>
  <c r="AB83" i="8"/>
  <c r="AC83" i="8" s="1"/>
  <c r="AE83" i="8" s="1"/>
  <c r="E80" i="8"/>
  <c r="E81" i="8"/>
  <c r="E82" i="8"/>
  <c r="E83" i="8"/>
  <c r="E84" i="8"/>
  <c r="AN34" i="12" l="1"/>
  <c r="AN24" i="12"/>
  <c r="AN38" i="12"/>
  <c r="AG272" i="12"/>
  <c r="AH272" i="12" s="1"/>
  <c r="AG270" i="12"/>
  <c r="AH270" i="12" s="1"/>
  <c r="AN270" i="12" s="1"/>
  <c r="AG319" i="12"/>
  <c r="AH319" i="12" s="1"/>
  <c r="AJ319" i="12" s="1"/>
  <c r="AK319" i="12" s="1"/>
  <c r="AL319" i="12" s="1"/>
  <c r="AN357" i="12"/>
  <c r="AJ357" i="12"/>
  <c r="AK357" i="12" s="1"/>
  <c r="AL357" i="12" s="1"/>
  <c r="AG309" i="12"/>
  <c r="AH309" i="12" s="1"/>
  <c r="AJ309" i="12" s="1"/>
  <c r="AK309" i="12" s="1"/>
  <c r="AL309" i="12" s="1"/>
  <c r="U275" i="1"/>
  <c r="AG351" i="12"/>
  <c r="AH351" i="12" s="1"/>
  <c r="AJ351" i="12" s="1"/>
  <c r="AK351" i="12" s="1"/>
  <c r="AL351" i="12" s="1"/>
  <c r="V283" i="1" s="1"/>
  <c r="AG40" i="12"/>
  <c r="AH40" i="12" s="1"/>
  <c r="U277" i="1"/>
  <c r="AN325" i="12"/>
  <c r="AG79" i="12"/>
  <c r="AH79" i="12" s="1"/>
  <c r="AG87" i="12"/>
  <c r="AH87" i="12" s="1"/>
  <c r="AJ87" i="12" s="1"/>
  <c r="AK87" i="12" s="1"/>
  <c r="AL87" i="12" s="1"/>
  <c r="AJ315" i="12"/>
  <c r="AK315" i="12" s="1"/>
  <c r="AL315" i="12" s="1"/>
  <c r="AG14" i="12"/>
  <c r="AH14" i="12" s="1"/>
  <c r="AN365" i="12"/>
  <c r="AN315" i="12"/>
  <c r="AG313" i="12"/>
  <c r="AH313" i="12" s="1"/>
  <c r="AN313" i="12" s="1"/>
  <c r="AJ323" i="12"/>
  <c r="AK323" i="12" s="1"/>
  <c r="AL323" i="12" s="1"/>
  <c r="V273" i="1" s="1"/>
  <c r="AJ333" i="12"/>
  <c r="AK333" i="12" s="1"/>
  <c r="AL333" i="12" s="1"/>
  <c r="AN333" i="12"/>
  <c r="AN200" i="12"/>
  <c r="AJ331" i="12"/>
  <c r="AK331" i="12" s="1"/>
  <c r="AL331" i="12" s="1"/>
  <c r="V277" i="1" s="1"/>
  <c r="AJ200" i="12"/>
  <c r="AK200" i="12" s="1"/>
  <c r="AL200" i="12" s="1"/>
  <c r="V165" i="1" s="1"/>
  <c r="AN323" i="12"/>
  <c r="AJ341" i="12"/>
  <c r="AK341" i="12" s="1"/>
  <c r="AL341" i="12" s="1"/>
  <c r="V279" i="1" s="1"/>
  <c r="U279" i="1"/>
  <c r="AJ165" i="12"/>
  <c r="AK165" i="12" s="1"/>
  <c r="AL165" i="12" s="1"/>
  <c r="V128" i="1" s="1"/>
  <c r="U128" i="1"/>
  <c r="AN349" i="12"/>
  <c r="AH89" i="12"/>
  <c r="AG161" i="12"/>
  <c r="AH161" i="12" s="1"/>
  <c r="AN161" i="12" s="1"/>
  <c r="AG157" i="12"/>
  <c r="AH157" i="12" s="1"/>
  <c r="AJ157" i="12" s="1"/>
  <c r="AK157" i="12" s="1"/>
  <c r="AL157" i="12" s="1"/>
  <c r="V120" i="1" s="1"/>
  <c r="AJ38" i="12"/>
  <c r="AK38" i="12" s="1"/>
  <c r="AL38" i="12" s="1"/>
  <c r="U122" i="1"/>
  <c r="AN159" i="12"/>
  <c r="AJ355" i="12"/>
  <c r="AK355" i="12" s="1"/>
  <c r="AL355" i="12" s="1"/>
  <c r="U86" i="1"/>
  <c r="AJ24" i="12"/>
  <c r="AK24" i="12" s="1"/>
  <c r="AL24" i="12" s="1"/>
  <c r="AN85" i="12"/>
  <c r="AJ85" i="12"/>
  <c r="AK85" i="12" s="1"/>
  <c r="AL85" i="12" s="1"/>
  <c r="AN22" i="12"/>
  <c r="AJ32" i="12"/>
  <c r="AK32" i="12" s="1"/>
  <c r="AL32" i="12" s="1"/>
  <c r="AJ22" i="12"/>
  <c r="AK22" i="12" s="1"/>
  <c r="AL22" i="12" s="1"/>
  <c r="AN32" i="12"/>
  <c r="V9" i="1"/>
  <c r="AJ123" i="12"/>
  <c r="AK123" i="12" s="1"/>
  <c r="AL123" i="12" s="1"/>
  <c r="V86" i="1" s="1"/>
  <c r="AJ34" i="12"/>
  <c r="AK34" i="12" s="1"/>
  <c r="AL34" i="12" s="1"/>
  <c r="AN319" i="12"/>
  <c r="AD89" i="8"/>
  <c r="AE89" i="8"/>
  <c r="AD88" i="8"/>
  <c r="AE88" i="8"/>
  <c r="AD87" i="8"/>
  <c r="AE87" i="8"/>
  <c r="AJ28" i="12"/>
  <c r="AK28" i="12" s="1"/>
  <c r="AL28" i="12" s="1"/>
  <c r="AN28" i="12"/>
  <c r="AD82" i="8"/>
  <c r="AE82" i="8"/>
  <c r="AN367" i="12"/>
  <c r="AJ367" i="12"/>
  <c r="AK367" i="12" s="1"/>
  <c r="AL367" i="12" s="1"/>
  <c r="AJ30" i="12"/>
  <c r="AK30" i="12" s="1"/>
  <c r="AL30" i="12" s="1"/>
  <c r="AN30" i="12"/>
  <c r="AJ327" i="12"/>
  <c r="AK327" i="12" s="1"/>
  <c r="AL327" i="12" s="1"/>
  <c r="AN327" i="12"/>
  <c r="AJ359" i="12"/>
  <c r="AK359" i="12" s="1"/>
  <c r="AL359" i="12" s="1"/>
  <c r="AN359" i="12"/>
  <c r="AJ311" i="12"/>
  <c r="AK311" i="12" s="1"/>
  <c r="AL311" i="12" s="1"/>
  <c r="AN311" i="12"/>
  <c r="AN329" i="12"/>
  <c r="AJ329" i="12"/>
  <c r="AK329" i="12" s="1"/>
  <c r="AL329" i="12" s="1"/>
  <c r="AN347" i="12"/>
  <c r="AJ347" i="12"/>
  <c r="AK347" i="12" s="1"/>
  <c r="AL347" i="12" s="1"/>
  <c r="AD81" i="8"/>
  <c r="AN16" i="12"/>
  <c r="AJ16" i="12"/>
  <c r="AK16" i="12" s="1"/>
  <c r="AL16" i="12" s="1"/>
  <c r="AN377" i="12"/>
  <c r="AJ377" i="12"/>
  <c r="AK377" i="12" s="1"/>
  <c r="AL377" i="12" s="1"/>
  <c r="AE81" i="8"/>
  <c r="AN26" i="12"/>
  <c r="AJ26" i="12"/>
  <c r="AK26" i="12" s="1"/>
  <c r="AL26" i="12" s="1"/>
  <c r="U231" i="1"/>
  <c r="AN266" i="12"/>
  <c r="AJ266" i="12"/>
  <c r="AK266" i="12" s="1"/>
  <c r="AL266" i="12" s="1"/>
  <c r="V231" i="1" s="1"/>
  <c r="AN345" i="12"/>
  <c r="AJ345" i="12"/>
  <c r="AK345" i="12" s="1"/>
  <c r="AL345" i="12" s="1"/>
  <c r="U126" i="1"/>
  <c r="AN163" i="12"/>
  <c r="AJ163" i="12"/>
  <c r="AK163" i="12" s="1"/>
  <c r="AL163" i="12" s="1"/>
  <c r="V126" i="1" s="1"/>
  <c r="AN363" i="12"/>
  <c r="AJ363" i="12"/>
  <c r="AK363" i="12" s="1"/>
  <c r="AL363" i="12" s="1"/>
  <c r="AN307" i="12"/>
  <c r="AJ307" i="12"/>
  <c r="AK307" i="12" s="1"/>
  <c r="AL307" i="12" s="1"/>
  <c r="U281" i="1"/>
  <c r="AJ343" i="12"/>
  <c r="AK343" i="12" s="1"/>
  <c r="AL343" i="12" s="1"/>
  <c r="V281" i="1" s="1"/>
  <c r="AN343" i="12"/>
  <c r="U285" i="1"/>
  <c r="AN361" i="12"/>
  <c r="AJ361" i="12"/>
  <c r="AK361" i="12" s="1"/>
  <c r="AL361" i="12" s="1"/>
  <c r="V285" i="1" s="1"/>
  <c r="AJ375" i="12"/>
  <c r="AK375" i="12" s="1"/>
  <c r="AL375" i="12" s="1"/>
  <c r="AN375" i="12"/>
  <c r="AN353" i="12"/>
  <c r="AJ353" i="12"/>
  <c r="AK353" i="12" s="1"/>
  <c r="AL353" i="12" s="1"/>
  <c r="U198" i="1"/>
  <c r="AJ233" i="12"/>
  <c r="AK233" i="12" s="1"/>
  <c r="AL233" i="12" s="1"/>
  <c r="V198" i="1" s="1"/>
  <c r="AN233" i="12"/>
  <c r="AN20" i="12"/>
  <c r="AJ20" i="12"/>
  <c r="AK20" i="12" s="1"/>
  <c r="AL20" i="12" s="1"/>
  <c r="U287" i="1"/>
  <c r="AN371" i="12"/>
  <c r="AJ371" i="12"/>
  <c r="AK371" i="12" s="1"/>
  <c r="AL371" i="12" s="1"/>
  <c r="V287" i="1" s="1"/>
  <c r="AN317" i="12"/>
  <c r="AJ317" i="12"/>
  <c r="AK317" i="12" s="1"/>
  <c r="AL317" i="12" s="1"/>
  <c r="AD83" i="8"/>
  <c r="AN337" i="12"/>
  <c r="AJ337" i="12"/>
  <c r="AK337" i="12" s="1"/>
  <c r="AL337" i="12" s="1"/>
  <c r="AN339" i="12"/>
  <c r="AJ339" i="12"/>
  <c r="AK339" i="12" s="1"/>
  <c r="AL339" i="12" s="1"/>
  <c r="AJ373" i="12"/>
  <c r="AK373" i="12" s="1"/>
  <c r="AL373" i="12" s="1"/>
  <c r="AN373" i="12"/>
  <c r="AN335" i="12"/>
  <c r="AJ335" i="12"/>
  <c r="AK335" i="12" s="1"/>
  <c r="AL335" i="12" s="1"/>
  <c r="U233" i="1"/>
  <c r="AN268" i="12"/>
  <c r="AJ268" i="12"/>
  <c r="AK268" i="12" s="1"/>
  <c r="AL268" i="12" s="1"/>
  <c r="V233" i="1" s="1"/>
  <c r="U48" i="1"/>
  <c r="AN81" i="12"/>
  <c r="AJ81" i="12"/>
  <c r="AK81" i="12" s="1"/>
  <c r="AL81" i="12" s="1"/>
  <c r="V48" i="1" s="1"/>
  <c r="U50" i="1"/>
  <c r="AN83" i="12"/>
  <c r="AJ83" i="12"/>
  <c r="AK83" i="12" s="1"/>
  <c r="AL83" i="12" s="1"/>
  <c r="V50" i="1" s="1"/>
  <c r="AN369" i="12"/>
  <c r="AJ369" i="12"/>
  <c r="AK369" i="12" s="1"/>
  <c r="AL369" i="12" s="1"/>
  <c r="AN18" i="12"/>
  <c r="AJ18" i="12"/>
  <c r="AK18" i="12" s="1"/>
  <c r="AL18" i="12" s="1"/>
  <c r="U271" i="1"/>
  <c r="AN321" i="12"/>
  <c r="AJ321" i="12"/>
  <c r="AK321" i="12" s="1"/>
  <c r="AL321" i="12" s="1"/>
  <c r="V271" i="1" s="1"/>
  <c r="AD86" i="8"/>
  <c r="AE86" i="8"/>
  <c r="AG36" i="12"/>
  <c r="AH36" i="12" s="1"/>
  <c r="AN379" i="12"/>
  <c r="AJ379" i="12"/>
  <c r="AK379" i="12" s="1"/>
  <c r="AL379" i="12" s="1"/>
  <c r="AB76" i="8"/>
  <c r="AC76" i="8" s="1"/>
  <c r="AE76" i="8" s="1"/>
  <c r="AB77" i="8"/>
  <c r="AC77" i="8" s="1"/>
  <c r="AB78" i="8"/>
  <c r="AC78" i="8" s="1"/>
  <c r="E75" i="8"/>
  <c r="E76" i="8"/>
  <c r="E77" i="8"/>
  <c r="E78" i="8"/>
  <c r="E79" i="8"/>
  <c r="AB72" i="8"/>
  <c r="AC72" i="8" s="1"/>
  <c r="E70" i="8"/>
  <c r="E71" i="8"/>
  <c r="E72" i="8"/>
  <c r="E73" i="8"/>
  <c r="E74" i="8"/>
  <c r="AB68" i="8"/>
  <c r="AC68" i="8" s="1"/>
  <c r="E65" i="8"/>
  <c r="E66" i="8"/>
  <c r="E67" i="8"/>
  <c r="E68" i="8"/>
  <c r="E69" i="8"/>
  <c r="AB61" i="8"/>
  <c r="AC61" i="8" s="1"/>
  <c r="AE61" i="8" s="1"/>
  <c r="J273" i="1" s="1"/>
  <c r="AB62" i="8"/>
  <c r="AC62" i="8" s="1"/>
  <c r="AE62" i="8" s="1"/>
  <c r="J275" i="1" s="1"/>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AB52" i="8"/>
  <c r="AC52" i="8" s="1"/>
  <c r="AB53" i="8"/>
  <c r="AC53" i="8" s="1"/>
  <c r="E50" i="8"/>
  <c r="E51" i="8"/>
  <c r="E52" i="8"/>
  <c r="E53" i="8"/>
  <c r="E54" i="8"/>
  <c r="AB47" i="8"/>
  <c r="AC47" i="8" s="1"/>
  <c r="AB48" i="8"/>
  <c r="AC48" i="8" s="1"/>
  <c r="E41" i="8"/>
  <c r="E42" i="8"/>
  <c r="E43" i="8"/>
  <c r="E44"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4" i="8"/>
  <c r="E15" i="8"/>
  <c r="E11" i="8"/>
  <c r="AN36" i="12" l="1"/>
  <c r="U237" i="1"/>
  <c r="AN272" i="12"/>
  <c r="AJ272" i="12"/>
  <c r="AK272" i="12" s="1"/>
  <c r="AL272" i="12" s="1"/>
  <c r="V237" i="1" s="1"/>
  <c r="AN351" i="12"/>
  <c r="U235" i="1"/>
  <c r="AJ270" i="12"/>
  <c r="AK270" i="12" s="1"/>
  <c r="AL270" i="12" s="1"/>
  <c r="V235" i="1" s="1"/>
  <c r="AO365" i="12"/>
  <c r="AP365" i="12" s="1"/>
  <c r="U283" i="1"/>
  <c r="AN309" i="12"/>
  <c r="AJ313" i="12"/>
  <c r="AK313" i="12" s="1"/>
  <c r="AL313" i="12" s="1"/>
  <c r="AJ40" i="12"/>
  <c r="AK40" i="12" s="1"/>
  <c r="AL40" i="12" s="1"/>
  <c r="AN40" i="12"/>
  <c r="AJ79" i="12"/>
  <c r="AK79" i="12" s="1"/>
  <c r="AL79" i="12" s="1"/>
  <c r="V46" i="1" s="1"/>
  <c r="U46" i="1"/>
  <c r="AN79" i="12"/>
  <c r="AN87" i="12"/>
  <c r="AN14" i="12"/>
  <c r="AJ14" i="12"/>
  <c r="AK14" i="12" s="1"/>
  <c r="AL14" i="12" s="1"/>
  <c r="AO367" i="12"/>
  <c r="AP367" i="12" s="1"/>
  <c r="U52" i="1"/>
  <c r="AN89" i="12"/>
  <c r="AJ89" i="12"/>
  <c r="AK89" i="12" s="1"/>
  <c r="AL89" i="12" s="1"/>
  <c r="V52" i="1" s="1"/>
  <c r="U124" i="1"/>
  <c r="AJ161" i="12"/>
  <c r="AK161" i="12" s="1"/>
  <c r="AL161" i="12" s="1"/>
  <c r="V124" i="1" s="1"/>
  <c r="U120" i="1"/>
  <c r="AN157" i="12"/>
  <c r="AO373" i="12"/>
  <c r="AP373" i="12" s="1"/>
  <c r="AQ373" i="12" s="1"/>
  <c r="AD64" i="8"/>
  <c r="AO329" i="12" s="1"/>
  <c r="AP329" i="12" s="1"/>
  <c r="AE64" i="8"/>
  <c r="AD68" i="8"/>
  <c r="AO337" i="12" s="1"/>
  <c r="AP337" i="12" s="1"/>
  <c r="AE68" i="8"/>
  <c r="AE15" i="8"/>
  <c r="AD15" i="8"/>
  <c r="AO20" i="12" s="1"/>
  <c r="AP20" i="12" s="1"/>
  <c r="AD63" i="8"/>
  <c r="AO327" i="12" s="1"/>
  <c r="AP327" i="12" s="1"/>
  <c r="AE63" i="8"/>
  <c r="AE57" i="8"/>
  <c r="AD57" i="8"/>
  <c r="AO315" i="12" s="1"/>
  <c r="AP315" i="12" s="1"/>
  <c r="AD77" i="8"/>
  <c r="AO355" i="12" s="1"/>
  <c r="AP355" i="12" s="1"/>
  <c r="AE77" i="8"/>
  <c r="AD72" i="8"/>
  <c r="AO345" i="12" s="1"/>
  <c r="AP345" i="12" s="1"/>
  <c r="AE72" i="8"/>
  <c r="AD78" i="8"/>
  <c r="AO357" i="12" s="1"/>
  <c r="AP357" i="12" s="1"/>
  <c r="AE78" i="8"/>
  <c r="AE55" i="8"/>
  <c r="AD55" i="8"/>
  <c r="AO311" i="12" s="1"/>
  <c r="AP311" i="12" s="1"/>
  <c r="AE25" i="8"/>
  <c r="AD25" i="8"/>
  <c r="AE18" i="8"/>
  <c r="AD18" i="8"/>
  <c r="AO26" i="12" s="1"/>
  <c r="AP26" i="12" s="1"/>
  <c r="AE24" i="8"/>
  <c r="AD24" i="8"/>
  <c r="AO38" i="12" s="1"/>
  <c r="AP38" i="12" s="1"/>
  <c r="AE30" i="8"/>
  <c r="AD30" i="8"/>
  <c r="AE33" i="8"/>
  <c r="J50" i="1" s="1"/>
  <c r="I50" i="1"/>
  <c r="AD33" i="8"/>
  <c r="AO83" i="12" s="1"/>
  <c r="AP83" i="12" s="1"/>
  <c r="AE39" i="8"/>
  <c r="AD39" i="8"/>
  <c r="AO377" i="12"/>
  <c r="AP377" i="12" s="1"/>
  <c r="AE56" i="8"/>
  <c r="AD56" i="8"/>
  <c r="AO313" i="12" s="1"/>
  <c r="AP313" i="12" s="1"/>
  <c r="AE19" i="8"/>
  <c r="AD19" i="8"/>
  <c r="AO28" i="12" s="1"/>
  <c r="AP28" i="12" s="1"/>
  <c r="AE29" i="8"/>
  <c r="AD29" i="8"/>
  <c r="AE32" i="8"/>
  <c r="J48" i="1" s="1"/>
  <c r="I48" i="1"/>
  <c r="AD32" i="8"/>
  <c r="AO81" i="12" s="1"/>
  <c r="AP81" i="12" s="1"/>
  <c r="AE38" i="8"/>
  <c r="AD38" i="8"/>
  <c r="AO379" i="12"/>
  <c r="AP379" i="12" s="1"/>
  <c r="AQ379" i="12" s="1"/>
  <c r="AE12" i="8"/>
  <c r="AD12" i="8"/>
  <c r="AE28" i="8"/>
  <c r="AD28" i="8"/>
  <c r="AE37" i="8"/>
  <c r="J86" i="1" s="1"/>
  <c r="I86" i="1"/>
  <c r="AD37" i="8"/>
  <c r="AO123" i="12" s="1"/>
  <c r="AP123" i="12" s="1"/>
  <c r="AE40" i="8"/>
  <c r="AD40" i="8"/>
  <c r="AE53" i="8"/>
  <c r="AD53" i="8"/>
  <c r="AO307" i="12" s="1"/>
  <c r="AP307" i="12" s="1"/>
  <c r="AE59" i="8"/>
  <c r="AD59" i="8"/>
  <c r="AO319" i="12" s="1"/>
  <c r="AP319" i="12" s="1"/>
  <c r="AO363" i="12"/>
  <c r="AP363" i="12" s="1"/>
  <c r="AE48" i="8"/>
  <c r="J231" i="1" s="1"/>
  <c r="I231" i="1"/>
  <c r="AD48" i="8"/>
  <c r="AO266" i="12" s="1"/>
  <c r="AP266" i="12" s="1"/>
  <c r="AE52" i="8"/>
  <c r="J237" i="1" s="1"/>
  <c r="I237" i="1"/>
  <c r="AD52" i="8"/>
  <c r="AE58" i="8"/>
  <c r="AD58" i="8"/>
  <c r="AO317" i="12" s="1"/>
  <c r="AP317" i="12" s="1"/>
  <c r="I275" i="1"/>
  <c r="AD62" i="8"/>
  <c r="AO325" i="12" s="1"/>
  <c r="AP325" i="12" s="1"/>
  <c r="AD76" i="8"/>
  <c r="AO353" i="12" s="1"/>
  <c r="AP353" i="12" s="1"/>
  <c r="AE47" i="8"/>
  <c r="J198" i="1" s="1"/>
  <c r="I198" i="1"/>
  <c r="AD47" i="8"/>
  <c r="AO233" i="12" s="1"/>
  <c r="AP233" i="12" s="1"/>
  <c r="AE51" i="8"/>
  <c r="J235" i="1" s="1"/>
  <c r="I235" i="1"/>
  <c r="AD51" i="8"/>
  <c r="AO270" i="12" s="1"/>
  <c r="AP270" i="12" s="1"/>
  <c r="I273" i="1"/>
  <c r="AD61" i="8"/>
  <c r="AO323" i="12" s="1"/>
  <c r="AP323" i="12" s="1"/>
  <c r="AO375" i="12"/>
  <c r="AP375" i="12" s="1"/>
  <c r="AE17" i="8"/>
  <c r="AD17" i="8"/>
  <c r="AO24" i="12" s="1"/>
  <c r="AP24" i="12" s="1"/>
  <c r="AE14" i="8"/>
  <c r="AD14" i="8"/>
  <c r="AO18" i="12" s="1"/>
  <c r="AP18" i="12" s="1"/>
  <c r="AD13" i="8"/>
  <c r="AO16" i="12" s="1"/>
  <c r="AP16" i="12" s="1"/>
  <c r="AE13" i="8"/>
  <c r="AJ36" i="12"/>
  <c r="AK36" i="12" s="1"/>
  <c r="AL36" i="12" s="1"/>
  <c r="AE22" i="8"/>
  <c r="AD22" i="8"/>
  <c r="AO34" i="12" s="1"/>
  <c r="AP34" i="12" s="1"/>
  <c r="AE20" i="8"/>
  <c r="AD20" i="8"/>
  <c r="AO30" i="12" s="1"/>
  <c r="AP30" i="12" s="1"/>
  <c r="AE23" i="8"/>
  <c r="AD23" i="8"/>
  <c r="AO36" i="12" s="1"/>
  <c r="AP36" i="12" s="1"/>
  <c r="E100" i="7"/>
  <c r="B100" i="7"/>
  <c r="AO272" i="12" l="1"/>
  <c r="AP272" i="12" s="1"/>
  <c r="W237" i="1" s="1"/>
  <c r="AQ365" i="12"/>
  <c r="AO40" i="12"/>
  <c r="AP40" i="12" s="1"/>
  <c r="AO14" i="12"/>
  <c r="AP14" i="12" s="1"/>
  <c r="AQ367" i="12"/>
  <c r="AQ38" i="12"/>
  <c r="AQ307" i="12"/>
  <c r="AQ357" i="12"/>
  <c r="W235" i="1"/>
  <c r="AQ270" i="12"/>
  <c r="X235" i="1" s="1"/>
  <c r="W275" i="1"/>
  <c r="AQ325" i="12"/>
  <c r="X275" i="1" s="1"/>
  <c r="W231" i="1"/>
  <c r="AQ266" i="12"/>
  <c r="X231" i="1" s="1"/>
  <c r="AQ28" i="12"/>
  <c r="AQ315" i="12"/>
  <c r="W48" i="1"/>
  <c r="AQ81" i="12"/>
  <c r="X48" i="1" s="1"/>
  <c r="W50" i="1"/>
  <c r="AQ83" i="12"/>
  <c r="X50" i="1" s="1"/>
  <c r="AQ337" i="12"/>
  <c r="AQ317" i="12"/>
  <c r="AQ375" i="12"/>
  <c r="W198" i="1"/>
  <c r="AQ233" i="12"/>
  <c r="X198" i="1" s="1"/>
  <c r="AQ363" i="12"/>
  <c r="AQ313" i="12"/>
  <c r="AQ26" i="12"/>
  <c r="AQ311" i="12"/>
  <c r="AQ345" i="12"/>
  <c r="AQ319" i="12"/>
  <c r="AQ327" i="12"/>
  <c r="W86" i="1"/>
  <c r="AQ123" i="12"/>
  <c r="X86" i="1" s="1"/>
  <c r="AQ329" i="12"/>
  <c r="W273" i="1"/>
  <c r="AQ323" i="12"/>
  <c r="X273" i="1" s="1"/>
  <c r="AQ353" i="12"/>
  <c r="AQ377" i="12"/>
  <c r="AQ355" i="12"/>
  <c r="AQ20" i="12"/>
  <c r="AQ30" i="12"/>
  <c r="AQ24" i="12"/>
  <c r="AQ18" i="12"/>
  <c r="AQ16" i="12"/>
  <c r="B311" i="12"/>
  <c r="B55" i="8"/>
  <c r="C311" i="12"/>
  <c r="D55" i="8"/>
  <c r="AQ34" i="12"/>
  <c r="AQ36" i="12"/>
  <c r="E160" i="7"/>
  <c r="E150" i="7"/>
  <c r="E140" i="7"/>
  <c r="E130" i="7"/>
  <c r="B160" i="7"/>
  <c r="B150" i="7"/>
  <c r="B140" i="7"/>
  <c r="B130" i="7"/>
  <c r="B120" i="7"/>
  <c r="B110" i="7"/>
  <c r="B90" i="7"/>
  <c r="B72" i="7"/>
  <c r="B62" i="7"/>
  <c r="B52" i="7"/>
  <c r="B42" i="7"/>
  <c r="B42" i="12" s="1"/>
  <c r="B32" i="7"/>
  <c r="B22" i="7"/>
  <c r="B12" i="7"/>
  <c r="E120" i="7"/>
  <c r="E110" i="7"/>
  <c r="AQ272" i="12" l="1"/>
  <c r="X237" i="1" s="1"/>
  <c r="AQ40" i="12"/>
  <c r="AQ14" i="12"/>
  <c r="E90" i="7"/>
  <c r="E72" i="7"/>
  <c r="E62" i="7"/>
  <c r="E52" i="7"/>
  <c r="E42" i="7"/>
  <c r="C42" i="12" s="1"/>
  <c r="E32" i="7"/>
  <c r="E22" i="7"/>
  <c r="AB46" i="8" l="1"/>
  <c r="AC46" i="8" s="1"/>
  <c r="I165" i="1" l="1"/>
  <c r="AD46" i="8"/>
  <c r="AO200" i="12" s="1"/>
  <c r="AP200" i="12" s="1"/>
  <c r="AE46" i="8"/>
  <c r="J165" i="1" s="1"/>
  <c r="W165" i="1" l="1"/>
  <c r="AQ200" i="12"/>
  <c r="X165" i="1" s="1"/>
  <c r="B287" i="1"/>
  <c r="B285" i="1"/>
  <c r="B283" i="1"/>
  <c r="B279" i="1"/>
  <c r="B277" i="1"/>
  <c r="B271" i="1"/>
  <c r="B233" i="1"/>
  <c r="B120" i="1"/>
  <c r="B52" i="1"/>
  <c r="B46" i="1"/>
  <c r="B9" i="1"/>
  <c r="B16" i="8"/>
  <c r="T12" i="12" l="1"/>
  <c r="Z12" i="12" l="1"/>
  <c r="X12" i="12"/>
  <c r="V12" i="12"/>
  <c r="R12" i="12"/>
  <c r="P12" i="12"/>
  <c r="N12" i="12"/>
  <c r="AB16" i="8" l="1"/>
  <c r="AC16" i="8" s="1"/>
  <c r="AB21" i="8"/>
  <c r="AC21" i="8" s="1"/>
  <c r="AB26" i="8"/>
  <c r="AC26" i="8" s="1"/>
  <c r="AB27" i="8"/>
  <c r="AC27" i="8" s="1"/>
  <c r="AB31" i="8"/>
  <c r="AC31" i="8" s="1"/>
  <c r="AB34" i="8"/>
  <c r="AC34" i="8" s="1"/>
  <c r="AB35" i="8"/>
  <c r="AC35" i="8" s="1"/>
  <c r="AB36" i="8"/>
  <c r="AC36" i="8" s="1"/>
  <c r="AB41" i="8"/>
  <c r="AC41" i="8" s="1"/>
  <c r="AB42" i="8"/>
  <c r="AC42" i="8" s="1"/>
  <c r="AB43" i="8"/>
  <c r="AC43" i="8" s="1"/>
  <c r="AB44" i="8"/>
  <c r="AC44" i="8" s="1"/>
  <c r="AB45" i="8"/>
  <c r="AC45" i="8" s="1"/>
  <c r="AB49" i="8"/>
  <c r="AC49" i="8" s="1"/>
  <c r="AB50" i="8"/>
  <c r="AC50" i="8" s="1"/>
  <c r="AB54" i="8"/>
  <c r="AC54" i="8" s="1"/>
  <c r="AB60" i="8"/>
  <c r="AC60" i="8" s="1"/>
  <c r="AB65" i="8"/>
  <c r="AC65" i="8" s="1"/>
  <c r="AB66" i="8"/>
  <c r="AC66" i="8" s="1"/>
  <c r="AB67" i="8"/>
  <c r="AC67" i="8" s="1"/>
  <c r="AB69" i="8"/>
  <c r="AC69" i="8" s="1"/>
  <c r="AB70" i="8"/>
  <c r="AC70" i="8" s="1"/>
  <c r="AB71" i="8"/>
  <c r="AC71" i="8" s="1"/>
  <c r="AB73" i="8"/>
  <c r="AC73" i="8" s="1"/>
  <c r="AB74" i="8"/>
  <c r="AC74" i="8" s="1"/>
  <c r="AB75" i="8"/>
  <c r="AC75" i="8" s="1"/>
  <c r="AB79" i="8"/>
  <c r="AC79" i="8" s="1"/>
  <c r="AD79" i="8" s="1"/>
  <c r="AO359" i="12" s="1"/>
  <c r="AP359" i="12" s="1"/>
  <c r="AC80" i="8"/>
  <c r="AB84" i="8"/>
  <c r="AC84" i="8" s="1"/>
  <c r="AB85" i="8"/>
  <c r="AC85" i="8" s="1"/>
  <c r="AB11" i="8"/>
  <c r="AC11" i="8" s="1"/>
  <c r="I52" i="1" l="1"/>
  <c r="AD36" i="8"/>
  <c r="AO89" i="12" s="1"/>
  <c r="AP89" i="12" s="1"/>
  <c r="I287" i="1"/>
  <c r="AD85" i="8"/>
  <c r="AO371" i="12" s="1"/>
  <c r="AP371" i="12" s="1"/>
  <c r="AD49" i="8"/>
  <c r="AD34" i="8"/>
  <c r="AO85" i="12" s="1"/>
  <c r="AP85" i="12" s="1"/>
  <c r="AD11" i="8"/>
  <c r="I279" i="1"/>
  <c r="AD70" i="8"/>
  <c r="AO341" i="12" s="1"/>
  <c r="AP341" i="12" s="1"/>
  <c r="AD84" i="8"/>
  <c r="AO369" i="12" s="1"/>
  <c r="AP369" i="12" s="1"/>
  <c r="AD69" i="8"/>
  <c r="AO339" i="12" s="1"/>
  <c r="AP339" i="12" s="1"/>
  <c r="I128" i="1"/>
  <c r="AD45" i="8"/>
  <c r="AO165" i="12" s="1"/>
  <c r="AP165" i="12" s="1"/>
  <c r="I46" i="1"/>
  <c r="AD31" i="8"/>
  <c r="AO79" i="12" s="1"/>
  <c r="AP79" i="12" s="1"/>
  <c r="AD73" i="8"/>
  <c r="AO347" i="12" s="1"/>
  <c r="AP347" i="12" s="1"/>
  <c r="I281" i="1"/>
  <c r="AD71" i="8"/>
  <c r="AO343" i="12" s="1"/>
  <c r="AP343" i="12" s="1"/>
  <c r="AD67" i="8"/>
  <c r="AO335" i="12" s="1"/>
  <c r="AP335" i="12" s="1"/>
  <c r="AQ359" i="12"/>
  <c r="AD66" i="8"/>
  <c r="AO333" i="12" s="1"/>
  <c r="AP333" i="12" s="1"/>
  <c r="I124" i="1"/>
  <c r="AD43" i="8"/>
  <c r="AO161" i="12" s="1"/>
  <c r="AP161" i="12" s="1"/>
  <c r="I9" i="1"/>
  <c r="AD26" i="8"/>
  <c r="AO42" i="12" s="1"/>
  <c r="AP42" i="12" s="1"/>
  <c r="I233" i="1"/>
  <c r="AD50" i="8"/>
  <c r="AO268" i="12" s="1"/>
  <c r="AP268" i="12" s="1"/>
  <c r="AD27" i="8"/>
  <c r="I277" i="1"/>
  <c r="AD65" i="8"/>
  <c r="AO331" i="12" s="1"/>
  <c r="AP331" i="12" s="1"/>
  <c r="I122" i="1"/>
  <c r="AD42" i="8"/>
  <c r="AO159" i="12" s="1"/>
  <c r="AP159" i="12" s="1"/>
  <c r="AD21" i="8"/>
  <c r="AO32" i="12" s="1"/>
  <c r="AP32" i="12" s="1"/>
  <c r="AD54" i="8"/>
  <c r="AO309" i="12" s="1"/>
  <c r="AP309" i="12" s="1"/>
  <c r="AD35" i="8"/>
  <c r="AO87" i="12" s="1"/>
  <c r="AP87" i="12" s="1"/>
  <c r="I126" i="1"/>
  <c r="AD44" i="8"/>
  <c r="AO163" i="12" s="1"/>
  <c r="AP163" i="12" s="1"/>
  <c r="I283" i="1"/>
  <c r="AD75" i="8"/>
  <c r="AO351" i="12" s="1"/>
  <c r="AP351" i="12" s="1"/>
  <c r="AD74" i="8"/>
  <c r="AO349" i="12" s="1"/>
  <c r="AP349" i="12" s="1"/>
  <c r="I271" i="1"/>
  <c r="AD60" i="8"/>
  <c r="AO321" i="12" s="1"/>
  <c r="AP321" i="12" s="1"/>
  <c r="I120" i="1"/>
  <c r="AD41" i="8"/>
  <c r="AO157" i="12" s="1"/>
  <c r="AP157" i="12" s="1"/>
  <c r="AD16" i="8"/>
  <c r="AO22" i="12" s="1"/>
  <c r="AP22" i="12" s="1"/>
  <c r="I285" i="1"/>
  <c r="AD80" i="8"/>
  <c r="AO361" i="12" s="1"/>
  <c r="AP361" i="12" s="1"/>
  <c r="AE36" i="8"/>
  <c r="J52" i="1" s="1"/>
  <c r="AE71" i="8"/>
  <c r="J281" i="1" s="1"/>
  <c r="AE50" i="8"/>
  <c r="J233" i="1" s="1"/>
  <c r="AE35" i="8"/>
  <c r="AE85" i="8"/>
  <c r="J287" i="1" s="1"/>
  <c r="AE70" i="8"/>
  <c r="J279" i="1" s="1"/>
  <c r="AE49" i="8"/>
  <c r="AE34" i="8"/>
  <c r="AE54" i="8"/>
  <c r="AE69" i="8"/>
  <c r="AE45" i="8"/>
  <c r="J128" i="1" s="1"/>
  <c r="AE31" i="8"/>
  <c r="J46" i="1" s="1"/>
  <c r="AE80" i="8"/>
  <c r="J285" i="1" s="1"/>
  <c r="AE67" i="8"/>
  <c r="AE44" i="8"/>
  <c r="J126" i="1" s="1"/>
  <c r="AE27" i="8"/>
  <c r="AE79" i="8"/>
  <c r="AE66" i="8"/>
  <c r="AE43" i="8"/>
  <c r="J124" i="1" s="1"/>
  <c r="AE26" i="8"/>
  <c r="J9" i="1" s="1"/>
  <c r="AE73" i="8"/>
  <c r="AE75" i="8"/>
  <c r="J283" i="1" s="1"/>
  <c r="AE65" i="8"/>
  <c r="J277" i="1" s="1"/>
  <c r="AE42" i="8"/>
  <c r="J122" i="1" s="1"/>
  <c r="AE84" i="8"/>
  <c r="AE74" i="8"/>
  <c r="AE60" i="8"/>
  <c r="J271" i="1" s="1"/>
  <c r="AE41" i="8"/>
  <c r="J120" i="1" s="1"/>
  <c r="AE21" i="8"/>
  <c r="AE16" i="8"/>
  <c r="AE11" i="8"/>
  <c r="AQ32" i="12" l="1"/>
  <c r="AQ42" i="12"/>
  <c r="X9" i="1" s="1"/>
  <c r="W9" i="1"/>
  <c r="W124" i="1"/>
  <c r="AQ161" i="12"/>
  <c r="X124" i="1" s="1"/>
  <c r="AQ339" i="12"/>
  <c r="AQ349" i="12"/>
  <c r="AQ309" i="12"/>
  <c r="AQ333" i="12"/>
  <c r="AQ347" i="12"/>
  <c r="AQ369" i="12"/>
  <c r="W277" i="1"/>
  <c r="AQ331" i="12"/>
  <c r="X277" i="1" s="1"/>
  <c r="W283" i="1"/>
  <c r="AQ351" i="12"/>
  <c r="X283" i="1" s="1"/>
  <c r="W46" i="1"/>
  <c r="AQ79" i="12"/>
  <c r="X46" i="1" s="1"/>
  <c r="W279" i="1"/>
  <c r="AQ341" i="12"/>
  <c r="X279" i="1" s="1"/>
  <c r="W287" i="1"/>
  <c r="AQ371" i="12"/>
  <c r="X287" i="1" s="1"/>
  <c r="W271" i="1"/>
  <c r="AQ321" i="12"/>
  <c r="X271" i="1" s="1"/>
  <c r="W281" i="1"/>
  <c r="AQ343" i="12"/>
  <c r="X281" i="1" s="1"/>
  <c r="AQ85" i="12"/>
  <c r="W233" i="1"/>
  <c r="AQ268" i="12"/>
  <c r="X233" i="1" s="1"/>
  <c r="W120" i="1"/>
  <c r="AQ157" i="12"/>
  <c r="X120" i="1" s="1"/>
  <c r="W126" i="1"/>
  <c r="AQ163" i="12"/>
  <c r="X126" i="1" s="1"/>
  <c r="W122" i="1"/>
  <c r="AQ159" i="12"/>
  <c r="X122" i="1" s="1"/>
  <c r="AQ335" i="12"/>
  <c r="W128" i="1"/>
  <c r="AQ165" i="12"/>
  <c r="X128" i="1" s="1"/>
  <c r="W52" i="1"/>
  <c r="AQ89" i="12"/>
  <c r="X52" i="1" s="1"/>
  <c r="AQ87" i="12"/>
  <c r="AQ22" i="12"/>
  <c r="W285" i="1"/>
  <c r="AQ361" i="12"/>
  <c r="X285" i="1" s="1"/>
  <c r="AA12" i="12"/>
  <c r="AB12" i="12" s="1"/>
  <c r="C371" i="12"/>
  <c r="B371" i="12"/>
  <c r="C361" i="12"/>
  <c r="B361" i="12"/>
  <c r="C351" i="12"/>
  <c r="B351" i="12"/>
  <c r="C341" i="12"/>
  <c r="B341" i="12"/>
  <c r="C331" i="12"/>
  <c r="B331" i="12"/>
  <c r="C321" i="12"/>
  <c r="B321" i="12"/>
  <c r="C268" i="12"/>
  <c r="B268" i="12"/>
  <c r="C157" i="12"/>
  <c r="B157" i="12"/>
  <c r="C89" i="12"/>
  <c r="B89" i="12"/>
  <c r="C79" i="12"/>
  <c r="B79" i="12"/>
  <c r="C32" i="12"/>
  <c r="B32" i="12"/>
  <c r="C22" i="12"/>
  <c r="B22" i="12"/>
  <c r="C12" i="12"/>
  <c r="B12" i="12"/>
  <c r="D26" i="8"/>
  <c r="B11" i="8"/>
  <c r="D11" i="8"/>
  <c r="D16" i="8"/>
  <c r="B21" i="8"/>
  <c r="D21" i="8"/>
  <c r="B26" i="8"/>
  <c r="B31" i="8"/>
  <c r="D31" i="8"/>
  <c r="B36" i="8"/>
  <c r="D36" i="8"/>
  <c r="B41" i="8"/>
  <c r="D41" i="8"/>
  <c r="B50" i="8"/>
  <c r="D50" i="8"/>
  <c r="B60" i="8"/>
  <c r="D60" i="8"/>
  <c r="B65" i="8"/>
  <c r="D65" i="8"/>
  <c r="B70" i="8"/>
  <c r="D70" i="8"/>
  <c r="B75" i="8"/>
  <c r="D75" i="8"/>
  <c r="B80" i="8"/>
  <c r="D80" i="8"/>
  <c r="B85" i="8"/>
  <c r="D85" i="8"/>
  <c r="AD12" i="12" l="1"/>
  <c r="AE12" i="12" l="1"/>
  <c r="AG12" i="12" l="1"/>
  <c r="AH12" i="12" s="1"/>
  <c r="AN12" i="12" l="1"/>
  <c r="AO12" i="12" s="1"/>
  <c r="AP12" i="12" s="1"/>
  <c r="AJ12" i="12"/>
  <c r="AK12" i="12" s="1"/>
  <c r="AL12" i="12" s="1"/>
  <c r="AQ12" i="12" l="1"/>
</calcChain>
</file>

<file path=xl/comments1.xml><?xml version="1.0" encoding="utf-8"?>
<comments xmlns="http://schemas.openxmlformats.org/spreadsheetml/2006/main">
  <authors>
    <author>Autor</author>
  </authors>
  <commentList>
    <comment ref="F10" authorId="0" shapeId="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<sst xmlns="http://schemas.openxmlformats.org/spreadsheetml/2006/main" count="7028" uniqueCount="2533">
  <si>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</si>
  <si>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</si>
  <si>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</si>
  <si>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</si>
  <si>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</si>
  <si>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</si>
  <si>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</si>
  <si>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</si>
  <si>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</si>
  <si>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</si>
  <si>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</si>
  <si>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CALOR Y RIESGO INHERENTE</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</si>
  <si>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</si>
  <si>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Probabilidad de ocurrencia</t>
  </si>
  <si>
    <t>Casi Seguro</t>
  </si>
  <si>
    <t>IMPACTO</t>
  </si>
  <si>
    <t>PROBABILIDAD</t>
  </si>
  <si>
    <t>NIVEL</t>
  </si>
  <si>
    <t>Probable</t>
  </si>
  <si>
    <t>Catastrófico</t>
  </si>
  <si>
    <t>Casi seguro</t>
  </si>
  <si>
    <t>EXTREMO</t>
  </si>
  <si>
    <t>Posible</t>
  </si>
  <si>
    <t>Improbable</t>
  </si>
  <si>
    <t>Rara Vez</t>
  </si>
  <si>
    <t>Insignificante</t>
  </si>
  <si>
    <t>Menor</t>
  </si>
  <si>
    <t>Moderado</t>
  </si>
  <si>
    <t>Mayor</t>
  </si>
  <si>
    <t>Impacto</t>
  </si>
  <si>
    <t>ALTO</t>
  </si>
  <si>
    <t>MODERADO</t>
  </si>
  <si>
    <t>BAJO</t>
  </si>
  <si>
    <t>MATRICES PARA VALORACIÓN DEL IMPACTO Y PROBABILIDAD DEL RIESGO DE CORRUPCIÓN</t>
  </si>
  <si>
    <t>Valoración de probabilidad de ocurrencia del riesgo</t>
  </si>
  <si>
    <t>Valoración de impacto del riesgo de corrupción</t>
  </si>
  <si>
    <t>Nivel</t>
  </si>
  <si>
    <t>Descriptor</t>
  </si>
  <si>
    <t>Descripción</t>
  </si>
  <si>
    <t>Frecuencia</t>
  </si>
  <si>
    <t>N°</t>
  </si>
  <si>
    <t>PREGUNTA:
Si el riesgo de corrupción se materializa podría . . .</t>
  </si>
  <si>
    <t>Respuesta</t>
  </si>
  <si>
    <t xml:space="preserve">Se espera que el evento ocurra en la mayoría de las circunstancias. </t>
  </si>
  <si>
    <t xml:space="preserve">Más de 1 vez al año. </t>
  </si>
  <si>
    <t>SI</t>
  </si>
  <si>
    <t>NO</t>
  </si>
  <si>
    <t xml:space="preserve">Es viable que el evento ocurra en la mayoría de las circunstancias. </t>
  </si>
  <si>
    <t xml:space="preserve">Al menos 1 vez en el último año. </t>
  </si>
  <si>
    <t>¿Afectar al grupo de funcionarios del proceso?</t>
  </si>
  <si>
    <t>¿Afectar el cumplimiento de metas y objetivos de la dependencia?</t>
  </si>
  <si>
    <t xml:space="preserve">El evento podrá ocurrir en algún momento. </t>
  </si>
  <si>
    <t xml:space="preserve">Al menos 1 vez en los últimos 2 años. </t>
  </si>
  <si>
    <t>¿Afectar el cumplimiento de misión de la entidad?</t>
  </si>
  <si>
    <t xml:space="preserve">El evento puede ocurrir en algún momento. </t>
  </si>
  <si>
    <t xml:space="preserve">Al menos 1 vez en los últimos 5 años. </t>
  </si>
  <si>
    <t>¿Afectar el cumplimiento de la misión del sector al que pertenece la entidad?</t>
  </si>
  <si>
    <t xml:space="preserve">El evento puede ocurrir solo en circunstancias excepcionales (poco comunes o anormales). </t>
  </si>
  <si>
    <t xml:space="preserve">No se ha presentado en los últimos 5 años. </t>
  </si>
  <si>
    <t>¿Generar pérdida de confianza de la entidad, afectando su reputación?</t>
  </si>
  <si>
    <t>¿Generar pérdida de recursos económicos?</t>
  </si>
  <si>
    <t>¿Afectar la generación de los productos o la prestación de servicios?</t>
  </si>
  <si>
    <t>Tratamiento del Riesgo</t>
  </si>
  <si>
    <t>¿Dar lugar al detrimento de calidad de vida de la comunidad por la pérdida del bien, servicios o recursos públicos?</t>
  </si>
  <si>
    <t>Tratamiento</t>
  </si>
  <si>
    <t>¿Generar pérdida de información de la entidad?</t>
  </si>
  <si>
    <t>Aceptar</t>
  </si>
  <si>
    <t>No se adopta ninguna medida que afecte la probabilidad o el impacto del riesgo. (Ningún riesgo de corrupción podrá ser aceptado).</t>
  </si>
  <si>
    <t>¿Generar intervención de los órganos de control, de la Fiscalía u otro ente?</t>
  </si>
  <si>
    <t>Reducir</t>
  </si>
  <si>
    <t>Se adoptan medidas para reducir la probabilidad o el impacto del riesgo, o ambos; por lo general conlleva a la implementación de controles.</t>
  </si>
  <si>
    <t>¿Dar lugar a procesos sancionatorios?</t>
  </si>
  <si>
    <t>Evitar</t>
  </si>
  <si>
    <t>Se abandonan las actividades que dan lugar al riesgo, es decir, no iniciar o no continuar con la actividad que lo provoca.</t>
  </si>
  <si>
    <t>¿Dar lugar a procesos disciplinarios?</t>
  </si>
  <si>
    <t>Compartir</t>
  </si>
  <si>
    <t>Se reduce la probabilidad o el impacto del riesgo transfiriendo o compartiendo una parte de este. Los riesgos de corrupción se pueden compartir pero no se puede transferir su responsabilidad.</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</si>
  <si>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</si>
  <si>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</si>
  <si>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</si>
  <si>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</si>
  <si>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</si>
  <si>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</si>
  <si>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</si>
  <si>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t>
  </si>
  <si>
    <t>Responder afirmativamente de UNA a CINCO pregunta (s) genera un impacto moderado.
Responder afirmativamente de SEIS a ONCE preguntas genera un impacto mayor.
Responder afirmativamente de DOCE a DIECINUEVE preguntas genera un impacto catastrófico</t>
  </si>
  <si>
    <t>Genera medianas consecuencias sobre la entidad</t>
  </si>
  <si>
    <t>Genera altas consecuencias sobre la entidad.</t>
  </si>
  <si>
    <t>Genera consecuencias desastrosas para la entidad</t>
  </si>
  <si>
    <t>MATRICES PARA VALORACIÓN DEL DISEÑO Y EJECUCIÓN DE LOS CONTROLES</t>
  </si>
  <si>
    <t>Valoración de la EJECUCIÓN del control</t>
  </si>
  <si>
    <t>Valoración del DISEÑO del control</t>
  </si>
  <si>
    <t>Rango de calificación de la ejecución</t>
  </si>
  <si>
    <t>Peso de la ejecución del control</t>
  </si>
  <si>
    <t>Criterio de evaluación</t>
  </si>
  <si>
    <t>Opción de respuesta al criterio de evaluación</t>
  </si>
  <si>
    <t>Peso en la evaluación del diseño del control</t>
  </si>
  <si>
    <t>Fuerte</t>
  </si>
  <si>
    <t>El control se ejecuta de manera consistente por parte del responsable.</t>
  </si>
  <si>
    <t>1.1 Asignación del responsable</t>
  </si>
  <si>
    <t>Asignado</t>
  </si>
  <si>
    <t>El control se ejecuta algunas veces por parte del responsable.</t>
  </si>
  <si>
    <t>No Asignado</t>
  </si>
  <si>
    <t>Débil</t>
  </si>
  <si>
    <t>El control no se ejecuta por parte del responsable.</t>
  </si>
  <si>
    <t>1.2 Segregación y autoridad del responsable</t>
  </si>
  <si>
    <t>Adecuado</t>
  </si>
  <si>
    <t>Inadecuado</t>
  </si>
  <si>
    <t>2. Periodicidad</t>
  </si>
  <si>
    <t>Oportuna</t>
  </si>
  <si>
    <t>Inoportuna</t>
  </si>
  <si>
    <t>3. Propósito</t>
  </si>
  <si>
    <t>Prevenir</t>
  </si>
  <si>
    <t>Detectar</t>
  </si>
  <si>
    <t>No es un control</t>
  </si>
  <si>
    <t>4. Cómo se realiza la actividad de control</t>
  </si>
  <si>
    <t>Confiable</t>
  </si>
  <si>
    <t>No confiable</t>
  </si>
  <si>
    <t>5.Qué pasa con las observaciones o desviaciones</t>
  </si>
  <si>
    <t>Se investigan oportunamente</t>
  </si>
  <si>
    <t>No se investigan oportunamente</t>
  </si>
  <si>
    <t>Evidencia de la ejecución del control</t>
  </si>
  <si>
    <t>Completa</t>
  </si>
  <si>
    <t>Incompleta</t>
  </si>
  <si>
    <t>No existe</t>
  </si>
  <si>
    <t>Si su calificación es entre 96 y 100</t>
  </si>
  <si>
    <t>Si su calificación es entre 86 y 95</t>
  </si>
  <si>
    <t>si su calificación es entre 0 y 85</t>
  </si>
  <si>
    <t>MATRICES PARA VALORACIÓN DE SOLIDEZ INDIVIDUAL Y DEL CONJUNTO DE LOS CONTROLES</t>
  </si>
  <si>
    <t>VALORACIÓN SOLIDEZ INDIVIDUAL DEL CONTROL</t>
  </si>
  <si>
    <t>VALORACIÓN SOLIDEZ DEL CONJUNTO DE LOS CONTROLES</t>
  </si>
  <si>
    <t>DISEÑO</t>
  </si>
  <si>
    <t>EJECUCIÓN</t>
  </si>
  <si>
    <t>SOLIDEZ INDIVIDUAL</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</si>
  <si>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</si>
  <si>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</si>
  <si>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</si>
  <si>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CANTIDAD DE CONTROLES AL RIESGO</t>
  </si>
  <si>
    <t>MATRIZ PARA CALCULO DE RIESGO RESIDUAL</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</si>
  <si>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</si>
  <si>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</si>
  <si>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</si>
  <si>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</si>
  <si>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</si>
  <si>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</si>
  <si>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</si>
  <si>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</si>
  <si>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Anexo 1 . Tipo de solicitud de modificación</t>
  </si>
  <si>
    <t>INCLUSIÓN</t>
  </si>
  <si>
    <t>ELIMINACIÓN</t>
  </si>
  <si>
    <t>ACTUALIZACIÓN</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</si>
  <si>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</si>
  <si>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</si>
  <si>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</si>
  <si>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http://www.agenciadetierras.gov.co/wp-content/uploads/2018/04/DEST-PoliItica-001-Riesgos-y-Oportunidades.pdf</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</si>
  <si>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</si>
  <si>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</si>
  <si>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</si>
  <si>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</si>
  <si>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</si>
  <si>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</si>
  <si>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NIVELES DE ACEPTACIÓN DEL RIESGO Y TRATAMIENTO</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</si>
  <si>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</si>
  <si>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</si>
  <si>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</si>
  <si>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</si>
  <si>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</si>
  <si>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</si>
  <si>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</si>
  <si>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</si>
  <si>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</si>
  <si>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</si>
  <si>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</si>
  <si>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</si>
  <si>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ANALISIS DEL CONTEXTO INSTITUCIONAL</t>
  </si>
  <si>
    <t>CONTEXTO EXTERNO</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</si>
  <si>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</si>
  <si>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</si>
  <si>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</si>
  <si>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</si>
  <si>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</si>
  <si>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</si>
  <si>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t>CONTEXTO INTERNO</t>
  </si>
  <si>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</si>
  <si>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</si>
  <si>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</si>
  <si>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</si>
  <si>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</si>
  <si>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</si>
  <si>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t>CONTEXTO DEL PROCESO</t>
  </si>
  <si>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</si>
  <si>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</si>
  <si>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</si>
  <si>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</si>
  <si>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</si>
  <si>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</si>
  <si>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</si>
  <si>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Direccionamiento Estratégico</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</si>
  <si>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</si>
  <si>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</si>
  <si>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
2. Dirección General.</t>
  </si>
  <si>
    <t>Comunicación y Gestión con Grupos de Interés.</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</si>
  <si>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</si>
  <si>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</si>
  <si>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</si>
  <si>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Inteligencia de la información.</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</si>
  <si>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</si>
  <si>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</si>
  <si>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</si>
  <si>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Gestión del Modelo de Atención.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</si>
  <si>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</si>
  <si>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</si>
  <si>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</si>
  <si>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Planificación del Ordenamiento Social de la Propiedad</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</si>
  <si>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</si>
  <si>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</si>
  <si>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t>
  </si>
  <si>
    <t>Seguridad Jurídica sobre la Titularidad de la Tierra y los Territorios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</si>
  <si>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</si>
  <si>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</si>
  <si>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</si>
  <si>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Acceso a la Propiedad de la Tierra y los Territorios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</si>
  <si>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</si>
  <si>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</si>
  <si>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t>
  </si>
  <si>
    <t>Administración de Tierras.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</si>
  <si>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</si>
  <si>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
4. Subdirección de Asuntos Étnicos.
5. UGT's.</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</si>
  <si>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</si>
  <si>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</si>
  <si>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1. Oficina del Planeación.</t>
  </si>
  <si>
    <t>Gestión de la Información</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</si>
  <si>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</si>
  <si>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</si>
  <si>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y Topografía).
2.Secretaria General.
3. Dirección de Gestión del Ordenamiento Social de la Propiedad.
4. Subdirección de Sistemas de Información de Tierras.</t>
  </si>
  <si>
    <t>Gestión del Talento Humano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</si>
  <si>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</si>
  <si>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</si>
  <si>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</si>
  <si>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Apoyo Jurídico</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</si>
  <si>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</si>
  <si>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</si>
  <si>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</si>
  <si>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Adquisición de Bienes y Servicios</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</si>
  <si>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</si>
  <si>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</si>
  <si>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</si>
  <si>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Administración de Bienes y Servicios</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</si>
  <si>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</si>
  <si>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</si>
  <si>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Gestión Financiera</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</si>
  <si>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</si>
  <si>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</si>
  <si>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Seguimiento, Evaluación y Mejora</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</si>
  <si>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</si>
  <si>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</si>
  <si>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</si>
  <si>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IDENTIFICACIÓN DEL RIESGO</t>
  </si>
  <si>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</si>
  <si>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FICHA DE IDENTIFICACIÓN DEL RIESGO</t>
  </si>
  <si>
    <t>OBJETIVO DEL PROCESO</t>
  </si>
  <si>
    <t>RESPONSABLES DEL PROCESO</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</si>
  <si>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</si>
  <si>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</si>
  <si>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</si>
  <si>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r>
      <t xml:space="preserve">¿QUÉ CONSECUENCIAS TENDRÍA SU MATERIALIZACIÓN?
</t>
    </r>
    <r>
      <rPr>
        <sz val="11"/>
        <color theme="1"/>
        <rFont val="Arial Narrow"/>
        <family val="2"/>
      </rPr>
      <t>Determinar los posibles efectos por la materialización del riesgo</t>
    </r>
  </si>
  <si>
    <t>RIESGO DE CORRUPCIÓN</t>
  </si>
  <si>
    <t>Acción u omisión</t>
  </si>
  <si>
    <t>Uso del poder</t>
  </si>
  <si>
    <t>Desviar la gestión de lo público</t>
  </si>
  <si>
    <t>Beneficio privado</t>
  </si>
  <si>
    <t>Establecer los lineamientos estratégicos y el esquema de operación de la Agencia Nacional de Tierras, asegurando la disponibilidad de los recursos necesarios para su aplicación.</t>
  </si>
  <si>
    <t>Riesgo 1</t>
  </si>
  <si>
    <t>Causa 1 Riesgo 1</t>
  </si>
  <si>
    <t>Consecuencia 1 Riesgo 1</t>
  </si>
  <si>
    <t>Causa 2 Riesgo 1</t>
  </si>
  <si>
    <t>Consecuencia 2 Riesgo 1</t>
  </si>
  <si>
    <t>Riesgo 2</t>
  </si>
  <si>
    <t>Causa 1 Riesgo 2</t>
  </si>
  <si>
    <t>Consecuencia 1 Riesgo 2</t>
  </si>
  <si>
    <t>Causa 2 Riesgo 2</t>
  </si>
  <si>
    <t>Consecuencia 2 Riesgo 2</t>
  </si>
  <si>
    <t>Riesgo 3</t>
  </si>
  <si>
    <t>Causa 1 Riesgo 3</t>
  </si>
  <si>
    <t>Consecuencia 1 Riesgo 3</t>
  </si>
  <si>
    <t>Causa 2 Riesgo 3</t>
  </si>
  <si>
    <t>Consecuencia 2 Riesgo 3</t>
  </si>
  <si>
    <t>Riesgo 4</t>
  </si>
  <si>
    <t>Causa 1 Riesgo 4</t>
  </si>
  <si>
    <t>Consecuencia 1 Riesgo 4</t>
  </si>
  <si>
    <t>Causa 2 Riesgo 4</t>
  </si>
  <si>
    <t>Consecuencia 2 Riesgo 4</t>
  </si>
  <si>
    <t>Riesgo 5</t>
  </si>
  <si>
    <t>Causa 1 Riesgo 5</t>
  </si>
  <si>
    <t>Consecuencia 1 Riesgo 5</t>
  </si>
  <si>
    <t>Causa 2 Riesgo 5</t>
  </si>
  <si>
    <t>Consecuencia 2 Riesgo 5</t>
  </si>
  <si>
    <t>Establecer lineamientos para la comunicación y coordinación intra e interinstitucional, que proporcione a los grupos de interés información veraz, objetiva y oportuna de la misión, objetivos y gestión de la Agencia Nacional de Tierras.</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</si>
  <si>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</si>
  <si>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Asegurar la atención al ciudadano, mediante los modelos de atención por oferta, demanda y descongestión, que permita detectar las necesidades de ordenamiento social de la propiedad rural.</t>
  </si>
  <si>
    <t>La posibilidad de ocurrencia de hechos de concusión o cohecho en la atención a la ciudadanía en la UGT’S, PAT’S y cualquier ventanilla de atención al ciudadano.</t>
  </si>
  <si>
    <t>Amenazas</t>
  </si>
  <si>
    <t>En cualquiera de los contactos con los usuarios y ciudadanos</t>
  </si>
  <si>
    <t>Pérdida de la credibilidad institucional e investigaciones y sanciones</t>
  </si>
  <si>
    <t>Sobornos</t>
  </si>
  <si>
    <t>Oportunidad para estafas a ciudadanos</t>
  </si>
  <si>
    <t>Determinar las acciones necesarias a cargo de la Entidad para consolidar el Ordenamiento Social de la Propiedad Rural considerando los modelos de atención por oferta, demanda y descongestión.</t>
  </si>
  <si>
    <t>Posibilidad de trafico de influencias en el levantamiento de información durante la implementación de Planes de Ordenamiento Social de la Propiedad para favorecer a terceros.</t>
  </si>
  <si>
    <t>Presencia de intereses particulares, financieros y/o políticos</t>
  </si>
  <si>
    <t>Multa y sanción del ente regulador</t>
  </si>
  <si>
    <t>Desconocimiento por parte de la comunidad campesina y étnica sobre el modelo de atención por oferta en la implementación de los Planes de Ordenamiento</t>
  </si>
  <si>
    <t>perdida de credibilidad institucional</t>
  </si>
  <si>
    <t>Posibilidad de concusión o cohecho por inscripción, valoración y calificación en el Registro de Sujetos de Ordenamiento</t>
  </si>
  <si>
    <t>Falta de ética profesional del funcionario o personal vinculado a la entidad.</t>
  </si>
  <si>
    <t>En el proceso de inscripción en el RESO</t>
  </si>
  <si>
    <t>Deterioro de la imagen institucional.</t>
  </si>
  <si>
    <t>Desconocimiento de las sanciones penales y disciplinarias que se configuran con la materialización del riesgo</t>
  </si>
  <si>
    <t>Hallazgos, observaciones y/o acciones sancionatorias por parte de los organismos de control.</t>
  </si>
  <si>
    <t>Posibilidad de prevaricato por inscripción, valoración y calificación en el Registro de Sujetos de Ordenamiento</t>
  </si>
  <si>
    <t>Desconocimiento de la normatividad y lineamientos establecidos para el desarrollo de valoración y calificación en el registro de sujetos de ordenamiento</t>
  </si>
  <si>
    <t>En el proceso de valoración y calificación puede alterarse u omitir información</t>
  </si>
  <si>
    <t>Pérdida de la credibilidad institucional.</t>
  </si>
  <si>
    <t>Influencia de actores externos con el fin de obtener un provecho propio o para un tercero</t>
  </si>
  <si>
    <t>Demandas contra la entidad y/o funcionarios</t>
  </si>
  <si>
    <t>Adelantar los procedimientos administrativos especiales agrarios y acompañar la formalización de los bienes privados, para establecer la naturaleza jurídica y la relación con la tierra.</t>
  </si>
  <si>
    <t>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</si>
  <si>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</si>
  <si>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</si>
  <si>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Desgaste administrativo para subsanar la actuación.</t>
  </si>
  <si>
    <t>Servidores públicos o colaboradores de la Dirección de Gestión Jurídica de Tierras, las subdirecciones adscritas y las Unidades de Gestión Territorial con funciones delegadas, se aparten del cumplimiento normativo o de los procedimientos internos establecidos por la ANT.</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</si>
  <si>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</si>
  <si>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</si>
  <si>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Prestar servicios de tecnologías de información y comunicaciones, y geografía y topografía oportunos para la operación y la toma de decisiones de la Agencia.</t>
  </si>
  <si>
    <t>Por la filtración y divulgación de información que deba mantenerse en reserva</t>
  </si>
  <si>
    <t>Durante los procesos institucionales de la entidad</t>
  </si>
  <si>
    <t>Lo que generaría la indebida ocupación del predio - Invasión de tierras.</t>
  </si>
  <si>
    <t xml:space="preserve">Filtración y divulgación de datos específicos del negocio jurídico </t>
  </si>
  <si>
    <t>En el marco de los procesos institucionales de la entidad</t>
  </si>
  <si>
    <t>Lo que generaría  la aparición de falsos tramitadores</t>
  </si>
  <si>
    <t>En coyunturas electorales y/o ofertas institucionales de la entidad</t>
  </si>
  <si>
    <t>Lo que generaría el beneficio particular del tercero con el uso indebido de la imagen institucional.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</si>
  <si>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</si>
  <si>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Beneficios particulares del colaborador.</t>
  </si>
  <si>
    <t>1. Investigaciones y sanciones.</t>
  </si>
  <si>
    <t>2. Presiones indebidas.</t>
  </si>
  <si>
    <t xml:space="preserve">2. Caducidad de la potestad administrativa sancionatoria </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</si>
  <si>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</si>
  <si>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</si>
  <si>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</si>
  <si>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Presión indebida por parte de jefes o superiores lo cual conlleva a verificación sesgada de cumplimiento de requisitos de vinculación.</t>
  </si>
  <si>
    <t>Perdida de la credibilidad institucional</t>
  </si>
  <si>
    <t>Asesorar y dar soporte jurídico a las diferentes dependencias, a través de la emisión de conceptos y demás soportes legales que sean necesarios, así como realizar todas las actuaciones tendientes a la debida defensa de los intereses de la entidad.</t>
  </si>
  <si>
    <t>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</si>
  <si>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1. Amenazas o presiones indebidas.</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</si>
  <si>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emite una resolución arbitraria en un asunto administrativo o judicial contraria a la ley.</t>
  </si>
  <si>
    <t>2. Intereses personales y/o profesionales del colaborador</t>
  </si>
  <si>
    <t>2. Detrimento patrimonial
3. Perdida de credibilidad institucional (interna y externa)</t>
  </si>
  <si>
    <t>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</si>
  <si>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El presente riesgo tiene la posibilidad de materializarse cuando la emisión de conceptos jurídicos, la gestión del cobro coactivo o las respuestas a demandas, a las acciones de tutela y demás requerimientos de los jueces de la república, se asigna por reparto y el funcionario o contratista responsable, solicita, acepta u ofrece dinero, regalos o favores a cambio de un acto relacionado con la ejecución de las actuaciones administrativas a su cargo.</t>
  </si>
  <si>
    <t xml:space="preserve"> Adelantar la adquisición de bienes y/o servicios de la Agencia a través de los mecanismos definidos para la selección, elaboración, celebración, formalización, ejecución, terminación y/o liquidación de los contratos.</t>
  </si>
  <si>
    <t>En cualquier fase del proceso de contratación.</t>
  </si>
  <si>
    <t>Detrimento patrimonial.</t>
  </si>
  <si>
    <t>Investigaciones y sanciones por parte de órganos de control, así como pérdida de credibilidad institucional.</t>
  </si>
  <si>
    <t>Gestionar la Administración y mantenimiento de bienes y servicios necesarios para la ejecución de los procesos de la entidad.</t>
  </si>
  <si>
    <t>Desconocimiento de los procedimientos de usos de bienes de la Agencia Nacional de Tierras</t>
  </si>
  <si>
    <t>En el uso y asignación de los bienes de la Agencia Nacional de Tierras</t>
  </si>
  <si>
    <t xml:space="preserve">Detrimento patrimonial e investigaciones y sanciones </t>
  </si>
  <si>
    <t>Falta de controles en la asignación y actualización de bienes en el aplicativo</t>
  </si>
  <si>
    <t>Aumento de costos en mantenimiento y adquisición de bienes</t>
  </si>
  <si>
    <t>Administrar los recursos e información financiera con base en las necesidades de las dependencias de la Agencia y organismos estatales requirentes, a través de mecanismos de dirección, registro, ejecución, control y seguimiento de los recursos</t>
  </si>
  <si>
    <t>Fallas en el control de los requisitos para la causación económica</t>
  </si>
  <si>
    <t>Desde la recepción de cuentas hasta el pago al beneficiario final</t>
  </si>
  <si>
    <t>Detrimento patrimonial</t>
  </si>
  <si>
    <t>Desconocimiento del procedimiento de pagos y listas de chequeo</t>
  </si>
  <si>
    <t>Investigaciones y sanciones por parte de órganos de control, así como perdida de credibilidad institucional</t>
  </si>
  <si>
    <t>Analizar la información proveniente de la retroalimentación del desempeño de procesos, planes, programas y proyectos, para la toma de decisiones y formulación de nuevas acciones orientadas a elevar el nivel de cumplimiento, transparencia y mejora institucional</t>
  </si>
  <si>
    <t>VALORACIÓN DEL RIESGO INHERENTE</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</si>
  <si>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</si>
  <si>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FICHA DE VALORACIÓN DEL RIESGO INHERENTE</t>
  </si>
  <si>
    <t>DESCRIPCIÓN DEL RIESGO</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</si>
  <si>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</si>
  <si>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r>
      <rPr>
        <b/>
        <i/>
        <sz val="18"/>
        <color theme="1"/>
        <rFont val="Arial Narrow"/>
        <family val="2"/>
      </rPr>
      <t>Valor Probabilidad</t>
    </r>
    <r>
      <rPr>
        <i/>
        <sz val="14"/>
        <color theme="1"/>
        <rFont val="Arial Narrow"/>
        <family val="2"/>
      </rPr>
      <t xml:space="preserve"> (celda de calculo automatizado)</t>
    </r>
  </si>
  <si>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</si>
  <si>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r>
      <rPr>
        <b/>
        <i/>
        <sz val="18"/>
        <color theme="1"/>
        <rFont val="Arial Narrow"/>
        <family val="2"/>
      </rPr>
      <t>Valor Impacto</t>
    </r>
    <r>
      <rPr>
        <i/>
        <sz val="14"/>
        <color theme="1"/>
        <rFont val="Arial Narrow"/>
        <family val="2"/>
      </rPr>
      <t xml:space="preserve"> (celda de calculo automatizado)</t>
    </r>
  </si>
  <si>
    <t>RIESGO INHERENTE</t>
  </si>
  <si>
    <t>OPCIÓN DE MANEJO</t>
  </si>
  <si>
    <t>Total respuestas afirmativas</t>
  </si>
  <si>
    <t>si</t>
  </si>
  <si>
    <t>DISEÑO Y VALORACIÓN DE CONTROLES</t>
  </si>
  <si>
    <t>FICHA DE DISEÑO Y VALORACIÓN DE LOS CONTROLES</t>
  </si>
  <si>
    <t>VALORACIÓN DEL RIESGO RESIDUAL</t>
  </si>
  <si>
    <t>DISEÑO DE CONTROLES</t>
  </si>
  <si>
    <t>VALORACIÓN DEL DISEÑO DEL CONTROL</t>
  </si>
  <si>
    <t>VALORACIÓN DE LA EJECUCIÓN DEL CONTROL</t>
  </si>
  <si>
    <t>SOLIDEZ INDIVIDUAL DEL CONTROL</t>
  </si>
  <si>
    <r>
      <t xml:space="preserve">Ajuste en mapa de calor </t>
    </r>
    <r>
      <rPr>
        <sz val="18"/>
        <color theme="1"/>
        <rFont val="Arial Narrow"/>
        <family val="2"/>
      </rPr>
      <t>(celda de calculo automatizado)</t>
    </r>
  </si>
  <si>
    <r>
      <t xml:space="preserve">Nuevo valor Probabilidad </t>
    </r>
    <r>
      <rPr>
        <sz val="18"/>
        <color theme="1"/>
        <rFont val="Arial Narrow"/>
        <family val="2"/>
      </rPr>
      <t>(celda de calculo automatizado)</t>
    </r>
  </si>
  <si>
    <t>PROBABILIDAD RESIDUAL</t>
  </si>
  <si>
    <r>
      <t>Nuevo valor Impacto</t>
    </r>
    <r>
      <rPr>
        <sz val="18"/>
        <color theme="1"/>
        <rFont val="Arial Narrow"/>
        <family val="2"/>
      </rPr>
      <t>(celda de calculo automatizado)</t>
    </r>
  </si>
  <si>
    <t>IMPACTO RESIDUAL</t>
  </si>
  <si>
    <t>RIESGO RESIDUAL</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</si>
  <si>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</si>
  <si>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</si>
  <si>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</si>
  <si>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</si>
  <si>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</si>
  <si>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</si>
  <si>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</si>
  <si>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</si>
  <si>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</si>
  <si>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</si>
  <si>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</si>
  <si>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</si>
  <si>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</si>
  <si>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</si>
  <si>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Resultado de evaluación del diseño del control</t>
  </si>
  <si>
    <t>Rango de calificación del diseño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</si>
  <si>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</si>
  <si>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</si>
  <si>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</si>
  <si>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</si>
  <si>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</si>
  <si>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</si>
  <si>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</si>
  <si>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</si>
  <si>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</si>
  <si>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SOLIDEZ</t>
  </si>
  <si>
    <t>PESO</t>
  </si>
  <si>
    <t>Acción preventiva</t>
  </si>
  <si>
    <t>Semestral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</si>
  <si>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</si>
  <si>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Dar a conocer los canales de atención oficiales de la Agencia Nacional de Tierras, informando sobre la gratuidad de los trámites de la ANT resaltando los medio por medio de los cuales se pueden denunciar los posibles hechos de corrupción.</t>
  </si>
  <si>
    <t xml:space="preserve">En caso de obtener resultados de posible riesgo de corrupción por ofrecer promesa de éxito para beneficio personal, se informa a la Oficina del Inspector de Tierras, para el trámite pertinente. </t>
  </si>
  <si>
    <t>Banners publicados y/o mensajes enviados y/o piezas informativas publicadas.</t>
  </si>
  <si>
    <t xml:space="preserve">Campañas comunicativas y de sensibilización frente al conocimiento de los canales de atención y de denuncia, así como las gratuidad de trámites en la ANT. </t>
  </si>
  <si>
    <t>Trimestral</t>
  </si>
  <si>
    <t xml:space="preserve">Informar a la ciudadanía que se comunica por el canal telefónico sobre la gratuidad de los trámites de la Agencia Nacional de Tierras. </t>
  </si>
  <si>
    <t>Grabación de la llamada en CallCenter</t>
  </si>
  <si>
    <t>Aplicación del protocolo de atención en el canal telefónico que incluya libreto frente a la gratuidad en los trámites el cual será consolidado con una muestra trimestral.</t>
  </si>
  <si>
    <t>Cada vez que se implemente un Plan de Ordenamiento Social de la Propiedad en un municipio programado.</t>
  </si>
  <si>
    <t xml:space="preserve">Fortalecer la  vigilancia ciudadana durante la implementación de POSPR </t>
  </si>
  <si>
    <t>Mediante espacios de socialización y articulación con la comunidades campesinas y étnicas, presentar o socializar en los municipios programados la intervención en el marco de la implementación de POSPR,  incluyendo la difusión de mensajes claves anticorrupción. 
Por lo tanto, en estos espacios de implementación de POSPR a través de los gestores comunitarios se recolecta información física y jurídica como parte de los métodos directos o colaborativos.</t>
  </si>
  <si>
    <t>1. Se remiten las informaciones asociadas a presuntos actos de corrupción  a la Oficina del Inspector de Tierras.</t>
  </si>
  <si>
    <t>1. Listados de asistencia 
2. Presentaciones dirigidas a la comunidad o guiones comunicativos</t>
  </si>
  <si>
    <t xml:space="preserve">Realizar espacios de socialización y articulación con la comunidades en la implementación de los POSPR en el marco de la  cultura de la veeduría  y  rendición de cuenta </t>
  </si>
  <si>
    <t>Cuatrimestral</t>
  </si>
  <si>
    <t>Controlar el acceso a la plataforma tecnológica</t>
  </si>
  <si>
    <t>A través del diligenciamiento de acuerdo de confidencialidad</t>
  </si>
  <si>
    <t>sin acuerdo de confidencialidad no es posible contar con acceso al Sistema para su respectivo registro</t>
  </si>
  <si>
    <t>Acuerdos de confidencialidad por vigencia del contrato para funcionarios o contratistas cuyo objeto contractual esté relacionado con el proceso de inclusión al RESO</t>
  </si>
  <si>
    <t>Acceso controlado a la información a través de permisos para el ingreso al SIT (RESO)</t>
  </si>
  <si>
    <t>Informar a los funcionarios o contratistas cuyo objeto contractual este relacionado con el proceso de inclusión o no al RESO sobre cambios que se hayan presentado en el proceso de valoración/calificación</t>
  </si>
  <si>
    <t>A través de reuniones y correos electrónicos en los cuales se informa sobre los ajustes y actualizaciones del proceso de valoración y calificación</t>
  </si>
  <si>
    <t xml:space="preserve">Si no se realizan las retroalimentaciones sobre las actualizaciones en el proceso de valoración y calificación, es posible que se altere o omita información al momento de analizar las solicitudes de inclusión al RESO </t>
  </si>
  <si>
    <t>Listados de asistencia, presentaciones o enlaces de grabaciones a través de Teams</t>
  </si>
  <si>
    <t>Retroalimentaciones al equipo RESO y/o SSIT sobre el proceso de valoración y calificación en el Registro de Sujetos de Ordenamiento.</t>
  </si>
  <si>
    <t>Por Demanda</t>
  </si>
  <si>
    <t>Cotejar que la actuación administrativa descrita en el proyecto de acto administrativo y las decisiones u órdenes que este contiene, concuerden con los elementos probatorios y documentos complementarios que hacen parte del expediente, de acuerdo con la normatividad vigente.</t>
  </si>
  <si>
    <t>Los líderes/revisores de cada proceso revisan los actos administrativos que se proyectan por parte de los abogados sustanciadores de las Subdirecciones;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</si>
  <si>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sustanciador, con el fin de que sean subsanadas las irregularidades identificadas.</t>
  </si>
  <si>
    <t>Listado de los actos administrativos revisados por los líderes/revisores de las Subdirecciones, donde contenga el número del expediente y el número del acto administrativo que están en los sistemas de información de la ANT.</t>
  </si>
  <si>
    <t>Revisar el proyecto de acto administrativo por parte de los líderes/revisores de procesos agrarios y de formalización de la propiedad privada rural,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</si>
  <si>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PERMANENTE: Debido a que no es posible establecer una periodicidad ya que la gestión de divulgación de contenidos no tiene fechas estipuladas.</t>
  </si>
  <si>
    <t>La prevención de una posible filtración en la divulgación de información emitida por la ANT.</t>
  </si>
  <si>
    <t>El control debe aprobar y validar los contenidos en una plantilla que evidencie los filtros de aprobaciones previos a la divulgación en los canales internos y externos.</t>
  </si>
  <si>
    <t xml:space="preserve">La prevención de una posible filtración y divulgación de datos específicos de un negocio jurídico que esté adelantando la ANT en el marco de sus programas institucionales. </t>
  </si>
  <si>
    <t>La prevención de una posible suplantación de la vocería oficial de la ANT.</t>
  </si>
  <si>
    <t>Las actividades deben ser acordes a un manual de vocería.</t>
  </si>
  <si>
    <t>Mensual</t>
  </si>
  <si>
    <t>Se investigan y resuelven oportunamente</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</si>
  <si>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</si>
  <si>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t>
  </si>
  <si>
    <t>Prevenir la materialización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t>
  </si>
  <si>
    <t>Prevenir la materialización de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t>
  </si>
  <si>
    <t>Cada vez que se adelante un proceso contractual.</t>
  </si>
  <si>
    <t>Analizar la pertinencia de la modalidad de selección a emplear para determinada contratación, los términos y requisitos definidos en los documentos del proceso y verificar que el proceso contractual esté incluido en el Plan Anual de Adquisiciones (PAABS) de la entidad, así como el cumplimiento de requisitos y condiciones establecidas por parte de los proveedores.</t>
  </si>
  <si>
    <t>El profesional de contratos realizará lo siguiente:
* Constatar autorizaciones o avales del Comité de Contratación de la entidad para llevar a cabo determinados procesos de adquisición de bienes y/o servicios (revisión de Actas de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t>
  </si>
  <si>
    <t>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t>
  </si>
  <si>
    <t>Actas de mesas de trabajo.
Correos electrónicos.
(Las mesas de trabajo se realizarán cuando sea requerido, de lo contrario las observaciones se realizarán mediante correos electrónicos).</t>
  </si>
  <si>
    <t>Revisar y verificar el diligenciamiento de los documentos precontractuales a través del acompañamiento a la coordinación contractual y de ser necesario, convocar mesas de trabajo con el propósito de revisar las observaciones y sugerencias técnico-jurídicas correspondientes.</t>
  </si>
  <si>
    <t>Verificar el buen estado y uso de los bienes de la Agencia Nacional de Tierras, a través de un seguimiento al inventario de la entidad</t>
  </si>
  <si>
    <t>En el caso de detectar daños o pérdidas en los bienes, se procederá a solicitar por medio del aplicativo Aranda el mantenimiento del bien, para las pérdidas de los bienes se deberá diligenciar el ADMBS-FT-002 INFORME DE PÉRDIDA O FALTANTE DE INVENTARIO y se remitirá a la Oficina de Control Interno Disciplinario.</t>
  </si>
  <si>
    <t>Reporte mensual en donde se indique a detalle la relación de bienes devolutivos de la Agencia Nacional de Tierras, teniendo en cuenta las bajas de la entidad.</t>
  </si>
  <si>
    <t>Verificación del cumplimiento de los requisitos proporcionados para el pago de las cuentas de los colaboradores de la Entidad.</t>
  </si>
  <si>
    <t>El responsable de cada un de las cuentas, debe subir todos los documentos requeridos para la legalización de la cuenta en el Aplicativo KLIC conforme a los requisitos establecidos. La subdirección Administrativa y Financiera las verifica y tramita para su debido pago.</t>
  </si>
  <si>
    <t>Cuando se devuelve y/o se rechaza la cuenta en tramite, el Aplicativo KLIC notifica a el responsable de la cuenta con la debida justificación del rechazo.</t>
  </si>
  <si>
    <t>Reporte de rechazos de cuentas</t>
  </si>
  <si>
    <t>Analizar los rechazos generados por el Aplicativo KLIC de las cuentas radicadas</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</si>
  <si>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</si>
  <si>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</si>
  <si>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</si>
  <si>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</si>
  <si>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</si>
  <si>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</si>
  <si>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</si>
  <si>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</si>
  <si>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</si>
  <si>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</si>
  <si>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</si>
  <si>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</si>
  <si>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</si>
  <si>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</si>
  <si>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</si>
  <si>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</si>
  <si>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</si>
  <si>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</si>
  <si>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</si>
  <si>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</si>
  <si>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</si>
  <si>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</si>
  <si>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</si>
  <si>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</si>
  <si>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</si>
  <si>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</si>
  <si>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</si>
  <si>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</si>
  <si>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</si>
  <si>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</si>
  <si>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</si>
  <si>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</si>
  <si>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</si>
  <si>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</si>
  <si>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</si>
  <si>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</si>
  <si>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</si>
  <si>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</si>
  <si>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</si>
  <si>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</si>
  <si>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</si>
  <si>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</si>
  <si>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</si>
  <si>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CORRUPCIÓN</t>
  </si>
  <si>
    <t>Capacitar a los agentes de servicio al ciudadano sobre:
1. Sanciones disciplinarias - Control Interno Disciplinario.
2. Manejo de situaciones bajo presiones indebidas de partes interesadas
3. Manejo de situaciones difíciles y amenaza.</t>
  </si>
  <si>
    <t>No. De capacitaciones realizadas/No. De capacitaciones programadas</t>
  </si>
  <si>
    <t>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</si>
  <si>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ANT/numero de municipios programados para la implementación de POSPR</t>
  </si>
  <si>
    <t>Número Unidades de Intervención validadas/Numero de unidades de intervención programadas para validación</t>
  </si>
  <si>
    <t>Realizar capacitaciones sobre el procedimiento de RESO, incluyendo las consecuencias que acarrea las modificaciones y/o divulgación de información para beneficio de un tercero para inclusión o no al Registro de Sujetos de Ordenamiento.</t>
  </si>
  <si>
    <t>Número de capacitaciones realizadas/Número de capacitaciones programadas</t>
  </si>
  <si>
    <t>Realizar la validación de la información obtenida de los cruces de la consulta del ciudadano en diferentes fuentes externas para inclusión al RESO</t>
  </si>
  <si>
    <t>Numero de informes con la relación de las solicitudes de inclusión o no al RESO derivado de la segunda valoración</t>
  </si>
  <si>
    <t>Actualizar y depurar el inventario de procesos agrarios.</t>
  </si>
  <si>
    <t>Gestionar la sensibilización sobre conflicto de intereses a contratistas y colaboradores de la Dirección de Gestión Jurídica de Tierras y las subdirecciones a cargo .</t>
  </si>
  <si>
    <t>Socializar los instrumentos del Sistema Integrado de Gestión del proceso de Seguridad Jurídica sobre la Titularidad de la Tierra y los Territorios a los colaboradores de la Dirección de Gestión Jurídica de Tierras y las Subdirecciones a cargo.</t>
  </si>
  <si>
    <t xml:space="preserve">Número de socializaciones realizadas /Numero de socializaciones programas </t>
  </si>
  <si>
    <t xml:space="preserve">Las respuestas a las solicitudes de información a medios, de igual forma, los datos suministrados a los periodistas deben ser aprobados y deben salir por el Equipo de Comunicaciones - Dirección General. </t>
  </si>
  <si>
    <t>La creación y socialización por canales internos del Manual de Vocería de la Agencia Nacional de Tierras a los funcionarios y contratistas de la entidad.</t>
  </si>
  <si>
    <t>Socializaciones realizadas a funcionarios y contratista ANT X 100 / Socializaciones programadas</t>
  </si>
  <si>
    <t>Revisión y aprobación de la ficha técnica de cumplimiento de requisitos al momento de realizarse la vinculación del personal a la planta de personal de la ANT</t>
  </si>
  <si>
    <t xml:space="preserve">Actualización y publicación del Normograma </t>
  </si>
  <si>
    <t>Cumplimiento: # de Normogramas actualizados publicado / año</t>
  </si>
  <si>
    <t xml:space="preserve">Celebración de sesiones del Comité de Conciliación de la Entidad </t>
  </si>
  <si>
    <t>Impacto: # de sesiones del comité de Conciliación en el año (evidencia: actas de comité vigencia 2024)</t>
  </si>
  <si>
    <t>Monitoreo a las respuestas que proyectan los responsables de gestionar las providencias judiciales y los requerimientos en procesos de Restitución de Tierras que vinculan a la ANT,  mediante la matriz de seguimiento al reparto y gestión, en la cual se relacionan los radicados de las entradas y de las respuestas dadas por los responsables de proyectarla.</t>
  </si>
  <si>
    <t>Elaborar lineamientos, sobre asuntos relacionados con la actividad contractual y el ejercicio de supervisión mediante: Memorando y/o circulares, a la vez de realizar su respectiva socialización</t>
  </si>
  <si>
    <t>Documentos elaborados y socializados</t>
  </si>
  <si>
    <t>Realizar el levantamiento del inventario de la Entidad a nivel nacional</t>
  </si>
  <si>
    <t>Bienes actualizados en la herramienta Apoteosys / Bienes devolutivos de la entidad</t>
  </si>
  <si>
    <t>Socializaciones realizadas</t>
  </si>
  <si>
    <t xml:space="preserve">Socializar a los contratistas de la entidad sobre la documentación requerida para el trámite de cuentas. </t>
  </si>
  <si>
    <t>Comunicación de socialización</t>
  </si>
  <si>
    <t>ANEXO - Solicitud de modificaciones a la Versión 1 del Mapa de Riesgos de Corrupción</t>
  </si>
  <si>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</si>
  <si>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DEPENDENCIA SOLICITANTE</t>
  </si>
  <si>
    <t>TIPO DE SOLICITUD</t>
  </si>
  <si>
    <t>SOLICITUD</t>
  </si>
  <si>
    <t>JUSTIFICACIÓN</t>
  </si>
  <si>
    <t>CONCEPTO OFICINA DEL INSPECTOR</t>
  </si>
  <si>
    <t>CONCEPTO OFICINA DE PLANEACIÓN</t>
  </si>
  <si>
    <t xml:space="preserve">Brindar información a los usuarios sobre la gratuidad de los trámites que se adelantan en la ANT y hacer de forma visible los canales de atención mediante los cuales los usuarios pueden hacer denuncias ante posibles hechos de corrupción. </t>
  </si>
  <si>
    <t xml:space="preserve">Informar a la ciudadanía sobre la gratuidad en los trámites realizados por la Agencia Nacional de Tierras, de igual manera visibilizar los canales de atención por medio de los cuales se pueden denunciar los posibles hechos de concusión. </t>
  </si>
  <si>
    <t>Publicar información referente a los trámites de la Agencia Nacional de Tierras, así como hacer visibles los canales de atención por medio de los cuales se pueden denunciar los posibles hechos de concusión.</t>
  </si>
  <si>
    <t xml:space="preserve">En caso de obtener resultados de posible riesgo de concusión o cohecho por ofrecer promesa de éxito para beneficio personal, se informa a la Oficina del Inspector de Tierras, para el trámite pertinente. </t>
  </si>
  <si>
    <t>Verificar la adecuada atención al ciudadano</t>
  </si>
  <si>
    <t>Se notificará al jefe inmediato para que se tomen las acciones necesarias para evitar que la situación se siga presentando</t>
  </si>
  <si>
    <t>Encuesta aplicada</t>
  </si>
  <si>
    <t>Aplicar encuesta de consulta ciudadana</t>
  </si>
  <si>
    <t>El funcionario asignado por el coordinador de la UGT HUILA, debe cumplir con el perfil  para esta función, lo cual conlleva  a garantizarnos su autoridad en la actividad, seguidamente debe analizar las diferentes variantes para la prevención, brindando información eficaz y veraz por medios de comunicación, actuar de conformidad con formatos, plantillas y guiones de atención definidos para responder peticiones y llegar a las comunidades para socializar la información deseada.</t>
  </si>
  <si>
    <t xml:space="preserve">Cuando los funcionarios pidan dadivas no se materialicen </t>
  </si>
  <si>
    <t>UGT CUNDINAMARCA - Enlace de planeación y/o jurídico.</t>
  </si>
  <si>
    <t>Validar que los procesos de atención a la ciudadanía en la UGT Magdalena son claros y transparentes.</t>
  </si>
  <si>
    <t>Revisar las PRQRS recibidas y la información de las jornadas de socialización en territorio para identificar casos de cohecho o concusión y situaciones de vulnerabilidad de ocurrencia en la atención a la ciudadanía.</t>
  </si>
  <si>
    <t>Si en la revisión de la información se detectan factores o situaciones de vulnerabilidad o la ocurrencia de delitos  de cohecho o concusión se procede a la notificación de los casos a quien corresponda para las sanciones a las que haya lugar o se realicen los ajustes en los procesos y procedimientos en los protocolos de atención.</t>
  </si>
  <si>
    <t xml:space="preserve">Resultados de la revisión de PQRS e información de las jornadas de socialización en territorio.
Notificación de casos de cohecho o concusión en cuanto se presenten (correos electrónicos).
</t>
  </si>
  <si>
    <t>SECRETARIA GENERAL - Servicio al Ciudadano</t>
  </si>
  <si>
    <t xml:space="preserve">Mesa de trabajo </t>
  </si>
  <si>
    <t>Publicar información referente a los trámites de la Agencia Nacional de Tierras, así como hacer visibles los canales de atención por medio de los cuales se pueden denunciar los posibles hechos de corrupción</t>
  </si>
  <si>
    <t xml:space="preserve"> Baja participación por parte de subdirecciones.</t>
  </si>
  <si>
    <t>Mesa de trabajo que aborda la revisión de visitas programadas y tiempos de ejecución.</t>
  </si>
  <si>
    <t xml:space="preserve">UGT CAUCA - Abogado Equipo Base </t>
  </si>
  <si>
    <t>Revisar las acciones desarrolladas por los colaboradores y funcionarios de la UGT en los trámites solicitados por entidades y la ciudadanía:</t>
  </si>
  <si>
    <t>Verificar la actuación desarrollada en la UGT en relación a los PQRSD realizados por parte de la ciudadanía</t>
  </si>
  <si>
    <t>Jornada enfocada en la revisión de solicitudes presenciales y virtuales, y verificación de actuaciones en la UGT.</t>
  </si>
  <si>
    <t xml:space="preserve">Número de capacitaciones realizadas / Número de capacitaciones programadas </t>
  </si>
  <si>
    <t>SECRETARIA GENERAL - Equipo servicio al ciudadano</t>
  </si>
  <si>
    <t>UGT CAQUETA - Personal de servicio al ciudadano</t>
  </si>
  <si>
    <t>Capacitaciones realizadas, Número de publicaciones en redes.</t>
  </si>
  <si>
    <t>N° de capacitaciones realizadas</t>
  </si>
  <si>
    <t>UGT CUNDINAMARCA</t>
  </si>
  <si>
    <t>Llevar acabo el monitoreo permanente para evitar que el funcionario cometa actos delictivos.</t>
  </si>
  <si>
    <t>Monitoreo permanente / actividades realizadas</t>
  </si>
  <si>
    <t>Monitoreo base de datos / Usuarios atendidos</t>
  </si>
  <si>
    <t>UGT HUILA - Funcionario delegado</t>
  </si>
  <si>
    <t>UGT HUILA - Funcionario de la SSJ delegado.</t>
  </si>
  <si>
    <t>UGT NARIÑO - Abogado Equipo Base</t>
  </si>
  <si>
    <t>Capacitar a los colaboradores de las UGT en el manejo de las presiones indebidas y las implicaciones de la corrupción en el servicio público</t>
  </si>
  <si>
    <t>UGT MAGDALENA - Líder</t>
  </si>
  <si>
    <t># publicaciones realizadas/ # publicaciones programadas</t>
  </si>
  <si>
    <t>UGT NARIÑO - Enlace comunicaciones</t>
  </si>
  <si>
    <t>Cumplimiento: (Número de PQRSD gestionadas/Número de PQRSD vencidas)
(La línea base se establecerá al inicio de la vigencia 2023)</t>
  </si>
  <si>
    <t>UGT CAUCA - Enlace comunicaciones</t>
  </si>
  <si>
    <t>SUBDIRECCION DE PLANEACION OPERATIVA - Subdirector(@) y/o 
Profesionales sociales</t>
  </si>
  <si>
    <t>SUBDIRECCION DE SISTEMAS DE INFORMACIÓN</t>
  </si>
  <si>
    <t>SUBDIRECCION DE PLANEACION OPERATIVA</t>
  </si>
  <si>
    <t>SUBDIRECCION DE SISTEMAS DE INFORMACION</t>
  </si>
  <si>
    <t>DIRECCION DE GESTION DEL ORDENAMIENTO SOCIAL DE LA PROPIEDAD</t>
  </si>
  <si>
    <t>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t>
  </si>
  <si>
    <t>SUBDIRECCION DE PROCESOS AGRARIOS Y GESTION JURIDICA - Contratista – Líderes/Revisores. 
SUBDIRECCION DE SEGURIDAD JURIDICA - Contratista – Líderes/Revisores</t>
  </si>
  <si>
    <t xml:space="preserve">Mensual </t>
  </si>
  <si>
    <t xml:space="preserve">Seguimiento y vigilancia de apoyo en cada proceso realizado. </t>
  </si>
  <si>
    <t>Bimestral</t>
  </si>
  <si>
    <t>Verificar que la visita a campo cumpla con la información requerida y documentación completa, según los requisitos exigidos.</t>
  </si>
  <si>
    <t>Informe técnico-jurídico</t>
  </si>
  <si>
    <t>Evitar malos manejos en la titulación de predios</t>
  </si>
  <si>
    <t>Comunicación entre coordinador y beneficiario para saber el proceso del tramite para la formalización.</t>
  </si>
  <si>
    <t xml:space="preserve">Consolidar base de datos con los solicitantes contactados y en estado de tramite activo. </t>
  </si>
  <si>
    <t>Contrastar las actuaciones administrativas de procesos agrarios y formalización de la propiedad rural con la atención al ciudadano para identificar situaciones de vulnerabilidad y posible hechos de concusión o cohecho.</t>
  </si>
  <si>
    <t>Si se identifican en  la contrastación de las actuaciones administrativas y las llamadas a usuarios tomar las medidas a las que haya lugar hasta la notificación a la Oficina del Inspector de Tierras.</t>
  </si>
  <si>
    <t xml:space="preserve">Contrastación de las actuaciones administrativas y llamadas aleatorias a usuarios con la identificación de posibles vulnerabilidades.
</t>
  </si>
  <si>
    <t>Evitar la materialización de la acción</t>
  </si>
  <si>
    <t>Socialización del Código de Integridad y Buen Gobierno de la ANT con los servidores y colaboradores de la UGT Santander, implementando un formulario de preguntas al final de cada sesión, con el fin de retroalimentar y fortalecer el proceso de transferencia del conocimiento</t>
  </si>
  <si>
    <t>Las respuestas a los formularios diligenciados al final de cada jornada de socialización</t>
  </si>
  <si>
    <t>Socialización del contenido del Código de Integridad y Buen Gobierno de la ANT para cada uno de los servidores y colaboradores de la UGT Santander, con el fin de generar espacios de transferencia de conocimiento que demuestren el compromiso de la entidad por evitar la materialización de estos riesgos.</t>
  </si>
  <si>
    <t>Prevenir las causas que potencialmente puedan ocasionar el riesgo</t>
  </si>
  <si>
    <t>Si en el proceso de revisión de los actos administrativos proyectados se observa alguna irregularidad que permita intuir la intención de obtener un beneficio propio o en favor de un tercero, se presentarán los pertinentes informes y demás insumos a la Oficina de Control Interno Disciplinario de la ANT.</t>
  </si>
  <si>
    <t>Se presentarán todos los insumos con que se cuenten a la OCID con el fin de que esta dependencia adopte las decisiones que correspondan conforme a su autonomía y competencias</t>
  </si>
  <si>
    <t>La trazabilidad que se deja de los insumos presentados a la OCID</t>
  </si>
  <si>
    <t>Durante los procedimientos de revisión de actos administrativos proyectados, en cuanto se evidencien irregularidades que permitan intuir la intención de obtener beneficio propio o favorecer a un tercero, se presentará el pertinente informe con evidencias e insumos a la Oficina de Control Interno Disciplinario de la ANT, con el fin de que, conforme a su autonomía y competencias, adopte las decisiones que correspondan en cumplimiento de la Ley.</t>
  </si>
  <si>
    <t>UGT SANTANDER - Líder</t>
  </si>
  <si>
    <t>TRIMESTRAL</t>
  </si>
  <si>
    <t xml:space="preserve">Se revisan, se investigan, se documentan, se informa  y se toman los correctivos pertinentes. </t>
  </si>
  <si>
    <t>UGT TOLIMA -  Profesional de Planeación y Administrativo, y Profesionales del área de Seguridad Jurídica Sobre la Titularidad de la Tierra</t>
  </si>
  <si>
    <t>En caso de confirmar que un funcionario o contratista está involucrado, se deben tomar las acciones sancionatorias respectivas</t>
  </si>
  <si>
    <t>Listas de asistencia y/o actas de reunión</t>
  </si>
  <si>
    <t>asignado</t>
  </si>
  <si>
    <t>adecuado</t>
  </si>
  <si>
    <t>oportuna</t>
  </si>
  <si>
    <t>prevenir</t>
  </si>
  <si>
    <t>confiable</t>
  </si>
  <si>
    <t>se investigan oportunamente</t>
  </si>
  <si>
    <t>completa</t>
  </si>
  <si>
    <t>Permanente</t>
  </si>
  <si>
    <t>Sensibilizar a los equipos de trabajo en las sanciones que se incurren por hacer parte de situaciones de cohecho</t>
  </si>
  <si>
    <t>UGT CASANARE - Líder</t>
  </si>
  <si>
    <t xml:space="preserve">Número de control de asistencia y número de encuestas de las capacitaciones realizadas/ Número de control de asistencia y número de encuestas de las capacitaciones programadas </t>
  </si>
  <si>
    <t>UGT CAQUETA - Abogado Revisor</t>
  </si>
  <si>
    <t>DIRECCION DE GESTION JURIDICA DE TIERRAS</t>
  </si>
  <si>
    <t>SUBDIRECCIÓN DE PROCESOS AGRARIOS Y GESTIÓN JURÍDICA, Y SUBDIRECCIÓN DE SEGURIDAD JURÍDICA</t>
  </si>
  <si>
    <t>Socializar modelo de atención al ciudadano</t>
  </si>
  <si>
    <t>Capacitar a los profesionales jurídicos y técnicos en el procedimiento de formalización y agrarios</t>
  </si>
  <si>
    <t>1</t>
  </si>
  <si>
    <t>Número de socializaciones realizadas</t>
  </si>
  <si>
    <t>UGT MAGDALENA - Enlaces misionales</t>
  </si>
  <si>
    <t>UGT TOLIMA - Funcionario delegado</t>
  </si>
  <si>
    <t>Capacitar a los colaboradores de las UGT en el manejo de presiones indebidas</t>
  </si>
  <si>
    <t>Numero de contratistas capacitados/ Total de capacitaciones Programadas</t>
  </si>
  <si>
    <t>Capacitar a los colaboradores de las UGT en la importancia de la integridad</t>
  </si>
  <si>
    <t>Jornadas de capacitación realizadas</t>
  </si>
  <si>
    <t xml:space="preserve">Garantizar la transparencia en el cumplimiento de cada uno de los procesos agrarios y de formalización de la propiedad rural. </t>
  </si>
  <si>
    <t xml:space="preserve">Garantizar la seguridad jurídica en los procesos administrativos de esta subdirección. </t>
  </si>
  <si>
    <t xml:space="preserve">Realizar una correcta revisión de los actos administrativos emitidos por los responsables de dicha actividad. </t>
  </si>
  <si>
    <t>En el proceso de revisión se debe devolver al funcionario responsable para que corrija el acto administrativo. En caso de que en la revisión no se haya podido evidenciar la desviación y el acto administrativo sea emitido, se debe proceder a la revocatoria directa sin perjuicio de las acciones penales y/o disciplinarias a que haya lugar.</t>
  </si>
  <si>
    <t>Lista de chequeo, visto bueno por los revisores e informe mensual.</t>
  </si>
  <si>
    <t>Verificar la toma de decisiones a través del registro de actuaciones administrativas en los expedientes de acuerdo con la ley de archivo y gestión documental.</t>
  </si>
  <si>
    <t>Implementar el registro de las actuaciones en cada expediente para el seguimiento y revisión de contenido argumentativo y tesis que determinan el curso de los procesos y las actuaciones administrativas.</t>
  </si>
  <si>
    <t>Si se detectan casos de prevaricato en la revisiones realizadas  comunicar a la Oficina del Inspector de Tierras y en casos de hallazgos de situaciones de riesgo tomar las medidas para ajustar las actuaciones de acuerdo con los procedimientos establecidos.</t>
  </si>
  <si>
    <t>Registro de actuaciones administrativas en los expedientes con parámetros de gestión documental y ley de archivo.</t>
  </si>
  <si>
    <t>Revisar el proyecto de acto administrativo con el fin de identificar que la actuación administrativa descrita y las decisiones u órdenes concuerden con los elementos probatorios y documentos complementarios que hacen parte del expediente, de acuerdo con la normatividad vigente</t>
  </si>
  <si>
    <t>Jornada de capacitación a los colaboradores de las Unidades de Gestión Territorial, con el fin de que conozcan las sanciones a las cuales son merecedores en caso de incurrir en actos de corrupción</t>
  </si>
  <si>
    <t>Listado de informes y actos administrativos revisados y las observaciones por correo que se hayan realizado</t>
  </si>
  <si>
    <t xml:space="preserve">UGT RISARALDA - Profesional de seguimiento y control </t>
  </si>
  <si>
    <t>LLEVAR A CABO SOCIALIZACIÓN Y CONCIENTIZACIÓN DEL RIESGO DE CONCUSIÓN O DE COHECHO Y SUS CONSECUENCIAS</t>
  </si>
  <si>
    <t xml:space="preserve">SOCIALIZAR CON EL EQUIPO DE TRABAJO LOS RIESGOS A QUE SE ENFRENTAN POR EL INTERES DE TERCEROS EN MANIPULAR LAS DECISIONES </t>
  </si>
  <si>
    <t>INFORMAR DE INMEDIATO A LA OFICINA DE INSPECCIÓN DE TIERRAS</t>
  </si>
  <si>
    <t>INFOMRE DE SEGUIMIENTO</t>
  </si>
  <si>
    <t>REUNIÓN DE SOCIALIZACIÓN</t>
  </si>
  <si>
    <t>REVISIÓN CON EL EQUIPO JURIDICO DE LAS DECISIONES PROFERIDAS</t>
  </si>
  <si>
    <t>VERIFICAR SI LOS ACTOS ADMNISTRATIVOS FUERON PROFERIDOS CONFORME A DERECHO Y NO MOTIVADOS POR INTERES INDEBIDO</t>
  </si>
  <si>
    <t>INFORMAR A LA SUBDIRECCIÓN DE SEGURIDAD JURIDICA</t>
  </si>
  <si>
    <t>MEMORANDO DE REPORTE DE NOVEDAD</t>
  </si>
  <si>
    <t>REPORTE DE NOVEDAD A TRAVÉS DE MEMORANDO</t>
  </si>
  <si>
    <t>Los profesionales sustanciadores presentan los actos administrativos proyectados al profesional revisor, con el fin de verificar el cumplimiento de la Ley y del Orden Jurídico, para posteriormente ser presentados al Director Territorial para su aprobación y suscripción.</t>
  </si>
  <si>
    <t>Cualquier error, incongruencia, inexactitud u omisión evidenciada en el proceso de revisión, será informada a los profesionales sustanciadores para que ajuste la proyección del respectivo acto administrativo, con el fin de surtir este procedimiento de revisión nuevamente.</t>
  </si>
  <si>
    <t>La trazabilidad que deja el profesional revisor respecto a la revisión de los actos administrativos proyectados que realiza.</t>
  </si>
  <si>
    <t>Realizar capacitaciones a cada uno de los profesionales que tienen por función adelantar actuaciones administrativas de procesos agrarios o formalización de la propiedad privada en la UGT Santander, con el fin de fortalecer conocimientos y evitar yerros u omisiones en desarrollo del procedimiento</t>
  </si>
  <si>
    <t>Se dejará trazabilidad de las capacitaciones que se realice desde las respectivas desde la propia UGT Santander, implementando un formulario de preguntas y sugerencias para retroalimentar y conocer cuáles son las etapas del procedimiento de procesos agrarios o formalización de la propiedad privada donde más dificultades se evidencian.</t>
  </si>
  <si>
    <t>Las respuestas a los formularios diligenciados al final de cada jornada de capacitación.</t>
  </si>
  <si>
    <t>Capacitación sobre los lineamientos y etapas de las actuaciones administrativas de procesos agrarios y formalización de la propiedad privada, impartidas en favor de los profesionales de los correspondientes equipos misionales, por parte de los profesionales revisores y líderes de equipo de la UGT Santander.</t>
  </si>
  <si>
    <t xml:space="preserve">Revisar de informes. </t>
  </si>
  <si>
    <t>Capacitar a los colaboradores de las Unidades de Gestión Territorial, con el fin de que conozcan las sanciones a las cuales son merecedores en caso de incurrir en actos de corrupción</t>
  </si>
  <si>
    <t>UGT SANTANDER - líder</t>
  </si>
  <si>
    <t>Se procede a realizar una investigación exhaustiva, se toman los correctivos correspondientes</t>
  </si>
  <si>
    <t>UGT TOLIMA - Profesional de Planeación y Administrativo, y Profesionales del área de Seguridad Jurídica Sobre la Titularidad de la Tierra</t>
  </si>
  <si>
    <t xml:space="preserve">Verificar las acciones adelantadas en la formalización de la propiedad:
</t>
  </si>
  <si>
    <t>Revisar el proyecto de acto administrativo para asegurar concordancia con normatividad.</t>
  </si>
  <si>
    <t>Anual</t>
  </si>
  <si>
    <t># documentos desarrollados/ # documentos programados</t>
  </si>
  <si>
    <t># Capacitaciones realizadas/# Capacitaciones programadas</t>
  </si>
  <si>
    <t>Capacitación sobre los lineamientos y etapas de las actuaciones administrativas de procesos agrarios y formalización de la propiedad privada, impartidas en favor de los profesionales de la UGT Santander.</t>
  </si>
  <si>
    <t>Número de capacitaciones realizadas / Número de capacitaciones programadas</t>
  </si>
  <si>
    <t>UGT SANTANDER - Profesional jurídico revisor / Líder equipo misional</t>
  </si>
  <si>
    <t>UGT CAUCA - Enlace administrativo</t>
  </si>
  <si>
    <t>Posibilidad de presentarse cohecho, concusión y/o prevaricato, en las actuaciones de algún profesional de la Dirección de Acceso a Tierras, a través de la manipulación y/u omisión de información durante la realización del avalúo comercial para la compra directa de un predio</t>
  </si>
  <si>
    <t>Presencia de intereses particulares o conductas de recibir o solicitar beneficios durante la realización del avalúo comercial, por parte del profesional designado para su realización</t>
  </si>
  <si>
    <t>Durante el reconocimiento predial rural y en la realización del estudio complementarios de la zona</t>
  </si>
  <si>
    <t>Afectación en el logro de indicadores y metas asociadas a compra de predios en actividades misionales</t>
  </si>
  <si>
    <t>Desarrollo de actividades por fuera de las normas, procedimientos, parámetros y criterios establecidos para beneficio propio o de terceros.  Así como, baja inducción y/o capacitación en procesos y procedimientos internos de la DAT relacionados con el riesgo identificado.</t>
  </si>
  <si>
    <t>Investigaciones internas (control interno) o externas (por parte de órganos de control)</t>
  </si>
  <si>
    <t>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t>
  </si>
  <si>
    <t>Durante todas las etapas de los procedimientos ACCTI-P-016 Materialización del Subsidio - Adquisición del predio y ACCTI-P-017  Materialización del subsidio- Implementación del proyecto productivo</t>
  </si>
  <si>
    <t>Afectación en el logro de indicadores y metas asociadas a la adquisición de predios en zonas focalizadas</t>
  </si>
  <si>
    <t>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t>
  </si>
  <si>
    <t>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t>
  </si>
  <si>
    <t>Durante el desarrollo de las etapas del procedimiento de Revocatoria Directa, según requisitos establecidos con énfasis en la emisión de la resolución de decisión de fondo del trámite de Revocatoria</t>
  </si>
  <si>
    <t>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t>
  </si>
  <si>
    <t>Durante la validación de la información remitida por parte DGOSP, como en la  elaboración del informe técnico jurídico, en el marco del procedimiento único</t>
  </si>
  <si>
    <t>Posibilidad de ocurrencia de hechos de concusión o cohecho en la gestión de las solicitudes de acceso a tierra de las comunidades étnicas tramitadas por la Dirección de Asuntos Étnicos, la Subdirección de Asuntos Étnicos y UGT's donde se delegaron funciones.</t>
  </si>
  <si>
    <t>Presión Externa o Interferencia Política</t>
  </si>
  <si>
    <t xml:space="preserve">En cualquier etapa de la ejecución del procedimiento asignado a los diferentes Equipos de formalización por parte de la Subdirección y Dirección de Asuntos Étnicos y de las UGT. </t>
  </si>
  <si>
    <t>Investigaciones Penales, Disciplinarias y Fiscales.</t>
  </si>
  <si>
    <t>Afectación en las relaciones de confianza con las comunidades étnicas.</t>
  </si>
  <si>
    <t>Posibilidad de ocurrencia de hechos de prevaricato en la atención de las solicitudes de acceso a tierra de las comunidades étnicas tramitadas por la Dirección de Asuntos Étnicos, la Subdirección de Asuntos Étnicos y UGT's donde se delegaron funciones</t>
  </si>
  <si>
    <t>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t>
  </si>
  <si>
    <t>Aceptación de dadivas por parte del equipo encargado de desarrollar el proceso en el territorio.</t>
  </si>
  <si>
    <t xml:space="preserve">Intereses personales  por parte del equipo técnico que desarrolla el proceso de compra de tierras en la UGT, debido a familiaridad, amistad o afinidad con el/los oferentes de tierra. </t>
  </si>
  <si>
    <t>Investigaciones disciplinarias y penales para quien tergiversa la información.</t>
  </si>
  <si>
    <t>Asegurar que a los avalúos realizados se les realice el control de calidad del avalúo</t>
  </si>
  <si>
    <t>Se informa al avaluador para solicitarle su aclaración mediante corrección o ratificación</t>
  </si>
  <si>
    <t>Forma ACCTI-F-023-Control de Calidad de Avalúo</t>
  </si>
  <si>
    <t>El profesional de Compra Directa de Predios verifica de manera permanente que, a los avalúos hechos a los predios destinados para la compra, se les realice el control de calidad del avalúo, registrándolo en la forma ACCTI-F-023 Control de Calidad del Avalúo</t>
  </si>
  <si>
    <t>Realizar reuniones de revisión de avalúos para validar las diferencias resultantes del control de calidad del avalúo</t>
  </si>
  <si>
    <t>Realizando las reuniones de revisión, de forma virtual o presencial, cuando se presenten las diferencias en el  control de calidad del avalúo</t>
  </si>
  <si>
    <t>Informar al propietario la necesidad de rectificación de cabida (área) y/o linderos, revisando el caso y solicitándole los documentos correspondientes, cuando sea necesario</t>
  </si>
  <si>
    <t xml:space="preserve">Listado de asistencia o evidencia de la reunión de revisión de avalúos
</t>
  </si>
  <si>
    <t>DIRECCION DE ACCESO A TIERRAS - (Profesional de Compra Directa DAT)</t>
  </si>
  <si>
    <t>Asegurar que la realización del análisis del predio objeto de materialización de un Subsidio, cumpla con  la verificación jurídica , técnica y ambiental, que corresponda al procedimiento</t>
  </si>
  <si>
    <t>Mediante la verificación de tres expedientes aleatorios al cumplimiento de requisitos según el procedimiento con  registro de las formas:  ACCTI-F-004 VERIFICACIÓN CONDICIONES DEL PROPIETARIO,  ACCTI-F-005 ACCTI-F-006 FORMA USO DE SUELOS Y RESTRICCIONES AMBIENTALES, ACCTI-F-007 FORMA UNIFICADA DE VISITA DE CARACTERIZACION, ACCTI-F-008 FORMA CONCEPTO LEVANTAMIENTO TOPOGRÁFICO, ACCTI-F-009 FORMA CONCEPTO AVALÚO COMERCIAL ACCTI-F-010 FORMA VALORACIÓN INTEGRAL DEL PREDIOFORMA ESTUDIO DE TITULOS, ACCTI-F-080 SOLICITUD PAGO MATERIALIZACIÓN SUBSIDIO, ACCTI-F-091 FORMA CRUCE DE INFORMACIÓN GEOGRÁFICA.</t>
  </si>
  <si>
    <t>En caso que el propietario o predio postulado no cumpla con los requisitos para ser habilitado,  corresponderá  al profesional jurídico o técnico realizar la comunicación oficial informando y solicitando los aspectos susceptibles de corrección, que contribuya a la habilitación  para continuar con  el trámite de materialización del subsidio</t>
  </si>
  <si>
    <t xml:space="preserve">Un acta de verificación de cumplimiento de requisitos
</t>
  </si>
  <si>
    <t>El profesional de la Subdirección de Acceso a Tierras en Zonas Focalizadas verifica, trimestralmente, el cumplimiento de requisitos del(los) propietario(s)  y del predio(s), como condiciones mínimas (jurídicas, técnicas y ambientales) para la materialización del subsidio, mediante la revisión de tres expedientes aleatorios dejando las conclusiones en un acta de revisión</t>
  </si>
  <si>
    <t xml:space="preserve">El Comité de Seguimiento de la SAZF verifica que la implementación del proyecto productivo objeto de materialización de un subsidio, cumpla con los requerimientos técnicos y financieros definidos en cada una de las etapas del procedimiento ACCTI-P-017 Materialización del subsidio- Implementación del proyecto productivo.
</t>
  </si>
  <si>
    <t>Mediante la verificación de tres expedientes aleatorios al cumplimiento de requisitos, según procedimiento, con  registro de las formas:  ACCTI-F-011 FORMA PLAN DE INVERSIÓN Y DE PAGOS, ACCTI-F-012 FORMA EVALUACIÓN Y SELECCIÓN DE PROVEEDORES, ACCTI-F-013 FORMA PLAN DE COMPRAS, ACCTI-F-014 FORMA ACTA DE ENTREGA Y RECIBO A SATISFACCIÓN DE BIENES Y SERVICIOS, ACCTI-F-016 FORMA CONTROL DE SALDOS, ACCTI-F-017 FORMA CIERRE TÉCNICO Y FINANCIERO, ACCTI-F-018 FORMA VALORACIÓN INTEGRAL A LA ESTRUCTURACIÓN PARTICIPATIVA, ACCTI-F-083FORMA DIAGNÓSTICO PROYECTO PRODUCTIVO</t>
  </si>
  <si>
    <t>Un acta de verificación realizada por el Comité de Seguimiento</t>
  </si>
  <si>
    <t>El profesional de la Subdirección de Acceso a Tierras en Zonas Focalizadas verifica, trimestralmente, el cumplimiento de requisitos  técnicos y financieros en la implementación del proyecto productivo para la materialización del subsidio, mediante la revisión de tres expedientes aleatorios dejando las conclusiones en un acta de revisión</t>
  </si>
  <si>
    <t>SUBDIRECCION DE ACCESO A TIERRAS EN ZONAS FOCALIZADAS - (Profesionales asignados)</t>
  </si>
  <si>
    <t xml:space="preserve">Reducir potenciales demoras que se puedan presentar en el desarrollo de la actuación administrativa de la Revocatoria Directa   </t>
  </si>
  <si>
    <t>Se adoptan las medidas correctivas correspondientes elaborando el acto administrativo de corrección de la actuación (Articulo 41 de Ley 1431/2011)</t>
  </si>
  <si>
    <t>ACCTI-F-120-Lista de chequeo de revocatoria Ley 160/19994
ACCTI-F-121-Lista de chequeo de revocatoria Decreto Ley 902/2017 
ACCTI-F-097 Matriz de Revocatoria actualizada</t>
  </si>
  <si>
    <t>Asegurar la comunicación a los intervinientes con relación al trámite de revocatoria directa, suministrando respuesta oportuna, empleando como herramienta el formato ACCTI-F-097 Matriz de Revocatoria Directa</t>
  </si>
  <si>
    <t>Recibida la solicitud de Revocatoria Directa, se registra en el formato ACCTI-F-097 Matriz de Revocatoria Directa, según los campos habilitados</t>
  </si>
  <si>
    <t>Se adoptan las medidas correctivas encaminadas a la actualización de los campos de la matriz, así como la información contenida en ella</t>
  </si>
  <si>
    <t>ACCTI-F-097 Matriz de Revocatoria actualizada</t>
  </si>
  <si>
    <t>El profesional de la Subdirección de Acceso a Tierras por Demanda y Descongestión incorpora oportunamente, la solicitud o información de la revocatoria en la forma ACCTI-F-097 Matriz de Revocatoria Directa, con el fin de asegurar la comunicación a los intervinientes</t>
  </si>
  <si>
    <t>SUBDIRECCION DE ACCESO A TIERRAS POR DEMANDA Y DESCONGESTION - (Profesionales asignados)</t>
  </si>
  <si>
    <t xml:space="preserve">Validar la decisión del Acto Administrativo de Apertura, mediante la elaboración del Informe Técnico Jurídico, conforme al procedimiento único.
 </t>
  </si>
  <si>
    <t>Con el análisis de la información recibida de la Subdirección de Sistemas de Información (valoración del sujeto) y de la Subdirección de Planeación Operativa (información técnico-jurídica del predio), se elabora el informe técnico jurídico, para fundamentar la apertura del procedimiento (Acto Administrativo de Apertura)</t>
  </si>
  <si>
    <t>La información faltante será solicitada por el profesional asignado a la dependencia correspondiente, según el desarrollo de las actuaciones administrativas.
Si es de naturaleza privada se remite el expediente a la dependencia encargada.</t>
  </si>
  <si>
    <t xml:space="preserve">Formato  POSPR-F-015 INFORME TÉCNICO JURÍDICO - ITJ
Acto administrativo comunicado o memorando de traslado a la dependencia competente
</t>
  </si>
  <si>
    <t>El profesional de la Subdirección de Acceso a Tierras en Zonas Focalizadas realiza la validación del POSPR-F-015 Informe Técnico Jurídico - ITJ, cuando se presente y con base en el análisis de la información aportada del procedimiento al expediente de los actos administrativos de apertura</t>
  </si>
  <si>
    <t xml:space="preserve">Con los  resultados del Informe Técnico Jurídico y de la Audiencia Pública de Resultados, se elabora el Acto Administrativo de Cierre
</t>
  </si>
  <si>
    <t xml:space="preserve">Solicitar la pruebas necesarias a las partes o recaudar de oficio, según el desarrollo de las actuaciones administrativas.
</t>
  </si>
  <si>
    <t>Acto administrativo de cierre</t>
  </si>
  <si>
    <t>El profesional de la Subdirección de Acceso a Tierras en Zonas Focalizadas realiza la validación del acto administrativo de cierre, cuando se presente y con base en el análisis de la información aportada del procedimiento al expediente.</t>
  </si>
  <si>
    <t xml:space="preserve">Revisando los requisitos normativos vigentes </t>
  </si>
  <si>
    <t>Se corrigen y/o  se presentan las denuncias respectivas.</t>
  </si>
  <si>
    <t>Acta de reunión de revisión aleatoria de decisiones.</t>
  </si>
  <si>
    <t>Verificar el cumplimiento de requisitos jurídicos y técnicos en la revisión inicial efectuada por la UGT</t>
  </si>
  <si>
    <t>Se envía requerimiento de documentos o aclaraciones a la entidad pública solicitante, cuando en la revisión inicial jurídica y técnica se determina incumplimiento de requisitos.</t>
  </si>
  <si>
    <t>Una vez establecida la necesidad de aclarar o requerir información adicional, se solicita a las entidades públicas correspondientes (Ministerio de ambiente, CAR, Ministerio del interior, ANH, IGAC, Gobernaciones, Alcaldías, entre otras).</t>
  </si>
  <si>
    <t>Realizar la revisión jurídica inicial y técnica de las solicitudes de adjudicación de baldíos a Entidades de Derecho Público-EDP recibidos</t>
  </si>
  <si>
    <t>UGT CUNDINAMARCA -Enlace de planeación y/o jurídico de la UGT Cundinamarca</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</si>
  <si>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</si>
  <si>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</si>
  <si>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</si>
  <si>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Actualizar la matriz de seguimiento de solicitudes de Entidades de Derecho Público-EDP, según trámites adelantados.</t>
  </si>
  <si>
    <t>UGT CUNDINAMARCA - Enlace de planeación y/o jurídico de la UGT Cundinamarca</t>
  </si>
  <si>
    <t>Sensibilizar a los funcionarios responsables del proceso sobre las consecuencias de cometer actos de concusión o cohecho</t>
  </si>
  <si>
    <t>UGT HUILA - profesional designado de la subdirección de demanda y descongestión UGT Huila</t>
  </si>
  <si>
    <t>Revisar los procesos de gestión de los trámites administrativos de adjudicación de baldíos y bienes fiscales patrimoniales, asignación de subsidios y los demás de reconocimiento de los derechos sobre la tierra a población campesina.</t>
  </si>
  <si>
    <t>Diseñar e implementar un ejercicio periódico de revisión y seguimiento de los trámites administrativos de adjudicación de baldíos y bienes fiscales patrimoniales, asignación de subsidios y los demás de reconocimiento de los derechos sobre la tierra a población campesina.</t>
  </si>
  <si>
    <t>Si en la realización del ejercicio de revisión y seguimiento se identifican vulnerabilidades o posibles situaciones favorables a la ocurrencia de delitos de concusión y cohecho se procede a la notificación a la Oficina del Inspector de Tierras y/o se toman las medidas a las que haya lugar según lo establecido.</t>
  </si>
  <si>
    <t>Ejercicio periódico de revisión y seguimiento de los trámites administrativos de adjudicación de baldíos y bienes fiscales patrimoniales, asignación de subsidios y los demás de reconocimiento de los derechos sobre la tierra a población campesina.</t>
  </si>
  <si>
    <t>Socializar a las y los colaboradores, los resultados de los ejercicios semestrales de revisión y seguimiento de los trámites administrativos de adjudicación de baldíos y bienes fiscales patrimoniales, asignación de subsidios y los demás de reconocimiento de los derechos sobre la tierra a población campesina para realizar los ajustes necesarios y pertinentes a los que haya lugar.</t>
  </si>
  <si>
    <t>Sensibilizar a los funcionarios responsable del proceso sobre las consecuencias de cometer actos de concusión y cohecho.</t>
  </si>
  <si>
    <t>Informes de Capacitación y encuestas realizadas</t>
  </si>
  <si>
    <t>UGT TOLIMA - Profesional de Planeación y Administrativo, y Profesionales del área de acceso a la tierra y los territorios.</t>
  </si>
  <si>
    <t xml:space="preserve">trimestral  </t>
  </si>
  <si>
    <t xml:space="preserve">Reducir la posibilidad de ocurrencia de hechos de concusión y/o cohecho.  </t>
  </si>
  <si>
    <t xml:space="preserve">UGT VALLE DEL CAUCA - Profesionales jurídicos Equipo base  </t>
  </si>
  <si>
    <t>Realizar capacitación sobre PAAC-MRC a profesionales de Compra Directa de la DAT</t>
  </si>
  <si>
    <t>Número de colaboradores capacitados en PAAC-MRC / Número de colaboradores de Compra Directa</t>
  </si>
  <si>
    <t>Número de colaboradores capacitados en ACCTI-P-010 / Número de colaboradores de Compra Directa</t>
  </si>
  <si>
    <t>Realizar capacitación sobre PAAC-MRC a profesionales del grupo funcional de subsidios en  Zonas Focalizadas de la DAT</t>
  </si>
  <si>
    <t xml:space="preserve">Número de colaboradores capacitados en PAAC-MRC / Número de colaboradores de Subsidios </t>
  </si>
  <si>
    <t>Capacitar a los profesionales de las UGT´s que implementen los procedimientos ACCTI-P-016 MATERIALIZACIÓN DEL SUBSIDIO - ADQUISICIÓN DEL PREDIO- ACCTI-P-017 MATERIALIZACIÓN DEL SUBSIDIO - APOYO PARA CUBRIR LOS REQUERIMIENTOS FINANCIEROS DE LA IMPLEMENTACIÓN DEL PROYECTO PRODUCTIVO.</t>
  </si>
  <si>
    <t>Realizar capacitación sobre PAAC-MRC a profesionales de Revocatoria Directa de la SATDD</t>
  </si>
  <si>
    <t>Número de colaboradores capacitados en PAAC-MRC / Número de colaboradores de Revocatoria Directa</t>
  </si>
  <si>
    <t>Realizar capacitación sobre PAAC-MRC a profesionales de zonas focalizadas de reconocimiento de derechos</t>
  </si>
  <si>
    <t>Número de colaboradores capacitados en PAAC-MRC / Número de colaboradores de zonas focalizadas de reconocimiento de derechos</t>
  </si>
  <si>
    <t>Capacitar a los profesionales de SATZF en el Procedimiento ACCTI-P-020 Procedimiento único vigente.</t>
  </si>
  <si>
    <t>Número de colaboradores capacitados en ACCTI-P-020 / Número de colaboradores de SATZF</t>
  </si>
  <si>
    <t>DIRECCION DE ACCESO A TIERRAS - (Profesional de enlace)</t>
  </si>
  <si>
    <t>DIRECCION DE ACCESO A TIERRAS - (Profesional de enlace de compra de predios)</t>
  </si>
  <si>
    <t>SUBDIRECCION DE ACCESO A TIERRAS POR ZONAS FOCALIZADAS -(Profesionales  encargados de los grupos adquisición y Proyecto Productivo)</t>
  </si>
  <si>
    <t>SUBDIRECCION DE ACCESO A TIERRAS POR ZONAS FOCALIZADAS - (Profesional encargado del Grupo Funcional de Barrido predial)</t>
  </si>
  <si>
    <t>SUBDIRECCION DE ACCESO A TIERRAS POR DEMANDA Y DESCONGESTION - (Profesional encargado del Grupo Funcional de Revocatoria Directa)</t>
  </si>
  <si>
    <t>Número de capacitaciones realizadas/  Número de capacitaciones programadas</t>
  </si>
  <si>
    <t xml:space="preserve">Número de capacitaciones evidenciadas de forma mensual/ Número de control de asistencia a las reuniones </t>
  </si>
  <si>
    <t>UGT CAQUETA - Abogado senior</t>
  </si>
  <si>
    <t>Realizar capacitación sobre los requisitos para adjudicar a Entidades de Derecho Público</t>
  </si>
  <si>
    <t>Profesionales capacitados</t>
  </si>
  <si>
    <t>Capacitar a los colaboradores de EDP sobre el ACCTI-P-001 procedimiento de adjudicación de baldíos a EDP</t>
  </si>
  <si>
    <t>Realizar un análisis y evaluación del riesgo, donde se pueda verificar mediante un Check List de manera aleatoria los avances en los cumplimientos de los requisitos exigidos</t>
  </si>
  <si>
    <t xml:space="preserve">Charlas de sensibilización sobre el correcto procedimiento de adjudicación y titulación a comunidades campesinas </t>
  </si>
  <si>
    <t xml:space="preserve"># de charlas realizadas/#de charlas programadas  </t>
  </si>
  <si>
    <t xml:space="preserve">Socialización mapa de riesgos de corrupción e identificación de otros posibles riesgos  </t>
  </si>
  <si>
    <t xml:space="preserve">#de socializaciones realizadas/#de socializaciones programadas  </t>
  </si>
  <si>
    <t xml:space="preserve">UGT VALLE DEL CAUCA - Profesional en planeación UGT Valle del Cauca  </t>
  </si>
  <si>
    <t>UGT CAQUETÁ 
- Agentes técnicos de servicio al ciudadano.</t>
  </si>
  <si>
    <t xml:space="preserve">UGT CAUCA 
- Abogado Equipo Base </t>
  </si>
  <si>
    <t>UGT CUNDINAMARCA 
- Enlace de planeación y/o jurídico.</t>
  </si>
  <si>
    <t>UGT HUILA 
- Profesional asignado.</t>
  </si>
  <si>
    <t>UGT HUILA 
-Profesional asignado</t>
  </si>
  <si>
    <t>UGT NARIÑO 
- Abogado Equipo Base</t>
  </si>
  <si>
    <t>UGT ANTIOQUIA</t>
  </si>
  <si>
    <t>UGT ARAUCA</t>
  </si>
  <si>
    <t>UGT ATLANTICO</t>
  </si>
  <si>
    <t>UGT BOYACA</t>
  </si>
  <si>
    <t>UGT CASANARE</t>
  </si>
  <si>
    <t>UGT CAUCA</t>
  </si>
  <si>
    <t>UGT CESAR</t>
  </si>
  <si>
    <t>UGT CHOCO</t>
  </si>
  <si>
    <t>UGT CORDOBA</t>
  </si>
  <si>
    <t>UGT GUAINIA</t>
  </si>
  <si>
    <t>UGT GUAVIARE</t>
  </si>
  <si>
    <t>UGT LA GUAJIRA</t>
  </si>
  <si>
    <t>UGT META</t>
  </si>
  <si>
    <t>UGT NARIÑO</t>
  </si>
  <si>
    <t>UGT NORTE DE SANTANDER</t>
  </si>
  <si>
    <t>UGT PUTUMAYO</t>
  </si>
  <si>
    <t>UGT QUINDIO</t>
  </si>
  <si>
    <t>UGT SAN ANDRES</t>
  </si>
  <si>
    <t>UGT SUCRE</t>
  </si>
  <si>
    <t>UGT VALLE DEL CAUCA</t>
  </si>
  <si>
    <t>UGT VAUPES</t>
  </si>
  <si>
    <t>UGT VICHADA</t>
  </si>
  <si>
    <t>UGT SANTANDER</t>
  </si>
  <si>
    <t xml:space="preserve">Revisión bimensual de la gestión a los procedimientos de formalización cumplidores de meta de las Comunidades Étnicos. </t>
  </si>
  <si>
    <t>Elaborar un acta de seguimiento.</t>
  </si>
  <si>
    <t>Se escala la situación evidenciada a la Dirección de Asuntos Étnicos.</t>
  </si>
  <si>
    <t>Acta de seguimiento elaborada.</t>
  </si>
  <si>
    <t>Realizar gestión a los procedimientos cumplidores de meta para la vigencia 2024, para Comunidades Étnicas.</t>
  </si>
  <si>
    <t>SUBDIRECCION DE ASUNTOS ETNICOS</t>
  </si>
  <si>
    <t>UGT HUILA</t>
  </si>
  <si>
    <t>UGT TOLIMA</t>
  </si>
  <si>
    <t>Cada vez que se revise el avalúo de un predio a adquirir un predio.</t>
  </si>
  <si>
    <t>Correo electrónico u Oficio mediante el cual se hace las observaciones al Informe de Avalúo para que subsane.</t>
  </si>
  <si>
    <t>DIRECCION DE ASUNTOS ETNICOS</t>
  </si>
  <si>
    <t>Mesas técnicas realizadas/Mesas técnicas programadas</t>
  </si>
  <si>
    <t xml:space="preserve">Numero de visitas realizadas/numero de visitas programadas </t>
  </si>
  <si>
    <t>Realizar capacitaciones a funcionarios y contratistas incluyendo las UGTS sobre  los procesos, procedimientos de formalización de territorios étnicos, así como las consecuencias legales y penales por la dilación y/o priorización  a favor o en contra de comunidades étnicas.</t>
  </si>
  <si>
    <t>Número de socializaciones realizadas/Número de socializaciones programadas</t>
  </si>
  <si>
    <t>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t>
  </si>
  <si>
    <t>Presencia de intereses particulares o conductas del profesional designado por SATN, que conlleve a recibir o solicitar beneficios en la verificación del estudio del caso recibido para limitación de la propiedad</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</si>
  <si>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</si>
  <si>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</si>
  <si>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que ingresan al grupo de LP en la SATN</t>
  </si>
  <si>
    <t>Posibilidad de presentarse cohecho, concusión y/o prevaricato,  en las actuaciones de algún profesional de la Subdirección de Administración de Tierras de la Nación, sobre adjudicación de baldíos a Entidades de Derecho Público</t>
  </si>
  <si>
    <t>Presencia de intereses particulares o conductas del profesional designado por SATN, que conlleve a recibir o solicitar beneficios para la adjudicación de terrenos baldíos de la Nación a favor de Entidades de Derecho Público.</t>
  </si>
  <si>
    <t>Durante el  desarrollo del procedimiento, con énfasis en la aceptación de la solicitud y en la expedición del acto administrativo de la decisión</t>
  </si>
  <si>
    <t>Afectación en el logro de indicadores y metas asociadas a Entidades de Derecho Público aprobadas en la SATN</t>
  </si>
  <si>
    <t>Desconocimiento de los requisitos establecidos en el Procedimiento de Adjudicación de Baldíos a Entidades de Derecho Público por colaboradores que ingresan al grupo de EDP en la SATN.</t>
  </si>
  <si>
    <t>Posibilidad de ocurrencia de hechos de concusión o cohecho en la gestión de los trámites administrativos de caducidad administrativa y condición resolutoria realizados por las UGT .</t>
  </si>
  <si>
    <t>En las tareas desarrolladas por las UGT</t>
  </si>
  <si>
    <t>Riesgo 9</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</si>
  <si>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</si>
  <si>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</si>
  <si>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</si>
  <si>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Limitación a la Propiedad con vistos buenos</t>
  </si>
  <si>
    <t>Registrar en cada decisión de Limitación a la Propiedad proferida, la validación por parte del líder de Limitación o delegado a la Propiedad y/o el Asesor de la Subdirección de Administración de Tierras de la Nación-SATN.</t>
  </si>
  <si>
    <t>Verificar el cumplimiento del procedimiento de Limitación a la Propiedad según documentos aportados en la solicitud, acorde con requisitos normativos</t>
  </si>
  <si>
    <t>Revisar por parte del Profesional Líder de LP, las decisiones administrativas definidas frente a Limitación a la Propiedad, registrando visto bueno en el trámite  como control previo antes de firma del Subdirector.</t>
  </si>
  <si>
    <t>Se informa al profesional designado y se realiza el ajuste correspondiente para decisión administrativa final sobre limitación a la propiedad</t>
  </si>
  <si>
    <t>Acta de reunión de revisión aleatoria de decisiones sobre Limitación a la Propiedad</t>
  </si>
  <si>
    <t>El profesional líder del grupo de LP garantiza el cumplimiento del procedimiento de Limitaciones a la Propiedad, mediante la revisión trimestral a dos decisiones administrativas.</t>
  </si>
  <si>
    <t>Verificar el cumplimiento de requisitos jurídicos y técnicos en la revisión inicial efectuada por la SATN.</t>
  </si>
  <si>
    <t>El profesional de la Subdirección de Administración de Tierras de la Nación realiza la revisión jurídica inicial y técnica de las solicitudes de adjudicación de baldíos a Entidades de Derecho Público-EDP, recibidos en la Subdirección SATN, para enviar requerimiento de documentos faltantes o aclaraciones</t>
  </si>
  <si>
    <t>Verificar el cumplimiento de requisitos jurídicos y técnicos en la revisión inicial efectuada por la SATN</t>
  </si>
  <si>
    <t>El profesional de la Subdirección de Administración de Tierras de la Nación actualiza la matriz de seguimiento de solicitudes de Entidades de Derecho Público-EDP, según trámites adelantados, verificando el cumplimiento de requisitos jurídicos y técnicos en la revisión inicial efectuada por la SATN</t>
  </si>
  <si>
    <t>SUBDIRECCION DE ADMINISTRACION DE TIERRAS DE LA NACION  (Profesionales asignados)</t>
  </si>
  <si>
    <t>Realizar capacitación sobre PAAC y riesgos de corrupción a profesionales de Limitaciones a la Propiedad de la SATN.</t>
  </si>
  <si>
    <t>Número de colaboradores capacitados en PAAC-MRC / Número de colaboradores de Limitaciones a la Propiedad</t>
  </si>
  <si>
    <t>Capacitar a los colaboradores de LP sobre el ADMTI-P-006 procedimiento de Limitación a la Propiedad e ADMTI-I-001 Instructivo de Tipos de limitación a la Propiedad.</t>
  </si>
  <si>
    <t>Número de colaboradores capacitados en ADMTI-P-006 / Número de colaboradores de Limitaciones a la Propiedad</t>
  </si>
  <si>
    <t>Realizar capacitación sobre PAAC a profesionales de Entidades de Derecho Público de la SATN.</t>
  </si>
  <si>
    <t>Número de colaboradores capacitados en PAAC-MRC / Número de colaboradores de EDP</t>
  </si>
  <si>
    <t>Número de colaboradores capacitados en ACCTI-P-001 / Número de colaboradores de EDP</t>
  </si>
  <si>
    <t>DIRECCION DE ACCESO A TIERRAS (Profesional de enlace)</t>
  </si>
  <si>
    <t>SUBDIRECCION DE ADMINISTRACION DE TIERRAS DE LA NACION (Profesional líder del Grupo de Limitación a la Propiedad)</t>
  </si>
  <si>
    <t>SUBDIRECCION DE ADMINISTRACION DE TIERRAS DE LA NACION (Profesional líder del Grupo de EDP)</t>
  </si>
  <si>
    <t>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t>
  </si>
  <si>
    <t>Posibilidad de ocurrencia de utilización indebida de información oficial privilegiada, cuando un colaborador no autorizado, asuma la representación de la entidad frente a los medios de comunicación y la opinión pública.</t>
  </si>
  <si>
    <t>DIRECCION GENERAL
- Equipo de Comunicaciones</t>
  </si>
  <si>
    <t>Posibilidad de ocurrencia de celebración indebida de contratos en la adquisición de bienes y servicios de la ANT</t>
  </si>
  <si>
    <t>Posibilidad de incurrir en peculado con los bienes devolutivos de la Agencia Nacional de Tierras.</t>
  </si>
  <si>
    <t>SUBDIRECCION ADMINISTRATIVA Y FINANCIERA - Almacenista</t>
  </si>
  <si>
    <t>SUBDIRECCION ADMINISTRATIVA Y FINANCIERA</t>
  </si>
  <si>
    <t>SECRETARIA GENERAL - Coordinación Para la Gestión Contractual</t>
  </si>
  <si>
    <t>SUBDIRECCION DE TALENTO HUMANO - Subdirector (a)</t>
  </si>
  <si>
    <t>Evitar que ocurran actos de concusión o cohecho en la gestión de solicitudes de procesos administrativos de formalización en favor de comunidades</t>
  </si>
  <si>
    <t>Asegurar que la entidad cumpla con las leyes y regulaciones pertinentes, así como con estándares éticos en la gestión de solicitudes de procedimientos administrativos de formalización (constitución y ampliación).</t>
  </si>
  <si>
    <t>Informe jurídico, matriz de seguimiento y pantallazo trazabilidad correo electrónico.</t>
  </si>
  <si>
    <t>Realizar la revisión jurídica y la validación por parte del líder del equipo, así mismo actualizar la matriz de seguimiento,  según trámites adelantados.</t>
  </si>
  <si>
    <t>UGT CAQUETA - Profesional encomendado para adelantar el proceso del El equipo misional de la subdirección de Administración de Tierras de la Nación en la UGT Caquetá.</t>
  </si>
  <si>
    <t xml:space="preserve">UGT CAQUETA - Profesional de enlace de la Dirección de Acceso a Tierras en la UGT Caquetá. </t>
  </si>
  <si>
    <t>UGT CAQUETA - Profesional líder del equipo de Administración de Tierras de la Nación en la UGT CAQUETÁ.</t>
  </si>
  <si>
    <t>Verificar la información obtenida de la etapa preliminar y/o segunda fase</t>
  </si>
  <si>
    <t>Asegurar que la visita de caracterización del predio, aplique con la información y documentación completa vigente y cumpla con los requisitos.</t>
  </si>
  <si>
    <t>Revisar las acciones adelantadas para el trámite respectivo:
 Programación adicional si no se avanza.
Evidencia: Acta de reunión, listado de asistencia, registro fotográfico, soportes revisados anexados.
Actividad de Control al Riesgo: Revisar estado actual de procesos y concientizar a colaboradores.</t>
  </si>
  <si>
    <t>UGT CAUCA - Enlace Enfoque diferencial UGT Cauca</t>
  </si>
  <si>
    <t># jornadas de trabajo realizadas/ # jornadas de trabajo programadas</t>
  </si>
  <si>
    <t>Realizar jornada de atención e identificar  las situaciones que se presentan con las comunidades tomando como fundamento el objetivo misional de la ANT</t>
  </si>
  <si>
    <t>UGT CAUCA - Enlace dialogo social UGT Cauca</t>
  </si>
  <si>
    <t>Matriz de seguimiento de la ejecución del Plan de Atención para comunidades étnicas.</t>
  </si>
  <si>
    <t>Realizar control mediante matriz de seguimiento a los procedimientos de formalización para comunidades étnicas .</t>
  </si>
  <si>
    <t>UGT CAUCA - Enlace administrativo UGT Cauca</t>
  </si>
  <si>
    <t>UGT CAUCA - Enlace comunicaciones UGT Cauca</t>
  </si>
  <si>
    <t>Capacitar a los profesionales jurídicos y técnicos en el procedimiento de adjudicación de baldíos</t>
  </si>
  <si>
    <t>Capacitar a los profesionales encargados de los subsidios en el procedimiento de MATERIALIZACIÓN DEL SUBSIDIO - APOYO PARA CUBRIR LOS REQUERIMIENTOS FINANCIEROS DE LA IMPLEMENTACIÓN DEL PROYECTO PRODUCTIVO.</t>
  </si>
  <si>
    <t>UGT SIN  TRAMITES ETNICOS ASIGNADOS, EN CONSECUENCIA NO FORMULAN CONTROLES</t>
  </si>
  <si>
    <t>UGT CUNDINAMARCA  - Enlace de planeación y/o jurídico de la UGT Cundinamarca</t>
  </si>
  <si>
    <t>Garantizar que las gestiones que se tramiten sean de beneficio para la comunidad solicitante y a terceros.</t>
  </si>
  <si>
    <t xml:space="preserve">Identificar el predio de explotación de tierras es el de monitorear y regular la explotación de los recursos naturales para asegurar que se realice de manera sostenible y responsable. </t>
  </si>
  <si>
    <t>Socializando con la comunidad y realizar monitores de control en las zonas interesadas.</t>
  </si>
  <si>
    <t>La información que se omite puede variar en su importancia y relevancia, y puede ser necesario evaluar cada caso individualmente para determinar la gravedad de la omisión .</t>
  </si>
  <si>
    <t>UGT HUILA -  profesional designado de la subdirección de demanda y descongestión UGT Huila</t>
  </si>
  <si>
    <t># de Mesas de trabajo / #Comunidades beneficiadas</t>
  </si>
  <si>
    <t>UGT HUILA -  profesional designado por la subdirección al profesional Dialogo Social.</t>
  </si>
  <si>
    <t>Realizar acompañamiento a la comunidades  interesados y verificar la información entregada por el funcionario mediante informes sea veraz para evitar información que se omita ya que puede variar en su importancia y relevancia.</t>
  </si>
  <si>
    <t># Formatos realizados / Predios visitados</t>
  </si>
  <si>
    <t>UGT HUILA - Técnico designado de la subdirección de administración de tierras de la UGT HUILA.</t>
  </si>
  <si>
    <t>Socializar los resultados de los ejercicios semestrales de revisión y seguimiento de los trámites administrativos de adjudicación de baldíos y bienes fiscales patrimoniales, asignación de subsidios y los demás de reconocimiento de los derechos sobre la tierra a población campesina</t>
  </si>
  <si>
    <t>Revisar el proceso de atención de las solicitudes de acceso a tierra de las comunidades étnicas tramitadas por la UGT .</t>
  </si>
  <si>
    <t>Realizar seguimiento periódico a la  atención de las solicitudes de acceso a tierra de las comunidades étnicas tramitadas por la UGT .</t>
  </si>
  <si>
    <t>Informes periódicos del seguimiento sobre la revisión a la  atención de las solicitudes de acceso a tierra de las comunidades étnicas tramitadas por la UGT .</t>
  </si>
  <si>
    <t>Programación y realización de revisiones periódicas sobre la atención de las solicitudes de acceso a tierra de las comunidades étnicas tramitadas por la UGT .</t>
  </si>
  <si>
    <t>Conciliar la gestión de los trámites administrativos de caducidad administrativa y condición resolutoria realizados por la UGT  para prevenir la posibilidad de ocurrencia de hechos de concusión o cohecho.</t>
  </si>
  <si>
    <t>Realizar una conciliación en la gestión de los trámites administrativos de caducidad administrativa y condición resolutoria y  la información remitida de las comunidades sobre posible ocurrencia de concusión y cohecho.</t>
  </si>
  <si>
    <t>UGT MAGDALENA - Enlace misional SUBDAE</t>
  </si>
  <si>
    <t>Socializar la programación, realización y los resultados de las solicitudes de acceso a tierra de las comunidades étnicas tramitadas por la UGT .</t>
  </si>
  <si>
    <t>Número de informes de revisión</t>
  </si>
  <si>
    <t>Capacitación a las y los colaboradores sobre las implicaciones de la ocurrencia de casos de concusión o cohecho y la socialización masiva de los canales de comunicación para la presentación de denuncias y/o casos de concusión y cohecho en las jornadas de atención en territorio.</t>
  </si>
  <si>
    <t>Porcentaje de socializaciones en jornadas de atención en territorio</t>
  </si>
  <si>
    <t>UGT NARIÑO - Enlace administrativo UGT Nariño</t>
  </si>
  <si>
    <t>Revisar las acciones adelantadas para el tramite respectivo</t>
  </si>
  <si>
    <t>UGT NARIÑO - Abogado Equipo Base UGT Nariño</t>
  </si>
  <si>
    <t>UGT NARIÑO - Enlace dialogo social UGT Nariño</t>
  </si>
  <si>
    <t xml:space="preserve">Realizar control mediante matriz de seguimiento a los procedimientos de formalización para comunidades étnicas </t>
  </si>
  <si>
    <t>UGT NARIÑO - Enlace Enfoque diferencial UGT Nariño</t>
  </si>
  <si>
    <t>UGT NARIÑO - Enlace comunicaciones UGT Nariño</t>
  </si>
  <si>
    <t>Diario</t>
  </si>
  <si>
    <t>Reducir el riesgo de corrupción</t>
  </si>
  <si>
    <t>Listados de asistencia a las jornadas de capacitación y sensibilización</t>
  </si>
  <si>
    <t>UGT PUTUMAYO - Lideres de los procesos</t>
  </si>
  <si>
    <t>Reducir la perdida de credibilidad de la ANT</t>
  </si>
  <si>
    <t>UGT PUTUMAYO - Comunicaciones</t>
  </si>
  <si>
    <t>Evaluar la eficacia, eficiencia y efectividad de los Controles Internos de manera independiente, objetiva y oportuna a través de la aplicación de normas de auditoría generalmente aceptadas que contribuyan al mejoramiento continuo y el logro de los objetivos institucionales.</t>
  </si>
  <si>
    <t>UGT RISARALDA - Profesional de planeación de la UGT  Risaralda</t>
  </si>
  <si>
    <t>PERMANENTE</t>
  </si>
  <si>
    <t>UGT SANTANDER - LIDER</t>
  </si>
  <si>
    <t>UGT SANTANDER - Director Territorial</t>
  </si>
  <si>
    <t xml:space="preserve">Número de socializaciones realizadas / Número de socializaciones programadas </t>
  </si>
  <si>
    <t>SEMESTRAL</t>
  </si>
  <si>
    <t>Garantizar que las gestiones que se tramiten sean de beneficio para la comunidad solicitante y terceros</t>
  </si>
  <si>
    <t>Realizar mesas de diálogo con las comunidades interesadas en los procesos, con el fin de llegar a acuerdos frente a las pretensiones.</t>
  </si>
  <si>
    <t xml:space="preserve">Trimestral  </t>
  </si>
  <si>
    <t xml:space="preserve">Identificar hechos de prevaricato  que se puedan presentar en los tramites relacionados con las solicitudes de formalización para comunidades étnicas.  </t>
  </si>
  <si>
    <t xml:space="preserve">Bimensual  </t>
  </si>
  <si>
    <t xml:space="preserve">Taller formativo sobre las posibilidades de incurrir en delitos de corrupción y sus consecuencias en los procesos relacionados a la caducidad administrativa y condición resolutoria.  </t>
  </si>
  <si>
    <t xml:space="preserve"># de talleres formativos realizados/ # de talleres formativos programados.  </t>
  </si>
  <si>
    <t>Posibilidad de ocurrencia de hechos de prevaricato por legalización y obligación de las cuentas de cobro generadas por los proveedores de la Agencia Nacional de Tierras, sin el cumplimiento de requisitos presupuestales y contables exigidos por la entidad y la ley.</t>
  </si>
  <si>
    <t>SIN INSUMOS APORTADOS</t>
  </si>
  <si>
    <t xml:space="preserve">1. El Ministerio de Agricultura en 2024 tiene el mayor presupuesto de su historia. </t>
  </si>
  <si>
    <t xml:space="preserve">1. Sistema de información interno con numerosos retos.
2.. Apuesta de la entidad por el uso de métodos indirectos. </t>
  </si>
  <si>
    <t xml:space="preserve">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Los equipos de trabajo internos, en muchas ocasiones no se coordinan entre si en su desempeño institucional
</t>
  </si>
  <si>
    <t>Posibilidad de ocurrencia de prevaricato por la vinculación de personal sin cumplimiento de requisitos mínimos en beneficio particular o de un tercero.</t>
  </si>
  <si>
    <t>UGT AMAZONAS - Abogado Revisor</t>
  </si>
  <si>
    <t>UGT AMAZONAS - Profesional encomendado para adelantar el proceso del El equipo misional de la subdirección de Administración de Tierras de la Nación.</t>
  </si>
  <si>
    <t>UGT AMAZONAS - Agentes técnicos de servicio al ciudadano</t>
  </si>
  <si>
    <t>UGT Amazonas - Profesional líder del equipo de Administración de Tierras de la Nación</t>
  </si>
  <si>
    <t>Informe de seguimiento e informe de descargas.</t>
  </si>
  <si>
    <t>Capacitación  a los funcionarios de la herramienta Orfeo y la importancia  en las respuestas oportunas  de las PQRSD tanto para el ciudadano como para la UGT Tolima</t>
  </si>
  <si>
    <t>Número de funcionarios programados para capacitación/número de funcionarios capacitados</t>
  </si>
  <si>
    <t xml:space="preserve">Realizar capacitaciones al personal designado de la UGT Huila sobre las posibilidades de incurrir en delitos de corrupción y sus consecuencias en los procesos relacionados con actos indebidos. </t>
  </si>
  <si>
    <t># Capacitaciones realizadas / # Actividades ejecutadas</t>
  </si>
  <si>
    <t>trimestral</t>
  </si>
  <si>
    <t xml:space="preserve">mensual </t>
  </si>
  <si>
    <t xml:space="preserve">Se analizan y corrigen para subsanar los errores a tiempo </t>
  </si>
  <si>
    <t xml:space="preserve">actas de reuniones de la UGT </t>
  </si>
  <si>
    <t xml:space="preserve">Se realizan seguimiento a los compromisos que quedaron plasmados en las actas de las reuniones para ver si se subsanaron los errores y se continuo con el avance del mismo </t>
  </si>
  <si>
    <t>Se toman las medidas pertinentes para corregir y avanzar con el objetivo trazado por la UGT</t>
  </si>
  <si>
    <t>numero de capacitaciones realizadas / numero de capacitaciones programadas</t>
  </si>
  <si>
    <t xml:space="preserve">Realizar Capacitaciones a los funcionarios con control de pruebas para garantizar los estudios y aplicación de estas </t>
  </si>
  <si>
    <t xml:space="preserve">Realizar capacitación sobre PAAC a profesionales de Entidades de Derecho Público de la UGT </t>
  </si>
  <si>
    <t>Capacitaciones al personal designado por la UGT HUILA y revisión previa de los informes y actos administrativos contra los insumos recolectados.</t>
  </si>
  <si>
    <t>Informe de seguimiento e informe de inconsistencias.</t>
  </si>
  <si>
    <t xml:space="preserve">Realizar capacitaciones al personal designado de la UGT Huila sobre las posibilidades de incurrir en delitos de corrupción y sus consecuencias en los procesos relacionados con actos indebidos.  </t>
  </si>
  <si>
    <t>Utilizar los medios masivos de comunicación de la ANT frente a los ciudadanos sobre la importancia y proceso de gratuidad en los tramites que presta la entidad</t>
  </si>
  <si>
    <t xml:space="preserve">Hacer ofertas institucionales dentro de la sede de la UGT y fortalecer la publicidad informativa sobre la gratuidad de los tramites a los ciudadanos </t>
  </si>
  <si>
    <t>Jornada institucionales  en territorio y dentro de la UGT direccionado con un enfoque transversal tanto a funcionarios, contratistas y ciudadanos.</t>
  </si>
  <si>
    <t xml:space="preserve">Sensibilizar y capacitar al personal que tienen a cargo los procesos de formalización en los posibles hechos y sanciones que se incurren cohesión, cohecho y corrupción </t>
  </si>
  <si>
    <t xml:space="preserve">Informar al lides de la UGT y escalar el caso a nivel nacional para su respectiva actuación administrativa </t>
  </si>
  <si>
    <t>Seguimientos a las actuaciones realizadas en territorio y a los casos asignados al personal encargado</t>
  </si>
  <si>
    <t>Levantamiento de informes de las charlas y/o capacitaciones realizadas en los seguimientos</t>
  </si>
  <si>
    <t>Verificar funciones relacionadas al cargo con las actividades realizadas dentro de los procesos agrarios adelantados por cada una de las personas contratadas</t>
  </si>
  <si>
    <t>Seguimiento para la verificación de procesos adelantados por cada funcionario dentro de las funciones asignadas</t>
  </si>
  <si>
    <t xml:space="preserve">Informe del estado de los procesos activos </t>
  </si>
  <si>
    <t>Realizar y verificar de acuerdo a las acciones realizadas dentro de los procesos, el cumplimiento de los lineamientos y normatividad establecidos por la entidad.</t>
  </si>
  <si>
    <t>Verificar cada una de las actuaciones realizadas donde acrediten el reconocimiento de derechos frente a la población beneficiada</t>
  </si>
  <si>
    <t xml:space="preserve">Realizar socializaciones de las actuaciones que se deben de cumplir para el reconocimiento de derechos </t>
  </si>
  <si>
    <t xml:space="preserve">Realizar informe de la mesa de trabajo </t>
  </si>
  <si>
    <t xml:space="preserve">Seguimiento de las actuaciones realizadas con sus anexos respectivos </t>
  </si>
  <si>
    <t xml:space="preserve">Cumplimiento de las jornadas proyectadas </t>
  </si>
  <si>
    <t>Realizar seguimiento de los procesos con resolución de adjudicación y el cumplimiento de las condiciones resolutorias o de caducidad administrativa que se encuentren vigentes</t>
  </si>
  <si>
    <t xml:space="preserve">Revisión de las actuaciones administrativas culminadas de acuerdo a los lineamientos y normatividad establecida </t>
  </si>
  <si>
    <t>Si se evidencia un incumplimiento se procede con iniciar la actuación administrativa</t>
  </si>
  <si>
    <t>Informes elevados a la gestión realizada por los diferentes canales de atención</t>
  </si>
  <si>
    <t>La revisión de los insumos técnicos jurídicos para la gestión</t>
  </si>
  <si>
    <t>Capacitar y fortalecer a todos los colaboradores de la UGT dentro y fuera del territorio frente a los trámites relacionados con la entidad</t>
  </si>
  <si>
    <t xml:space="preserve">UGT CALDAS- líder de la UGT y personal a cargo de la gestión </t>
  </si>
  <si>
    <t>Número de jornadas institucionales realizadas / Número de jornadas institucionales programadas</t>
  </si>
  <si>
    <t xml:space="preserve">Realizar los informes de seguimiento de acuerdo con las actividades realizadas por el equipo de trabajo </t>
  </si>
  <si>
    <t>Número de informes de seguimientos realizados / Número de informes de seguimiento programados</t>
  </si>
  <si>
    <t xml:space="preserve">Informe donde se relacione y se verifique cada una de las acciones realizadas de acuerdo a los lineamientos y normatividad establecidos para la gestión </t>
  </si>
  <si>
    <t>Número de mesas de trabajo realizadas / Número de mesas de trabajo programadas</t>
  </si>
  <si>
    <t>Jornadas para todos los colaboradores de la UGT frente a los procesos de formalización y reconocimiento de derechos de acuerdo a la normatividad vigente</t>
  </si>
  <si>
    <t xml:space="preserve">Número de jornadas realizadas / Número de jornadas programadas </t>
  </si>
  <si>
    <t>Realizar las capacitaciones pertinentes de los lineamientos frente a la realización de los informes técnicos jurídicos para la gestión</t>
  </si>
  <si>
    <t>detectar</t>
  </si>
  <si>
    <t>revisión del informe de satisfacción del usuario</t>
  </si>
  <si>
    <t>se informa a oficina del inspector</t>
  </si>
  <si>
    <t>mecanismo de revisión</t>
  </si>
  <si>
    <t>El profesional designado realizará verificación del informe de satisfacción de usuarios</t>
  </si>
  <si>
    <t>Verificar que las decisiones tomadas en procesos de formalización de la propiedad privada rural se tomen acorde con el ordenamiento jurídico vigente</t>
  </si>
  <si>
    <t>SE INVESTIGAN Y SE RESUELVEN OPORTUNAMENTE</t>
  </si>
  <si>
    <t>Revisión de actos administrativos por parte del líder del procesos de formalización de la propiedad privada rural antes de ser suscritos por Líder de la Unidad de Gestión Territorial.</t>
  </si>
  <si>
    <t>verificar el cumplimiento del procedimiento y a través de la verificación aleatoria de expediente comprobará el cumplimiento de las actividades y los puntos de control de los procedimientos</t>
  </si>
  <si>
    <t>UGT BOYACA
Contratista Delegado UGT Boyacá</t>
  </si>
  <si>
    <t>Constante</t>
  </si>
  <si>
    <t>El líder del proceso y contratista designado revisan los actos administrativos, comunicaciones y avisos publicitarios, que proyectan los equipos. La revisión se hace respecto de aspectos de forma y fondo.</t>
  </si>
  <si>
    <t>Los errores identificados en actos administrativos, comunicaciones y avisos publicitarios, relacionados con la forma o el fondo, deben ser subsanados inmediatamente, sin está corrección no pueden ser comunicados.</t>
  </si>
  <si>
    <t>Listado de los actos administrativos, comunicaciones y avisos publicitarios,  suscritos, teniendo en cuenta que cada acto  debe ir con visto bueno de líder y revisor.</t>
  </si>
  <si>
    <t>UGT BOYACA
Contratistas UGT Boyacá</t>
  </si>
  <si>
    <t>Confrontación de expedientes, revisión y depuración de bases de datos</t>
  </si>
  <si>
    <t>SE INFORMAN A OIGT</t>
  </si>
  <si>
    <t>Revisar aleatoriamente solicitudes de formalización a la propiedad y realizar llamadas al peticionario para identificar o verificar delitos de cohecho o concusión para otorgar una ventaja en el tramite.</t>
  </si>
  <si>
    <t>Revisar el  actos administrativos para verificar que lo ordenado este acorde a derecho, es decir, que los solicitantes cumpla los requisitos de ley para acceder a la titulación.</t>
  </si>
  <si>
    <t>Matriz de seguimiento de revisión de las etapas del proceso con las llamadas realizadas.</t>
  </si>
  <si>
    <t>SE INFORMA A OIGT</t>
  </si>
  <si>
    <t>Matriz de seguimiento con el reporte de llamadas y lo hallazgos encontrados si hubiere lugar</t>
  </si>
  <si>
    <t>UGT QUINDIO-ABOGADA EQUIPO BASE</t>
  </si>
  <si>
    <t>#capacitaciones realizadas/#capacitaciones programadas</t>
  </si>
  <si>
    <t>UGT QUINDIO-abogada equipo base</t>
  </si>
  <si>
    <t># mesas de dialogo realizada/ #mesas de dialogo programas</t>
  </si>
  <si>
    <t>#Actividad realizada/#Actividades programadas</t>
  </si>
  <si>
    <t>UGT QUINDIO EQUIPO BASE</t>
  </si>
  <si>
    <t>Realizar un folleto explicativo sobre la posibilidad de ocurrencia de hechos de concusión o cohecho en la gestión de los tramites administrativos de caducidad administrativa y condición resolutoria.</t>
  </si>
  <si>
    <t>UGT QUINDIO ABOGADA EQUIPO BASE</t>
  </si>
  <si>
    <t># Actividades realizadas/#Actividades programadas</t>
  </si>
  <si>
    <t xml:space="preserve">Grabación de las llamadas realizadas y actas </t>
  </si>
  <si>
    <t xml:space="preserve">Realizar revisión mensual de los actos administrativos y resoluciones realizadas por las misionales de la UGT-Cesar </t>
  </si>
  <si>
    <t xml:space="preserve"># de informes </t>
  </si>
  <si>
    <t xml:space="preserve">Actos administrativos y resoluciones </t>
  </si>
  <si>
    <t>Digitalización de los documentos proyectados durante el procedimiento para cargarlos en los distintos aplicativos de información, los cuales tienen restricción en la modificación de la información.</t>
  </si>
  <si>
    <t>Sistemas de información con registro de trazabilidad de los expedientes</t>
  </si>
  <si>
    <t xml:space="preserve">Capacitación a los equipos sobre la identificación de posibles  casos de corrupción </t>
  </si>
  <si>
    <t xml:space="preserve"># de capacitaciones y # de socializaciones realizadas </t>
  </si>
  <si>
    <t xml:space="preserve"># de jornadas de capacitación </t>
  </si>
  <si>
    <t xml:space="preserve">Actas que soporten el número de capacitaciones y socializaciones realizadas </t>
  </si>
  <si>
    <t xml:space="preserve">Acta de revisión de los actos administrativos y resoluciones </t>
  </si>
  <si>
    <t xml:space="preserve"># de actos administrativos y # de resoluciones </t>
  </si>
  <si>
    <t xml:space="preserve"># de informes y  actas de las reuniones </t>
  </si>
  <si>
    <t># de actos administrativos y # de resoluciones revisadas</t>
  </si>
  <si>
    <r>
      <rPr>
        <sz val="10"/>
        <rFont val="Arial Narrow"/>
        <family val="2"/>
      </rPr>
      <t>Hacer seguimiento a los expedientes mediante muestreos y revisiones aleatorias físicos vs sistemas de información y revisión constante de la base de datos de reparto para los abogados</t>
    </r>
    <r>
      <rPr>
        <sz val="10"/>
        <color rgb="FFFF0000"/>
        <rFont val="Arial Narrow"/>
        <family val="2"/>
      </rPr>
      <t>.</t>
    </r>
  </si>
  <si>
    <t># de revisiones aleatorias y # de revisiones aleatorias programadas</t>
  </si>
  <si>
    <t>UGT RISARALDA - Enlace de Seguimiento y Control</t>
  </si>
  <si>
    <t>Informar a la ciudadanía sobre la gratuidad en los trámites realizados por la Agencia Nacional de Tierras</t>
  </si>
  <si>
    <t>Encuestas aplicadas</t>
  </si>
  <si>
    <t>Capacitaciones realizadas/Capacitaciones programadas</t>
  </si>
  <si>
    <t xml:space="preserve">Realizar capacitación </t>
  </si>
  <si>
    <t>LISTADO DE ASISTENCIA</t>
  </si>
  <si>
    <t xml:space="preserve">Informar a la  ciudadanía la  gratuidad en los trámites realizados por la Agencia Nacional de Tierras,  de igual manera comunicar los canales de atención por medio de los cuales se pueden presentar los tramites ante la ANT y el medio para denunciar posibles hechos de concusión. </t>
  </si>
  <si>
    <t>Actas de reunión con su respectivo listado de asistencia de  las socializaciones realizadas;  y las listas de chequeo de las revisiones de los respectivos actos administrativos que se expidan.</t>
  </si>
  <si>
    <t>Capacitación al equipo de trabajo acerca de los procedimientos establecidos, con los riegos identificados de cohecho o  concusión.</t>
  </si>
  <si>
    <t>Revisión de todos los actos emitidos a fin de validar que las solicitudes cumplan con los  requisitos establecidos y la normatividad vigente</t>
  </si>
  <si>
    <t>Matriz de seguimiento a los actos administrativos emitidos según las solicitudes presentadas.</t>
  </si>
  <si>
    <t xml:space="preserve">Socializar a los contratistas y funcionarios de la UGT respecto de la importancia de socializar los tramites y  los canales disponibles con que cuenta la ANT para la radicación de las solicitudes. </t>
  </si>
  <si>
    <t>Evitar que personas inescrupulosas se aprovechen del usuario y se beneficien de forma indebida utilizando el nombre de la  Agencia Nacional de Tierras.</t>
  </si>
  <si>
    <t>Boletines de prensa, actas de ofertas institucionales, respuestas a los PQRSF</t>
  </si>
  <si>
    <t>Evitar que los funcionarios o colaboradores incurran en el delito penal señalado (prevaricato).</t>
  </si>
  <si>
    <t>Deben ser notificadas al superior inmediato para darle el tramite correspondiente.</t>
  </si>
  <si>
    <t>Consolidado de actos administrativos revisados con sus respectivas observaciones.</t>
  </si>
  <si>
    <t>Diligenciamiento de matriz de seguimiento sobre los avances y la gestión de las solicitudes de acceso a tierras de las comunidades étnicas desarrolladas por la UGT.</t>
  </si>
  <si>
    <t xml:space="preserve">Matriz de seguimiento de quejas y reclamos de la UGT  </t>
  </si>
  <si>
    <t>UGT VALLE DEL CAUCA - comité para la mejora continua del servicio y atención al ciudadano</t>
  </si>
  <si>
    <t xml:space="preserve">Identificar  hechos de concusión o cohecho que se puedan presentar durante las actuaciones administrativas de procesos agrarios y formalización de propiedad privada rural .  </t>
  </si>
  <si>
    <t xml:space="preserve">Se documentan y se reportan a la coordinación de UTG ´s  y oficina de inspectora de gestión de tierras  </t>
  </si>
  <si>
    <t xml:space="preserve">Número de campañas realizadas/Número de campañas </t>
  </si>
  <si>
    <t>UGT VALLE DEL CAUCA - Enlace de comunicaciones</t>
  </si>
  <si>
    <t>UGT VALLE DEL CAUCA - Profesional en planeación</t>
  </si>
  <si>
    <t>Mediante charlas, cuñas radiales y redes sociales</t>
  </si>
  <si>
    <t>Seguimiento continuo a las actividades realizadas con informes trimestrales</t>
  </si>
  <si>
    <t>Matriz de seguimiento e informes</t>
  </si>
  <si>
    <t>Dar cumplimiento al procedimiento normativo</t>
  </si>
  <si>
    <t>Realizar matriz de seguimiento</t>
  </si>
  <si>
    <t>Socializaciones y actas de seguimiento al equipo SATDD</t>
  </si>
  <si>
    <t>Actas de reuniones, listado de asistencia</t>
  </si>
  <si>
    <t xml:space="preserve">Dar cumplimiento a los procedimientos </t>
  </si>
  <si>
    <t>UGT LA GUAJIRA. Equipo DAE y SUBDAE</t>
  </si>
  <si>
    <t>Mesas de trabajo y capacitaciones con el personal encargado</t>
  </si>
  <si>
    <t>Socializaciones, capacitaciones y talleres</t>
  </si>
  <si>
    <t>UGTLA GUAJIRA</t>
  </si>
  <si>
    <t>porcentaje de colaboradores de la UGT capacitados</t>
  </si>
  <si>
    <t>Numero de capacitaciones recibidas /capacitaciones programadas</t>
  </si>
  <si>
    <t>Seguimiento a las reuniones programadas  y tramites administrativos</t>
  </si>
  <si>
    <t>Numero de reuniones realizadas /numero de reuniones programadas</t>
  </si>
  <si>
    <t>Numero de visitas programadas /numero de visitas ejecutadas</t>
  </si>
  <si>
    <t>UGT LA GUAJIRA. SUBDAE</t>
  </si>
  <si>
    <t>UGT LA GUAJIRA.</t>
  </si>
  <si>
    <t>Numero de procedimientos  /numero de procedimientos divulgados</t>
  </si>
  <si>
    <t>UGT BOLIVAR - Profesional administrativo</t>
  </si>
  <si>
    <t>Evidencia fotográfica de los banners publicitarios o información sobre los trámites de la ANT en la cartelera institucional de la UGT Bolívar.</t>
  </si>
  <si>
    <t>UGT BOLIVAR - Líderes/Revisores de formalización de la propiedad privada rural</t>
  </si>
  <si>
    <t>Los líderes/revisores de formalización de la propiedad privada rural de la UGT Bolívar revisan los actos administrativos que se proyectan por parte de los abogados sustanciadores de la UGT Bolívar; la cual tiene como objetivo identificar que la actuación administrativa descrita en ellos y las decisiones u órdenes concuerden con los elementos probatorios y documentos complementarios que hacen parte del expediente, de acuerdo con la normatividad vigente.</t>
  </si>
  <si>
    <t>Listado de los actos administrativos de formalización de la propiedad privada rural revisados por los líderes/revisores de la UGT Bolívar, donde contenga el número del expediente y el número del acto administrativo que están en los sistemas de información de la ANT.</t>
  </si>
  <si>
    <t>Revisar el proyecto de acto administrativo por parte de los líderes/revisores de formalización de la propiedad privada rural de la UGT Bolívar,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</si>
  <si>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UGT BOLIVAR - Líderes/Revisores de los procesos misionales de la DAT</t>
  </si>
  <si>
    <t>Los líderes/revisores de los procesos misionales de la DAT de la UGT Bolívar revisan los actos administrativos que se proyectan por parte de los abogados sustanciadores de la UGT Bolívar; la cual tiene como objetivo identificar que la actuación administrativa descrita en ellos y las decisiones u órdenes concuerden con los elementos probatorios y documentos complementarios que hacen parte del expediente, de acuerdo con la normatividad vigente.</t>
  </si>
  <si>
    <t>Revisar el proyecto de acto administrativo por parte de los líderes/revisores de los procesos misionales de la DAT de la UGT Bolívar, antes de ser suscrito por parte de los funcionarios competentes; con el fin de identificar que la actuación administrativa descrita en este y las decisiones u órdenes concuerden con los elementos probatorios y documentos complementarios que hacen parte del expediente, de acuerdo con la normatividad vigente.</t>
  </si>
  <si>
    <t>UGT BOLIVAR - Líderes/Revisores de los procesos misionales de la DAE</t>
  </si>
  <si>
    <t>Revisando por parte del profesional responsable del proceso que de acuerdo a la normatividad vigente, el concepto emitido por la oficina jurídica de la ANT frente al particular, verificar que el expediente todavía se encuentre en término para iniciar el proceso sancionatorio.</t>
  </si>
  <si>
    <t>Listado de los procesos de caducidad administrativa y condición resolutoria revisados</t>
  </si>
  <si>
    <t>Realizar la revisión jurídica y la validación por parte del líder del equipo.</t>
  </si>
  <si>
    <t>Socializar los instrumentos del Sistema Integrado de Gestión del proceso de Seguridad Jurídica sobre la Titularidad de la Tierra y los Territorios a los colaboradores de la UGT Bolívar.</t>
  </si>
  <si>
    <t>UGT BOLIVAR - Profesional de Planeación</t>
  </si>
  <si>
    <t>Socializar los instrumentos del Sistema Integrado de Gestión del proceso de Acceso a la Propiedad de la Tierra y los Territorios a los colaboradores de la UGT Bolívar.</t>
  </si>
  <si>
    <t>Socializar los instrumentos del Sistema Integrado de Gestión del proceso de Administración de tierras a los colaboradores de la UGT Bolívar.</t>
  </si>
  <si>
    <t>UGT CORDOBA- Abogado equipo base</t>
  </si>
  <si>
    <t>Verificar por parte de la UGT las peticiones realizadas como las respuestas emitidas por parte de la entidad; en la proyección realizada por funcionarios y contratistas</t>
  </si>
  <si>
    <t>En caso de evidenciar irregularidades se remite para que se realice la investigación disciplinaria pertinente o requerimiento contractuales. Teniendo en cuenta el tipo de vinculación</t>
  </si>
  <si>
    <t xml:space="preserve">UGT CORDOBA-Profesionales de la misionales de la SJ </t>
  </si>
  <si>
    <t>Verificar que cuando se salga a campo porta de estos, se realice de una forma transparente</t>
  </si>
  <si>
    <t>Al evidenciarse irregularidades se escala para las respectivas sanciones</t>
  </si>
  <si>
    <t>Garantizar las acciones y actividades desarrolladas dentro del proceso de implementación de la reforma agraria</t>
  </si>
  <si>
    <t>Se elevan a los directores y subdirectores para las investigaciones y/o requerimientos contractuales pertinentes</t>
  </si>
  <si>
    <t>Informes de los procesos que se tengan bajo su responsabilidad</t>
  </si>
  <si>
    <t>Revisar de forma detallada los informes presentados y comparar la información con los expedientes</t>
  </si>
  <si>
    <t>UGT CORDOBA-profesional designado de la subdirección de demanda y descongestión</t>
  </si>
  <si>
    <t xml:space="preserve">Revisar el cumplimiento de las metas establecidas </t>
  </si>
  <si>
    <t>UGT CORDOBA-profesional del equipo base</t>
  </si>
  <si>
    <t>Con las observaciones se hace un plan de mejoramiento y con las desviaciones se escalan para si es del caso requerimiento contractual o proceso disciplinario</t>
  </si>
  <si>
    <t>Numero de capacitaciones preventivas realizadas</t>
  </si>
  <si>
    <t>Capacitar a los colaboradores para que sepan el valor e importancia que tiene la UGT en los procesos que implementa la UGT</t>
  </si>
  <si>
    <t>Realizar capacitaciones que vayan encaminadas a prevenir hechos que conlleven a los funcionarios a realizar actos irregulares</t>
  </si>
  <si>
    <t>Numero de actas de seguimiento respecto de el cumplimiento de los tiempos estipulados para cada proceso</t>
  </si>
  <si>
    <t>proporcionar a los usuarios información clara acerca de la gratuidad de los procesos llevados a cabo en la ANT y los canales de atención mediante los cuales pueden hacer denuncias en caso de posibles actos de corrupción</t>
  </si>
  <si>
    <t>comunicar detalladamente cualquier conducta irregular o sospechosa a la oficina de inspección.</t>
  </si>
  <si>
    <t>sensibilización a lo usuarios sobre posibles actos de corrupción para que tengan en conocimiento cómo  pueden hacer sus denuncias.</t>
  </si>
  <si>
    <t xml:space="preserve">UGT GUAINIA -  servicio al ciudadano </t>
  </si>
  <si>
    <t>Asegurar la transparencia en el cumplimiento de procesos agrarios y formalización de la propiedad rural.</t>
  </si>
  <si>
    <t xml:space="preserve">Informe de análisis de procesos. </t>
  </si>
  <si>
    <t>UGT GUAINIA - profesional de planeación</t>
  </si>
  <si>
    <t>Asegurar la honestidad y prevenir la corrupción en todas las acciones realizadas para cumplir con los procesos.</t>
  </si>
  <si>
    <t xml:space="preserve">control interno en cada proceso realizado. </t>
  </si>
  <si>
    <t>análisis sistemático de las actividades y procedimientos operativos en la UGT Guainía.</t>
  </si>
  <si>
    <t xml:space="preserve">Seguimiento mensual de actividades </t>
  </si>
  <si>
    <t>examinar detalladamente que los procesos estén alineados a la normativa en vigor.</t>
  </si>
  <si>
    <t>Evitar irregularidades y asegurar la transparencia en la asignación de terrenos baldíos.</t>
  </si>
  <si>
    <t>Análisis de las acciones a promover con el fin de lograr el cumplimiento de objetivos.</t>
  </si>
  <si>
    <t>Análisis efectuado para supervisar el cumplimiento de requisitos en los procesos, utilizando como referencia los informes mensuales presentados.</t>
  </si>
  <si>
    <t>Supervisión de las reuniones y sesiones de formación llevadas a cabo durante el mes con el objetivo de dar seguimiento a las metas establecidas.</t>
  </si>
  <si>
    <t>Impedir la ocurrencia de prácticas corruptas como la concusión o el cohecho durante la gestión de solicitudes en procesos administrativos de formalización para beneficio de comunidades.</t>
  </si>
  <si>
    <t>Conversación con los integrantes del equipo de Asuntos Étnicos sobre los trámites de formalización en los procedimientos administrativos.</t>
  </si>
  <si>
    <t>Si se identifican indicios de posibles actos corruptos con fines personales, es necesario notificar a la Oficina Inspectoría de Tierras, la Oficina de Control Interno de la ANT y otras autoridades competentes para que se inicie el proceso correspondiente.</t>
  </si>
  <si>
    <t>Iniciativas educativas, de concientización y promoción de la transparencia dirigidas a los empleados y colaboradores de la ANT, así como a la ciudadanía local en relación con los procedimientos gestionados por la ANT, con revisiones periódicas.</t>
  </si>
  <si>
    <t>Informe jurídico, matriz de seguimiento.</t>
  </si>
  <si>
    <t>capacitación dirigida a colaboradores y/o funcionarios de la Unidad de Gestión Territorial, enfocada en la implementación  del trato digno a la ciudadanía. Se hace hincapié en los términos establecidos por ley para garantizar un adecuado trámite de las PQRS (Peticiones, Quejas, Reclamos y Sugerencias).</t>
  </si>
  <si>
    <t xml:space="preserve">Número de control de asistencia </t>
  </si>
  <si>
    <t>Número de capacitaciones realizadas</t>
  </si>
  <si>
    <t>Acta de reuniones de revisión, informes de gestión</t>
  </si>
  <si>
    <t>N/A- UGT sin equipo de seguridad jurídica</t>
  </si>
  <si>
    <t>Realizar programas de formación específicos sobre la importancia de la integridad en la gestión de trámites administrativos, incluyendo sesiones de sensibilización sobre los riesgos y consecuencias legales de prácticas indebidas como concusión o cohecho.</t>
  </si>
  <si>
    <t>Registro de asistencia a los espacios, cuestionarios que midan el conocimiento inicial sobre los riesgos, Formularios de compromiso de prácticas éticas</t>
  </si>
  <si>
    <t>Indicar las etapas procedimentales para una efectiva entrega de tierra en las comunidades étnicas</t>
  </si>
  <si>
    <t>Registro de asistencia a formación de procedimiento</t>
  </si>
  <si>
    <t>Espacio de sensibilización en materia de procesos sancionatorios (caducidad administrativa y condición resolutoria)</t>
  </si>
  <si>
    <t>Registro de asistencia, documentos compartidos con los asistentes</t>
  </si>
  <si>
    <t>Revisiones periódicas de PQRS y hacer mesas de trabajo para revisiones aleatorias</t>
  </si>
  <si>
    <t xml:space="preserve">Compartir los puntos clave tratados en las mesas de trabajo con quienes atienden a los usuarios </t>
  </si>
  <si>
    <t>UGT SUCRE - Abogada Equipo Base</t>
  </si>
  <si>
    <t>No de informes compartidos y socializados</t>
  </si>
  <si>
    <t xml:space="preserve">Hacer retroalimentación de los casos o preguntas que surgieran en los espacios para analizarlos </t>
  </si>
  <si>
    <t xml:space="preserve">No de casos analizados y expuestos en la mesa de trabajo </t>
  </si>
  <si>
    <t>Brindar capacitaciones a los colaboradores de la UGT Sucre</t>
  </si>
  <si>
    <t xml:space="preserve">No. de capacitaciones realizadas </t>
  </si>
  <si>
    <t>Taller de exploración de las posibles repercusiones de participar en actos corruptos en dichos procedimientos de titulación a comunidades étnicas</t>
  </si>
  <si>
    <t>UGT SUCRE - Líder Equipo Asuntos Étnicos</t>
  </si>
  <si>
    <t>No. de talleres</t>
  </si>
  <si>
    <t>Establecer un sistema de monitoreo continuo de los indicadores clave de riesgo de corrupción, con el objetivo de identificar y abordar cualquier desviación de los estándares éticos establecidos.</t>
  </si>
  <si>
    <t>Seguimiento y consolidación de información de hallazgos en el monitoreo</t>
  </si>
  <si>
    <t>Revisar que las acciones determinadas o por determinar referentes a la caducidad administrativa se establezcan de acuerdo a los lineamientos de la ANT</t>
  </si>
  <si>
    <t># Socializaciones desarrolladas/ # socializaciones programadas</t>
  </si>
  <si>
    <t>UGT VICHADA -  profesional designado de la Coordinación de demanda y descongestión UGT VICHADA</t>
  </si>
  <si>
    <t>Garantizar que los se tramites sean de beneficio para la comunidad solicitante y a terceros.</t>
  </si>
  <si>
    <t xml:space="preserve">Verificar con la Coordinación de asuntos étnicos que no se tenga solicitudes con otras comunidades sobre el mismo predio.  </t>
  </si>
  <si>
    <t>Revisión  detallada de los hallazgos que se presenten e informar a la Coordinadora de la UGT VICHADA, de ésta manera generar prevenir e ir tomando los correctivos.</t>
  </si>
  <si>
    <t>Garantizar que las gestiones que  sean de beneficio para la comunidad solicitante y terceros</t>
  </si>
  <si>
    <t>Desarrollar la recopilación de informes mediante lo manifestado por la comunidad interesada, para retroalimentar y prevenir  que el funcionario omita información.</t>
  </si>
  <si>
    <t>1. La reforma agraria es una prioridad para este gobierno
2.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</si>
  <si>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 xml:space="preserve">1. Las exigencias de los grupos étnicos y comunidades campesinas para acceso a tierras , hay demandas históricas que no han sido atendidas. 
2. Firmantes de paz también tienen una alta expectativa frente acceso a tierras.
3. incremento de falsos tramitadores en diferentes regiones del país que busca el lucro personal ante la apuesta por la reforma agraria por parte del gobierno nacional. 
4. Incremento de conflictos interculturales por temas territoriales. 
5. Reconocimiento constitucional del sujeto campesino como sujeto de derechos y de especial protección constitucional. </t>
  </si>
  <si>
    <t xml:space="preserve">1. Grandes avances tecnológicos existentes en el mercado para asuntos relacionados con mediciones y demás, en materia rural
2. Las normas que en materia de avance digital ha venido implementando el Gobierno Nacional, que han favorecido al sector rural colombiano
</t>
  </si>
  <si>
    <t xml:space="preserve">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
4. Proceso de armonización entre ordenamiento agrario y el ordenamiento ambiental </t>
  </si>
  <si>
    <t xml:space="preserve">1. Las limitaciones, que de tipo legal, existen relacionados con los usos del suelo rural.
2. Los frecuentes cambios normativos, en materia de desarrollo rural y de reforma agraria.
3. Proceso de ajuste normativo para la reactivación de la reforma agraria. </t>
  </si>
  <si>
    <t xml:space="preserve">1. En el 2024 la ANT tiene el mayor presupuesto de su historia, con 5 billones de pesos. 
2. El gran reto es la ejecución del presupuesto, en especial para la compra de predios. 
3. Proceso de reinstitucionalización, y de eliminación de la tercerización. </t>
  </si>
  <si>
    <t xml:space="preserve">1. Curva de aprendizaje ante el crecimiento de la entidad, muchos de los colaboradores n cuentan con experiencia en temas agrarios. 
2. Este año la demanda de resultados s e incrementará lo que puede incrementar el riesgo de seguridad y salud ocupacional. </t>
  </si>
  <si>
    <t>1. Mapa de procesos y procedimientos institucional bien estructurados
2. Dispersión entre dependencias en las toma de decisiones, en materia de procesos y procedimientos
3. Inducción y reinducción a funcionarios en conocimientos del funcionamiento general de la ANT y sus procesos y procedimientos.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</si>
  <si>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</si>
  <si>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</si>
  <si>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</si>
  <si>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Durante la recolección y análisis de la información física y jurídica para la implementación del Plan de Ordenamiento Social de la propiedad en el municipio programado.</t>
  </si>
  <si>
    <t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t>
  </si>
  <si>
    <t>En la elaboración del informe técnico-jurídico, se puede favorecer intereses a particulares a efectos de establecer el inicio fase administrativa y/o judicial</t>
  </si>
  <si>
    <t>Desconocimiento de los requisitos establecidos en el Procedimiento ACCTI-P-005 Revocatoria Baldíos a Persona Natural -Ley 160/94 y ACCTI-P-014 Titulación de Baldíos POSPR, por parte de colaboradores nuevos del Grupo de Revocatoria</t>
  </si>
  <si>
    <t>Presencia de intereses particulares o conductas de recibir o solicitar beneficios por parte de los profesionales asignados en la subdirección, para la adjudicación de predios baldíos en las zonas focalizadas</t>
  </si>
  <si>
    <t>Afectación en el logro de indicadores y metas asociadas a adjudicación de predios baldíos y bienes fiscales patrimoniales en los municipios focalizados</t>
  </si>
  <si>
    <t>Desconocimiento de los requisitos establecidos en el Procedimiento ACCTI-P-020 Procedimiento Único en Municipios Focalizados, para la adjudicación de predios baldíos en los municipios focalizados, por parte del equipo profesional asignado</t>
  </si>
  <si>
    <t>Durante la etapa de avalúo comercial y verificación de requisitos del predio ofertado</t>
  </si>
  <si>
    <t>Inequidad en la distribución de los recursos destinados a los subsidios.</t>
  </si>
  <si>
    <t>Existencia de intereses particulares y/o privados en predios de comunidades étnicas.</t>
  </si>
  <si>
    <t>Posibilidad de ocurrencia de prevaricato en la adquisición de predios para comunidades étnicas con avalúos mal practicados, o no aptos para beneficio de terceros.</t>
  </si>
  <si>
    <t xml:space="preserve">Por que los avalúos son practicados por el IGAC o lonjas privadas, entidades diferentes a la ANT </t>
  </si>
  <si>
    <t xml:space="preserve">Al momento de la entrega del Informe de Avalúo Comercial Rural o de la visita técnica  del predio objeto de adquisición del predio  </t>
  </si>
  <si>
    <t>Detrimento patrimonial por pago de lo debido.</t>
  </si>
  <si>
    <t xml:space="preserve">Por que en la visita técnica se identifique que el predio es apto para beneficiar a la comunidad y que no tenga agua </t>
  </si>
  <si>
    <t>Posibilidad de ocurrencia de revelación de secreto, por publicación de información reservada o clasificada sobre los  predios que han sido ofertados a la entidad.</t>
  </si>
  <si>
    <t>Lo que generaría la vulnerabilidad de la persona que está adelantando el negocio al conocerce detalles económicos.</t>
  </si>
  <si>
    <t>Suplantación de la vocería oficial de la entidad</t>
  </si>
  <si>
    <t>Indebida verificación de requisitos y evaluación no objetiva de los proveedores.</t>
  </si>
  <si>
    <t>Vicios en la estructuración de los pliegos y términos por presiones indebidas de superiores.</t>
  </si>
  <si>
    <t xml:space="preserve">Informe de consolidación de procesos. </t>
  </si>
  <si>
    <t xml:space="preserve">Se elevan a la coordinación regional para su respectiva investigación. </t>
  </si>
  <si>
    <t xml:space="preserve">Revisión de informes. </t>
  </si>
  <si>
    <t>Revisiones periódicas a los actos administrativos.</t>
  </si>
  <si>
    <t>Lista de chequeo con visto bueno del líder jurídico.</t>
  </si>
  <si>
    <t xml:space="preserve">El líder jurídico realizara revisión exhaustiva de los actos administrativos emitidos por los responsables de dicha actividad. </t>
  </si>
  <si>
    <t xml:space="preserve">Realizar seguimiento  y control  mensual de todos los procesos de titulación de la UGT , auditando que se cumpla con la norma y notificaciones pertinentes ante las entidades involucradas en el proceso. </t>
  </si>
  <si>
    <t xml:space="preserve">Subsanar la inconsistencia que se evidencien a cada una de la misionales involucradas para que se tomen los correctivos pertinentes inmediatamente y no incurrir en sanciones posteriores </t>
  </si>
  <si>
    <t xml:space="preserve">Informe de procesos realizados con su respectivo orden para verificar  que etapa de continuidad continua o si ya llega a finalización del tramite </t>
  </si>
  <si>
    <t xml:space="preserve">Revisar mensualmente  que el proceso que se esta ejecutando ya sea de formalización o de administración de tierras avances y que se notifique ante la entidades involucradas en los términos legales correspondientes </t>
  </si>
  <si>
    <t>UGT BOYACA - quien delegue para coordinar la SSJ en la UGT</t>
  </si>
  <si>
    <t>El líder del proceso y quien se delegue para coordinar la SSJ de la UGT se revisen los actos administrativos que proyectan los equipos, lo cual debe determinar que las decisiones estén ajustadas a la Ley y la Constitución.</t>
  </si>
  <si>
    <t>Que los actos administrativos se encuentren cargados en los aplicativos y seguimiento por correo electrónico y base de datos.</t>
  </si>
  <si>
    <t>UGT CALDAS- Líder UGT y personal vinculado al proceso</t>
  </si>
  <si>
    <t>Reportar al Líder de la UGT para iniciar proceso respectivo según sea el caso</t>
  </si>
  <si>
    <t>Jornada de verificación de los procesos.</t>
  </si>
  <si>
    <t>Baja participación por parte de las subdirecciones</t>
  </si>
  <si>
    <t>Listado de los actos administrativos revisados por los líderes/revisores de las Subdirecciones o Unidades de Gestión Territorial, donde contenga el número del expediente y el número del acto administrativo que están en los sistemas de información de la ANT. acta de reunión, listado de asistencia</t>
  </si>
  <si>
    <t>Consolidación de la información y solicitud de informes de gestión</t>
  </si>
  <si>
    <t>Verificando que la visita técnico- jurídica permita la confrontación de la información registrada en el informe de visita técnica  coincida con la  información del expediente, para determinar si existen observaciones.</t>
  </si>
  <si>
    <t>Se le notifica al propietario del predio las observaciones encontradas y la necesidad de ajustar la cabida y/o linderos, solicitando la información necesaria</t>
  </si>
  <si>
    <t>Verificar que el informe de visita de caracterización del predio este adecuadamente diligenciado con registro de resultados de visita jurídica, agronómica y topográfica</t>
  </si>
  <si>
    <t>Publicar y/o informar a los ciudadanos a través de las carteleras informativas  ubicadas en la oficina de la UGT Amazonas sobre los trámites adelantados por la ANT, así como mostrar lo canales de atención ante posibles hechos de corrupción e instalar buzones para la recepción de PQRSF.</t>
  </si>
  <si>
    <t>En el caso de conseguir  resultados ante posibles hechos de corrupción para beneficio personal  informar a la oficina inspectora de tierras, así mismo como a la fiscalía  para que se active la ruta  o el  trámite correspondiente ante la ocurrencia del hecho de corrupción.</t>
  </si>
  <si>
    <t>Evidencia fotográfica del banner publicitario en la cartelera institucional de la UGT Amazonas.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</si>
  <si>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departamento de Amazonas frente a los trámites adelantados por la ANT.</t>
  </si>
  <si>
    <t>Por medio de campañas publicitarias en medios de comunicación en todo el territorio haciendo énfasis en que los trámites con la agencia nacional de tierras son gratuitos y dar a conocer los canales de denuncia ante cualquier hecho de corrupción.</t>
  </si>
  <si>
    <t>Informar a la oficina del inspector de tierras para q se adelante el proceso correspondiente.</t>
  </si>
  <si>
    <t>Dar a conocer  a la ciudadanía del departamento a través de diferentes medios de comunicación acerca de la  gratuidad de los procesos adelantados por parte de la ANT, sensibilización al usuario para que informe y denuncie irregularidades al respecto e instalación de buzón de PQRSF.</t>
  </si>
  <si>
    <t xml:space="preserve">Informar a la ciudadanía  en general de que todos los procesos de la ANT  son  gratuitos,  Que todos los campesinos tienen derecho a formalizar sus predios ante la entidad , sin ningún tramitador </t>
  </si>
  <si>
    <t xml:space="preserve">Siempre que se tiene algún dialogo o contacto  con el solicitante se le deja claro que nuestros procesos son gratuitos y que no necesita tramitador o ningún funcionario que lo represente , además realizamos  publicaciones y difusiones por   redes sociales , asambleas y comités campesinos donde se  les capacita para que no se dejen estafar. </t>
  </si>
  <si>
    <t>Grabación de la llamada en CallCenter. Además Banners publicados y/o mensajes enviados y/o piezas informativas publicadas</t>
  </si>
  <si>
    <t xml:space="preserve">En la UGT Atlántico se realiza campañas de sensibilización con los ciudadanos informando y recalcando que nuestros tramites son totalmente gratuitos y que si tienen inquietud de algún tramite recurran a nuestras oficinas o medios de información a nivel nacional de la ANT </t>
  </si>
  <si>
    <t>Publicar información referente a la gratuidad de los trámites de la Agencia Nacional de Tierras, así como hacer visibles los canales de atención por medio de los cuales se pueden denunciar los posibles hechos de corrupción.</t>
  </si>
  <si>
    <t>UGT CALDAS-Líder de la UGT</t>
  </si>
  <si>
    <t>En caso de encontrar evidencia de cohecho y hechos de corrupción se debe iniciar el proceso administrativo ante la oficina de inspección de tierras y a su vez secretaria general</t>
  </si>
  <si>
    <t xml:space="preserve">Entregar material publicitario elevado a un informe trimestral
solicitar apoyo con las evidencias adquiridas mediante el canal al servicio ciudadano </t>
  </si>
  <si>
    <t>Publicar y/o informar a los ciudadanos a través de las carteleras informativas  ubicadas en la oficina de la UGT Caquetá sobre los trámites adelantados por la ANT, así como mostrar lo canales de atención ante posibles hechos de corrupción e instalar buzones para la recepción de PQRSF.</t>
  </si>
  <si>
    <t>Evidencia fotográfica del banner publicitario en la cartelera institucional de la UGT Caquetá. Elaborar acta de reunión para la apertura del buzón en la que se establezca como objetivo general el registro de cada una de las PQRSF recepcionadas en el mes y su posterior consolidación para presentación de las evidencias de forma trimestral.</t>
  </si>
  <si>
    <t>Campañas de sensibilización para la ciudadanía del territorio frente a los trámites adelantados por la ANT.</t>
  </si>
  <si>
    <t>UGT CASANARE 
- Líder administrativo</t>
  </si>
  <si>
    <t>El líder administrativo de la UGT Casanare informará a la ciudadanía sobre la gratuidad de en los trámites realizados por la ANT, mediante la publicación de dicha información y haciendo visible los canales de atención por medio de los cuales se pueden hacer denuncias. Lo anterior con una periodicidad de 3 meses, en caso de desviaciones se informará a la oficina del inspector de tierras, para el trámite pertinente. La evidencia se consolidará por medio de las grabaciones de las llamadas de call center.</t>
  </si>
  <si>
    <t>Acta re reunión, listado de asistencia, registro fotográfico, soportes revisados anexados</t>
  </si>
  <si>
    <t>jornada de Verificación de los PQRSD.</t>
  </si>
  <si>
    <t>Programación adicional si no se avanza en las acciones programadas</t>
  </si>
  <si>
    <t>Informe de gestión de PQRSD, Acta re reunión, listado de asistencia, registro fotográfico,</t>
  </si>
  <si>
    <t>Realizar llamadas aleatorias, para identificar posibles casos de riesgo y corrupción.</t>
  </si>
  <si>
    <t>Verificación de las PQRSD por parte de los lideres de calidad y coordinadores de áreas</t>
  </si>
  <si>
    <t>Informe de gestión de las PQRSD, muestras de revisión y actas de reunión de seguimiento</t>
  </si>
  <si>
    <t>Identificación de las respuestas brindadas en los casos emblemáticos o en los casos en los que existan denuncias por parte de la ciudadanía</t>
  </si>
  <si>
    <t>Aplicando una encuestas al ciudadano donde se cuestione el actuar del funcionario o colaborador</t>
  </si>
  <si>
    <t>instalar buzones de PQRS, para implementar receptáculos físicos dónde los usuarios puedan depositar sus inquietudes y sugerencias</t>
  </si>
  <si>
    <t>. Proyectar el acta de reunión para la apertura del buzón en la que se establezca como objetivo general el registro de cada una de las PQRS</t>
  </si>
  <si>
    <t>Coordinar de manera sistemática actividades que evalúen  la atención al ciudadano para garantizar un mejor servicio</t>
  </si>
  <si>
    <t>El funcionario responsable debe establecer claramente las actuaciones y roles que desempeñan los funcionarios participantes en la ocurrencia de hechos de concusión o cohesión teniendo en cuenta el orden y responsabilidad que merece cada actuación.</t>
  </si>
  <si>
    <t>Observación a los asuntos recibidos, las PQRD, Líneas internas de atención.</t>
  </si>
  <si>
    <t>Revisión semanal de asuntos de atención al cliente. 
Inspección de las solicitudes recepcionadas de manera presencial y virtual, y revisión de los tiempos de respuesta. Adicionalmente se verifica las actuaciones desarrolladas por la UGT Huila para esta actividad. Adecuar buzón de quejas y reclamos en la oficina de Atención al cliente de la UGT HUILA.</t>
  </si>
  <si>
    <t>Realizar diálogos constantes con los usuarios</t>
  </si>
  <si>
    <t xml:space="preserve">Se le trasmiten las evidencias al coordinar o líder de la UGT Huila, quien tomara las medidas respectivas ante el caso </t>
  </si>
  <si>
    <t>Informe de entrevistas realizadas mediante la comunicación con los usuarios</t>
  </si>
  <si>
    <t>Socializar y capacitar a los funcionarios delegados para esta función, la política de la ANT</t>
  </si>
  <si>
    <t>UGT LA GUAJIRA. Líder, abogados equipo base y planeación</t>
  </si>
  <si>
    <t>Informar a la líder y equipo jurídico para tomar las medidas correctivas a que haya lugar.</t>
  </si>
  <si>
    <t>Buzón de sugerencias</t>
  </si>
  <si>
    <t>UGT MAGDALENA 
- Líder</t>
  </si>
  <si>
    <t xml:space="preserve">Programación y ejecución de revisión cuatrimestral de PQRS recibidas e información de jornadas de socialización en territorio para la detección de situaciones de vulnerabilidad u ocurrencia de delitos de cohecho o concusión,. </t>
  </si>
  <si>
    <t>Informando tanto  en las  carteleras informativas  ubicadas en la oficina de la UGT,  como  a través de las redes sociales,  los   protocolos para la radicación de los trámites ante ANT y la gratuidad de los mismo; Así como  el mecanismo  que se establecido por la ANT para que la ciudadanía denuncie cualquier  posible hecho de corrupción.</t>
  </si>
  <si>
    <t>Si a través de los canales establecidos,  la ciudadanía denuncia  cualquier hecho de posible  concusión,  esta situación  debe comunicarse de forma inmediata al Coordinador de la regional de la UGT, a fin de que se realice la respectiva investigación.</t>
  </si>
  <si>
    <t xml:space="preserve">Respecto de la publicidad realizada en  cartelera, la evidencia la constituye la pieza grafica y foto de la misma,  en relación a las redes sociales, el pantallazo de la mismas. Así mismo, teniendo que  en las reuniones mensuales se realiza la validación si  en las  PQRSF recepcionadas del mes, se presenta denuncia relacionada con   situaciones de vulnerabilidad u ocurrencia de delitos de cohecho o concusión. </t>
  </si>
  <si>
    <t>Socializar en reunión con equipo misionales, y funcionarios de los puntos de atención al ciudadano,  respecto de los canales de comunicación habilitados para la divulgación de los tramites y la recepción de situaciones de vulnerabilidad u ocurrencia de delitos de cohecho, de modo que en el caso de los equipos misionales esta información se transmita en las jornadas de socialización que se llevan a cabo y en los funcionarios de los puntos de atención recepcionen estas clase de solicitud y la comunique.</t>
  </si>
  <si>
    <t>Revisar las acciones desarrolladas por los colaboradores y funcionarios de la UGT en los tramites solicitados por entidades y la ciudadanía</t>
  </si>
  <si>
    <t>Revisión si se presenta baja participación por parte de las subdirecciones</t>
  </si>
  <si>
    <t>Mesa de trabajo que aborde la revisión de las visitas programadas y los tiempos de ejecución de acuerdo al plan de trabajo anual establecido</t>
  </si>
  <si>
    <t>jornada de Verificación de los PQRSD allegados</t>
  </si>
  <si>
    <t>Jornada enfocada en la revisión de las solicitudes recepcionadas de manera presencial y virtual y en la revisión de los tiempos de respuesta. Adicionalmente se verifica las actuaciones desarrolladas en la UGT para esta actividad</t>
  </si>
  <si>
    <t>Revisión aleatoria de actas de reunión con campesinos o entidades para realizar llamadas con el propósito de verificar si se ha configurado delito de cohecho o concusión para cumplir con los compromisos pactados en dichas actas de reunión.</t>
  </si>
  <si>
    <t>Matriz en Excel de las revisiones realizadas a las actas de reunión y de los hallazgos encontrados si hubiere lugar.</t>
  </si>
  <si>
    <t>Se deben atender para realizar las correcciones necesarias</t>
  </si>
  <si>
    <t xml:space="preserve">Aplicación de encuestas de satisfacción y PQRS por parte de la ciudadanía </t>
  </si>
  <si>
    <t>Verificar  y hacer seguimiento  a las PQRSD que realizan los ciudadanía del Departamento del Tolima, con el fin de dar las respuestas oportunas.</t>
  </si>
  <si>
    <t>A través de matriz realizar seguimiento   a las PQRSD asignadas a cada líder, a cada subdirección y la traza desde el radicado hasta la respuesta.</t>
  </si>
  <si>
    <t>Se hará  la retroalimentación y se tomarán los correctivos para evitar desacatos, sanciones y/p tutelas.</t>
  </si>
  <si>
    <t>Informe de gestión de PQRSD,  alarmas tempranas enviadas, actas de reunión y/o listados de asistencia</t>
  </si>
  <si>
    <t>Capacitación que se realizará  a los Gestores Documentales, a los profesionales de las diferentes subdirecciones para garantizar el conocimiento y el manejo de la herramienta Orfeo, como también seguimiento mensual a cada profesional sobre los tiempos de respuesta a las PQRSD asignadas.</t>
  </si>
  <si>
    <t xml:space="preserve">Identificar la posibilidad de ocurrencia de hechos de concusión y cohecho por parte de servidores públicos durante la atención de usuarios en la oficina de la UGT y durante las jornadas de oferta institucional.  </t>
  </si>
  <si>
    <t xml:space="preserve">Haciendo seguimiento a las quejas y reclamos que llegan a la UGT mediante el buzón instalado en la oficina, los buzones que se lleven a territorio o demás instrumentos para tal fin durante jornadas de oferta institucional . Esto previa publicación de campaña comunicativa en la que se resalta que los tramites con la ANT son completamente gratuitos y se invita a denunciar al servidor publico que solicite algún tipo de pago por prestar el servicio. </t>
  </si>
  <si>
    <t xml:space="preserve">Se reportan formalmente al nivel central y oficina de la inspectora de la gestión de tierras  </t>
  </si>
  <si>
    <t>Documento o soporte de registro</t>
  </si>
  <si>
    <t>listas de asistencia a las jornadas de capacitación</t>
  </si>
  <si>
    <t>Diariamente</t>
  </si>
  <si>
    <t>Garantizar la calidad, calidez y transparencia en la prestación de los servicios de Atención a la Ciudadanía, garantizando que no se presenten parcialidades, manipulaciones, en las atenciones</t>
  </si>
  <si>
    <t>Con la aplicación de evaluaciones pos servicio, encuestas a los ciudadanos, revisiones periódicas a los formatos y formularios diligenciados en la ventanilla de atención</t>
  </si>
  <si>
    <t>Encuestas a usuarios, revisiones a actos administrativos expedidos y su cargue en el aplicativo respectivo, lista de chequeo, acordes con los términos definidos en el Procedimiento,</t>
  </si>
  <si>
    <t>Cada que se desarrolle la actividad</t>
  </si>
  <si>
    <t>Verificar que las actuaciones administrativas y/o jurídicas descritas en los informes de los trámites realizados en los procesos agrarios y/o de formalización de la propiedad rural, se desarrollen acorde con la normatividad vigente y concuerden con los elementos y documentos probatorios que hacen parte del expediente</t>
  </si>
  <si>
    <t>El Servidor y/o colaborador delegado por el Líder de la UGT, como coordinador del Proceso, revisa los documentos probatorios que hacen parte del informe presentado por el funcionario responsable, para garantizar que la actuación administrativa descrita y las decisiones u órdenes, concuerden con lo descrito en el procedimiento y la normatividad vigente</t>
  </si>
  <si>
    <t>En caso de identificarse inconsistencias u omisiones en el contenido del trámite o en las actuaciones administrativas y/o jurídicas del proceso, este deberá ser devuelto de inmediato al funcionario responsable, con el fin de que sean subsanadas las irregularidades identificadas, dejando constancia de las actuaciones realizadas en el desarrollo del procedimiento</t>
  </si>
  <si>
    <t>Listado de los actos administrativos revisados por el Coordinador designado, verificando que concuerden con los términos definidos en el Procedimiento, y su cargue en el aplicativo respectivo</t>
  </si>
  <si>
    <t>El Servidor delegado por el Líder de la UGT, como coordinador del Proceso revisa y verifica que el documento del trámite o actuación administrativa y/o jurídica del proceso de formalización de la propiedad rural, cumplan y concuerden con lo descrito en el procedimiento y la normatividad vigente</t>
  </si>
  <si>
    <t>Constatar que las actuaciones administrativas y/o jurídica de los trámites de los procesos agrarios y/o de formalización de la propiedad rural, cumplan y se desarrollen con base en los procedimientos, los tiempos establecidos y la normatividad vigente</t>
  </si>
  <si>
    <t>El Servidor y/o colaborador delegado por el Líder de la UGT, como coordinador del Proceso, revisa y constata que las actuaciones administrativas y/o jurídica de los trámites de los procesos agrarios y/o de formalización de la propiedad rural, cumplan y se desarrollen con base en los procedimientos, los tiempos establecidos y la normatividad vigente</t>
  </si>
  <si>
    <t>En caso de identificarse que las actuaciones administrativas y/o jurídicas dentro de los trámites de los procesos agrarios y/o de formalización de la propiedad rural, se desarrollan incumpliendo los tiempos establecidos, se detecten inconsistencias, no cumplan los procedimientos, deberá ser devuelto inmediatamente al funcionario responsable, con el fin de que sean subsanadas las irregularidades identificadas, dejando constancia de las actuaciones realizadas en su desarrollo</t>
  </si>
  <si>
    <t>Acto administrativo y/o jurídico expedido, lista de chequeo, acordes con el procedimiento y los términos definidos en el trámite</t>
  </si>
  <si>
    <t>El Servidor delegado por el Líder de la UGT, como coordinador del Proceso revisa y verifica que el documento de acto administrativo y/o jurídico expedido haya cumplido con lo normado en el procedimiento y los términos definidos en el trámite</t>
  </si>
  <si>
    <t>Según programación / cada vez que se les asigne una oferta voluntaria para adquirir un predio</t>
  </si>
  <si>
    <t>Verificar que la información y la documentación de la oferta de predios realizadas en las visitas agronómica y topográfica esté completa y cumpliendo con todos los requisitos y documentos exigidos y con las características según los requisitos exigidos</t>
  </si>
  <si>
    <t>Con base en lo establecido en las Formas: ACCTI-F-007-Unificada de Visita de Caracterización Documental; ACCTI-F-021-Oferta Voluntaria de Predios; ACCTI-F-022 Estudio Preliminar y Complementario de Títulos, revisando que el informe de visita técnica coincida con el área reportada en títulos</t>
  </si>
  <si>
    <t>Gestionar el ajuste para las desviaciones halladas. De identificarse la necesidad de una nueva visita de validación, realizarla, así como elevar consulta a las entidades del orden nacional y territorial correspondientes. Informar al propietario la necesidad de rectificación de cabida (área) y/o linderos, revisando el caso y solicitándole los documentos correspondientes</t>
  </si>
  <si>
    <t>Formas: ACCTI-F-007-Unificada de Visita de Caracterización Documental; ACCTI-F-021-Oferta Voluntaria de Predios; ACCTI-F-022 Estudio Preliminar y Complementario de Títulos</t>
  </si>
  <si>
    <t>Asegurar que las Formas: ACCTI-F-007-Unificada de Visita de Caracterización Documental; ACCTI-F-021-Oferta Voluntaria de Predios; ACCTI-F-022 Estudio Preliminar y Complementario de Títulos, se encuentren debidamente diligenciada y que cumpla con los requisitos</t>
  </si>
  <si>
    <t>Según programación de las Mesas Técnicas con comunidades étnicas</t>
  </si>
  <si>
    <t>Garantizar la transparencia en la ejecución de los distintos procedimientos en las atenciones a los requerimientos y solicitudes presentadas por las comunidades étnicas, de manera que no se presenten parcialidades, ni manipulaciones en las atenciones</t>
  </si>
  <si>
    <t>Mesas técnicas de seguimiento mensual de los equipos de trabajo de la DAE-SUBDAE y el enlace de Planeación de la UGT, a las solicitudes presentadas y a las atenciones realizadas a las comunidades étnicas, garantizando la paridad de las atenciones</t>
  </si>
  <si>
    <t>Actas de las Mesas técnicas de evaluación y seguimiento mensual a las solicitudes presentadas y a las atenciones realizadas a las comunidades étnicas, entre los equipos de trabajo de la DAE-SUBDAE y el enlace de Planeación de la UGT, con los respectivos registros de asistencia</t>
  </si>
  <si>
    <t>Realizar revisión mensual a las solicitudes presentadas y a las atenciones realizadas a las comunidades étnicas, a las Mesas Técnicas de seguimiento, como a los procedimientos de formalización, para verificar la gestión, avances e identificación de obstáculos, para tomar los correctivos a que haya lugar</t>
  </si>
  <si>
    <t>Verificar, en la revisión inicial, el cumplimiento de los requisitos jurídicos y técnicos del procedimiento de Limitación a la Propiedad, por parte del Coordinador del Equipo de Administración de Tierras de la Nación delegado por el Líder de la UGT.</t>
  </si>
  <si>
    <t>Revisando, por parte del coordinar del Equipo de Administración de Tierras de la Nación en la UGT, el cumplimiento de los requisitos técnicos y normativos, en las decisiones administrativas definidas frente a Limitación a la Propiedad, registrando el visto bueno en el trámite como control previo antes de firma del Líder de la UGT.</t>
  </si>
  <si>
    <t>Informes de revisiones aleatorias a las actas de reunión de decisiones sobre Limitación a la Propiedad. 
Comunicaciones de Limitación a la Propiedad con sus respectivos vistos buenos. 
Forma ACCTI-F-065-Auto de Archivo por Desistimiento Tácito o Expreso</t>
  </si>
  <si>
    <t>Garantizar el cumplimiento de los controles del procedimiento, mediante la revisión trimestral, hecha por el coordinar del Equipo de Administración de Tierras de la Nación en la UGT, en dos decisiones administrativas</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</si>
  <si>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</si>
  <si>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Capacitaciones realizadas</t>
  </si>
  <si>
    <t>Gestionar la sensibilización sobre conflicto de intereses a contratistas y colaboradores de la Dirección de Gestión Jurídica de Tierras delegados por el Líder de la UGT.</t>
  </si>
  <si>
    <t>Nro. de gestiones adelantadas</t>
  </si>
  <si>
    <t>(Número de formatos de cumplimiento de requisitos mínimos revisados y aprobados / Número de funcionarios vinculados) X 100</t>
  </si>
  <si>
    <t>Realizar mesa técnica para validar la pertinencia de la solicitud de elaboración, modificación y eliminación INTI-F-007 que elabora la dependencia que requiere la necesidad</t>
  </si>
  <si>
    <t>100% de colaboradores de Revocatoria Directa de la SATDD capacitados en el procedimiento</t>
  </si>
  <si>
    <t>Capacitar a los integrantes del Equipo de Adquisición de Predios el procedimiento de compra de predios y mejoras para comunidades étnicas.</t>
  </si>
  <si>
    <t>(Número de capacitaciones procedimiento dictadas / Número de capacitaciones programadas) x 100</t>
  </si>
  <si>
    <t>Realizar capacitación de funcionarios y contratistas sobre normativas legales que soportan los procesos y procedimientos de formalización de territorios colectivos a favor de comunidades étnicas; sobre la política institucional</t>
  </si>
  <si>
    <t>Cobertura de colaboradores de Limitación a la Propiedad de la DAT capacitados en PAAC</t>
  </si>
  <si>
    <t>En la medida en que se presenten/detecten favorecimientos, omisiones, parcialidades, en el diligenciamiento de formas, planillas, etc., en la atención a la ciudadana, deberá suspenderse el trámite, hasta que se tomen los correctivos y subsane la situación</t>
  </si>
  <si>
    <t>Adecuada atención al ciudadano e informar sobre los tramites en la UGT son totalmente gratuitos</t>
  </si>
  <si>
    <t xml:space="preserve">Actas de reunión de equipo jurídico equipo base en la cual se deje nota de la revisión de los casos y diligenciamiento de la matriz. 
Del mismo modo la matriz diligenciada servirá como evidencia de este control.  </t>
  </si>
  <si>
    <t xml:space="preserve">Realizar seguimiento trimestral a las quejas y reclamos que ingresan tanto vía buzón de quejas y sugerencias, como por medio del aplicativo Orfeo.  </t>
  </si>
  <si>
    <t>UGT VICHADA 
- Líder administrativo</t>
  </si>
  <si>
    <t xml:space="preserve">Encuestas de satisfacción y PQRS por parte de la ciudadanía </t>
  </si>
  <si>
    <t xml:space="preserve">UGT AMAZONAS - Equipo seguridad Jurídica. </t>
  </si>
  <si>
    <t xml:space="preserve">Asegurar la no corrupción en cada unas de las acciones realizadas para el cumplimiento de los procesos. </t>
  </si>
  <si>
    <t>Revisión de los procesos y aprobados respectivos en cada uno de los fundamentos mencionados en cualquier etapa del proceso.</t>
  </si>
  <si>
    <t>Seguimiento mensual de cada una de la funciones desarrolladas por todo el equipo.</t>
  </si>
  <si>
    <t>Concienciar al equipo de trabajo en cuanto a las sanciones en las que pueden incurrir por la participación en situaciones de cohecho.</t>
  </si>
  <si>
    <t>Enfatizar periódicamente a través de capacitaciones o socializaciones  a los funcionarios y contratistas de la UGT sobre la importancia de la integridad y la transparencia en  los diferentes procesos que adelanta la entidad.</t>
  </si>
  <si>
    <t xml:space="preserve">En caso de confirmar que un funcionario o contratista está involucrado, se deben tomar las acciones respectivas en caso de que se compruebe que algún funcionario </t>
  </si>
  <si>
    <t>Socializar con los diferentes contratistas de la Unidad de Gestión Territorial, las situaciones por las cuales se pueden ver inmersos en actos de corrupción y así mismo  las sanciones a las cuales son merecedores en caso de incurrir en los mismos.</t>
  </si>
  <si>
    <t xml:space="preserve">Verificar los procesos que se llevan a cabo para ver si cumplen con los lineamientos reglamentados , Además  socializándole a los funcionarios de la UGT  la importancia de llevar a cabo un trabajo con ética profesional , para que no caigan en situaciones de corrupción o omisión. </t>
  </si>
  <si>
    <t xml:space="preserve">Seguimiento y control de cada acto Administrativo que se lleva en el día a día de cada una de las misionales de la UGT </t>
  </si>
  <si>
    <t>Si se evidencian anomalías en procesos por parte de uno o varios funcionarios se le reporta al coordinador quien elevara a la Oficina del Inspector de Tierras para que  tomen  las acciones sancionatorias respectivas</t>
  </si>
  <si>
    <t xml:space="preserve">Se lleva listados de  los actos administrativos y las PQR contestadas  con sus respectivos números de radicados para realizar el seguimiento pertinente y asegurarnos  que cumpla con la Normas vigentes </t>
  </si>
  <si>
    <t xml:space="preserve">Revisar los actos administrativos por el Líder jurídico  y las PQR contestadas  para saber si cumplen con la reglamentación vigente  , mediante listados de seguimiento por misional </t>
  </si>
  <si>
    <t xml:space="preserve">El líder del proceso y quien se delegue para coordinar la SSJ de la UGT al revisar los actos administrativos se evidencia que las decisiones estén acorde a la norma y que no se este vulnerando ningún bien jurídico o que se favoreciendo intereses </t>
  </si>
  <si>
    <t>UGT CALDAS-líder de la UGT y equipo de seguridad Jurídica</t>
  </si>
  <si>
    <t>Realizar charlas con el personal encargado de los procesos de formalización de la propiedad y a su vez jornadas en territorio</t>
  </si>
  <si>
    <t xml:space="preserve">UGT CAQUETA - Equipo seguridad Jurídica. </t>
  </si>
  <si>
    <t>Realizar capacitaciones periódicas a los funcionarios y contratistas de la UGT sobre la importancia de la integridad y la transparencia  en los procesos de la entidad</t>
  </si>
  <si>
    <t xml:space="preserve"> Los líderes de la UGT Casanare sensibilizará a los equipos de trabajo en las sanciones que se incurren por hacer parte de situaciones de cohecho, mediante la realización de capacitaciones periódicas, en caso de materialización del riesgo se deben tomar las acciones sancionatorias respectivas. Las evidencias se consolidarán mediante las listas de asistencia y actas de reunión.</t>
  </si>
  <si>
    <t>Verificar las acciones adelantadas en la formalización de la propiedad</t>
  </si>
  <si>
    <t>Capacitar y socializar el código de integridad y transparencia al equipo de la UGT-Cesar  frente a la posibilidad de hechos de confusión o cohechos en las actividades administrativas.</t>
  </si>
  <si>
    <t xml:space="preserve">Acta de reunión, listado de asistencia y evidencia fotográfica </t>
  </si>
  <si>
    <t>Revisión de los informes de campo, comparando la proyección de la comisión con los productos elaborados</t>
  </si>
  <si>
    <t>Revisión de las actividades programadas con lo entregado por los técnicos y abogados</t>
  </si>
  <si>
    <t xml:space="preserve">Se proyectan  a la coordinación regional para su respectiva investigación. </t>
  </si>
  <si>
    <t>UGT HUILA - profesional designado coordinador de Seguridad Jurídica de la UGT Huila</t>
  </si>
  <si>
    <t xml:space="preserve">Realizar seguimiento a los encargados de los procesos de titulación </t>
  </si>
  <si>
    <t xml:space="preserve">Informe sobre el seguimiento y la comunicación realizada con el beneficiario </t>
  </si>
  <si>
    <t xml:space="preserve">UGT LA GUAJIRA. Líder </t>
  </si>
  <si>
    <t>Verificar y controlar los procesos que se llevan en la subdirección de seguridad jurídica</t>
  </si>
  <si>
    <t xml:space="preserve">Seguimiento con el equipo de trabajo a las diferentes solicitudes de formalización </t>
  </si>
  <si>
    <t>Realizar un muestreo de las actuaciones administrativas y contrastar con las llamadas aleatorias a usuarios para evidenciar debilidades en los procedimientos que puedan conducir a hechos de concusión o cohecho.</t>
  </si>
  <si>
    <t>Realizar ejercicios de contrastación de las actuaciones administrativas de procesos agrarios y formalización de la propiedad rural con llamadas a usuarios para identificar situaciones de vulnerabilidad y posible hechos de concusión o cohecho.</t>
  </si>
  <si>
    <t>Garantizar que los procesos se cumplan bajo los parámetros de la ley y evitar así la ocurrencia de los actos de corrupción por cohecho o concusión  en los procesos de formalización da la propiedad privada</t>
  </si>
  <si>
    <t>A través del seguimiento periódico a cada una de las actuaciones  administrativas que conforman el proceso de  formalización de la propiedad privada,   a fin de que estas se ajusten a los procedimientos  establecidos por la ley  siendo regulados por la ANT en el sistema documental.</t>
  </si>
  <si>
    <t>Los abogados que proyectan los actos administrativos y los que agotan procesos administrativos,    informa al líder de la subdirección de seguridad jurídica,   las inconsistencias  observadas  en la revisión al expediente y/o actuación y de igual manera, en caso de requerirse se le  comunican al solicitante a fin de que se subsanen y se tomen  las acciones pertinentes.</t>
  </si>
  <si>
    <t>Piezas publicitarias emitidas en la pagina web de la entidad, las  redes sociales de la ANT, en la carteleras de las  alcaldías y en los  medios de comunicación con los cuales se cuenten con pauta  contratada,  comunicando los requisitos del tramite y la gratuidad de los procedimientos.</t>
  </si>
  <si>
    <t>Revisión  a todos  los actos administrativos emitidos, de modo que se asegure que estas se encuentran ajustadas a la normatividad vigente y a los procedimientos que la UGT ha determinado en la versión vigente.</t>
  </si>
  <si>
    <t>Jornada de verificación de los procesos desarrollados y de interés de la subdirección</t>
  </si>
  <si>
    <t>1.registros de asistencia la actividad realizada. 2. presentaciones, piezas comunicativas elaboradas.</t>
  </si>
  <si>
    <t>Matriz en Excel de las revisiones realizadas a las solicitudes y de los hallazgos encontrados si hubiere lugar.</t>
  </si>
  <si>
    <t>Verificar que los informes técnico jurídicos y actos administrativos estén elaborados con los lineamientos establecidos,  y que estén completos en concordancia con los insumos recolectados</t>
  </si>
  <si>
    <t>Revisión previa de los informes técnico jurídicos y actos administrativos contra los insumos recolectados</t>
  </si>
  <si>
    <t>El Profesional de seguimiento y control UGT Risaralda o quien designe el Coordinador de la UGT Risaralda de manera permanente verificará los informes técnicos jurídicos y actos administrativos verificando los insumos recolectados, realizando las correcciones necesarias cuando amerite y dejando en evidencia a través de listado de informes revisados junto con sus observaciones</t>
  </si>
  <si>
    <t>Los resultados de los formularios implementados servirán para fortalecer las próximas jornadas de socialización, haciendo especial énfasis en los temas que así lo requieran.</t>
  </si>
  <si>
    <t>UGT SANTANDER - Profesionales de las Subdirecciones</t>
  </si>
  <si>
    <t>Evitar las malas actuaciones administrativas de los procesos, reglamentos realizados por la Subdirección de la Gestión Jurídica</t>
  </si>
  <si>
    <t>De manera jerárquica  desde el inicio del proceso hasta la suscripción de la firma del Director, hacer el seguimiento mensual como acción preventiva y cada cuatrienio hacer la retroalimentación e informe final a  la oficina del inspector por parte de la coordinación Regional UGT Tolima</t>
  </si>
  <si>
    <t>La actividad de control mensual se llevará acabo por el funcionario publico esté será quien ingresa la información al OneDrive, seguido, él funcionario designado quien revisará cuatrimestral la información por lista chequeo y será entregada al funcionario delegado por la oficina del Líder de la UGT TOLIMA.</t>
  </si>
  <si>
    <t xml:space="preserve">Mediante implementación de matriz de seguimiento diligenciada y revisada trimestralmente por el equipo jurídico de equipo base, quienes evaluaran la posibilidad de ocurrencia de delitos asociados a la corrupción en términos de la gestión de las actuaciones administrativas de procesos agrarios y formalización de propiedad privada rural .  </t>
  </si>
  <si>
    <t xml:space="preserve">Seguimiento trimestral  a casos de actuaciones administrativas de los procesos agrarios y formalización de propiedad privada rural.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  </t>
  </si>
  <si>
    <t xml:space="preserve">UGT GUAINIA - Equipo seguridad Jurídica. </t>
  </si>
  <si>
    <t>UGT HUILA - Revisores jurídicos SSJ de la UGT Huila</t>
  </si>
  <si>
    <t>UGT LA GUAJIRA. Líder y equipo SSJ</t>
  </si>
  <si>
    <t xml:space="preserve">Garantizar la seguridad jurídica en los procesos de formalización de la propiedad privada rural y agraria. </t>
  </si>
  <si>
    <t>Se informa al Líder de la UGT y al equipo de SSJ</t>
  </si>
  <si>
    <t>Soporte de  visitas técnicas, matriz de seguimiento</t>
  </si>
  <si>
    <t>Revisar el registro mensual de las actuaciones administrativas de procesos agrarios y formalización de la propiedad privada rural que se consignan en los expedientes.</t>
  </si>
  <si>
    <t>Garantizar que los procesos para la formalización de la propiedad de los predios privados, cumplan con los criterios  del Decreto Ley 902 de 2017  y los instructivos de formalización.</t>
  </si>
  <si>
    <t>A través del seguimiento periódico a cada una de las actuaciones  administrativas que conforman el proceso,   a fin de que estas se ajusten a los procedimientos que ha establecido la ANT en el sistema de gestión  y que  las decisiones u órdenes sean congruentes con los elementos probatorios y los documentos complementarios que hacen parte del expediente, de acuerdo con la normatividad vigente.</t>
  </si>
  <si>
    <t xml:space="preserve">La evidencia la constituye el diligenciamiento del   "formato lista de chequeo jurídica"  que contiene la descripción  de  los aspectos a revisar de las actuaciones administrativas que se deben agotar,  de acuerdo con los procesos establecidos y la normatividad vigente;   en caso de cumplir con dichos criterios, el visto bueno del líder, es la confirmación de que se encuentra ajustados. </t>
  </si>
  <si>
    <t>Validar la información registrada por parte de la ANT de calidad bajo los lineamientos vigentes</t>
  </si>
  <si>
    <t>matriz de seguimiento para revisar que la proyección de actos administrativos este conforme a derecho.</t>
  </si>
  <si>
    <t>Realizar los debidos procedimientos de revisión de los actos administrativos proyectados en el marco de actuaciones administrativas de procesos agrarios o de formalización de la propiedad privada delegados a la UGT Santander, con el fin de verificar que se ajusten a derecho.</t>
  </si>
  <si>
    <t>Realizar una lista de chequeo que garantice la proximidad de los componentes de verificación de personal designado  por parte del líder de la UGT Tolima, para constatar si cumple con los parámetros establecidos mensualmente, recogiendo un muestreo aleatorio para el análisis de ésta.  Se creará un archivo en OneDrive para ser gestionado mensualmente.</t>
  </si>
  <si>
    <t xml:space="preserve">Lista de chequeos por el OneDrive mensual , informes cuatrimestrales </t>
  </si>
  <si>
    <t xml:space="preserve">Identificar hechos de  prevaricato que se presenten en las actuaciones administrativas de procesos agrarios y formalización de propiedad privada rural. </t>
  </si>
  <si>
    <t>Verificar para los procesos de compra de predios, a los cuales se les hizo avalúo, que se les realice también el control de calidad del avalúo, mediante el diligenciamiento de la forma ACCTI-F-023 Control de Calidad del Avalúo</t>
  </si>
  <si>
    <t>El profesional de Compra Directa de Predios realiza las reuniones de revisión, cuando se presenten diferencias en el control de calidad del avalúo frente al avalúo, solicitando las explicaciones y/o aclaraciones necesarias, asegurando un buen proceso de compra de predios en cuanto a la etapa de avalúos se refiere</t>
  </si>
  <si>
    <t>En caso que exista alguna inconsistencia en el proyecto productivo planteado para la ejecución dentro de predio adquirido, se solicita la reformulación del proyecto productivo o la realización de un nuevo plan de inversión o el ajuste en el Comité de Compras</t>
  </si>
  <si>
    <t>Revisando los expedientes o actuaciones administrativas de revocatoria directa, mediante la aplicación de las listas de chequeo vigentes con registro actualizado en la matriz de revocatoria</t>
  </si>
  <si>
    <t xml:space="preserve">El profesional de la Subdirección de Acceso a Tierras por Demanda y Descongestión verifica, cuando se presente, la realización del impulso de los procesos de revocatoria en curso, constatando el diligenciamiento de la lista de chequeo y/o matriz de revocatoria con el fin de reducir potenciales demoras que se puedan presentar en el desarrollo de la actuación administrativa de la Revocatoria Directa   </t>
  </si>
  <si>
    <t xml:space="preserve">Mediante el Acto Administrativo de Cierre, ratificar el Informe Técnico Jurídico, conforme al procedimiento único.
</t>
  </si>
  <si>
    <t>UGT AMAZONAS - Jurídico direccionador de proceso de subsidios</t>
  </si>
  <si>
    <t>Verificar que los avalúos cumplan con los requisitos legales</t>
  </si>
  <si>
    <t>Reunión de seguimiento y revisión aleatoria de procesos.</t>
  </si>
  <si>
    <t>Constatar que informes- técnico jurídicos y actos administrativos cumplan con los criterios establecidos,  y a su vez guarden coherencia con los datos o insumos recolectados.</t>
  </si>
  <si>
    <t>Previa revisión por parte del equipo jurídico a los diferentes  informes técnico jurídicos y actos administrativos emitidos.</t>
  </si>
  <si>
    <t xml:space="preserve">Dichos hallazgos u observaciones deben ser subsanadas y en caso de posible incurrencia en un acto de corrupción, se informara al ente de control pertinente. </t>
  </si>
  <si>
    <t xml:space="preserve">El líder jurídico  y profesional de seguimiento y control de la UGT deben verificar permanentemente los informes técnicos jurídicos y actos administrativos, con el fin que los mismos cumplan con los lineamientos señalados y a su vez realizando las correcciones necesarias cuando a si lo requiera. </t>
  </si>
  <si>
    <t xml:space="preserve">verificar que todos los actos administrativos  y técnicos cumplan con los requerimientos legales </t>
  </si>
  <si>
    <t>mesa técnica - jurídicas</t>
  </si>
  <si>
    <t xml:space="preserve">Actas de reuniones de mesas de trabajo dejando claro los lineamientos a tomar para continuar o subsanar tal sea el caso </t>
  </si>
  <si>
    <t xml:space="preserve">Seguimiento de funciones asignadas a cada funcionario para avanzar, modificar o corregir  con el cumplimiento de las normas vigente en cada una de sus actividades para no atrasar los procesos asignados </t>
  </si>
  <si>
    <t>Listado de los actos administrativos de procesos misionales de la DAT revisados por los líderes/revisores de la UGT Bolívar, donde contenga el número del expediente y el número del acto administrativo que están en los sistemas de información de la ANT.</t>
  </si>
  <si>
    <t>Verificar que el trámite de adjudicación de baldíos se desarrolla dentro de las etapas legales establecidas para cada una de las solicitudes de adjudicación</t>
  </si>
  <si>
    <t>El líder de la UGT Boyacá y/o el funcionario delegado , se encargará de realizar la verificación y seguimiento de los actos administrativos emanados de la UGT , con la finalidad de observar el cumplimiento de las respectivas etapas procesales de los expedientes de adjudicación de baldíos</t>
  </si>
  <si>
    <t>Se investigan y resuelven oportunamente, por parte del Líder de la UGT de Boyacá o el funcionario delegado para ello</t>
  </si>
  <si>
    <t>Cargue de actos administrativos en las plataformas dispuestas para ello, y seguimiento de los impulsos procedimentales mediante base de datos</t>
  </si>
  <si>
    <t>Dar a conocer los incumplimientos y hacer las correcciones pertinentes mediante una mesa de trabajo.</t>
  </si>
  <si>
    <t>Verificación de los objetivos y/o correcciones planteadas durante la mesa de trabajo</t>
  </si>
  <si>
    <t>UGT CAQUETA - Jurídico direccionador de proceso de subsidios en la UGT Caquetá</t>
  </si>
  <si>
    <t>Jornada de verificación de los procesos por  subdirección.</t>
  </si>
  <si>
    <t>Revisar el estado actual de los procesos, diligenciar  lista de chequeo , e implementar mecanismos de concientización a colaboradores .</t>
  </si>
  <si>
    <t>Creación de comité, para la revisión y seguimiento de los procesos de adjudicación de baldíos, bienes fiscales patrimoniales, asignación de subsidios, reconocimiento de derecho sobre la tierra a campesinos. El cual estará conformado por el equipo jurídico que integran las diferentes misionales, con el fin de identificar posibles practicas asociadas a los delitos de cohecho y concusión.</t>
  </si>
  <si>
    <t>Mesas de trabajo y seguimiento por parte de los lideres de equipo</t>
  </si>
  <si>
    <t>Se realiza escala de la información para requerimientos contractuales o investigaciones disciplinarias</t>
  </si>
  <si>
    <t>Actas de seguimiento</t>
  </si>
  <si>
    <t>Revisar los planes de trabajos asignados y revisión de muestras de productos</t>
  </si>
  <si>
    <t>Auto de Archivo por Desistimiento Tácito o Expreso</t>
  </si>
  <si>
    <t xml:space="preserve">Asegurarse que los procedimientos de valoración de predios baldíos sigan las normativas por la ley </t>
  </si>
  <si>
    <t>Acta de reunión de revisión de los requisitos  de los predios baldíos evaluados.</t>
  </si>
  <si>
    <t xml:space="preserve">Capacitaciones con el personal responsable del proceso y realizar encuestas de satisfacción a los usuarios para detectar posibles hechos de corrupción. </t>
  </si>
  <si>
    <t>Se deben informar al líder de la UGT HUILA, quien decide sobre la remisión del caso a las entidades de control.</t>
  </si>
  <si>
    <t>Informes de capacitación y encuestas realizadas</t>
  </si>
  <si>
    <t>Análisis de la evidencia y datos de indicadores.</t>
  </si>
  <si>
    <t>UGT LA GUAJIRA. Líder y equipo SATDD</t>
  </si>
  <si>
    <t>Realizar  una revisión a los procesos de adjudicación de baldíos y bienes fiscales patrimoniales.</t>
  </si>
  <si>
    <t>Se informa a la Líder y al senior del equipo SATDD</t>
  </si>
  <si>
    <t>Actas de reunión, de revisión y seguimiento de los tramites administrativos de adjudicación de baldíos</t>
  </si>
  <si>
    <t xml:space="preserve">Socializar con los contratistas, los resultados de los ejercicios de seguimiento de los procesos de esta subdirección.  </t>
  </si>
  <si>
    <t>Verificar  que se dé cumplimientos a los procedimientos establecidos tanto jurídicos como técnicos  para asegurar la correcta implementación de los procesos de adjudicación de baldíos y bienes fiscales patrimoniales, asignación de subsidios, y aquellos relacionados con el reconocimiento de derechos sobre la tierra a población campesina, de modo que se procure la no ocurrencia de situaciones de corrupción.</t>
  </si>
  <si>
    <t>Con la revisión por parte del líder del proceso, de  cada uno de los  tramites de adjudicación de baldíos y bienes fiscales patrimoniales,  de acuerdo con la lista de chequeo definida, de modo que estos actos  cumplan con los procedimientos establecidos y la normatividad.</t>
  </si>
  <si>
    <t>En caso de que se  identifiquen  situaciones potenciales de riesgo de corrupción  ya sea a través de las revisiones por parte del líder del proceso  o por denuncias recibidas  en las cuales se observe,  que en efecto los profesionales no están  dando  cumplimiento con los procedimientos establecidos y la normatividad vigente,   se procede a la notificación a la Oficina del coordinador y  se toman las medidas a las que haya lugar según lo establecido.</t>
  </si>
  <si>
    <t>Lista de chequeo en la cual se evidencia la revisión periódico a todos los actor   y el seguimiento a los trámites administrativos de adjudicación de baldíos y bienes fiscales patrimoniales, la asignación de subsidios y los relacionados con el reconocimiento de derechos sobre la tierra a población campesina.</t>
  </si>
  <si>
    <t>La líder socializa con el equipo de trabajo  los resultados de las verificaciones realizadas  y el  seguimiento de los trámites administrativos de adjudicación  de baldíos y bienes fiscales patrimoniales, asignación de subsidios y los demás de reconocimiento de los derechos sobre la tierra,  de modo, a fin de que se tomen las acciones pertinente para procurar la eficacia de los actos. Así mismo, en caso de que se identifiquen actos tipificados dentro de los delitos de corrupción, estos se socializan con el equipo con las respectivas acciones tomadas, como evidencia el acta de reunión y lista de chequeo.</t>
  </si>
  <si>
    <t>Asegurar que la Visita de caracterización del predio, en la fase que aplique cumpla con la información y documentación completa, vigente y con las características según los requisitos exigidos</t>
  </si>
  <si>
    <t xml:space="preserve">Revisar el estado actual de los procesos mediante diligenciamiento de la lista de chequeo , e implementar mecanismos de concientización a colaboradores </t>
  </si>
  <si>
    <t>Con un mensaje claro del objetivo de la ANT al equipo de trabajo</t>
  </si>
  <si>
    <t>Planear, organizar, ejecutar, controlar y evaluar las acciones relacionadas con la atención al ciudadano, en pro del mejoramiento continuo, la satisfacción del personal y el desarrollo institucional, que permita contar con servidores idóneos competentes, en un ambiente cálido de trabajo, para atender la misión y objetivos de la Entidad.</t>
  </si>
  <si>
    <t>Talleres de socialización de la política de integridad y anticorrupción</t>
  </si>
  <si>
    <t>Revisar si en alguna etapa del proceso se incurrió en actos de cohecho o concusión realizando llamada a la persona incursa en el procedimiento de adjudicación .</t>
  </si>
  <si>
    <t>UGT RISARALDA - Profesional de seguimiento y control UGT Risaralda o quien designe el Coordinador de la UGT Risaralda</t>
  </si>
  <si>
    <t>Capacitaciones con el personal responsable del proceso y realizar encuestas de satisfacción a los usuarios para detectar posibles hechos de corrupción.</t>
  </si>
  <si>
    <t>Revisión al detalle de los hallazgos presentados, Se deben informar al líder de la UGT TOLIMA, quien decide sobre la remisión del caso a las entidades de control para tomar los correctivos correspondientes.</t>
  </si>
  <si>
    <t xml:space="preserve">Mediante implementación de matriz de seguimiento diligenciada y revisada trimestralmente por el equipo jurídico de equipo base, quienes evaluaran la posibilidad de ocurrencia de delitos asociados a la corrupción en términos de la gestión de tramites administrativos de adjudicación de bienes fiscales patrimoniales, asignación de subsidios y demás relacionados con el reconocimiento de derechos sobre la tierra a población campesina. </t>
  </si>
  <si>
    <t xml:space="preserve">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Paralelamente se hace un reporte a coordinación de UGT´s  y oficina del inspector de tierras notificando los hallazgos y procesos que se lleva a cabo.  </t>
  </si>
  <si>
    <t xml:space="preserve">Seguimiento trimestral  a casos de adjudicación de baldíos y bienes fiscales patrimoniales, asignación de subsidios, reconocimiento de derechos sobre la tierra a campesinos.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  </t>
  </si>
  <si>
    <t>Revisión detallada de los hallazgos que se presenten, Se deben informar al líder de la UGT VICHADA, quien decide sobre la remisión del caso a las entidades de control para tomar los correctivos correspondientes.</t>
  </si>
  <si>
    <t xml:space="preserve">Actas de reunión de equipo jurídico base, en la cual se deje nota de la revisión de los casos y diligenciamiento de la matriz.  </t>
  </si>
  <si>
    <t xml:space="preserve">Seguimiento de los casos de adjudicación de baldíos y bienes fiscales patrimoniales, asignación de subsidios, reconocimiento de derechos sobre la tierra a campesinos.  </t>
  </si>
  <si>
    <t xml:space="preserve"> UGT AMAZONAS - Abogado Líder Equipo de Asuntos Étnicos</t>
  </si>
  <si>
    <t>Charla con los miembros del equipo de Asuntos Étnicos relacionados con el tramite de los procedimientos administrativos de formalización.</t>
  </si>
  <si>
    <t>En el caso de advertir posibles hechos de corrupción para beneficio personal  informar a la oficina inspectora de tierras, oficina de control interno de la ANT y demás entes competentes para que se realice el trámite correspondiente.</t>
  </si>
  <si>
    <t>Documentos realizado, envíos realizados, listados de asistencia, ayuda memoria, fotografías  o videos, según sea el caso.</t>
  </si>
  <si>
    <t>Campañas de sensibilización, formación y promoción de la transparencia dirigidas a los miembros y colaboradores de la ANT, así como para la ciudadanía del territorio frente a los trámites adelantados por la ANT. Con revisión periódica.</t>
  </si>
  <si>
    <t>Gestionar los ajustes, en relación con hallazgos evidenciados en las Mesas técnicas de seguimiento mensual, de tal manera que se pueda subsanar la situación y sobre todo garantizar la transparencia de los procesos y la igualdad para todos los grupos étnicos presentes en el departamento de Antioquia. De identificarse favorecimiento alguno, deberá darse traslado a las instancias respectivas para que tome las medidas pertinentes</t>
  </si>
  <si>
    <t xml:space="preserve">Identificar  hechos de corrupción( concusión o cohecho) que se puedan presentar en los tramites relacionados con las solicitudes de las comunidades étnicas.  </t>
  </si>
  <si>
    <t xml:space="preserve">Por medio de seguimiento constante que se  realiza a los procesos relacionados con solicitudes de comunidades étnicas. </t>
  </si>
  <si>
    <t>Deben ser atendidas y subsanadas, y en caso de evidenciarse posibles hechos de corrupción se debe informar a la oficina del inspector de tierras para su debido proceso.</t>
  </si>
  <si>
    <t>Matriz de delegación de procesos de asuntos étnicos (PAC).</t>
  </si>
  <si>
    <t xml:space="preserve">Garantizar que todos los procesos de formalización cumplan con los requisitos  de verificación tal como dice la norma  para lograr la titulación de los predios </t>
  </si>
  <si>
    <t xml:space="preserve">Realización de mesas de comité para estudios de casos presentados y toma de decisiones </t>
  </si>
  <si>
    <t xml:space="preserve">Se escala la situación y se piden conceptos jurídicos para llevar a cabo un buen diagnostico del problema presentado </t>
  </si>
  <si>
    <t xml:space="preserve">Realización de reuniones con jornadas de identificación de Riesgos a priorizar de cada misional para lograr el objetivo trazado </t>
  </si>
  <si>
    <t>Validar la información en la gestión de las solicitudes de acceso a tierras de las comunidades étnicas tramitadas por la UGT por delegación de funciones.</t>
  </si>
  <si>
    <t>Validar la información de la gestión de las solicitudes de acceso a tierras de las comunidades étnicas tramitadas por la UGT por delegación de funciones.</t>
  </si>
  <si>
    <t>Si en los resultados de la aplicación de la herramienta se identifican posibles delitos de concusión o cohecho se realiza la respectiva notificación a la Oficina del Inspector de Tierras y/o si se identifican situaciones de vulnerabilidad se toman las medidas a las que haya lugar según lo establecido.</t>
  </si>
  <si>
    <t>Herramienta con la información diligenciada sobre la gestión de las solicitudes de acceso a tierras de las comunidades étnicas tramitadas por la UGT por delegación de funciones.</t>
  </si>
  <si>
    <t>Diligenciamiento de la herramienta de seguimiento a la gestión de las solicitudes de acceso a tierras de las comunidades étnicas tramitadas por la UGT por delegación de funciones.</t>
  </si>
  <si>
    <t>Verificar que el trámite se desarrolla dentro de las etapas legales establecidas para cada una de las solicitudes de adjudicación</t>
  </si>
  <si>
    <t>UGT CALDAS- Líder UGT y personal vinculado al proceso de asuntos Étnicos</t>
  </si>
  <si>
    <t xml:space="preserve">Verificar las acciones que se realizan en las actuaciones direccionadas frente a las comunidades étnicas </t>
  </si>
  <si>
    <t xml:space="preserve">Mesas de trabajo relacionadas con el enfoque de asuntos Étnicos </t>
  </si>
  <si>
    <t>En caso de evidenciar se debe informar a la oficina de inspección de tierras para realizar las actuaciones administrativas correspondientes</t>
  </si>
  <si>
    <t>Socialización  frente a los casos de asuntos Étnicos</t>
  </si>
  <si>
    <t>UGT CAQUETA - Abogado Líder - Equipo de Asuntos Étnicos</t>
  </si>
  <si>
    <t>Verificar que las solicitudes realizadas y/o aprobadas soluciones las necesidades de la población objetivo de acuerdo a las misionales de la ANT</t>
  </si>
  <si>
    <t>Reunión para atender de la situaciones  presentadas</t>
  </si>
  <si>
    <t>Creación de comité, para la revisión y seguimiento de los procesos de adjudicación de dirección y subdirección de asuntos  étnicos , bienes fiscales patrimoniales, asignación de subsidios, reconocimiento de derecho sobre la tierra a campesinos. El cual estará conformado por el equipo jurídico que integran las diferentes misionales, con el fin de identificar posibles practicas asociadas a los delitos de cohecho y concusión.</t>
  </si>
  <si>
    <t>UGT CORDOBA-profesional designado de la subdirección de asuntos étnicos</t>
  </si>
  <si>
    <t>Evitar  actos de concusión o cohecho en la gestión de procesos administrativos de formalización en favor de comunidades étnicas</t>
  </si>
  <si>
    <t>Impartir directrices con los miembros del equipo en mención con relación a la transparencia que se debe tener en el manejos de los procedimientos administrativos</t>
  </si>
  <si>
    <t>Actas de reuniones. Seguimiento, atención a las comunidades y productos realizados</t>
  </si>
  <si>
    <t>Capacitaciones respecto en la forma adecuada en los manejos de tramites administrativos en los que vean afectados los derechos de las comunidades. Se realiza revisión periódica para una vigilancia y control a contratistas y/o  funcionarios</t>
  </si>
  <si>
    <t xml:space="preserve">Se proyectan a la coordinación regional para su respectiva investigación. </t>
  </si>
  <si>
    <t>UGT HUILA - Líder de la UGT HUILA, profesional designado de la subdirección de demanda y descongestión UGT Huila</t>
  </si>
  <si>
    <t xml:space="preserve">Corroborar con la subdirección de asuntos étnicos que no se tenga solicitudes con otras comunidades sobre el mismo predio.  </t>
  </si>
  <si>
    <t>Revisión al detalle de los hallazgos presentados, se deben informar al Líder de la UGT HUILA, de ésta manera generar alarmas e ir tomando los correctivos.</t>
  </si>
  <si>
    <t>Expedientes de compras, base de datos de solicitudes étnicas, ordenes judiciales y estudio de títulos.</t>
  </si>
  <si>
    <t>Procedimientos de retroalimentación de visitas de los profesionales a las comunidades a terrenos baldíos, donde no tengan conflictos los predios  y que realmente se este gestionando para la pretensión correspondiente.</t>
  </si>
  <si>
    <t>UGT LA GUAJIRA. Líder y equipo SUBDAE</t>
  </si>
  <si>
    <t>Avalar que los tramites se realicen por medio de esta subdirección (SUBDAE)</t>
  </si>
  <si>
    <t>A través de ofertas institucionales dirigidas a la población étnica</t>
  </si>
  <si>
    <t>Se informa al Líder de la UGT y al equipo de SUBDAE</t>
  </si>
  <si>
    <t>Aplicar una herramienta de validación de la información de la gestión de las solicitudes de acceso a tierras de las comunidades étnicas tramitadas por la UGT por delegación de funciones.</t>
  </si>
  <si>
    <t>Diligenciamiento de herramienta sobre la gestión de las solicitudes de acceso a tierras de las comunidades étnicas tramitadas por la UGT por delegación de funciones.</t>
  </si>
  <si>
    <t>Garantizar que los actos administrativos de aprobación  que se expidan para atender las solicitudes de acceso a tierra de las comunidades étnicas cumplan con las condiciones normativas y procedimentales establecidas.</t>
  </si>
  <si>
    <t>Comunicando al equipo de  trabajo los procedimientos establecidos,  los riesgos potenciales de actos de corrupción por cohecho o  concusión que se han identificado y las acciones en caso de identificarse alguna de estas practicas por parte de  los integrantes del equipo de trabajo, a fin de que se tomen las medidas respectivas y se de estricto cumplimiento a los procedimientos  y la normatividad vigentes. Así mismo, la publicación de piezas publicitarias en las redes sociales de la ANT en las que se especifiquen los tramites definidos y los canales habilitados para que la comunidad gestione sus tramites y además denuncie cualquier practica identificada.</t>
  </si>
  <si>
    <t>En caso de que el líder o algún compañero,  identifiquen  que se están presentando  actos evidentes de corrupción  en el tramite de las solicitudes de acceso a tierra de las comunidades étnicas,    ya sea a través de las revisiones al proceso  o por denuncias recibidas,  por cuanto no se está dando  cumplimiento con los procedimientos establecidos y la normatividad vigente,   se procede a la notificación a la Oficina del coordinador y  se toman las medidas a las que haya lugar según lo establecido.</t>
  </si>
  <si>
    <t>Reunión para atención de la situación o posibles situaciones presentadas</t>
  </si>
  <si>
    <t>Realizar jornada de atención de las situaciones que se presentan tomando como fundamento el objetivo misional de la ANT</t>
  </si>
  <si>
    <t xml:space="preserve">Actas de reunión de equipo jurídico equipo base en la cual se deje nota de la revisión de los casos y diligenciamiento de la matriz. 
Del mismo modo la matriz diligenciada servirá como evidencia de este control. </t>
  </si>
  <si>
    <t>Revisión de la información obtenida en la visita Agronómica o estudios preliminares.</t>
  </si>
  <si>
    <t>Con un mensaje continuo  a la comunidad que todos los tramites ante la ANT son gratuitos y no requieren de intermediarios</t>
  </si>
  <si>
    <t>Revisar las solicitudes de los grupos étnicos y realizar llamadas a la comunidad para identificar posibles actos de cohecho o concusión a beneficio del funcionario o contratista de la ANT o para beneficiar un tercero.</t>
  </si>
  <si>
    <t>Matriz de seguimiento a solicitudes de grupos étnicos con las llamadas realizadas para verificar posibles hechos de concusión o cohecho.</t>
  </si>
  <si>
    <t>UGT SAN ANDRES - Líder de la UGT</t>
  </si>
  <si>
    <t>Corroborar con la subdirección de asuntos étnicos que no se tenga solicitudes con otras comunidades sobre el mismo predio</t>
  </si>
  <si>
    <t>Revisión al detalle de los hallazgos presentados, se deben informar al Líder de la UGT Tolima, de ésta manera generar alarmas e ir tomando los correctivos.</t>
  </si>
  <si>
    <t>Expedientes de compras, base de datos de solicitudes étnicas, ordenes judiciales y estudio de títulos</t>
  </si>
  <si>
    <t>Procedimientos de retroalimentación de visitas de los profesionales a las comunidades a terrenos baldíos, donde no tengan conflictos los predios  y que realmente se este gestionando para la pretensión correspondiente</t>
  </si>
  <si>
    <t xml:space="preserve">Identificar  hechos de concusión o cohecho que se puedan presentar en los tramites relacionados con las solicitudes de formalización para comunidades étnicas.  </t>
  </si>
  <si>
    <t xml:space="preserve">Por medio de seguimiento a los procesos relacionados con solicitudes de comunidades étnicas  </t>
  </si>
  <si>
    <t xml:space="preserve">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t>
  </si>
  <si>
    <t>Se realiza seguimiento trimestral por medio de revisión de documentos, registros y testimonios; con apoyo de formato de seguimiento previamente diseñado.</t>
  </si>
  <si>
    <t>Sensibilizar y promover la transparencia dirigidas a los funcionarios y colaboradores de la ANT, así como para la comunidades Étnicas del territorio frente a los trámites adelantados por la ANT.</t>
  </si>
  <si>
    <t>Dialogo explicativo y actualizaciones sobre el marco jurídico de los proceso administrativas de formalización.</t>
  </si>
  <si>
    <t xml:space="preserve">Identificar  hechos de corrupción( prevaricato) que se puedan presentar en los tramites relacionados con las solicitudes de las comunidades étnicas.  </t>
  </si>
  <si>
    <t>Verificar y revisar que todas las solicitudes cumplan con los requisitos exigidos para la adjudicación de tierras de la ANT</t>
  </si>
  <si>
    <t xml:space="preserve">Comités jurídicos donde se verifica  el marco jurídico de los procesos administrativos para la formalización de los predios en estudio </t>
  </si>
  <si>
    <t>En caso de presentarse un error en el marco jurídico se analiza y realizan los correctivos pertinentes , además se capacita al funcionario involucrado para que no incurrir nuevamente.</t>
  </si>
  <si>
    <t xml:space="preserve">Actas de mesa jurídica </t>
  </si>
  <si>
    <t xml:space="preserve">Ejecutar los lineamientos y normatividad establecida y acogida por la entidad en los trámites a realizar frente a comunidades Étnicas </t>
  </si>
  <si>
    <t>Jornadas puntuales para comunidad Étnica frente al desarrollo de los trámites de acceso a tierras</t>
  </si>
  <si>
    <t>En caso que se incurra en algún hecho de prevaricato realizar el informe respetivo al líder de la UGT y la oficina de inspección de tierras</t>
  </si>
  <si>
    <t xml:space="preserve">UGT CAQUETA - Abogado Líder - Equipo de Asuntos Étnicos </t>
  </si>
  <si>
    <t>UGT CAUCA - Enlace de Planeación UGT Cauca</t>
  </si>
  <si>
    <t>Verificar que las solicitudes realizadas y/o aprobadas soluciones las necesidades de la población objetivo de acuerdo a las misionales de la ANT.</t>
  </si>
  <si>
    <t xml:space="preserve">Realizar revisión mensual de los actos administrativos y resoluciones realizadas por la dirección y subdirección de asuntos  étnicos </t>
  </si>
  <si>
    <t>Identificar alertas tempranas que permitan tomar medidas para la no ocurrencia de hechos de prevaricato en la atención de acceso a tierras de las comunidades étnicas</t>
  </si>
  <si>
    <t>Elaborar actas de seguimientos a las alertas que se identifiquen</t>
  </si>
  <si>
    <t>Se evalúa cada hecho que genere alerta, en el cual se remite la información para adelantar requerimientos contractuales o investigaciones disciplinarias</t>
  </si>
  <si>
    <t>Actas de las reuniones de seguimiento</t>
  </si>
  <si>
    <t>Actas, productos que sean hechos por los profesionales encargados de realizar el seguimiento</t>
  </si>
  <si>
    <t>Análisis realizado para verificar que se cumplen los requisitos en los procesos, tomando como base los informes mensuales proporcionados.</t>
  </si>
  <si>
    <t>Actas de Socialización con las comunidades y  base de datos del monitoreo con base a la información al formato ejecutado.</t>
  </si>
  <si>
    <t>Realizar entrega de informes, donde se retroalimente cada información de los predios evitando así que el funcionario omita información, iniciar diálogos con las comunidades interesadas, buscando que la información sea veraz y eficaz.</t>
  </si>
  <si>
    <t>informar a los contratistas las posibles implicaciones de sus actuaciones con la finalidad de prevenir daños antijurídico y responsabilidad subjetiva</t>
  </si>
  <si>
    <t>Se podría materializar responsabilidad estatal por las acciones y extralimitaciones</t>
  </si>
  <si>
    <t>Actas de las mesas de trabajo, evidencias fotográficas y filmográficas</t>
  </si>
  <si>
    <t>verificando los compromisos antes de la suscripción de actas o documentos que impliquen responsabilidad estatal</t>
  </si>
  <si>
    <t>Si en la revisiones se identifican posibles delitos de prevaricato se realiza la respectiva notificación a la Oficina del Inspector de Tierras y/o si se identifican situaciones de vulnerabilidad se toman las medidas a las que haya lugar según lo establecido.</t>
  </si>
  <si>
    <t>Verificar  que se de cumplimiento en la transparencia  a los procedimientos establecidos tanto jurídicos como técnicos  para atender las solicitudes de acceso a  tierras de las comunidades étnicas, y poder así garantizar el acceso a los tramites de acuerdo a lo establecido en la ley.</t>
  </si>
  <si>
    <t>Con el  seguimiento a las solicitudes de acceso a tierra que se presenten por parte de los grupos de interés y de la divulgación a  través de los medios disponibles acerca del procedimiento establecido y la gratuidad del mismo.</t>
  </si>
  <si>
    <t>En caso de identificarse  situaciones potenciales de riesgo de corrupción de prevaricato,   ya sea a través de las revisiones por parte del líder del proceso  o por denuncias recibidas,  en las cuales se observa que no se está dando  cumplimiento con los procedimientos establecidos y la normatividad vigente,   se procede a la notificación a la Oficina del coordinador y  se toman las medidas a las que haya lugar según lo establecido.</t>
  </si>
  <si>
    <t>Visto bueno del líder del proceso  de los actos administrativos emitidos.</t>
  </si>
  <si>
    <t>UGT NARIÑO - Enlace de Planeación UGT Nariño</t>
  </si>
  <si>
    <t>Reducir el riesgo de incumplimiento</t>
  </si>
  <si>
    <t>En el proceso de Revisión de los actos administrativos antes de emitir una decisión de fondo</t>
  </si>
  <si>
    <t>Actos administrativos que cumplen todos los requisitos</t>
  </si>
  <si>
    <t>Revisión de los Informes de actividades</t>
  </si>
  <si>
    <t>Revisar en la atención de solicitudes de acceso a tierras de comunidades étnicas la ocurrencia de un delito de prevaricato</t>
  </si>
  <si>
    <t>Matriz de seguimiento de solicitudes por comunidades étnicas</t>
  </si>
  <si>
    <t>UGT SAN ANDRES - Líder de la UGT Y EQUIPO JURIDICO</t>
  </si>
  <si>
    <t>UGT TOLIMA -  Profesional de Planeación y Administrativo, Profesionales de la Subdirección Étnica del a UGT Tolima</t>
  </si>
  <si>
    <t>Corroborar con la subdirección de asuntos étnicos que no se tenga solicitudes con otras comunidades sobre el mismo predio.    (Preventivo) revisar los documentos que se reciben en la base de datos para verificar ésta información</t>
  </si>
  <si>
    <t>Revisión al detalle de los hallazgos presentados, Se deben informar al líder de la UGT TOLIMA, y de ésta manera generar alarmas e ir tomando los correctivos</t>
  </si>
  <si>
    <t>Bases de datos de las solitudes étnicas v/s memorandos, estudios de títulos, expedientes de compras.</t>
  </si>
  <si>
    <t>"Sobre estas observaciones se convocara a la o las personas responsables del proceso sobre el cual se tienen algún hallazgo en relación a posibles hechos de corrupción en procura de profundizar en el caso y la información detallada, para a partir de esto determinar si el hecho se dio o no, o si se puede presentar.  
Paralelamente se hace un reporte a coordinación de UGT´s  y oficina del inspector de tierras notificando los hallazgos y procesos que se lleva a cabo.  "</t>
  </si>
  <si>
    <t>"Actas de reunión de equipo jurídico equipo base en la cual se deje nota de la revisión de los casos y diligenciamiento de la matriz. 
Del mismo modo la matriz diligenciada servirá como evidencia de este control.  "</t>
  </si>
  <si>
    <t>Revisión detallada de los hallazgos que se presenten e informar al líder de la UGT VICHADA, para prevenir  e ir tomando los correctivos</t>
  </si>
  <si>
    <t>Verificar que la información del avalúo este completa y tenga control de calidad</t>
  </si>
  <si>
    <t>Realizar de un debido control de calidad al Informe de Avalúo Comercial y el respectivo diligenciamiento del formato de aprobación del avalúo.</t>
  </si>
  <si>
    <t xml:space="preserve">Si el encargado de elaborar el avalúo no lo entrega en debida forma, debe atender y subsanar las observaciones de la ANT. </t>
  </si>
  <si>
    <t>Ejercicio de verificación,  control de seguimiento, de análisis  al avalúo comercial, y a partir  al Informe de Avalúo para subsane y se pueda seguir con la actividad de adquisición.</t>
  </si>
  <si>
    <t xml:space="preserve">Cada vez que practique la visita técnica para la adquisición de  un predio </t>
  </si>
  <si>
    <t>Verificar que la visita técnica integral para conocer y establecer la cosmovisión de la comunidad y la viabilidad agroambiental y económica del predio , este bien realizada</t>
  </si>
  <si>
    <t xml:space="preserve">Realizar de un debido control de calidad al informe de visita al predio, que se hace cuando se tenga el levantamiento topográfico, por parte del líder de compras </t>
  </si>
  <si>
    <t xml:space="preserve">Se retroalimentan y se hacen los ajustes </t>
  </si>
  <si>
    <t xml:space="preserve">Correo electrónico  que se envíe al profesional agroambiental quien practico la visita técnica, se hacen las observaciones y se piden ajustes </t>
  </si>
  <si>
    <t xml:space="preserve">Ejercicio de verificación,  control de seguimiento, de análisis  a la visita técnica y al levantamiento topográfico  por parte del líder de compras </t>
  </si>
  <si>
    <t>ACCTI-F-065 Forma Auto de Archivo por Desistimiento Tácito o Expreso</t>
  </si>
  <si>
    <t>Verificar que los expedientes de condición resolutoria y/o caducidad administrativa se encuentren en término para adelantar el respectivo proceso sancionatorio.</t>
  </si>
  <si>
    <t>Revisando por parte del profesional responsable del proceso que de acuerdo a la normatividad vigente, el concepto emitido por la oficina jurídica de la ANT frente al particular y/o la Resolución de adjudicación del Subsidio, el expediente todavía se encuentre en término para iniciar el proceso sancionatorio, y finalmente proyectando el informe jurídico respectivo, para finalmente registrarlo en la matriz de seguimiento.</t>
  </si>
  <si>
    <t xml:space="preserve">El líder del equipo verifica a través del informe jurídico si efectivamente se está dando cumplimiento a los lineamientos normativos en cuanto al computo del termino, si efectivamente se cumple tan condición se procede a registrar la información en la matriz, y si por el contrario existen inconsistencias se deberá informar al profesional a cargo del proceso mediante correo electrónico que  procesa a adelantar el ajuste respectivo. </t>
  </si>
  <si>
    <t>Informar al profesional designado y hacerle requerimiento, a través de oficio al peticionario, subsanar la documentación faltante. Transcurrido el mes (desde la recepción efectiva del requerimiento efectuado al peticionario por la ANT) sin que se allegare la documentación solicitada, se realiza el ajuste correspondiente para decisión administrativa final sobre limitación a la propiedad</t>
  </si>
  <si>
    <t>Prevenir hechos de corrupción enmarcados en los delitos penales de concusión y cohecho.</t>
  </si>
  <si>
    <t>Jornadas de concientización a los colaboradores de la UGT con el propósito de evitar la ocurrencia de dichos delitos.</t>
  </si>
  <si>
    <t>Serán informadas al superior inmediato</t>
  </si>
  <si>
    <t>Socialización y sensibilización para los servidores de la UGT, con el fin de darles a conocer los casos de corrupción en los que se puede incurrir y así mismo las consecuencias y sanciones.</t>
  </si>
  <si>
    <t xml:space="preserve">Revisión de los informes técnicos y actos administrativo elaborados para no incurrir en errores sancionatorios </t>
  </si>
  <si>
    <t xml:space="preserve">Actas de mesas técnicos -jurídicas </t>
  </si>
  <si>
    <t xml:space="preserve">Se realizan a tiempo las matrices de seguimiento para ver el avance de las solicitudes de formalización , reconociendo cuales fueron los motivos de atraso en la gestión para no incurrir en desgastes y malos procedimiento en la normatividad </t>
  </si>
  <si>
    <t>UGT BOLIVAR - Líder/Revisor de los procesos de caducidad administrativa y condición resolutoria</t>
  </si>
  <si>
    <t xml:space="preserve">El líder del equipo verifica a través del informe jurídico si efectivamente se está dando cumplimiento a los lineamientos normativos; si existen inconsistencias se deberá informar al profesional a cargo del proceso mediante correo electrónico que  procesa a adelantar el ajuste respectivo. </t>
  </si>
  <si>
    <t>Analizar y observar  que las actuaciones administrativas,, comunicaciones y avisos publicitarios de los diferentes proceso para el accesos a la tierra, estén de acuerdo a los lineamientos establecidos en la Ley.</t>
  </si>
  <si>
    <t>Revisión de actos administrativos, comunicaciones y avisos publicitarios, por parte del líder de la Misionalidad de la SATN  antes de ser suscritos por Líder de la Unidad de Gestión Territorial.</t>
  </si>
  <si>
    <t>UGT CALDAS- Líder UGT y personal vinculado al cargo</t>
  </si>
  <si>
    <t>Verificar el cumplimiento de los términos establecidos en la ley para cada procedimiento, sea efectuado por Ley 160 o Decreto 902 en lo referente en evitar dilaciones injustificadas</t>
  </si>
  <si>
    <t>Revisión periódica y seguimiento a los planes de trabajo establecidos por la Líder de la UGT</t>
  </si>
  <si>
    <t>Informes, ITJ, reuniones, visitas, actas de seguimiento y revisiones</t>
  </si>
  <si>
    <t>Realizar una revisión adecuada respecto de los términos utilizados para llevar a cabo dichos procesos</t>
  </si>
  <si>
    <t>Revisar si los expedientes que involucran la condición resolutoria y/o la caducidad administrativa cumplen con los plazos establecidos, garantizando así que estén listos para iniciar el proceso sancionatorio correspondiente.</t>
  </si>
  <si>
    <t>Revisando por parte del profesional que evalúa el concepto legal proporcionado por la oficina jurídica de la ANT con respecto a la resolución de adjudicación del subsidio ,asegura que según la normativa vigente, el expediente aún esté dentro de los plazos establecidos para comenzar el proceso sancionatorio ;prepara el informe jurídico necesario, por último documenta la acción en una matriz de seguimiento.</t>
  </si>
  <si>
    <t>El líder del equipo examina detalladamente el informe jurídico ,si se confirma que se está cumpliendo con los lineamentos normativos en relación al cómputo del plazo ,en ese caso se procede a documentar la información en la matriz correspondiente. Si por el contrario hay irregularidades el profesional a cargo debe tomar las medidas necesarias para corregir y ajustar cualquier incongruencia identificada.</t>
  </si>
  <si>
    <t>UGT HUILA- Profesional Administrativo y/o jurídicos de la UGT Huila.</t>
  </si>
  <si>
    <t>Evitar la materialización  de los hechos de concusión o cohecho en la gestión de tramites mediante socializaciones con el personal designado por la UGT HUILA, para reducir el riesgo de corrupción.</t>
  </si>
  <si>
    <t>Se debe informar inmediatamente a la oficina de Inspección de tierras y seguidamente se llamará a las personas responsables del proceso sobre el hallazgo de corrupción y a partir de esto se determinará si el hecho ocurrió.</t>
  </si>
  <si>
    <t>Revisión periódica de informes a entregar, también se realizará seguimiento y reporte a las actividades de los contratistas de la UGT que con sus actos puedan vulnerar la Administración publica.</t>
  </si>
  <si>
    <t>UGT LA GUAJIRA. Líder UGT</t>
  </si>
  <si>
    <t>Efectuar verificación de los procesos y procedimientos ejecutados por la UGT</t>
  </si>
  <si>
    <t>Reuniones periódicas, actas, registros fotográficos y listado de asistencia</t>
  </si>
  <si>
    <t>Informar al líder de la UGT</t>
  </si>
  <si>
    <t>Si en la conciliación en la gestión de los trámites administrativos de caducidad administrativa y condición resolutoria se identifican riesgos de concusión o cohecho se procede a la toma de medidas a las que haya lugar y si se presentan casos y/o denuncias se fortalezcan las directrices y se remita de forma ágil las a la Oficina del Inspector de tierras.</t>
  </si>
  <si>
    <t>Resultados de la conciliación diseñada y desarrollada en la gestión de los trámites administrativos de caducidad administrativa y condición resolutoria.</t>
  </si>
  <si>
    <t>Establecimiento de canales directos y expeditos de comunicación entre la comunidad y la UGT con el fin de facilitar la denuncia de las acciones constitutivas de cohecho o concusión.</t>
  </si>
  <si>
    <t>Garantizar que los actos administrativos y la condición resolutoria cumplan con  los requisitos  técnicos y  jurídicos y se encuentren dentro de los procedimientos establecidos y la normatividad vigente.</t>
  </si>
  <si>
    <t>Revisión por parte del líder del proceso de administración de tierras   a los  actos administrativos de  caducidad y condiciones resolutorias  emitidas,  de modo,  que  se encuentren motivados de acuerdo con los componentes técnicos correctos, así como los informes emitidos.</t>
  </si>
  <si>
    <t>En el evento en que la líder del proceso identifique situaciones potenciales de  riesgos  de  corrupción por concusión o cohecho, al realizar la  revisión de  los  trámites administrativos de caducidad administrativa y condición resolutoria  se procede a informar al Coordinador a fin de que tomen las  medidas definidas  y de igual modo, se procede a socializar con el equipo las practicas identificadas a fin de que estas situaciones no se repitan.</t>
  </si>
  <si>
    <t>Lista de chequeo de revisión y actas de reunión con su respectivo listado de asistencia.</t>
  </si>
  <si>
    <t xml:space="preserve">Capacitaciones de  socialización de políticas de integridad y anticorrupción </t>
  </si>
  <si>
    <t>llamar aleatoriamente a las personas inmersas en este tipo de procesos a preguntarles si han pedido algún tipo de dadivas o beneficio para que no se les aplique la sanción.</t>
  </si>
  <si>
    <t>Evitar la materialización  de los hechos de concusión o cohecho en la gestión de tramites mediante socializaciones con el personal designado por la UGT HUILA, para reducir el riesgo de corrupción</t>
  </si>
  <si>
    <t>Capacitaciones al personal designado por la UGT HUILA y revisión previa de los informes técnicos jurídicos y actos administrativos contra los insumos recolectados</t>
  </si>
  <si>
    <t>Se debe informar inmediatamente a la oficina de Inspección de tierras y seguidamente se llamará a las personas responsables del proceso sobre el hallazgo de corrupción y a partir de esto se determinará si el hecho se dio y se pueda presentar</t>
  </si>
  <si>
    <t>Revisión periódica de informes a entregar, también se realizará seguimiento y reporte a las actividades de  los contratistas de la UGT que con sus actos puedan vulnerar la Administración publica</t>
  </si>
  <si>
    <t xml:space="preserve">Identificar hechos de concusión o cohecho que se puedan presentar en la gestión de tramites administrativos de caducidad y condición resolutoria.  </t>
  </si>
  <si>
    <t xml:space="preserve">Mediante implementación de matriz de seguimiento diligenciada y revisada trimestralmente por el equipo jurídico de equipo base, quienes evaluaran la posibilidad de ocurrencia de delitos asociados a la corrupción en términos de la gestión de tramites administrativos de caducidad y condición resolutoria.  </t>
  </si>
  <si>
    <t>Seguimiento bimensual a los procesos administrativos de caducidad y condición resolutoria. Dicho seguimiento será realizado mediante reuniones del equipo jurídico quienes diligenciaran durante el encuentro matriz de seguimiento previamente diseñada teniendo en cuenta factores claves para identificar posibles practicas asociadas a los delitos de cohecho y  concusión.</t>
  </si>
  <si>
    <t xml:space="preserve">Equipo de Comunicaciones revisa y aprueba los mensajes y contenidos  a través de los boletines y solicitudes de prensa, el cual verifique el tipo de información, alcance y usuario final para validar si cumple con los lineamientos de comunicación interno y externo de la entidad. </t>
  </si>
  <si>
    <t>Si el control no ejecuta las acciones para prevenir la consecución del riesgo: i) Se realiza la emisión de una versión oficial para medios de comunicación y opinión pública. II) Relacionamiento directo con periodistas. III) La realización de un diagnóstico para la detección de una crisis informativa atendiendo las políticas y manuales para tal fin.</t>
  </si>
  <si>
    <t>Equipo de Comunicaciones define conjuntamente con la Dirección General los voceros oficiales de la entidad. Así mismo, se socializa internamente los funcionarios autorizados para ejercer la vocería.</t>
  </si>
  <si>
    <t xml:space="preserve">Si el control no ejecuta las acciones para prevenir la consecución del riesgo i) Se emite la alerta y una comunicación dirigida a la persona que ejerció la vocería no autorizada. II) Se realiza la emisión de una versión oficial con el vocero autorizado. </t>
  </si>
  <si>
    <t>SUBDIRECCION DE TALENTO HUMANO - Profesionales que realizan verificación de requisitos mínimos</t>
  </si>
  <si>
    <t>Verificar que los soportes presentados por el aspirante evidencien el cumplimiento de los requisitos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</si>
  <si>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certificaciones PGN, CGR, Policía; 4) Revisar concepto examen médico laboral 5) Diligenciar el formato Cumplimiento Requisitos Mínimos GTHU-F-010</t>
  </si>
  <si>
    <t>Verificar el cumplimiento de los requisitos exigidos por el empleo a proveer, de acuerdo con los requisitos de Ley y los contemplados en el Manual Específico de Funciones y de Competencias Laborales de la Agencia.</t>
  </si>
  <si>
    <t>OFICINA JURIDICA  - Lideres y/o revisores de equipos internos a cargo de los procedimientos que posibilitan la materialización del riesgo.</t>
  </si>
  <si>
    <t>Supervisión en la ejecución de los procedimientos que posibilitan la materialización del riesgo por parte de los líderes de los equipos internos de la Oficina Jurídica.</t>
  </si>
  <si>
    <t>Matriz de seguimiento al reparto y gestión de los procedimientos que posibilitan la materialización del riesgo, en la cual se relacionan los radicados de las entradas y de las respuestas dadas por los responsables de proyectarla; y además, el concepto, la viabilidad jurídica o el oficio de respuesta con Visto Bueno (VoBo) o la aprobación del/ la líder del grupo interno respectivo.
Sumando a lo anterior, solo para el procedimiento de Cobro Coactivo se anexará la Captura de pantalla con la Trazabilidad en el sistema de gestión documental ORFEO, donde se evidencia la solicitud original de la dependencia de la Agencia, sus anexos y el número de expediente asociado junto con el acto administrativo que libra mandamiento de pago o memorando devolutivo, en ambos casos firmado por el jefe de la Oficina Jurídica.</t>
  </si>
  <si>
    <t>Los líderes y/o revisores de los equipos internos de la Oficina Jurídica solicitarán al responsable de proyectar conceptos y viabilidades jurídicas, ejecutar el cobro coactivo o ejercer la defensa técnica frente a demandas, acciones de tutela y demás requerimientos de los jueces de la república, el requerimiento que dio origen y los demás documentos del expediente, con el fin de supervisar la ejecución de los procedimientos que posibilitan la materialización del riesgo</t>
  </si>
  <si>
    <t>OFICINA JURIDICA - Lideres y/o revisores de equipos internos a cargo de los procedimientos que posibilitan la materialización del riesgo.</t>
  </si>
  <si>
    <t>Matriz de seguimiento al reparto y gestión de los procedimientos que posibilitan la materialización del riesgo, en la cual se relacionan los radicados de las entradas y de las respuestas dadas por los responsables de proyectarla; y además, el concepto, la viabilidad jurídica o el oficio de respuesta con Visto Bueno (VoBo) o la aprobación del/ la líder del grupo interno respectivo.
Sumando a los anterior, solo para el procedimiento de Cobro Coactivo se anexará la Captura de pantalla con la Trazabilidad en el sistema de gestión documental ORFEO, donde se evidencia la solicitud original de la dependencia de la Agencia, sus anexos y el número de expediente asociado junto con el acto administrativo que libra mandamiento de pago o memorando devolutivo, en ambos casos firmado por el jefe de la oficina Jurídica.</t>
  </si>
  <si>
    <t>SECRETARIA GENERAL - Coordinación para la Gestión Contractual</t>
  </si>
  <si>
    <t>Se debe realizar un seguimiento a la verificación de existencia de los bienes de la entidad, confrontándolo con la información registrada en el aplicativo que tiene dispuesto la Agencia para el control de bienes, con el fin de identificar las pérdidas o daños de los mismos.</t>
  </si>
  <si>
    <t>Revisión a las bases de datos de los bienes devolutivos de la entidad, contenidos en la herramienta de gestión Apoteosys (o la plataforma dispuesta), con el fin de verificar la existencia de los mismos y detectar posibles faltantes del inventario.</t>
  </si>
  <si>
    <r>
      <t xml:space="preserve">"Al momento de definir las actividades de control por parte de la primera línea de defensa, es importante considerar que los controles estén bien diseñados, es decir, que efectivamente estos mitigan las causas que hacen que el riesgo se materialice". </t>
    </r>
    <r>
      <rPr>
        <sz val="16"/>
        <color theme="1"/>
        <rFont val="Calibri"/>
        <family val="2"/>
        <scheme val="minor"/>
      </rPr>
      <t>DAFP 2018</t>
    </r>
  </si>
  <si>
    <t>El supervisor responsable realiza revisión periódica a los aplicativos diligenciados. Aplicación de encuestas pos-atención a los usuarios. Jornada de capacitación a los colaboradores de las UGT's, para que conozcan las sanciones en caso de incurrir en actos de corrupción</t>
  </si>
  <si>
    <t>Informes técnicos - jurídicos elaborados en campo</t>
  </si>
  <si>
    <t xml:space="preserve">Actas de reunión del equipo jurídico, dejando nota de la revisión de los casos y diligenciamiento de la matriz. 
</t>
  </si>
  <si>
    <t xml:space="preserve">Capacitación a los colaboradores y/o funcionarios de la Unidad de Gestión Territorial en la carta del trato digno a la ciudadanía  y en los términos establecidos por ley para dar buen trámite a las PQRSF. </t>
  </si>
  <si>
    <t>Capacitar a los funcionarios de la unidad territorial y misionales con  la reglamentación que nos rigen y concientizarlo de la importancia de trabajar con ética profesional para no incurrir en sanciones posteriores que dañen la imagen de la UGT , además enfatizarles de los tiempo de respuesta oportunos al ciudadano .</t>
  </si>
  <si>
    <t xml:space="preserve">Número de gestiones de sensibilización realizadas /Numero de gestiones de sensibilización programadas </t>
  </si>
  <si>
    <t xml:space="preserve">Matriz de seguimiento, aplicativos y correo electrónico </t>
  </si>
  <si>
    <t xml:space="preserve">Capacitar a los colaboradores y/o funcionarios de la Unidad de Gestión Territorial en la carta del trato digno a la ciudadanía  y en los términos establecidos por ley para dar buen trámite a las PQRSF. </t>
  </si>
  <si>
    <t>Capacitar al personal de la UGT Casanare en todo lo relacionado a sanciones disciplinarias por casos de concusión. Realizar publicaciones en redes sociales sobre la gratuidad de los trámites realizados por ANT.</t>
  </si>
  <si>
    <t>UGT CASANARE - Líder administrativo</t>
  </si>
  <si>
    <t>Publicar de mecanismos de prestación de servicio atendiendo los resultados obtenidos en las mesas de trabajo</t>
  </si>
  <si>
    <t>Inducción a los colaboradores y/o funcionarios de la UGT en la carta del trato digno a la ciudadanía  y en contestar lo antes del termino de ley las PQRSD</t>
  </si>
  <si>
    <t>Crear base de datos de los usuarios atendidos, para generar comunicación asertiva entre el funcionario delegado para controlar este riesgo, con el solicitante.</t>
  </si>
  <si>
    <t>Capacitaciones sobre integridad de los colaboradores y servidores públicos y las sanciones o consecuencias de actuares indebidos</t>
  </si>
  <si>
    <t>Porcentaje de colaboradores capacitados</t>
  </si>
  <si>
    <t>Porcentaje de colaboradores capacitados y piezas graficas publicadas</t>
  </si>
  <si>
    <t>Publicar mecanismos de prestación de servicio atendiendo los resultados obtenidos en las mesas de trabajo</t>
  </si>
  <si>
    <t>Numero de capacitaciones realizadas.</t>
  </si>
  <si>
    <t>Capacitación sobre la posibilidad de ocurrencia de hechos de concusión o cohecho en la atención a la ciudadanía.</t>
  </si>
  <si>
    <t xml:space="preserve">Realizar campañas comunicativas de difusión externa aclarando que todos los tramites de la ANT son gratuitos e invitando a denunciar los hechos en general, pero de manera especifica a los servidores públicos que soliciten algún tipo de pago por la atención.  </t>
  </si>
  <si>
    <t xml:space="preserve">UGT VICHADA - Líder administrativo </t>
  </si>
  <si>
    <t>% Disminución en quejas y reclamos en un periodo determinado</t>
  </si>
  <si>
    <t>Elaborar la validación catastral de la información levantada física y jurídicamente durante el barrido predial para municipios programados por Unidades de Intervención territorial.</t>
  </si>
  <si>
    <t>Numero de actualizaciones del Inventario de procesos agrarios realizadas/ Numero de actualizaciones inventario de procesos agrarios programadas</t>
  </si>
  <si>
    <t>Capacitación y generación de control frente a las causas, acciones y consecuencias que conllevan al riesgo determinado, mediante control de asistencia y encuestas de las capacitaciones realizadas.</t>
  </si>
  <si>
    <t>número de capacitaciones realizadas / numero de capacitaciones programadas</t>
  </si>
  <si>
    <t>Capacitar y generar control frente a las causas, acciones y consecuencias que conllevan al riesgo determinado, mediante control de asistencia y encuestas de las capacitaciones realizadas.</t>
  </si>
  <si>
    <t>Documento soporte para conocimiento  en la UGT de avances jornadas de capacitación realizadas</t>
  </si>
  <si>
    <t>Numero de jornadas de capacitación implementadas</t>
  </si>
  <si>
    <t>Capacitación e implementación de un sistema de control para analizar las causas, acciones y consecuencias relacionados del riesgo especifico.</t>
  </si>
  <si>
    <t>Comunicar al solicitante las políticas anticorrupción de la agencia nacional de tierras de la UGT Huila</t>
  </si>
  <si>
    <t>#Población atendida / # socialización de política anticorrupción de la UGT Huila</t>
  </si>
  <si>
    <t>Informar al solicitante las políticas anticorrupción de la ANT de la UGT Guajira</t>
  </si>
  <si>
    <t># socialización de política anticorrupción de la UGT Guajira</t>
  </si>
  <si>
    <t>Socializar la programación de los ejercicios y los resultados de la contrastación de las actuaciones administrativas y las llamadas aleatorias a usuarios con  las y los colaborares de a UGT para contribuir a la prevención de hechos de concusión y cohecho.</t>
  </si>
  <si>
    <t xml:space="preserve">Socializar con el equipo profesional respecto de los actos tipificados como hechos de corrupción por concusión o cohecho  en las actividades de formalización de los procesos agrarios o formalización de la propiedad privada rural,  y las acciones que se tomen a partir de la identificación de las mismas. Así como, la divulgación a la comunidad de la gratuidad de los tramites y de los canales que se han establecido para que la comunidad pueda tramitarlos. </t>
  </si>
  <si>
    <t>Mesa de dialogo de concientización de no incurrir en hechos de concusión o cohecho en las actuaciones administrativas en los procesos de formalización o agrarios delegados.</t>
  </si>
  <si>
    <t>Realizar de manera permanente la comunicación hacia el ciudadano sobre las políticas de la Agencia Nacional de Tierras de la UGT Tolima, enfatizando que los procesos son gratuitos y que el ciudadano no recibe ni ofrece ningún tipo de prebenda para solucionar sus pretensiones y de ésta manera garantiza el acuerdo de valor de la UGT Tolima.</t>
  </si>
  <si>
    <t>No. de Población Atendida/ No. de Socialización de Política Anticorrupción  de la UGT Tolima</t>
  </si>
  <si>
    <t xml:space="preserve">Charla de sensibilización sobre los delitos de corrupción en los que se pueden incurrir durante los procesos de actuaciones administrativas de procesos agrarios y formalización de propiedad privada rural.  </t>
  </si>
  <si>
    <t>UGT VALLE DEL CAUCA - profesionales sociales y jurídicos equipo base</t>
  </si>
  <si>
    <t>Revisión periódica a los actos administrativos expedidos y suscritos</t>
  </si>
  <si>
    <t xml:space="preserve">Capacitaciones continua con pruebas de evaluación para garantizar los conocimientos de todos y la aplicación correcta de las normas vigentes </t>
  </si>
  <si>
    <t>Número de los informes de verificación realizados / Número de los informes de verificación programados</t>
  </si>
  <si>
    <t>Documento soporte para conocimiento  en la UGT de tramites y actuaciones administrativas en procesos agrarios y/o formalización de la propiedad rural</t>
  </si>
  <si>
    <t>Documentos aportados para conocimiento de la UGT, causas, deficiencias para el conocimiento de  posibles hechos irregulares a la UGT</t>
  </si>
  <si>
    <t>Numero  de documentos aportados para el conocimiento de  posibles hechos irregulares a la UGT</t>
  </si>
  <si>
    <t>Capacitación e implementación  de un sistema de control para analizar las causas, acciones y consecuencias relacionados del riesgo especifico.</t>
  </si>
  <si>
    <t>Realizar cada mes una  socialización de retroalimentación por el funcionario de la subdirección del área, los hallazgos encontrados en coordinación con el Líder de la UGT Huila.</t>
  </si>
  <si>
    <t>UGT HUILA - Funcionario delegado por el Líder de la UGT HUILA - administrativo y profesionales de la subdirección jurídica.</t>
  </si>
  <si>
    <t>numero de socializaciones realizadas/ numero de revisiones ejecutadas.</t>
  </si>
  <si>
    <t>Socialización y capacitaciones mensual a los contratista de la UGT</t>
  </si>
  <si>
    <t xml:space="preserve">Capacitar a las y los colaboradores en la realización de los registros de las actuaciones administrativas en los expedientes </t>
  </si>
  <si>
    <t>UGT SIN TRAMITES EN EL PROCESO, EN CONSECUENCIA NO FORMULAN CONTROLES</t>
  </si>
  <si>
    <t xml:space="preserve">Socializar permanentemente tanto a la comunidad,  como a los equipos misionales y funcionarios de los puntos de atención al ciudadano, los  protocolos establecidos para la radicación de los tramites enfatizando en la  gratuidad de los mismos,   y los mecanismos definidos para que se denuncien cualquier hechos de concusión,   informando que el  ciudadano no recibe ni ofrece ningún tipo de prebenda para solucionar sus pretensiones y de ésta manera garantiza el acuerdo de valor de la UGT.   </t>
  </si>
  <si>
    <t xml:space="preserve">No. de Población Atendida/ No. de Socialización de Política Anticorrupción  de la UGT </t>
  </si>
  <si>
    <t>Capacitar a las y los colaboradores sobre la importancia de la gestión transparente de las solicitudes de acceso a tierras de las comunidades étnicas tramitadas por la UGT por delegación de funciones.</t>
  </si>
  <si>
    <t>Mesa de dialogo de concientización de no incurrir en hechos de prevaricato en las actuaciones administrativas en los procesos de formalización o agrarios delegados.</t>
  </si>
  <si>
    <t>#Mesas de dialogo realizadas/#Mesas de dialogo programadas</t>
  </si>
  <si>
    <t>Capacitaciones sobre integridad de los colaboradores y servidores públicos DE LA UGT y las sanciones o consecuencias de actuares indebidos</t>
  </si>
  <si>
    <t>Realizar cada mes una socialización  de retroalimentación por el funcionario del área de la UGT Tolima, sobre los hallazgos encontrados en coordinación con el Líder Regional de la UGT Tolima</t>
  </si>
  <si>
    <t>UGT TOLIMA - Funcionario administrativo designado por el Líder de la UGT Tolima para realizar ésta labor, Profesional de Planeación y Profesional de la Subdirección Jurídica</t>
  </si>
  <si>
    <t>No. de  socializaciones de retroalimentación realizadas/No. de Revisiones Ejecutadas</t>
  </si>
  <si>
    <t xml:space="preserve">Socialización mapa de riesgos de corrupción con equipo de procesos agrarios y seguridad jurídica como parte del proceso de inducción </t>
  </si>
  <si>
    <t>Realizar capacitación a profesionales de Compra Directa sobre ACCTI-P-010 Procedimiento de Compra Directa de Predios con énfasis en los riesgos y controles aprobados en el procedimiento</t>
  </si>
  <si>
    <t>Número de colaboradores capacitados en ACCTI-P-016 y ACCTI-P-017 / Número de colaboradores de  las UGT´s que implementen los procedimientos ACCTI-P-016 y ACCTI-P-017</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</si>
  <si>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</si>
  <si>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Número de colaboradores capacitados en ACCTI-P-005 y ACCTI-P-014 / Número de colaboradores de  las UGT´s que implementen los procedimientos ACCTI-P-016 y ACCTI-P-017</t>
  </si>
  <si>
    <t>Capacitación a los colaboradores y/o funcionarios de la  UGT sobre la normatividad aplicable al procedimiento y divulgación del procedimiento a través de la cartelera pública de la UGT Amazonas para conocimiento de la ciudadanía.</t>
  </si>
  <si>
    <t xml:space="preserve"> UGT AMAZONAS - Jurídico direccionador del proceso de subsidios.</t>
  </si>
  <si>
    <t xml:space="preserve">Capacitación continua a los funcionarios sobre normatividad vigente y riesgos que asumirían si procede una sanción </t>
  </si>
  <si>
    <t xml:space="preserve">Revisión periódica de actos administrativos y seguimiento en base de datos </t>
  </si>
  <si>
    <t>UGT BOYACA contratista delegado de la UGT Boyacá</t>
  </si>
  <si>
    <t xml:space="preserve">Realizar mesas de trabajo donde se socialice objetivos y/o correcciones planteadas </t>
  </si>
  <si>
    <t>Capacitar a los colaboradores y/o funcionarios de la  UGT sobre la normatividad aplicable al procedimiento y divulgación del procedimiento a través de la cartelera pública de la UGT Caquetá para conocimiento de la ciudadanía.</t>
  </si>
  <si>
    <t>UGT CAQUETA - Jurídico direccionador del proceso de subsidios en la UGT Caquetá.</t>
  </si>
  <si>
    <t>Reuniones y capacitaciones sobre los requisitos de adjudicación de bienes baldíos desarrollados en cada una de las etapas procesales por los profesionales jurídicos y técnicos.</t>
  </si>
  <si>
    <t>Jornada de trabajo de apropiación con colaboradores UGT</t>
  </si>
  <si>
    <t>Jornada de trabajo revisión documentación pendiente</t>
  </si>
  <si>
    <t>UGT CAUCA - Enlace Planeación UGT Cauca</t>
  </si>
  <si>
    <t>Socialización de resultados de los comités y transferencia del conocimiento asociado a los delitos de confusión y cohecho</t>
  </si>
  <si>
    <t>Capacitación a los colaboradores y/o funcionarios de la  UGT sobre la normatividad aplicable al procedimiento y divulgación del procedimiento a través de la cartelera pública de la UGT Guainía para conocimiento de la ciudadanía.</t>
  </si>
  <si>
    <t>Realizar un análisis y evaluación del riesgo, donde se pueda verificar mediante un check list los avances  de manera aleatoria los avances en los requisitos exigidos.</t>
  </si>
  <si>
    <t>UGT HUILA - personal designado por el líder de la UGT HUILA.</t>
  </si>
  <si>
    <t>#Revisiones al seguimiento /Encuestas de satisfacción</t>
  </si>
  <si>
    <t>Realizar mesas de trabajo con el equipo profesional a fin de que  se comunique los procedimientos establecidos para la gestión de los tramites administrativos de adjudicación de baldíos y bienes fiscales patrimoniales, asignación de subsidios y aquellos relacionados con el reconocimiento de derechos sobre la tierra a población campesina, así como los riesgos que se han identificado de actos de corrupción, enfatizando en la importancia de ser estrictos con el cumplimiento de los procedimientos y de la normatividad vigente y de las acciones en caso de identificarse alguno de estos delitos.</t>
  </si>
  <si>
    <t>UGT NARIÑO - Enlace Planeación UGT Nariño</t>
  </si>
  <si>
    <t xml:space="preserve">Mesa de dialogo de concientización sobre la posibilidad de ocurrencia de hechos de concusión o cohechos en la gestión de los tramites administrativos.  </t>
  </si>
  <si>
    <t>#Mesas de diálogo realizadas/#Mesas de dialogo programadas</t>
  </si>
  <si>
    <t>UGT TOLIMA - Funcionario del proceso  y Líder del Área en Apoyo a la Gestión.  Y finalmente líder de la oficina</t>
  </si>
  <si>
    <t>No. revisiones al seguimiento/las encuestas que se realizarán de satisfacción al servicio prestado</t>
  </si>
  <si>
    <t xml:space="preserve">UGT VALLE DEL CAUCA - profesionales sociales y jurídicos equipo base UGT Valle del Cauca  </t>
  </si>
  <si>
    <t>UGT AMAZONAS - Abogado Líder Equipo de Asuntos Étnicos</t>
  </si>
  <si>
    <t xml:space="preserve">Jornada de capacitación constante a los funcionarios de la UGT sobre los lineamientos y directrices a seguir para la formalización de predios baldíos y beneficios de los grupos étnicos del país </t>
  </si>
  <si>
    <t>UGT BOYACA -  contratista delegado de la UGT Boyacá</t>
  </si>
  <si>
    <t xml:space="preserve">Capacitación de los procesos relacionados en asuntos étnicos a todos los colaboradores de la UGT frente a los procesos ya realizados </t>
  </si>
  <si>
    <t>Capacitación a los colaboradores y/o funcionarios de la  UGT sobre la normatividad aplicable al procedimiento y divulgación del procedimiento a través de la cartelera pública de la UGT Caquetá para conocimiento de la ciudadanía.</t>
  </si>
  <si>
    <t>UGT CAQUETA - Abogado Líder - Equipo de Asuntos Étnicos UGT CAQUETÁ</t>
  </si>
  <si>
    <t>Publicación resultados matriz de seguimiento</t>
  </si>
  <si>
    <t>Socialización de resultados de los comités y transferencia del conocimiento asociado a los delitos de concusión y cohecho</t>
  </si>
  <si>
    <t>Articular capacitaciones por parte de la dirección de asuntos étnicos con las comunidades y colaborares para la denuncia de posibles hechos irregulares</t>
  </si>
  <si>
    <t>Realizar mesas de diálogos con las comunidades interesadas en los procesos, con el fin de llegar acuerdo frente a las pretensiones.</t>
  </si>
  <si>
    <t>Realizar mesas técnicas de trabajo</t>
  </si>
  <si>
    <t>Jornada de trabajo con colaboradores para socialización mecanismos de atención</t>
  </si>
  <si>
    <t>Desarrollar por  medio de un juego didáctico explicación sobre los posibles riesgos de incurrir en hechos de concusión o cohecho en la gestión de solicitudes de acceso a tierras de las comunidades étnicas.</t>
  </si>
  <si>
    <t>UGT AMAZONAS - Abogado Líder - Equipo de Asuntos Étnicos</t>
  </si>
  <si>
    <t>UGT CAUCA - líder enfoque diferencial</t>
  </si>
  <si>
    <t>Numero de mesas técnicas programadas /numero de mesas técnicas ejecutadas</t>
  </si>
  <si>
    <t>Actas de reuniones de las mesas técnicas programadas</t>
  </si>
  <si>
    <t>Capacitación con el personal dedicado al trámite de los procesos agrarios o de formalización de la propiedad rural, previniendo e informando respecto de los riesgos y consecuencias de actos de corrupción y/o cohecho.</t>
  </si>
  <si>
    <t xml:space="preserve">Informar a la oficina de gestión de tierras sobre la ocurrencia del riesgo previsto. </t>
  </si>
  <si>
    <t>Informe de evaluación de la capacitación realizada y la presentación de la capacitación.</t>
  </si>
  <si>
    <t>Seguimiento a reporte de encuesta de satisfacción de atención al ciudadano.</t>
  </si>
  <si>
    <t xml:space="preserve">Evitar y prevenir las actuaciones administrativas al margen del ordenamiento jurídico motivadas por la ocurrencia de actos de corrupción o desviación del poder por concusión o cohecho en los procesos agrarios o de formalización de la propiedad rural. </t>
  </si>
  <si>
    <t>Informar a la oficina de gestión de tierras sobre la ocurrencia del riesgo previsto y apartar al funcionario del trámite referente al cual se identificó la ocurrencia del riesgo.</t>
  </si>
  <si>
    <t xml:space="preserve">Informe de evaluación de la capacitación realizada y la presentación de la capacitación. </t>
  </si>
  <si>
    <t>Retroalimentación del equipo RESO respecto de las actuaciones administrativas de los procesos agrarios y de formalización de la propiedad rural.</t>
  </si>
  <si>
    <t xml:space="preserve">Evitar y prevenir las actuaciones administrativas al margen del ordenamiento jurídico motivadas por la ocurrencia de actos de corrupción o desviación del poder por concusión o cohecho en los procesos. </t>
  </si>
  <si>
    <t xml:space="preserve">Evitar y prevenir las actuaciones administrativas al margen del ordenamiento jurídico motivadas por la ocurrencia de actos de corrupción o desviación del poder por concusión o cohecho en los procesos de adjudicación de baldíos y bienes fiscales patrimoniales, asignación de subsidios y aquellos relacionados con el reconocimiento de derecho sobre la tierra a población campesina, realizados por la UGT. </t>
  </si>
  <si>
    <t>Retroalimentación del equipo RESO respecto de las actuaciones administrativas para verificar si las decisiones adoptadas en los procesos de adjudicación de baldíos y bienes fiscales patrimoniales, asignación de subsidios y aquellos relacionados con el reconocimiento de derecho sobre la tierra a población campesina, realizados por la UGT.</t>
  </si>
  <si>
    <t>Numero de boletines de prensa emitidos, numero de PQRSF tramitados.</t>
  </si>
  <si>
    <t>UGT AMAZONAS</t>
  </si>
  <si>
    <t>Capacitar a los profesionales y/o colaboradores de la UGT el procedimiento de adjudicación de baldíos</t>
  </si>
  <si>
    <t>Numero de capacitaciones desarrolladas</t>
  </si>
  <si>
    <t>1.Boletines de prensa periódicos donde se informe a la ciudadanía que los tramites en la ANT no tienen ningún costo, el agente de atención  al ciudadano debe ser enfático con los usuarios en señalar que los tramites no tiene costo alguno, respuesta oportuna de los PQRSF</t>
  </si>
  <si>
    <t>Capacitación con el personal dedicado al trámite de los procesos agrarios o de formalización de la propiedad rural, previniendo e informando respecto de los riesgos y consecuencias de actos de corrupción y/o cohecho por interés propio o intervención de tercero.</t>
  </si>
  <si>
    <t>Capacitar a los colaboradores de las UGT en la importancia de la transparencia y la integridad en los procesos y dar a conocer las políticas anticorrupción.</t>
  </si>
  <si>
    <t>numero de capacitaciones o socializaciones desarrolladas.</t>
  </si>
  <si>
    <t>Capacitación con el personal dedicado al trámite de los procesos agrarios o de formalización de la propiedad rural, previniendo e informando respecto de los riesgos y consecuencias de actos de corrupción y/o cohecho por interés propio o de terceros.</t>
  </si>
  <si>
    <t>Capacitar a los profesionales jurídicos en cuanto a los procesos y procedimientos de formalización y procesos agrarios</t>
  </si>
  <si>
    <t>Capacitación respecto de  la integridad en los tramites de adjudicación de baldíos y bienes fiscales patrimoniales, asignación de subsidios y aquellos relacionados con el reconocimiento de derecho sobre la tierra a población campesina, realizados por la UGT y de los riesgos de los  actos de corrupción o desviación del poder por concusión o cohecho por interés ilegitimo propio o de tercero</t>
  </si>
  <si>
    <t>Capacitar a los colaboradores y/o funcionarios de la UGT  acerca de los procesos y procedimientos de acceso a tierras de las comunidades étnicas, así como también la importancia de la integridad y  transparencia en la gestión de las mismas.</t>
  </si>
  <si>
    <t>Capacitación sobre integridad y lineamientos del proceso, así como respecto de las posibles consecuencias por la consumación de riesgos de concusión o cohecho por intervención de interés indebido propio o por el de un tercero</t>
  </si>
  <si>
    <t xml:space="preserve">No. de Población Atendida / No. de Socialización de Política Anticorrupción  de la UGT </t>
  </si>
  <si>
    <t>Desarrollar por  medio de un juego didáctico explicación sobre los posibles riesgos de incurrir en hechos de prevaricato en la gestión de solicitudes de acceso a tierras de las comunidades étnicas.</t>
  </si>
  <si>
    <t xml:space="preserve">Capacitación y charla respecto de las posibles consecuencia de promover o adoptar decisiones administrativas al margen del ordenamiento jurídico, bien sea por interés propio o por desconocimiento de los lineamientos </t>
  </si>
  <si>
    <t>UGT TOLIMA - Líder de la UGT Tolima, Profesional de Planeación y/o administrativa, Profesional de diálogo social.</t>
  </si>
  <si>
    <t>No. de mesas de trabajo / No. de comunidades beneficiadas</t>
  </si>
  <si>
    <t xml:space="preserve">Charlas de sensibilización sobre buenas practicas frente a los delitos de corrupción en los procedimientos de titulación a comunidades étnicas, como también sobre la consecuencias que puede tener incurrir en dichos delitos.  </t>
  </si>
  <si>
    <t>Elaborar mesas técnicas de comités de avalúos para tener retroalimentación de los diferentes avalúos en la DAE.</t>
  </si>
  <si>
    <t xml:space="preserve">Se exigen registros fotográficos de la visita técnica al predio, y que siempre este acompañado el profesional agroambiental por el propietario y la comunidad y firman el acta de visita técnica </t>
  </si>
  <si>
    <t>Capacitar a los colaboradores del equipo de Administración de Tierras de la Nación sobre los procedimientos de condición resolutoria y caducidad administrativa.</t>
  </si>
  <si>
    <t>Capacitar a los colaboradores y/o Servidores de la UGT acerca de los procesos y procedimientos de condición resolutoria y caducidad administrativa.</t>
  </si>
  <si>
    <t>UGT BOYACA - contratista delegado de la UGT Boyacá</t>
  </si>
  <si>
    <t>Realizar capacitación sobre PAAC y riesgos de corrupción a profesionales del equipo de administración de tierras de la Nación en la UGT Caquetá.</t>
  </si>
  <si>
    <t>Jornada de capacitación  al equipo de administración de tierras en los procesos de condición resolutoria y caducidad  administrativa .</t>
  </si>
  <si>
    <t>UGT CAUCA Líder equipo Administración de Tierras</t>
  </si>
  <si>
    <t>Revisión de términos en los procesos que se adelantan, capacitación sobre la importancia del cumplimiento de los términos de ley para impedir incurrir en posibles hechos irregulares que se encuadren en ese tipo de riesgo</t>
  </si>
  <si>
    <t>Realizar capacitación sobre PAAC y riesgos de corrupción a contratistas y/o funcionarios  del equipo de administración de tierras de la Nación en la UGT Guainía.</t>
  </si>
  <si>
    <t>Socialización de procedimientos, listado de asistencia y elaboración de actas de reunión.</t>
  </si>
  <si>
    <t>UGT LA GUAJIRA. Líder UGT.</t>
  </si>
  <si>
    <t xml:space="preserve">Realizar capacitación al equipo de administración de tierras de la Nación en la UGT Meta, respecto de los riesgos por actos de corrupción por concusión o  cohecho que ha sido identificados y de las implicaciones legales que esto conlleva en caso de que se detecten estas practicas.  Así como emitir piezas publicitarias en las redes informando a la comunidad los  canales que se tienen habilitados para la presentación de tramites por parte de la ciudadanía </t>
  </si>
  <si>
    <t>Socialización del informe detallado</t>
  </si>
  <si>
    <t>Información suministrada x 100 / información divulgada medios de comunicación</t>
  </si>
  <si>
    <t>OFICINA JURIDICA - Líder de equipo interno de conceptos</t>
  </si>
  <si>
    <t>OFICINA JURIDICA - Líder de equipo interno de Representación Judicial</t>
  </si>
  <si>
    <t>OFICINA JURIDICA - Líder o revisor de equipo interno de tutelas - Líder o revisor de equipo interno de Restitución de tierras</t>
  </si>
  <si>
    <t>Impacto: # de Reportes (vía correo electrónico) sobre cantidad de respuestas a providencias judiciales en el marco de acciones de tutela que vinculan a la ANT por trimestre.</t>
  </si>
  <si>
    <t xml:space="preserve">Sensibilización al grupo de gestión financiera sobre la responsabilidad en la verificación del cumplimiento de requisitos para la gestión del pago. </t>
  </si>
  <si>
    <t xml:space="preserve">Brindar información a los usuarios sobre los procesos y trámites que se adelantan en la ANT, los cuales son gratuitos y sin intermediarios. </t>
  </si>
  <si>
    <t>El registro de cada una de las encuestas en la plataforma CRM  y de los PQRSF recepcionados.</t>
  </si>
  <si>
    <t>UGT VAUPES - Personal de servicio al ciudadano</t>
  </si>
  <si>
    <t>En el caso de conseguir  resultados ante posibles hechos de corrupción para beneficio personal  informar a la oficina inspectora de tierras, para que se active la ruta  o el  trámite correspondiente ante la ocurrencia del hecho de corrupción.</t>
  </si>
  <si>
    <t>Los líderes/revisores de cada proceso revisan los actos administrativos que se proyectan por parte de los abogados de las Subdirecciones; la cual tiene como objetivo identificar que la actuación administrativa descrita en ellos y las decisiones u órdenes concuerden con los elementos probatorios y documentos complementarios que hacen parte del expediente, de acuerdo con la normatividad vigente.</t>
  </si>
  <si>
    <t>El proyecto de acto administrativo en el que se identifique inconsistencias en su contenido, será devuelto inmediatamente al abogado, con el fin de que sean subsanadas las irregularidades identificadas.</t>
  </si>
  <si>
    <t xml:space="preserve">No. De socializaciones a la ciudadanía sobre la gratuidad en los trámites realizados por la Agencia Nacional de Tierras, de igual manera visibilizar los canales de atención por medio de los cuales se pueden denunciar los posibles hechos de corrupción. </t>
  </si>
  <si>
    <t>No. De socializaciones realizadas a las comunidades</t>
  </si>
  <si>
    <t>Matriz de seguimiento y avances resultados de las solicitudes de acceso a tierra de las comunidades étnicas tramitadas por la UGT .</t>
  </si>
  <si>
    <t xml:space="preserve">No. de informes de revisión-y seguimiento </t>
  </si>
  <si>
    <t>En jornadas de socialización en territorio y en reuniones en las que participa la ANT se da a conocer los canales de atención oficiales de la Agencia Nacional de Tierras, informando sobre la gratuidad de los trámites de la ANT resaltando los medio por medio de los cuales se pueden denunciar los posibles hechos de corrupción.</t>
  </si>
  <si>
    <t>Banners publicados y/o mensajes enviados y/o piezas informativas publicadas.-Acta re reunión, listado de asistencia, registro fotográfico.</t>
  </si>
  <si>
    <t>UGT SAN ANDRES - Profesional de Planeación, Seguimiento y Control</t>
  </si>
  <si>
    <t>Evitar y prevenir la ocurrencia de actos de corrupción o desviación del poder por concusión o cohecho en la atención al ciudadano en la UGT's, PATs y cualquier ventanilla de atención al ciudadano.</t>
  </si>
  <si>
    <t>Realizar una encuesta de satisfacción al usuario para que califiquen la atención e información recibida e instalar buzones para la recepción de PQRSF.</t>
  </si>
  <si>
    <t>Generar la denuncia de posibles casos de corrupción a través de la pagina de la ANT o entidades territoriales correspondientes.</t>
  </si>
  <si>
    <t>Constatar que los informes técnico jurídicos y actos administrativos estén elaborados con los lineamientos establecidos,  y  concuerden con los elementos probatorios y documentos complementarios que hacen parte del expediente, de acuerdo con la normatividad vigente.</t>
  </si>
  <si>
    <t>Socializando el mensaje claro del objetivo de la ANT al equipo de trabajo y Se envía requerimiento de documentos o aclaraciones a la entidad pública solicitante, cuando en la revisión inicial jurídica y técnica se determina incumplimiento de requisitos.</t>
  </si>
  <si>
    <t>Listados de asistencia a las jornadas de capacitación y sensibilización-Auto de Archivo por Desistimiento Tácito o Expreso</t>
  </si>
  <si>
    <t>Talleres de socialización de la política de integridad y anticorrupción-Realizar la revisión jurídica inicial y técnica de las solicitudes de adjudicación de baldíos a Entidades de Derecho Público-EDP recibidos</t>
  </si>
  <si>
    <t>Establecer un procedimiento de evaluación de atención para todos los colaboradores</t>
  </si>
  <si>
    <t>Documento soporte para conocimiento  en la UGT de avances jornadas de capacitación realizadas )Listado de asistencia -informe de actividades</t>
  </si>
  <si>
    <t xml:space="preserve">No. De Socializaciones realizadas /Numero de gestiones de sensibilización programadas </t>
  </si>
  <si>
    <t># capacitaciones recibidas por el quipo de colaboradores de la UGT</t>
  </si>
  <si>
    <t>Capacitación a los colaboradores y/o funcionarios de la  UGT sobre la normatividad aplicable al procedimiento y divulgación del procedimiento a través de la cartelera pública de la UGT Vaupés para conocimiento de la ciudadanía.</t>
  </si>
  <si>
    <t>Jurídico direccionador del proceso de subsidios en la UGT Vaupés.</t>
  </si>
  <si>
    <t>Realizar socializaciones con las comunidades interesadas en los procesos, con el fin de llegar acuerdo frente a las pretensiones.</t>
  </si>
  <si>
    <t>Socialización colaboradores sobre las implicaciones de la ocurrencia de casos de concusión o cohecho y la socialización masiva de los canales de comunicación para la presentación de denuncias y/o casos de concusión y cohecho en las jornadas de atención en territorio.</t>
  </si>
  <si>
    <t>No. De socializaciones de sensibilización</t>
  </si>
  <si>
    <t xml:space="preserve"> Garantizar la integridad y transparencia en el proceso de atencion al ciudadano.</t>
  </si>
  <si>
    <t>realizarndo charlas  con los ciudadanos, sensibilizando la gratuidad de los procesos y solicitudes  que ofrece la ANT, Promover el uso de las PQRS y revisarlas oportunamente, para evitar la materializacion del riesgo</t>
  </si>
  <si>
    <t>se hace necesario  detener  el proceso  de manera oportuna, notificar al coordinador y /o lider  que pueda tomar  las mediadas correctivas  al respecto</t>
  </si>
  <si>
    <t xml:space="preserve"> Actas de las charlas a los ciudadanos, listado de asistencia y  informe de revision de las PQRS,  recepcionados</t>
  </si>
  <si>
    <t>realizar charlas y o socializar la politicas de la ANT, con relación a la gratuidad de los tramites, procesos - Inspeccionar las solicitudes realizadas y hacer seguimiento a las PQRS recepcionadas.</t>
  </si>
  <si>
    <t>UGT GUAVIARE /profesional asignado por el lider de la UGT</t>
  </si>
  <si>
    <t>UGT GUAVIARE/ abogado asignado por el lider del la UGT</t>
  </si>
  <si>
    <t xml:space="preserve">Garantizar la transparencia en el cumplimiento de los procesos agrarios y de formalización de la propiedad rural. </t>
  </si>
  <si>
    <t>realizar informe del cumplimiento de los procesos de formalizacion - lista de chequeo</t>
  </si>
  <si>
    <t xml:space="preserve">Remitir las  novedades  en caso de identificar  posibles anomalias al lider de la UGT, </t>
  </si>
  <si>
    <t xml:space="preserve">Informe de cumplimiento de la verificación realizada- lista de chequeo </t>
  </si>
  <si>
    <t xml:space="preserve">revisar los procesos mas relevantes  en la formalizacion, (actos juridicos- admon, agronomica y topografica)  </t>
  </si>
  <si>
    <t>UGT GUAVIARE/ abogadoasignado por el lider de la UGT</t>
  </si>
  <si>
    <t>verificar que las actuaciones  administrativas  de los procesos agrarios o formalizaciones de la propiedad rural,  delegadas se realicen dentro del marco legal establecido, y se realicen de manera imparcial y objetiva</t>
  </si>
  <si>
    <t>verificando el cumplimiento de la normativa, revisando los documentos relacionados con las actuaciones mensionadas, realizar entrevistas a los responsables de las actuaciones administratrivas y o procesos agrarios y a los ciudadanos afectados  con el fin de recabar información adicional, recibiendo testimonios que respalden las actuaciones realizadas. con el fin de prevenir  posibles hechos de  de prevariv¿cato</t>
  </si>
  <si>
    <t>revisar las actuaciones en caso de detectar anomalias notificar al lider de la UGT siguiendo los lineamientos de instancias.</t>
  </si>
  <si>
    <t>Informe de actuaciones administrativas y agrarios en la formalizacion rural</t>
  </si>
  <si>
    <t>verificar loa actos asdmon emitidos en la formalizaion,, que tengan concordancia con la normatividad.</t>
  </si>
  <si>
    <t>UGT GUAVIARE/profesional de demanda y descongestión asignado por el lider de</t>
  </si>
  <si>
    <t>Garantizar la equidad, transparencia y justicia en cada trámite, evitando cualquier práctica corrupta que pueda comprometer el bienestar general y los intereses legítimos de la comunidad y otras partes interesadas involucradas en estos procesos</t>
  </si>
  <si>
    <t>Establecer mecanismos de monitoreo y evaluación  para supervisar la implementación de los procedimientos y detectar posibles irregularidades,</t>
  </si>
  <si>
    <t>al detectar posibles irregularidades, se daran a conocer al supervisor inmediato y o lider de la UGT, desde alli se tomen las medidas pertinentes.</t>
  </si>
  <si>
    <t>documento con los mecanismos establecidos y matriz de seguimiento a los procesos adelantados</t>
  </si>
  <si>
    <t>monitorear los procesos y procedimientos realizados en lanadjudicacion de baldios medianye una matriz de seguimiento.</t>
  </si>
  <si>
    <t>UGT GUAVIARE- Profesional dialogo Social de la UGT</t>
  </si>
  <si>
    <t>semestral</t>
  </si>
  <si>
    <t>Garantizar  que las solicitudes realizadas y/o aprobadas se ajusten a las necesidades de la población objeto de acuerdo  a la normatividad vigente.</t>
  </si>
  <si>
    <t>Realizar entrevista con las comunidades solicitantes identificando la necesidad y la gestión de la solicitud haya cumplido con la normatividad.</t>
  </si>
  <si>
    <t>al detectar una actuación de cohecho o concusion por parte del funcionario se debera levantar un informe y remitir al lider de la UGT, que tome las medidas pertinentes.</t>
  </si>
  <si>
    <t>Iinforme consolidado, lista asistencia entrevistados, registroi fotografico</t>
  </si>
  <si>
    <t>realizar entrevistas para recopilar información acerca del tramite que adelanta, la necesidad y gestion de la solicitud.</t>
  </si>
  <si>
    <t>UGT GUAVIARE/ Profesional dialogo Social de la UGT</t>
  </si>
  <si>
    <t>Identificar focos en los que se pueda presentar hechos que puedan configurar prevaticato en el ejercicio de la generación de respuesta integral de funcionarios de la UGT en el marco de la solicitud de comunidades etnicas del departamento del Guaviare.</t>
  </si>
  <si>
    <t>Valoración periodica a las solicitudes realizadas por los usuarios, interlocutando con los mismos y haciendo labor de averiguación e indagación frente al proceso surtido y la atención prestada por los funcionarios de la UGT.</t>
  </si>
  <si>
    <t>Reportar a través de informe al Coordinador de la UGT Guaviare</t>
  </si>
  <si>
    <t>Informe de control a procesos de solicitud de acceso a tierra</t>
  </si>
  <si>
    <t>Realizar entrevistas y encuesta via telefonica y/o presencial con las comunidades etnicas solicitantes</t>
  </si>
  <si>
    <t>UGT GUAVIARE/ profesional juridico equipo base  asignado por el lider y profesional de comunicaciones</t>
  </si>
  <si>
    <t>Reducir el riesgos de ocurrencia en actuaciones de cohecho u consusion en los diferentes procesos de gestión de tramites administrativos de cducidad y/ condición resolutoria en la UGT</t>
  </si>
  <si>
    <t xml:space="preserve">sensibilizar a los colaboradores de la UGT, socializaciones presenciales y piezas comunicativas, sobre las riesgos de incurrir en actuaciones de concusión y/o cohecho en la gestión de </t>
  </si>
  <si>
    <t>se  debe informar al lider de la ugt y tomar medidas pertinentes en tal caso de que un colaborador se vea involugrado en una de las acciones previstas en el riesgo.</t>
  </si>
  <si>
    <t>Actas de socializacion, asistencia y  piezas comunicativas divulgadas con fecha de la divulgación</t>
  </si>
  <si>
    <t>Realizar talleres de socializacion, elaborar piezas comunicativas y divulgar la informacion en  diferentes medios.</t>
  </si>
  <si>
    <t xml:space="preserve">Realizar charlas preventivas  los ciudadanos que  solicitan tramites  sobre la  gratuidad de trámites de la ANT </t>
  </si>
  <si>
    <t>N° de Charlas realizadas/charlas programadas</t>
  </si>
  <si>
    <t>Capacitar a los los colaboradores de la UGT, sobre la transparencia e integridad  en los procesos</t>
  </si>
  <si>
    <t>N° de capacitaciones realizadas /programadas</t>
  </si>
  <si>
    <t>Capacitar a los profesionales  o colaboradores en el procedimiento de formalización rural.</t>
  </si>
  <si>
    <t>N° de capacitaciones realizadas/ programadas</t>
  </si>
  <si>
    <t>socializacion del codigo de integridad y  buen gobierno de la ANT,  los colaboradores del UGT Guaviare</t>
  </si>
  <si>
    <t>n° de socializaciones realizadas/ programadas</t>
  </si>
  <si>
    <t>Realizar capacitaciones a funcionarios y contratistas de la UGT Guaviare, frente al proeeso de verifación  de esta medida. A su vez, generación de avisos dirigidos a comunidad invitando a denunciar hechos de concusion y/ocohecho en el marco de los tramites de acceso a tierra.</t>
  </si>
  <si>
    <t>numero de capacitaciones realizadas/programadas</t>
  </si>
  <si>
    <t>Realizar capacitaciones a funcionarios y contratistas de la UGT Guaviare, frente al proeeso de verifación mensual de esta medida. A su vez, generación de avisos dirigidos a comunidad invitando a denunciar hechos de prevaricato en el marco de los tramites de acceso a tierra.</t>
  </si>
  <si>
    <t>N° Capacitaciones realizadas/ programadas</t>
  </si>
  <si>
    <t>socializar  las cosecuencias  al incurrir en casos de concusion y/o cohechos  en la gestión de tramites administrativos de caducidad administrativa y condición resolutoria</t>
  </si>
  <si>
    <t>Socializaciones realizadas /programadas</t>
  </si>
  <si>
    <t>UGT CASANARE - Líder UGT</t>
  </si>
  <si>
    <t>Confirmar que el acto administrativo y las decisiones que este contiene concuerden con los elementos probatorios y documentos que hacen parte del expediente.</t>
  </si>
  <si>
    <t>Revisión de los actos administrativos</t>
  </si>
  <si>
    <t>El proyecto de  acto administrativo donde se identifique inconsistencia, será devuelto inmediatamente al abogado sustanciador con el fin se subsanar las irregularidades encontradas.</t>
  </si>
  <si>
    <t>Listado de los actos administrativos revisados</t>
  </si>
  <si>
    <t>Revisar minuciosamente los actos administrativos de formalización de la propiedad privada rural, antes de ser suscrito por parte de lso contratistas competentes, con el fin de corroborar que la actuación adaministrativa esté de acuerdo con la normatividad vigente.</t>
  </si>
  <si>
    <t>UGT CASANARE - Líder, abogado senior</t>
  </si>
  <si>
    <t>Asegurar que los procesos de adjudicación de baldíos se lleven a cabo bajo el cumplimento de las normas legales establecidas, sin que se incurra en situaciones de cohecho</t>
  </si>
  <si>
    <t>Realizar reuniones periodicas con los funcionarios y contratistas de la UGT donde se trate como tema la importancia de la integridad y la transparencia  en los procesos de la entidad.</t>
  </si>
  <si>
    <t>En caso de confirmar que un funcionario o contratista está involucrado en situación de cohecho, se deben tomar las acciones sancionatorias respectivas</t>
  </si>
  <si>
    <t xml:space="preserve">El lider de la UGT Casanare en colaboración con el abogado senior, asegurará que los procesos de adjudicación de baldíos se lleven a cabo bajo el cumplimiento de las normas legales establecidas sin que se incurra en situaciones de cohecho, esto mediante la realización de reuniones periodicas donde se trate como tema la importancia de la integridad y la transparencia. En caso de confirmarse que un  funcionario o contratista está involucrado en una situación de esta índole, se tomarán las acciones sancionatorias respectivas. Se tendrán como evidencia las listas de asistencia y/o actas de reunión. </t>
  </si>
  <si>
    <t>UGT SIN TRAMITES ÉTNICOS ASIGNADOS, EN CONSECUENCIA NO SE FORMULAN CONTROLES</t>
  </si>
  <si>
    <t>UGT CASANARE-Líder de la SATN</t>
  </si>
  <si>
    <t>Verificar el cumplimiento del debido proceso en los tramites administtrativos  de caducidad y condición resolutoria, así evitar situaciones de cohecho</t>
  </si>
  <si>
    <t>Revisión de los actos administrativos de caducidad y condición resolutoria emitidos.</t>
  </si>
  <si>
    <t>De confirmarse un posible acto de cohecho, se informará de forma inmediata al inspector de tierras</t>
  </si>
  <si>
    <t>Informe de revisiones realizadas</t>
  </si>
  <si>
    <t>La líder de administración de tierras de la nación en la UGT Casanare Verificará el cumplimiento del debido proceso en los tramites administrativos  de caducidad y condición resolutoria, mediante la revisión periodica de los actos administrativos emitidos. Se tendrá como evidencia los informes de las revisiones realizadas.</t>
  </si>
  <si>
    <t>Gestionar capacitaciones de sensibilización a los profesionales juridicos y tecnicos encargados de los actos administrativos en los procesos de formalización.</t>
  </si>
  <si>
    <t>Número capacitaciones de sensibilización realizadas</t>
  </si>
  <si>
    <t>A traves de jornadas de capacitación, concientizar a los funcionarios y contratistas de la UGT sobre las consecuencias a las que conlleva los posibles actos de cohecho</t>
  </si>
  <si>
    <t>UGT CASANARE- lider, abogado senior</t>
  </si>
  <si>
    <t>Número de jornadas de capacitación realizadas</t>
  </si>
  <si>
    <t>Realizar capacitación sobre PAAC a profesionales de la SATN en la UGT Casanare</t>
  </si>
  <si>
    <t>UGT CASANARE - Líder de la SATN</t>
  </si>
  <si>
    <t>Realizar auditoria, del proceso de atención al ciudadanos, con el procedmineto estanlecido por SIG</t>
  </si>
  <si>
    <t>auditoria interna con muestreo</t>
  </si>
  <si>
    <t>programar auditoria al proceso de atencion al ciudadano - ventanilla</t>
  </si>
  <si>
    <t>Informe de auditoria</t>
  </si>
  <si>
    <t>TRIMESTRE</t>
  </si>
  <si>
    <t>QUE LOS FUNCIONARIOS CONOZCAN LAS CONSECUENCIAS LEGALES, AL NO CUMPLIR CON LOS PROCEDMIENTGOS Y LAS NORMAS APLICABLES</t>
  </si>
  <si>
    <t>Capacitar al equipo el procedmineto establecido en el SIG y lel código penal</t>
  </si>
  <si>
    <t>Reportarlas al coordinador de la UGT</t>
  </si>
  <si>
    <t>lsitado de asistencia a la capacitacion</t>
  </si>
  <si>
    <t>reunion de capacitacion para acciones de mejora</t>
  </si>
  <si>
    <t>que se cumnpla con el procedimiento y la ley, para que se benefie al solicitante, cumpliendo las normas legales</t>
  </si>
  <si>
    <t>verificar que los actos administrativos, cumplan con los requisitos legales.</t>
  </si>
  <si>
    <t>se reporta informe al coordinador de seguridad jurídica y al coordinador de la UGT</t>
  </si>
  <si>
    <t>seguimiento a solicitudes finalizadas</t>
  </si>
  <si>
    <t>acciones de mejora</t>
  </si>
  <si>
    <t>capacitar al equipo de atencion al ciudadano</t>
  </si>
  <si>
    <t>#capacitaciones programdas/#capacitaciones realizadas</t>
  </si>
  <si>
    <t>Capacitar al equipo en procedimiento y consecuencias legales</t>
  </si>
  <si>
    <t>#capacitaiones programadas/#capacitaciones realizadas</t>
  </si>
  <si>
    <t>cpaapcitar al equipo sobre el procesminrto a realizar para expedir el acto administrativo finalizando cada solicitud</t>
  </si>
  <si>
    <t>#capacitaciones programadas / #capacitaciones realizadas</t>
  </si>
  <si>
    <t>GEMA-
RCOR-
1</t>
  </si>
  <si>
    <t>POSPR-
RCOR-
1</t>
  </si>
  <si>
    <t>POSPR-
RCOR-
2</t>
  </si>
  <si>
    <t>POSPR-
RCOR-
3</t>
  </si>
  <si>
    <t>SEJUT-
RCOR-
1</t>
  </si>
  <si>
    <t>SEJUT-
RCOR-
2</t>
  </si>
  <si>
    <t>ACCTI-
RCOR-
1</t>
  </si>
  <si>
    <t>ACCTI-
RCOR-
2</t>
  </si>
  <si>
    <t>ACCTI-
RCOR-
3</t>
  </si>
  <si>
    <t>ACCTI-
RCOR-
4</t>
  </si>
  <si>
    <t>ACCTI
RCOR-5</t>
  </si>
  <si>
    <t>ACCTI-
RCOR-
6</t>
  </si>
  <si>
    <t>ACCTI-
RCOR-
7</t>
  </si>
  <si>
    <t>ACCTI-
RCOR-
8</t>
  </si>
  <si>
    <t>ADMTI-
RCOR-
1</t>
  </si>
  <si>
    <t>ADMTI-
RCOR-
2</t>
  </si>
  <si>
    <t>ADMTI-
RCOR-
3</t>
  </si>
  <si>
    <t>GINFO-
RCOR-
1</t>
  </si>
  <si>
    <t>GINFO-
RCOR-
2</t>
  </si>
  <si>
    <t>GINFO-
RCOR-
3</t>
  </si>
  <si>
    <t>GTHU-
RCOR-
1</t>
  </si>
  <si>
    <t>APJUR-
RCOR-
1</t>
  </si>
  <si>
    <t>APJUR-
RCOR-
2</t>
  </si>
  <si>
    <t>ADQBS-
RCOR-
1</t>
  </si>
  <si>
    <t>ADMBS-
RCOR-
1</t>
  </si>
  <si>
    <t>GEFIN-
RCOR-
1</t>
  </si>
  <si>
    <t>GEMA-
RCOR-C-
1.1</t>
  </si>
  <si>
    <t>GEMA-
RCOR-C-
1.2</t>
  </si>
  <si>
    <t>GEMA-
RCOR-C-
1.3</t>
  </si>
  <si>
    <t>GEMA-
RCOR-C-
1.4</t>
  </si>
  <si>
    <t>GEMA-
RCOR-C-
1.5</t>
  </si>
  <si>
    <t>GEMA-
RCOR-C-
1.6</t>
  </si>
  <si>
    <t>GEMA-
RCOR-C-
1.7</t>
  </si>
  <si>
    <t>GEMA-
RCOR-C-
1.8</t>
  </si>
  <si>
    <t>GEMA-
RCOR-C-
1.9</t>
  </si>
  <si>
    <t>GEMA-
RCOR-C-
1.10</t>
  </si>
  <si>
    <t>GEMA-
RCOR-C-
1.11</t>
  </si>
  <si>
    <t>GEMA-
RCOR-C-
1.12</t>
  </si>
  <si>
    <t>GEMA-
RCOR-C-
1.13</t>
  </si>
  <si>
    <t>GEMA-
RCOR-C-
1.14</t>
  </si>
  <si>
    <t>GEMA-
RCOR-C-
1.15</t>
  </si>
  <si>
    <t>GEMA-
RCOR-C-
1.16</t>
  </si>
  <si>
    <t>GEMA-
RCOR-C-
1.17</t>
  </si>
  <si>
    <t>GEMA-
RCOR-C-
1.18</t>
  </si>
  <si>
    <t>GEMA-
RCOR-C-
1.19</t>
  </si>
  <si>
    <t>GEMA-
RCOR-C-
1.20</t>
  </si>
  <si>
    <t>GEMA-
RCOR-C-
1.21</t>
  </si>
  <si>
    <t>GEMA-
RCOR-C-
1.22</t>
  </si>
  <si>
    <t>GEMA-
RCOR-C-
1.23</t>
  </si>
  <si>
    <t>GEMA-
RCOR-C-
1.24</t>
  </si>
  <si>
    <t>GEMA-
RCOR-C-
1.25</t>
  </si>
  <si>
    <t>GEMA-
RCOR-C-
1.26</t>
  </si>
  <si>
    <t>GEMA-
RCOR-C-
1.27</t>
  </si>
  <si>
    <t>GEMA-
RCOR-C-
1.28</t>
  </si>
  <si>
    <t>GEMA-
RCOR-C-
1.29</t>
  </si>
  <si>
    <t>GEMA-
RCOR-C-
1.30</t>
  </si>
  <si>
    <t>GEMA-
RCOR-C-
1.31</t>
  </si>
  <si>
    <t>GEMA-
RCOR-C-
1.32</t>
  </si>
  <si>
    <t>GEMA-
RCOR-C-
1.33</t>
  </si>
  <si>
    <t>GEMA-
RCOR-C-
1.34</t>
  </si>
  <si>
    <t>GEMA-
RCOR-C-
1.35</t>
  </si>
  <si>
    <t>GEMA-
RCOR-C-
1.36</t>
  </si>
  <si>
    <t>POSPR-
RCOR-C-
1.1</t>
  </si>
  <si>
    <t>POSPR-
RCOR-C-
2.1</t>
  </si>
  <si>
    <t>POSPR-
RCOR-C-
3.1</t>
  </si>
  <si>
    <t>SEJUT-
RCOR-C-
1.1</t>
  </si>
  <si>
    <t>SEJUT-
RCOR-C-
1.2</t>
  </si>
  <si>
    <t>SEJUT-
RCOR-C-
1.3</t>
  </si>
  <si>
    <t>SEJUT-
RCOR-C-
1.4</t>
  </si>
  <si>
    <t>SEJUT-
RCOR-C-
1.5</t>
  </si>
  <si>
    <t>SEJUT-
RCOR-C-
1.6</t>
  </si>
  <si>
    <t>SEJUT-
RCOR-C-
1.7</t>
  </si>
  <si>
    <t>SEJUT-
RCOR-C-
1.8</t>
  </si>
  <si>
    <t>SEJUT-
RCOR-C-
1.9</t>
  </si>
  <si>
    <t>SEJUT-
RCOR-C-
1.10</t>
  </si>
  <si>
    <t>SEJUT-
RCOR-C-
1.11</t>
  </si>
  <si>
    <t>SEJUT-
RCOR-C-
1.12</t>
  </si>
  <si>
    <t>SEJUT-
RCOR-C-
1.13</t>
  </si>
  <si>
    <t>SEJUT-
RCOR-C-
1.14</t>
  </si>
  <si>
    <t>SEJUT-
RCOR-C-
1.15</t>
  </si>
  <si>
    <t>SEJUT-
RCOR-C-
1.16</t>
  </si>
  <si>
    <t>SEJUT-
RCOR-C-
1.17</t>
  </si>
  <si>
    <t>SEJUT-
RCOR-C-
1.18</t>
  </si>
  <si>
    <t>SEJUT-
RCOR-C-
1.19</t>
  </si>
  <si>
    <t>SEJUT-
RCOR-C-
1.20</t>
  </si>
  <si>
    <t>SEJUT-
RCOR-C-
1.21</t>
  </si>
  <si>
    <t>SEJUT-
RCOR-C-
1.22</t>
  </si>
  <si>
    <t>SEJUT-
RCOR-C-
1.23</t>
  </si>
  <si>
    <t>SEJUT-
RCOR-C-
1.24</t>
  </si>
  <si>
    <t>SEJUT-
RCOR-C-
1.25</t>
  </si>
  <si>
    <t>SEJUT-
RCOR-C-
1.26</t>
  </si>
  <si>
    <t>SEJUT-
RCOR-C-
1.27</t>
  </si>
  <si>
    <t>SEJUT-
RCOR-C-
1.28</t>
  </si>
  <si>
    <t>SEJUT-
RCOR-C-
1.29</t>
  </si>
  <si>
    <t>SEJUT-
RCOR-C-
1.30</t>
  </si>
  <si>
    <t>SEJUT-
RCOR-C-
1.31</t>
  </si>
  <si>
    <t>SEJUT-
RCOR-C-
2.1</t>
  </si>
  <si>
    <t>SEJUT-
RCOR-C-
2.2</t>
  </si>
  <si>
    <t>SEJUT-
RCOR-C-
2.3</t>
  </si>
  <si>
    <t>SEJUT-
RCOR-C-
2.4</t>
  </si>
  <si>
    <t>SEJUT-
RCOR-C-
2.5</t>
  </si>
  <si>
    <t>SEJUT-
RCOR-C-
2.6</t>
  </si>
  <si>
    <t>SEJUT-
RCOR-C-
2.7</t>
  </si>
  <si>
    <t>SEJUT-
RCOR-C-
2.8</t>
  </si>
  <si>
    <t>SEJUT-
RCOR-C-
2.9</t>
  </si>
  <si>
    <t>SEJUT-
RCOR-C-
2.10</t>
  </si>
  <si>
    <t>SEJUT-
RCOR-C-
2.11</t>
  </si>
  <si>
    <t>SEJUT-
RCOR-C-
2.12</t>
  </si>
  <si>
    <t>SEJUT-
RCOR-C-
2.13</t>
  </si>
  <si>
    <t>SEJUT-
RCOR-C-
2.14</t>
  </si>
  <si>
    <t>SEJUT-
RCOR-C-
2.15</t>
  </si>
  <si>
    <t>SEJUT-
RCOR-C-
2.16</t>
  </si>
  <si>
    <t>SEJUT-
RCOR-C-
2.17</t>
  </si>
  <si>
    <t>SEJUT-
RCOR-C-
2.18</t>
  </si>
  <si>
    <t>SEJUT-
RCOR-C-
2.19</t>
  </si>
  <si>
    <t>SEJUT-
RCOR-C-
2.20</t>
  </si>
  <si>
    <t>SEJUT-
RCOR-C-
2.21</t>
  </si>
  <si>
    <t>SEJUT-
RCOR-C-
2.22</t>
  </si>
  <si>
    <t>SEJUT-
RCOR-C-
2.23</t>
  </si>
  <si>
    <t>SEJUT-
RCOR-C-
2.24</t>
  </si>
  <si>
    <t>SEJUT-
RCOR-C-
2.25</t>
  </si>
  <si>
    <t>SEJUT-
RCOR-C-
2.26</t>
  </si>
  <si>
    <t>SEJUT-
RCOR-C-
2.27</t>
  </si>
  <si>
    <t>SEJUT-
RCOR-C-
2.28</t>
  </si>
  <si>
    <t>SEJUT-
RCOR-C-
2.29</t>
  </si>
  <si>
    <t>SEJUT-
RCOR-C-
2.30</t>
  </si>
  <si>
    <t>SEJUT-
RCOR-C-
2.31</t>
  </si>
  <si>
    <t>ACCTI-
RCOR-C-
1.1</t>
  </si>
  <si>
    <t>ACCTI-
RCOR-C-
1.2</t>
  </si>
  <si>
    <t>ACCTI-
RCOR-C-
2.1</t>
  </si>
  <si>
    <t>ACCTI-
RCOR-C-
2.2</t>
  </si>
  <si>
    <t>ACCTI-
RCOR-C-
3.1</t>
  </si>
  <si>
    <t>ACCTI-
RCOR-C-
3.2</t>
  </si>
  <si>
    <t>ACCTI-
RCOR-C-
4.1</t>
  </si>
  <si>
    <t>ACCTI-
RCOR-C-
4.2</t>
  </si>
  <si>
    <t>ACCTI-
RCOR-C-
5.1</t>
  </si>
  <si>
    <t>ACCTI-
RCOR-C-
5.2</t>
  </si>
  <si>
    <t>ACCTI-
RCOR-C-
5.3</t>
  </si>
  <si>
    <t>ACCTI-
RCOR-C-
5.4</t>
  </si>
  <si>
    <t>ACCTI-
RCOR-C-
5.5</t>
  </si>
  <si>
    <t>ACCTI-
RCOR-C-
5.6</t>
  </si>
  <si>
    <t>ACCTI-
RCOR-C-
5.7</t>
  </si>
  <si>
    <t>ACCTI-
RCOR-C-
5.8</t>
  </si>
  <si>
    <t>ACCTI-
RCOR-C-
5.9</t>
  </si>
  <si>
    <t>ACCTI-
RCOR-C-
5.10</t>
  </si>
  <si>
    <t>ACCTI-
RCOR-C-
5.11</t>
  </si>
  <si>
    <t>ACCTI-
RCOR-C-
5.12</t>
  </si>
  <si>
    <t>ACCTI-
RCOR-C-
5.13</t>
  </si>
  <si>
    <t>ACCTI-
RCOR-C-
5.14</t>
  </si>
  <si>
    <t>ACCTI-
RCOR-C-
5.15</t>
  </si>
  <si>
    <t>ACCTI-
RCOR-C-
5.16</t>
  </si>
  <si>
    <t>ACCTI-
RCOR-C-
5.17</t>
  </si>
  <si>
    <t>ACCTI-
RCOR-C-
5.18</t>
  </si>
  <si>
    <t>ACCTI-
RCOR-C-
5.19</t>
  </si>
  <si>
    <t>ACCTI-
RCOR-C-
5.20</t>
  </si>
  <si>
    <t>ACCTI-
RCOR-C-
5.21</t>
  </si>
  <si>
    <t>ACCTI-
RCOR-C-
5.22</t>
  </si>
  <si>
    <t>ACCTI-
RCOR-C-
5.23</t>
  </si>
  <si>
    <t>ACCTI-
RCOR-C-
5.24</t>
  </si>
  <si>
    <t>ACCTI-
RCOR-C-
5.25</t>
  </si>
  <si>
    <t>ACCTI-
RCOR-C-
5.26</t>
  </si>
  <si>
    <t>ACCTI-
RCOR-C-
5.27</t>
  </si>
  <si>
    <t>ACCTI-
RCOR-C-
5.28</t>
  </si>
  <si>
    <t>ACCTI-
RCOR-C-
5.29</t>
  </si>
  <si>
    <t>ACCTI-
RCOR-C-
5.30</t>
  </si>
  <si>
    <t>ACCTI-
RCOR-C-
5.31</t>
  </si>
  <si>
    <t>ACCTI-
RCOR-C-
5.32</t>
  </si>
  <si>
    <t>ACCTI-
RCOR-C-
5.33</t>
  </si>
  <si>
    <t>ACCTI-
RCOR-C-
5.34</t>
  </si>
  <si>
    <t>ACCTI-
RCOR-C-
6.1</t>
  </si>
  <si>
    <t>ACCTI-
RCOR-C-
6.2</t>
  </si>
  <si>
    <t>ACCTI-
RCOR-C-
6.3</t>
  </si>
  <si>
    <t>ACCTI-
RCOR-C-
6.4</t>
  </si>
  <si>
    <t>ACCTI-
RCOR-C-
6.5</t>
  </si>
  <si>
    <t>ACCTI-
RCOR-C-
6.6</t>
  </si>
  <si>
    <t>ACCTI-
RCOR-C-
6.7</t>
  </si>
  <si>
    <t>ACCTI-
RCOR-C-
6.8</t>
  </si>
  <si>
    <t>ACCTI-
RCOR-C-
6.9</t>
  </si>
  <si>
    <t>ACCTI-
RCOR-C-
6.10</t>
  </si>
  <si>
    <t>ACCTI-
RCOR-C-
6.11</t>
  </si>
  <si>
    <t>ACCTI-
RCOR-C-
6.12</t>
  </si>
  <si>
    <t>ACCTI-
RCOR-C-
6.13</t>
  </si>
  <si>
    <t>ACCTI-
RCOR-C-
6.14</t>
  </si>
  <si>
    <t>ACCTI-
RCOR-C-
6.15</t>
  </si>
  <si>
    <t>ACCTI-
RCOR-C-
6.16</t>
  </si>
  <si>
    <t>ACCTI-
RCOR-C-
6.17</t>
  </si>
  <si>
    <t>ACCTI-
RCOR-C-
6.18</t>
  </si>
  <si>
    <t>ACCTI-
RCOR-C-
6.19</t>
  </si>
  <si>
    <t>ACCTI-
RCOR-C-
6.20</t>
  </si>
  <si>
    <t>ACCTI-
RCOR-C-
6.21</t>
  </si>
  <si>
    <t>ACCTI-
RCOR-C-
6.22</t>
  </si>
  <si>
    <t>ACCTI-
RCOR-C-
6.23</t>
  </si>
  <si>
    <t>ACCTI-
RCOR-C-
6.24</t>
  </si>
  <si>
    <t>ACCTI-
RCOR-C-
6.25</t>
  </si>
  <si>
    <t>ACCTI-
RCOR-C-
6.26</t>
  </si>
  <si>
    <t>ACCTI-
RCOR-C-
6.27</t>
  </si>
  <si>
    <t>ACCTI-
RCOR-C-
6.28</t>
  </si>
  <si>
    <t>ACCTI-
RCOR-C-
6.29</t>
  </si>
  <si>
    <t>ACCTI-
RCOR-C-
6.30</t>
  </si>
  <si>
    <t>ACCTI-
RCOR-C-
7.1</t>
  </si>
  <si>
    <t>ACCTI-
RCOR-C-
7.2</t>
  </si>
  <si>
    <t>ACCTI-
RCOR-C-
7.3</t>
  </si>
  <si>
    <t>ACCTI-
RCOR-C-
7.4</t>
  </si>
  <si>
    <t>ACCTI-
RCOR-C-
7.5</t>
  </si>
  <si>
    <t>ACCTI-
RCOR-C-
7.6</t>
  </si>
  <si>
    <t>ACCTI-
RCOR-C-
7.7</t>
  </si>
  <si>
    <t>ACCTI-
RCOR-C-
7.8</t>
  </si>
  <si>
    <t>ACCTI-
RCOR-C-
7.9</t>
  </si>
  <si>
    <t>ACCTI-
RCOR-C-
7.10</t>
  </si>
  <si>
    <t>ACCTI-
RCOR-C-
7.11</t>
  </si>
  <si>
    <t>ACCTI-
RCOR-C-
7.12</t>
  </si>
  <si>
    <t>ACCTI-
RCOR-C-
7.13</t>
  </si>
  <si>
    <t>ACCTI-
RCOR-C-
7.14</t>
  </si>
  <si>
    <t>ACCTI-
RCOR-C-
7.15</t>
  </si>
  <si>
    <t>ACCTI-
RCOR-C-
7.16</t>
  </si>
  <si>
    <t>ACCTI-
RCOR-C-
7.17</t>
  </si>
  <si>
    <t>ACCTI-
RCOR-C-
7.18</t>
  </si>
  <si>
    <t>ACCTI-
RCOR-C-
7.19</t>
  </si>
  <si>
    <t>ACCTI-
RCOR-C-
7.20</t>
  </si>
  <si>
    <t>ACCTI-
RCOR-C-
7.21</t>
  </si>
  <si>
    <t>ACCTI-
RCOR-C-
7.22</t>
  </si>
  <si>
    <t>ACCTI-
RCOR-C-
7.23</t>
  </si>
  <si>
    <t>ACCTI-
RCOR-C-
7.24</t>
  </si>
  <si>
    <t>ACCTI-
RCOR-C-
7.25</t>
  </si>
  <si>
    <t>ACCTI-
RCOR-C-
7.26</t>
  </si>
  <si>
    <t>ACCTI-
RCOR-C-
7.27</t>
  </si>
  <si>
    <t>ACCTI-
RCOR-C-
7.28</t>
  </si>
  <si>
    <t>ACCTI-
RCOR-C-
7.29</t>
  </si>
  <si>
    <t>ACCTI-
RCOR-C-
7.30</t>
  </si>
  <si>
    <t>ACCTI-
RCOR-C-
8.1</t>
  </si>
  <si>
    <t>ACCTI-
RCOR-C-
8.2</t>
  </si>
  <si>
    <t>ADMTI-
RCOR-C-
1.1</t>
  </si>
  <si>
    <t>ADMTI-
RCOR-C-
1.2</t>
  </si>
  <si>
    <t>ADMTI-
RCOR-C-
2.1</t>
  </si>
  <si>
    <t>ADMTI-
RCOR-C-
2.2</t>
  </si>
  <si>
    <t>ADMTI-
RCOR-C-
3.1</t>
  </si>
  <si>
    <t>ADMTI-
RCOR-C-
3.2</t>
  </si>
  <si>
    <t>ADMTI-
RCOR-C-
3.3</t>
  </si>
  <si>
    <t>ADMTI-
RCOR-C-
3.4</t>
  </si>
  <si>
    <t>ADMTI-
RCOR-C-
3.5</t>
  </si>
  <si>
    <t>ADMTI-
RCOR-C-
3.6</t>
  </si>
  <si>
    <t>ADMTI-
RCOR-C-
3.7</t>
  </si>
  <si>
    <t>ADMTI-
RCOR-C-
3.8</t>
  </si>
  <si>
    <t>ADMTI-
RCOR-C-
3.9</t>
  </si>
  <si>
    <t>ADMTI-
RCOR-C-
3.10</t>
  </si>
  <si>
    <t>ADMTI-
RCOR-C-
3.11</t>
  </si>
  <si>
    <t>ADMTI-
RCOR-C-
3.12</t>
  </si>
  <si>
    <t>ADMTI-
RCOR-C-
3.13</t>
  </si>
  <si>
    <t>ADMTI-
RCOR-C-
3.14</t>
  </si>
  <si>
    <t>ADMTI-
RCOR-C-
3.15</t>
  </si>
  <si>
    <t>ADMTI-
RCOR-C-
3.16</t>
  </si>
  <si>
    <t>ADMTI-
RCOR-C-
3.17</t>
  </si>
  <si>
    <t>ADMTI-
RCOR-C-
3.18</t>
  </si>
  <si>
    <t>ADMTI-
RCOR-C-
3.19</t>
  </si>
  <si>
    <t>ADMTI-
RCOR-C-
3.20</t>
  </si>
  <si>
    <t>ADMTI-
RCOR-C-
3.21</t>
  </si>
  <si>
    <t>ADMTI-
RCOR-C-
3.22</t>
  </si>
  <si>
    <t>ADMTI-
RCOR-C-
3.23</t>
  </si>
  <si>
    <t>ADMTI-
RCOR-C-
3.24</t>
  </si>
  <si>
    <t>ADMTI-
RCOR-C-
3.25</t>
  </si>
  <si>
    <t>ADMTI-
RCOR-C-
3.26</t>
  </si>
  <si>
    <t>ADMTI-
RCOR-C-
3.27</t>
  </si>
  <si>
    <t>ADMTI-
RCOR-C-
3.28</t>
  </si>
  <si>
    <t>ADMTI-
RCOR-C-
3.29</t>
  </si>
  <si>
    <t>ADMTI-
RCOR-C-
3.30</t>
  </si>
  <si>
    <t>ADMTI-
RCOR-C-
3.31</t>
  </si>
  <si>
    <t>GINFO-
RCOR-C-
1.1</t>
  </si>
  <si>
    <t>GINFO-
RCOR-C-
2.1</t>
  </si>
  <si>
    <t>GINFO-
RCOR-C-
3.1</t>
  </si>
  <si>
    <t>GTHU-
RCOR-C-
1.1</t>
  </si>
  <si>
    <t>APJUR-
RCOR-C-
1.1</t>
  </si>
  <si>
    <t>APJUR-
RCOR-C-
2.1</t>
  </si>
  <si>
    <t>ADQBS-
RCOR-C-
1.1</t>
  </si>
  <si>
    <t>ADMBS-
RCOR-C-
1.1</t>
  </si>
  <si>
    <t>GEFIN-
RCOR-C-
1.1</t>
  </si>
  <si>
    <t>GEMA-
RCOR-P-
1.1</t>
  </si>
  <si>
    <t>GEMA-
RCOR-P-
1.2</t>
  </si>
  <si>
    <t>GEMA-
RCOR-P-
1.3</t>
  </si>
  <si>
    <t>GEMA-
RCOR-P-
1.4</t>
  </si>
  <si>
    <t>GEMA-
RCOR-P-
1.5</t>
  </si>
  <si>
    <t>GEMA-
RCOR-P-
1.6</t>
  </si>
  <si>
    <t>GEMA-
RCOR-P-
1.7</t>
  </si>
  <si>
    <t>GEMA-
RCOR-P-
1.8</t>
  </si>
  <si>
    <t>GEMA-
RCOR-P-
1.9</t>
  </si>
  <si>
    <t>GEMA-
RCOR-P-
1.10</t>
  </si>
  <si>
    <t>GEMA-
RCOR-P-
1.11</t>
  </si>
  <si>
    <t>GEMA-
RCOR-P-
1.12</t>
  </si>
  <si>
    <t>GEMA-
RCOR-P-
1.13</t>
  </si>
  <si>
    <t>GEMA-
RCOR-P-
1.14</t>
  </si>
  <si>
    <t>GEMA-
RCOR-P-
1.15</t>
  </si>
  <si>
    <t>GEMA-
RCOR-P-
1.16</t>
  </si>
  <si>
    <t>GEMA-
RCOR-P-
1.17</t>
  </si>
  <si>
    <t>GEMA-
RCOR-P-
1.18</t>
  </si>
  <si>
    <t>GEMA-
RCOR-P-
1.19</t>
  </si>
  <si>
    <t>GEMA-
RCOR-P-
1.20</t>
  </si>
  <si>
    <t>GEMA-
RCOR-P-
1.21</t>
  </si>
  <si>
    <t>GEMA-
RCOR-P-
1.22</t>
  </si>
  <si>
    <t>GEMA-
RCOR-P-
1.23</t>
  </si>
  <si>
    <t>GEMA-
RCOR-P-
1.24</t>
  </si>
  <si>
    <t>GEMA-
RCOR-P-
1.25</t>
  </si>
  <si>
    <t>GEMA-
RCOR-P-
1.26</t>
  </si>
  <si>
    <t>GEMA-
RCOR-P-
1.27</t>
  </si>
  <si>
    <t>GEMA-
RCOR-P-
1.28</t>
  </si>
  <si>
    <t>GEMA-
RCOR-P-
1.29</t>
  </si>
  <si>
    <t>GEMA-
RCOR-P-
1.30</t>
  </si>
  <si>
    <t>GEMA-
RCOR-P-
1.31</t>
  </si>
  <si>
    <t>GEMA-
RCOR-P-
1.32</t>
  </si>
  <si>
    <t>GEMA-
RCOR-P-
1.33</t>
  </si>
  <si>
    <t>POSPR-
RCOR-P-
1.1</t>
  </si>
  <si>
    <t>POSPR-
RCOR-P-
1.2</t>
  </si>
  <si>
    <t>POSPR-
RCOR-P-
2.1</t>
  </si>
  <si>
    <t>POSPR-
RCOR-P-
3.1</t>
  </si>
  <si>
    <t>SEJUT-
RCOR-P-
1.1</t>
  </si>
  <si>
    <t>SEJUT-
RCOR-P-
1.2</t>
  </si>
  <si>
    <t>SEJUT-
RCOR-P-
1.3</t>
  </si>
  <si>
    <t>SEJUT-
RCOR-P-
1.4</t>
  </si>
  <si>
    <t>SEJUT-
RCOR-P-
1.5</t>
  </si>
  <si>
    <t>SEJUT-
RCOR-P-
1.6</t>
  </si>
  <si>
    <t>SEJUT-
RCOR-P-
1.7</t>
  </si>
  <si>
    <t>SEJUT-
RCOR-P-
1.8</t>
  </si>
  <si>
    <t>SEJUT-
RCOR-P-
1.9</t>
  </si>
  <si>
    <t>SEJUT-
RCOR-P-
1.10</t>
  </si>
  <si>
    <t>SEJUT-
RCOR-P-
1.11</t>
  </si>
  <si>
    <t>SEJUT-
RCOR-P-
1.12</t>
  </si>
  <si>
    <t>SEJUT-
RCOR-P-
1.13</t>
  </si>
  <si>
    <t>SEJUT-
RCOR-P-
1.14</t>
  </si>
  <si>
    <t>SEJUT-
RCOR-P-
1.15</t>
  </si>
  <si>
    <t>SEJUT-
RCOR-P-
1.16</t>
  </si>
  <si>
    <t>SEJUT-
RCOR-P-
1.17</t>
  </si>
  <si>
    <t>SEJUT-
RCOR-P-
1.18</t>
  </si>
  <si>
    <t>SEJUT-
RCOR-P-
1.19</t>
  </si>
  <si>
    <t>SEJUT-
RCOR-P-
1.20</t>
  </si>
  <si>
    <t>SEJUT-
RCOR-P-
1.21</t>
  </si>
  <si>
    <t>SEJUT-
RCOR-P-
1.22</t>
  </si>
  <si>
    <t>SEJUT-
RCOR-P-
1.23</t>
  </si>
  <si>
    <t>SEJUT-
RCOR-P-
1.24</t>
  </si>
  <si>
    <t>SEJUT-
RCOR-P-
1.25</t>
  </si>
  <si>
    <t>SEJUT-
RCOR-P-
1.26</t>
  </si>
  <si>
    <t>SEJUT-
RCOR-P-
1.27</t>
  </si>
  <si>
    <t>SEJUT-
RCOR-P-
1.28</t>
  </si>
  <si>
    <t>SEJUT-
RCOR-P-
1.29</t>
  </si>
  <si>
    <t>SEJUT-
RCOR-P-
1.30</t>
  </si>
  <si>
    <t>SEJUT-
RCOR-P-
1.31</t>
  </si>
  <si>
    <t>SEJUT-
RCOR-P-
2.1</t>
  </si>
  <si>
    <t>SEJUT-
RCOR-P-
2.2</t>
  </si>
  <si>
    <t>SEJUT-
RCOR-P-
2.3</t>
  </si>
  <si>
    <t>SEJUT-
RCOR-P-
2.4</t>
  </si>
  <si>
    <t>SEJUT-
RCOR-P-
2.5</t>
  </si>
  <si>
    <t>SEJUT-
RCOR-P-
2.6</t>
  </si>
  <si>
    <t>SEJUT-
RCOR-P-
2.7</t>
  </si>
  <si>
    <t>SEJUT-
RCOR-P-
2.8</t>
  </si>
  <si>
    <t>SEJUT-
RCOR-P-
2.9</t>
  </si>
  <si>
    <t>SEJUT-
RCOR-P-
2.10</t>
  </si>
  <si>
    <t>SEJUT-
RCOR-P-
2.11</t>
  </si>
  <si>
    <t>SEJUT-
RCOR-P-
2.12</t>
  </si>
  <si>
    <t>SEJUT-
RCOR-P-
2.13</t>
  </si>
  <si>
    <t>SEJUT-
RCOR-P-
2.14</t>
  </si>
  <si>
    <t>SEJUT-
RCOR-P-
2.15</t>
  </si>
  <si>
    <t>SEJUT-
RCOR-P-
2.16</t>
  </si>
  <si>
    <t>SEJUT-
RCOR-P-
2.17</t>
  </si>
  <si>
    <t>SEJUT-
RCOR-P-
2.18</t>
  </si>
  <si>
    <t>SEJUT-
RCOR-P-
2.19</t>
  </si>
  <si>
    <t>SEJUT-
RCOR-P-
2.20</t>
  </si>
  <si>
    <t>SEJUT-
RCOR-P-
2.21</t>
  </si>
  <si>
    <t>SEJUT-
RCOR-P-
2.22</t>
  </si>
  <si>
    <t>SEJUT-
RCOR-P-
2.23</t>
  </si>
  <si>
    <t>SEJUT-
RCOR-P-
2.24</t>
  </si>
  <si>
    <t>SEJUT-
RCOR-P-
2.25</t>
  </si>
  <si>
    <t>SEJUT-
RCOR-P-
2.26</t>
  </si>
  <si>
    <t>SEJUT-
RCOR-P-
2.27</t>
  </si>
  <si>
    <t>SEJUT-
RCOR-P-
2.28</t>
  </si>
  <si>
    <t>SEJUT-
RCOR-P-
2.29</t>
  </si>
  <si>
    <t>SEJUT-
RCOR-P-
2.30</t>
  </si>
  <si>
    <t>ACCTI-
RCOR-P-
1.1</t>
  </si>
  <si>
    <t>ACCTI-
RCOR-P-
1.2</t>
  </si>
  <si>
    <t>ACCTI-
RCOR-P-
2.1</t>
  </si>
  <si>
    <t>ACCTI-
RCOR-P-
2.2</t>
  </si>
  <si>
    <t>ACCTI-
RCOR-P-
3.1</t>
  </si>
  <si>
    <t>ACCTI-
RCOR-P-
3.2</t>
  </si>
  <si>
    <t>ACCTI-
RCOR-P-
4.1</t>
  </si>
  <si>
    <t>ACCTI-
RCOR-P-
4.2</t>
  </si>
  <si>
    <t>ACCTI-
RCOR-P-
5.1</t>
  </si>
  <si>
    <t>ACCTI-
RCOR-P-
5.2</t>
  </si>
  <si>
    <t>ACCTI-
RCOR-P-
5.3</t>
  </si>
  <si>
    <t>ACCTI-
RCOR-P-
5.4</t>
  </si>
  <si>
    <t>ACCTI-
RCOR-P-
5.5</t>
  </si>
  <si>
    <t>ACCTI-
RCOR-P-
5.6</t>
  </si>
  <si>
    <t>ACCTI-
RCOR-P-
5.7</t>
  </si>
  <si>
    <t>ACCTI-
RCOR-P-
5.8</t>
  </si>
  <si>
    <t>ACCTI-
RCOR-P-
5.9</t>
  </si>
  <si>
    <t>ACCTI-
RCOR-P-
5.10</t>
  </si>
  <si>
    <t>ACCTI-
RCOR-P-
5.11</t>
  </si>
  <si>
    <t>ACCTI-
RCOR-P-
5.12</t>
  </si>
  <si>
    <t>ACCTI-
RCOR-P-
5.13</t>
  </si>
  <si>
    <t>ACCTI-
RCOR-P-
5.14</t>
  </si>
  <si>
    <t>ACCTI-
RCOR-P-
5.15</t>
  </si>
  <si>
    <t>ACCTI-
RCOR-P-
5.16</t>
  </si>
  <si>
    <t>ACCTI-
RCOR-P-
5.17</t>
  </si>
  <si>
    <t>ACCTI-
RCOR-P-
5.18</t>
  </si>
  <si>
    <t>ACCTI-
RCOR-P-
5.19</t>
  </si>
  <si>
    <t>ACCTI-
RCOR-P-
5.20</t>
  </si>
  <si>
    <t>ACCTI-
RCOR-P-
5.21</t>
  </si>
  <si>
    <t>ACCTI-
RCOR-P-
5.22</t>
  </si>
  <si>
    <t>ACCTI-
RCOR-P-
5.23</t>
  </si>
  <si>
    <t>ACCTI-
RCOR-P-
5.24</t>
  </si>
  <si>
    <t>ACCTI-
RCOR-P-
5.25</t>
  </si>
  <si>
    <t>ACCTI-
RCOR-P-
5.26</t>
  </si>
  <si>
    <t>ACCTI-
RCOR-P-
5.27</t>
  </si>
  <si>
    <t>ACCTI-
RCOR-P-
5.28</t>
  </si>
  <si>
    <t>ACCTI-
RCOR-P-
5.29</t>
  </si>
  <si>
    <t>ACCTI-
RCOR-P-
5.30</t>
  </si>
  <si>
    <t>ACCTI-
RCOR-P-
5.31</t>
  </si>
  <si>
    <t>ACCTI-
RCOR-P-
5.32</t>
  </si>
  <si>
    <t>ACCTI-
RCOR-P-
5.33</t>
  </si>
  <si>
    <t>ACCTI-
RCOR-P-
5.34</t>
  </si>
  <si>
    <t>ACCTI-
RCOR-P-
5.35</t>
  </si>
  <si>
    <t>ACCTI-
RCOR-P-
5.36</t>
  </si>
  <si>
    <t>ACCTI-
RCOR-P-
6.1</t>
  </si>
  <si>
    <t>ACCTI-
RCOR-P-
6.2</t>
  </si>
  <si>
    <t>ACCTI-
RCOR-P-
6.3</t>
  </si>
  <si>
    <t>ACCTI-
RCOR-P-
6.4</t>
  </si>
  <si>
    <t>ACCTI-
RCOR-P-
6.5</t>
  </si>
  <si>
    <t>ACCTI-
RCOR-P-
6.6</t>
  </si>
  <si>
    <t>ACCTI-
RCOR-P-
6.7</t>
  </si>
  <si>
    <t>ACCTI-
RCOR-P-
6.8</t>
  </si>
  <si>
    <t>ACCTI-
RCOR-P-
6.9</t>
  </si>
  <si>
    <t>ACCTI-
RCOR-P-
6.10</t>
  </si>
  <si>
    <t>ACCTI-
RCOR-P-
6.11</t>
  </si>
  <si>
    <t>ACCTI-
RCOR-P-
6.12</t>
  </si>
  <si>
    <t>ACCTI-
RCOR-P-
6.13</t>
  </si>
  <si>
    <t>ACCTI-
RCOR-P-
6.14</t>
  </si>
  <si>
    <t>ACCTI-
RCOR-P-
6.15</t>
  </si>
  <si>
    <t>ACCTI-
RCOR-P-
6.16</t>
  </si>
  <si>
    <t>ACCTI-
RCOR-P-
6.17</t>
  </si>
  <si>
    <t>ACCTI-
RCOR-P-
6.18</t>
  </si>
  <si>
    <t>ACCTI-
RCOR-P-
6.19</t>
  </si>
  <si>
    <t>ACCTI-
RCOR-P-
6.20</t>
  </si>
  <si>
    <t>ACCTI-
RCOR-P-
6.21</t>
  </si>
  <si>
    <t>ACCTI-
RCOR-P-
6.22</t>
  </si>
  <si>
    <t>ACCTI-
RCOR-P-
6.23</t>
  </si>
  <si>
    <t>ACCTI-
RCOR-P-
6.24</t>
  </si>
  <si>
    <t>ACCTI-
RCOR-P-
6.25</t>
  </si>
  <si>
    <t>ACCTI-
RCOR-P-
6.26</t>
  </si>
  <si>
    <t>ACCTI-
RCOR-P-
6.27</t>
  </si>
  <si>
    <t>ACCTI-
RCOR-P-
6.28</t>
  </si>
  <si>
    <t>ACCTI-
RCOR-P-
6.29</t>
  </si>
  <si>
    <t>ACCTI-
RCOR-P-
6.30</t>
  </si>
  <si>
    <t>ACCTI-
RCOR-P-
7.1</t>
  </si>
  <si>
    <t>ACCTI-
RCOR-P-
7.2</t>
  </si>
  <si>
    <t>ACCTI-
RCOR-P-
7.3</t>
  </si>
  <si>
    <t>ACCTI-
RCOR-P-
7.4</t>
  </si>
  <si>
    <t>ACCTI-
RCOR-P-
7.5</t>
  </si>
  <si>
    <t>ACCTI-
RCOR-P-
7.6</t>
  </si>
  <si>
    <t>ACCTI-
RCOR-P-
7.7</t>
  </si>
  <si>
    <t>ACCTI-
RCOR-P-
7.8</t>
  </si>
  <si>
    <t>ACCTI-
RCOR-P-
7.9</t>
  </si>
  <si>
    <t>ACCTI-
RCOR-P-
7.10</t>
  </si>
  <si>
    <t>ACCTI-
RCOR-P-
7.11</t>
  </si>
  <si>
    <t>ACCTI-
RCOR-P-
7.12</t>
  </si>
  <si>
    <t>ACCTI-
RCOR-P
7.13</t>
  </si>
  <si>
    <t>ACCTI-
RCOR-P
7.14</t>
  </si>
  <si>
    <t>ACCTI-
RCOR-P
7.15</t>
  </si>
  <si>
    <t>ACCTI-
RCOR-P
7.16</t>
  </si>
  <si>
    <t>ACCTI-
RCOR-P
7.17</t>
  </si>
  <si>
    <t>ACCTI-
RCOR-P
7.18</t>
  </si>
  <si>
    <t>ACCTI-
RCOR-P
7.19</t>
  </si>
  <si>
    <t>ACCTI-
RCOR-P
7.20</t>
  </si>
  <si>
    <t>ACCTI-
RCOR-P
7.21</t>
  </si>
  <si>
    <t>ACCTI-
RCOR-P
7.22</t>
  </si>
  <si>
    <t>ACCTI-
RCOR-P
7.23</t>
  </si>
  <si>
    <t>ACCTI-
RCOR-P
7.24</t>
  </si>
  <si>
    <t>ACCTI-
RCOR-P
7.25</t>
  </si>
  <si>
    <t>ACCTI-
RCOR-P
7.26</t>
  </si>
  <si>
    <t>ACCTI-
RCOR-P
7.27</t>
  </si>
  <si>
    <t>ACCTI-
RCOR-P
7.28</t>
  </si>
  <si>
    <t>ACCTI-
RCOR-P
7.29</t>
  </si>
  <si>
    <t>ACCTI-
RCOR-P
7.30</t>
  </si>
  <si>
    <t>ACCTI-
RCOR-P
8.1</t>
  </si>
  <si>
    <t>ACCTI-
RCOR-P
8.2</t>
  </si>
  <si>
    <t>ADMTI-
RCOR-P-
1.1</t>
  </si>
  <si>
    <t>ADMTI-
RCOR-P-
1.2</t>
  </si>
  <si>
    <t>ADMTI-
RCOR-P-
2.1</t>
  </si>
  <si>
    <t>ADMTI-
RCOR-P-
2.2</t>
  </si>
  <si>
    <t>ADMTI-
RCOR-P-
3.1</t>
  </si>
  <si>
    <t>ADMTI-
RCOR-P-
3.2</t>
  </si>
  <si>
    <t>ADMTI-
RCOR-P-
3.3</t>
  </si>
  <si>
    <t>ADMTI-
RCOR-P-
3.4</t>
  </si>
  <si>
    <t>ADMTI-
RCOR-P-
3.5</t>
  </si>
  <si>
    <t>ADMTI-
RCOR-P-
3.6</t>
  </si>
  <si>
    <t>ADMTI-
RCOR-P-
3.7</t>
  </si>
  <si>
    <t>ADMTI-
RCOR-P-
3.8</t>
  </si>
  <si>
    <t>ADMTI-
RCOR-P-
3.9</t>
  </si>
  <si>
    <t>ADMTI-
RCOR-P-
3.10</t>
  </si>
  <si>
    <t>ADMTI-
RCOR-P-
3.11</t>
  </si>
  <si>
    <t>ADMTI-
RCOR-P-
3.12</t>
  </si>
  <si>
    <t>ADMTI-
RCOR-P-
3.13</t>
  </si>
  <si>
    <t>ADMTI-
RCOR-P-
3.14</t>
  </si>
  <si>
    <t>ADMTI-
RCOR-P-
3.15</t>
  </si>
  <si>
    <t>ADMTI-
RCOR-P-
3.16</t>
  </si>
  <si>
    <t>ADMTI-
RCOR-P-
3.17</t>
  </si>
  <si>
    <t>ADMTI-
RCOR-P-
3.18</t>
  </si>
  <si>
    <t>ADMTI-
RCOR-P-
3.19</t>
  </si>
  <si>
    <t>ADMTI-
RCOR-P-
3.20</t>
  </si>
  <si>
    <t>ADMTI-
RCOR-P-
3.21</t>
  </si>
  <si>
    <t>ADMTI-
RCOR-P-
3.22</t>
  </si>
  <si>
    <t>ADMTI-
RCOR-P-
3.23</t>
  </si>
  <si>
    <t>ADMTI-
RCOR-P-
3.24</t>
  </si>
  <si>
    <t>ADMTI-
RCOR-P-
3.25</t>
  </si>
  <si>
    <t>ADMTI-
RCOR-P-
3.26</t>
  </si>
  <si>
    <t>ADMTI-
RCOR-P-
3.27</t>
  </si>
  <si>
    <t>ADMTI-
RCOR-P-
3.28</t>
  </si>
  <si>
    <t>ADMTI-
RCOR-P-
3.29</t>
  </si>
  <si>
    <t>ADMTI-
RCOR-P-
3.30</t>
  </si>
  <si>
    <t>ADMTI-
RCOR-P-
3.31</t>
  </si>
  <si>
    <t>ADMTI-
RCOR-P-
3.32</t>
  </si>
  <si>
    <t>GINFO-
RCOR-P-
1.1</t>
  </si>
  <si>
    <t>GINFO-
RCOR-P-
2.1</t>
  </si>
  <si>
    <t>GINFO-
RCOR-P-
3.1</t>
  </si>
  <si>
    <t>GTHU-
RCOR-P-
1.1</t>
  </si>
  <si>
    <t>APJUR-
RCOR-P-
1.1</t>
  </si>
  <si>
    <t>APJUR-
RCOR-P-
2.1</t>
  </si>
  <si>
    <t>APJUR-
RCOR-P-
1.2</t>
  </si>
  <si>
    <t>ADQBS-
RCOR-P-
1.1</t>
  </si>
  <si>
    <t>ADMBS-
RCOR-P-
1.1</t>
  </si>
  <si>
    <t>GEFIN-
RCOR-P-
1.1</t>
  </si>
  <si>
    <t>GEFIN-
RCOR-P-
1.2</t>
  </si>
  <si>
    <t>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t>
  </si>
  <si>
    <t>|</t>
  </si>
  <si>
    <t>MAPA DE RIESGOS DE CORRUPCIÓN
Vigencia 2024 - Versión 1
Enero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</si>
</sst>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quot;$&quot;\ * #,##0.00_-;_-&quot;$&quot;\ * &quot;-&quot;??_-;_-@_-"/>
  </numFmts>
  <fonts count="83"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u/>
      <sz val="11"/>
      <color theme="9"/>
      <name val="Arial Narrow"/>
      <family val="2"/>
    </font>
    <font>
      <i/>
      <sz val="14"/>
      <color theme="1"/>
      <name val="Times New Roman"/>
      <family val="1"/>
    </font>
    <font>
      <sz val="10"/>
      <color theme="1"/>
      <name val="Arial Narrow"/>
    </font>
    <font>
      <sz val="10"/>
      <color rgb="FF000000"/>
      <name val="Arial Narrow"/>
      <family val="2"/>
      <charset val="1"/>
    </font>
    <font>
      <sz val="10"/>
      <color rgb="FF000000"/>
      <name val="Arial Narrow"/>
    </font>
    <font>
      <sz val="11"/>
      <name val="Arial Narrow"/>
      <family val="2"/>
    </font>
    <font>
      <sz val="10"/>
      <name val="Arial Narrow"/>
    </font>
    <font>
      <sz val="11"/>
      <color theme="1"/>
      <name val="Arial Narrow"/>
    </font>
    <font>
      <sz val="9"/>
      <name val="Arial Narrow"/>
      <family val="2"/>
    </font>
    <font>
      <b/>
      <sz val="24"/>
      <name val="Arial Narrow"/>
      <family val="2"/>
    </font>
    <font>
      <sz val="9"/>
      <color theme="1"/>
      <name val="Arial Narrow"/>
      <family val="2"/>
    </font>
    <font>
      <sz val="10"/>
      <color rgb="FFFF0000"/>
      <name val="Arial Narrow"/>
      <family val="2"/>
    </font>
    <font>
      <sz val="11"/>
      <color rgb="FF000000"/>
      <name val="Arial Narrow"/>
      <family val="2"/>
    </font>
    <font>
      <sz val="10"/>
      <color theme="8"/>
      <name val="Arial Narrow"/>
      <family val="2"/>
    </font>
    <font>
      <b/>
      <sz val="10"/>
      <color rgb="FF000000"/>
      <name val="Arial Narrow"/>
      <family val="2"/>
    </font>
    <font>
      <b/>
      <sz val="11"/>
      <color rgb="FF000000"/>
      <name val="Arial Narrow"/>
      <family val="2"/>
    </font>
    <font>
      <sz val="10"/>
      <color rgb="FF7030A0"/>
      <name val="Arial Narrow"/>
      <family val="2"/>
    </font>
    <font>
      <sz val="40"/>
      <color theme="1"/>
      <name val="Arial Narrow"/>
      <family val="2"/>
    </font>
    <font>
      <sz val="30"/>
      <color theme="1"/>
      <name val="Arial Narrow"/>
      <family val="2"/>
    </font>
    <font>
      <sz val="25"/>
      <color theme="1"/>
      <name val="Arial Narrow"/>
      <family val="2"/>
    </font>
    <font>
      <sz val="22"/>
      <color theme="1"/>
      <name val="Arial Narrow"/>
      <family val="2"/>
    </font>
    <font>
      <sz val="40"/>
      <name val="Arial Narrow"/>
      <family val="2"/>
    </font>
    <font>
      <sz val="20"/>
      <color theme="1"/>
      <name val="Arial Narrow"/>
      <family val="2"/>
    </font>
  </fonts>
  <fills count="2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rgb="FFE2F0D9"/>
        <bgColor rgb="FFFFFFCC"/>
      </patternFill>
    </fill>
    <fill>
      <patternFill patternType="solid">
        <fgColor theme="9" tint="0.79998168889431442"/>
        <bgColor rgb="FFFFFF00"/>
      </patternFill>
    </fill>
    <fill>
      <patternFill patternType="solid">
        <fgColor rgb="FFE2EFDA"/>
        <bgColor rgb="FF000000"/>
      </patternFill>
    </fill>
    <fill>
      <patternFill patternType="solid">
        <fgColor theme="9" tint="0.79998168889431442"/>
        <bgColor rgb="FF000000"/>
      </patternFill>
    </fill>
  </fills>
  <borders count="1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right style="medium">
        <color indexed="64"/>
      </right>
      <top style="medium">
        <color indexed="64"/>
      </top>
      <bottom style="thick">
        <color indexed="64"/>
      </bottom>
      <diagonal/>
    </border>
    <border>
      <left style="thin">
        <color rgb="FF000000"/>
      </left>
      <right style="thin">
        <color rgb="FF000000"/>
      </right>
      <top style="thin">
        <color rgb="FF000000"/>
      </top>
      <bottom style="thin">
        <color rgb="FF000000"/>
      </bottom>
      <diagonal/>
    </border>
    <border>
      <left style="thin">
        <color auto="1"/>
      </left>
      <right style="thick">
        <color indexed="64"/>
      </right>
      <top/>
      <bottom/>
      <diagonal/>
    </border>
    <border>
      <left/>
      <right style="thick">
        <color auto="1"/>
      </right>
      <top style="medium">
        <color indexed="64"/>
      </top>
      <bottom/>
      <diagonal/>
    </border>
    <border>
      <left style="thin">
        <color auto="1"/>
      </left>
      <right style="thick">
        <color indexed="64"/>
      </right>
      <top style="medium">
        <color indexed="64"/>
      </top>
      <bottom/>
      <diagonal/>
    </border>
    <border>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theme="1"/>
      </left>
      <right style="thin">
        <color theme="1"/>
      </right>
      <top style="thin">
        <color theme="1"/>
      </top>
      <bottom style="thin">
        <color theme="1"/>
      </bottom>
      <diagonal/>
    </border>
  </borders>
  <cellStyleXfs count="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xf numFmtId="44" fontId="54" fillId="0" borderId="0" applyFont="0" applyFill="0" applyBorder="0" applyAlignment="0" applyProtection="0"/>
  </cellStyleXfs>
  <cellXfs count="943">
    <xf numFmtId="0" fontId="0" fillId="0" borderId="0" xfId="0"/>
    <xf numFmtId="0" fontId="20" fillId="7"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wrapText="1"/>
      <protection locked="0"/>
    </xf>
    <xf numFmtId="0" fontId="0" fillId="8" borderId="0" xfId="0" applyFill="1"/>
    <xf numFmtId="0" fontId="12" fillId="8" borderId="0" xfId="0" applyFont="1" applyFill="1"/>
    <xf numFmtId="0" fontId="0" fillId="2" borderId="15" xfId="0" applyFill="1" applyBorder="1"/>
    <xf numFmtId="0" fontId="0" fillId="2" borderId="0" xfId="0" applyFill="1"/>
    <xf numFmtId="0" fontId="0" fillId="2" borderId="16" xfId="0" applyFill="1" applyBorder="1"/>
    <xf numFmtId="0" fontId="19" fillId="2" borderId="0" xfId="0" applyFont="1" applyFill="1" applyAlignment="1">
      <alignment vertical="center"/>
    </xf>
    <xf numFmtId="0" fontId="19" fillId="2" borderId="0" xfId="0" applyFont="1" applyFill="1"/>
    <xf numFmtId="0" fontId="0" fillId="2" borderId="17" xfId="0" applyFill="1" applyBorder="1"/>
    <xf numFmtId="0" fontId="0" fillId="2" borderId="18" xfId="0" applyFill="1" applyBorder="1"/>
    <xf numFmtId="0" fontId="0" fillId="2" borderId="19" xfId="0" applyFill="1" applyBorder="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11" fillId="0" borderId="24" xfId="5" applyFont="1" applyBorder="1" applyAlignment="1">
      <alignment vertical="center" wrapText="1"/>
    </xf>
    <xf numFmtId="0" fontId="11" fillId="0" borderId="26" xfId="5" applyFont="1" applyBorder="1" applyAlignment="1">
      <alignment vertical="center" wrapText="1"/>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6"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10" borderId="60" xfId="0" applyFont="1" applyFill="1" applyBorder="1" applyAlignment="1">
      <alignment horizontal="center" vertical="center"/>
    </xf>
    <xf numFmtId="0" fontId="14" fillId="10" borderId="62" xfId="0" applyFont="1" applyFill="1" applyBorder="1" applyAlignment="1">
      <alignment horizontal="center" vertical="center"/>
    </xf>
    <xf numFmtId="0" fontId="14" fillId="10" borderId="59" xfId="0" applyFont="1" applyFill="1" applyBorder="1" applyAlignment="1">
      <alignment horizontal="center" vertical="center"/>
    </xf>
    <xf numFmtId="0" fontId="9" fillId="11" borderId="23" xfId="5" applyFont="1" applyFill="1" applyBorder="1" applyAlignment="1">
      <alignment horizontal="center" vertical="center" wrapText="1"/>
    </xf>
    <xf numFmtId="0" fontId="9" fillId="11" borderId="1" xfId="5" applyFont="1" applyFill="1" applyBorder="1" applyAlignment="1">
      <alignment horizontal="center" vertical="center" wrapText="1"/>
    </xf>
    <xf numFmtId="0" fontId="9" fillId="11" borderId="2" xfId="5" applyFont="1" applyFill="1" applyBorder="1" applyAlignment="1">
      <alignment horizontal="center" vertical="center" wrapText="1"/>
    </xf>
    <xf numFmtId="0" fontId="9" fillId="11" borderId="20" xfId="5" applyFont="1" applyFill="1" applyBorder="1" applyAlignment="1">
      <alignment horizontal="center" vertical="center" wrapText="1"/>
    </xf>
    <xf numFmtId="0" fontId="11" fillId="0" borderId="27" xfId="5" applyFont="1" applyBorder="1" applyAlignment="1">
      <alignment horizontal="center" vertical="center" wrapText="1"/>
    </xf>
    <xf numFmtId="0" fontId="8" fillId="0" borderId="63"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1" xfId="0" applyFont="1" applyBorder="1" applyAlignment="1">
      <alignment horizontal="center" vertical="center"/>
    </xf>
    <xf numFmtId="0" fontId="8" fillId="0" borderId="56" xfId="0" applyFont="1" applyBorder="1" applyAlignment="1">
      <alignment horizontal="center" vertical="center"/>
    </xf>
    <xf numFmtId="0" fontId="8" fillId="0" borderId="2" xfId="0" applyFont="1" applyBorder="1" applyAlignment="1">
      <alignment horizontal="center" vertical="center"/>
    </xf>
    <xf numFmtId="0" fontId="10" fillId="0" borderId="48" xfId="5" applyFont="1" applyBorder="1" applyAlignment="1">
      <alignment horizontal="center" vertical="center" wrapText="1"/>
    </xf>
    <xf numFmtId="0" fontId="10" fillId="0" borderId="54" xfId="5" applyFont="1" applyBorder="1" applyAlignment="1">
      <alignment horizontal="center" vertical="center" wrapText="1"/>
    </xf>
    <xf numFmtId="0" fontId="10" fillId="0" borderId="53" xfId="5" applyFont="1" applyBorder="1" applyAlignment="1">
      <alignment horizontal="center" vertical="center" wrapText="1"/>
    </xf>
    <xf numFmtId="0" fontId="13" fillId="0" borderId="5" xfId="5" applyFont="1" applyBorder="1" applyAlignment="1">
      <alignment horizontal="center" vertical="center" wrapText="1"/>
    </xf>
    <xf numFmtId="0" fontId="13" fillId="0" borderId="6" xfId="5" applyFont="1" applyBorder="1" applyAlignment="1">
      <alignment horizontal="center" vertical="center" wrapText="1"/>
    </xf>
    <xf numFmtId="0" fontId="13" fillId="0" borderId="3" xfId="5" applyFont="1" applyBorder="1" applyAlignment="1">
      <alignment horizontal="center" vertical="center" wrapText="1"/>
    </xf>
    <xf numFmtId="0" fontId="17" fillId="2" borderId="15"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16" xfId="0" applyFont="1" applyFill="1" applyBorder="1" applyAlignment="1">
      <alignment horizontal="center" vertical="center" wrapText="1"/>
    </xf>
    <xf numFmtId="0" fontId="11" fillId="0" borderId="19" xfId="5" applyFont="1" applyBorder="1" applyAlignment="1">
      <alignment horizontal="center" vertical="center" wrapText="1"/>
    </xf>
    <xf numFmtId="0" fontId="9" fillId="11" borderId="48" xfId="5" applyFont="1" applyFill="1" applyBorder="1" applyAlignment="1">
      <alignment horizontal="center" vertical="center" wrapText="1"/>
    </xf>
    <xf numFmtId="0" fontId="9" fillId="11" borderId="53" xfId="5" applyFont="1" applyFill="1" applyBorder="1" applyAlignment="1">
      <alignment horizontal="center" vertical="center" wrapText="1"/>
    </xf>
    <xf numFmtId="0" fontId="9" fillId="11" borderId="5" xfId="5" applyFont="1" applyFill="1" applyBorder="1" applyAlignment="1">
      <alignment horizontal="center" vertical="center" wrapText="1"/>
    </xf>
    <xf numFmtId="0" fontId="9" fillId="11" borderId="3" xfId="5" applyFont="1" applyFill="1" applyBorder="1" applyAlignment="1">
      <alignment horizontal="center" vertical="center" wrapText="1"/>
    </xf>
    <xf numFmtId="0" fontId="9" fillId="11" borderId="22" xfId="5" applyFont="1" applyFill="1" applyBorder="1" applyAlignment="1">
      <alignment horizontal="center" vertical="center" wrapText="1"/>
    </xf>
    <xf numFmtId="0" fontId="9" fillId="11" borderId="80" xfId="5" applyFont="1" applyFill="1" applyBorder="1" applyAlignment="1">
      <alignment horizontal="center" vertical="center" wrapText="1"/>
    </xf>
    <xf numFmtId="0" fontId="9" fillId="11" borderId="18" xfId="5" applyFont="1" applyFill="1" applyBorder="1" applyAlignment="1">
      <alignment horizontal="center" vertical="center" wrapText="1"/>
    </xf>
    <xf numFmtId="0" fontId="13" fillId="0" borderId="20" xfId="5" applyFont="1" applyBorder="1" applyAlignment="1">
      <alignment horizontal="center" vertical="center" wrapText="1"/>
    </xf>
    <xf numFmtId="0" fontId="13" fillId="0" borderId="22" xfId="5" applyFont="1" applyBorder="1" applyAlignment="1">
      <alignment horizontal="center" vertical="center" wrapText="1"/>
    </xf>
    <xf numFmtId="0" fontId="13" fillId="0" borderId="21" xfId="5" applyFont="1" applyBorder="1" applyAlignment="1">
      <alignment horizontal="center" vertical="center" wrapText="1"/>
    </xf>
    <xf numFmtId="0" fontId="13" fillId="0" borderId="80" xfId="5" applyFont="1" applyBorder="1" applyAlignment="1">
      <alignment horizontal="center" vertical="center" wrapText="1"/>
    </xf>
    <xf numFmtId="0" fontId="13" fillId="0" borderId="18" xfId="5" applyFont="1" applyBorder="1" applyAlignment="1">
      <alignment horizontal="center" vertical="center" wrapText="1"/>
    </xf>
    <xf numFmtId="0" fontId="13" fillId="0" borderId="78" xfId="5" applyFont="1" applyBorder="1" applyAlignment="1">
      <alignment horizontal="center" vertical="center" wrapText="1"/>
    </xf>
    <xf numFmtId="0" fontId="0" fillId="8" borderId="0" xfId="0" applyFill="1" applyProtection="1"/>
    <xf numFmtId="0" fontId="8" fillId="0" borderId="63" xfId="0" applyFont="1" applyBorder="1" applyAlignment="1" applyProtection="1">
      <alignment horizontal="center" vertical="center"/>
    </xf>
    <xf numFmtId="0" fontId="8" fillId="0" borderId="23" xfId="0" applyFont="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0" fillId="0" borderId="48" xfId="5" applyFont="1" applyBorder="1" applyAlignment="1" applyProtection="1">
      <alignment horizontal="center" vertical="center" wrapText="1"/>
    </xf>
    <xf numFmtId="0" fontId="10" fillId="0" borderId="54" xfId="5" applyFont="1" applyBorder="1" applyAlignment="1" applyProtection="1">
      <alignment horizontal="center" vertical="center" wrapText="1"/>
    </xf>
    <xf numFmtId="0" fontId="10" fillId="0" borderId="53" xfId="5" applyFont="1" applyBorder="1" applyAlignment="1" applyProtection="1">
      <alignment horizontal="center" vertical="center" wrapText="1"/>
    </xf>
    <xf numFmtId="0" fontId="11" fillId="0" borderId="48" xfId="5" applyFont="1" applyBorder="1" applyAlignment="1" applyProtection="1">
      <alignment horizontal="center" vertical="center" wrapText="1"/>
    </xf>
    <xf numFmtId="0" fontId="11" fillId="0" borderId="55" xfId="5" applyFont="1" applyBorder="1" applyAlignment="1" applyProtection="1">
      <alignment horizontal="center" vertical="center" wrapText="1"/>
    </xf>
    <xf numFmtId="0" fontId="12" fillId="8" borderId="0" xfId="0" applyFont="1" applyFill="1" applyProtection="1"/>
    <xf numFmtId="0" fontId="8" fillId="0" borderId="25" xfId="0" applyFont="1" applyBorder="1" applyAlignment="1" applyProtection="1">
      <alignment horizontal="center" vertical="center"/>
    </xf>
    <xf numFmtId="0" fontId="8" fillId="0" borderId="1" xfId="0" applyFont="1" applyBorder="1" applyAlignment="1" applyProtection="1">
      <alignment horizontal="center" vertical="center"/>
    </xf>
    <xf numFmtId="0" fontId="9" fillId="11" borderId="1" xfId="5" applyFont="1" applyFill="1" applyBorder="1" applyAlignment="1" applyProtection="1">
      <alignment horizontal="center" vertical="center" wrapText="1"/>
    </xf>
    <xf numFmtId="0" fontId="13" fillId="0" borderId="5" xfId="5" applyFont="1" applyBorder="1" applyAlignment="1" applyProtection="1">
      <alignment horizontal="center" vertical="center" wrapText="1"/>
    </xf>
    <xf numFmtId="0" fontId="13" fillId="0" borderId="6" xfId="5" applyFont="1" applyBorder="1" applyAlignment="1" applyProtection="1">
      <alignment horizontal="center" vertical="center" wrapText="1"/>
    </xf>
    <xf numFmtId="0" fontId="13" fillId="0" borderId="3" xfId="5" applyFont="1" applyBorder="1" applyAlignment="1" applyProtection="1">
      <alignment horizontal="center" vertical="center" wrapText="1"/>
    </xf>
    <xf numFmtId="0" fontId="11" fillId="0" borderId="5" xfId="5" applyFont="1" applyBorder="1" applyAlignment="1" applyProtection="1">
      <alignment horizontal="center" vertical="center" wrapText="1"/>
    </xf>
    <xf numFmtId="0" fontId="11" fillId="0" borderId="50" xfId="5" applyFont="1" applyBorder="1" applyAlignment="1" applyProtection="1">
      <alignment horizontal="center" vertical="center" wrapText="1"/>
    </xf>
    <xf numFmtId="0" fontId="13" fillId="0" borderId="1" xfId="5" applyFont="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11" fillId="0" borderId="20" xfId="5" applyFont="1" applyBorder="1" applyAlignment="1" applyProtection="1">
      <alignment horizontal="center" vertical="center" wrapText="1"/>
    </xf>
    <xf numFmtId="0" fontId="11" fillId="0" borderId="27" xfId="5" applyFont="1" applyBorder="1" applyAlignment="1" applyProtection="1">
      <alignment horizontal="center" vertical="center" wrapText="1"/>
    </xf>
    <xf numFmtId="0" fontId="8" fillId="0" borderId="56" xfId="0" applyFont="1" applyBorder="1" applyAlignment="1" applyProtection="1">
      <alignment horizontal="center" vertical="center"/>
    </xf>
    <xf numFmtId="0" fontId="8" fillId="0" borderId="2" xfId="0" applyFont="1" applyBorder="1" applyAlignment="1" applyProtection="1">
      <alignment horizontal="center" vertical="center"/>
    </xf>
    <xf numFmtId="0" fontId="9" fillId="11" borderId="2" xfId="5" applyFont="1" applyFill="1" applyBorder="1" applyAlignment="1" applyProtection="1">
      <alignment horizontal="center" vertical="center" wrapText="1"/>
    </xf>
    <xf numFmtId="0" fontId="13" fillId="0" borderId="2" xfId="5" applyFont="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9" xfId="5" applyFont="1" applyBorder="1" applyAlignment="1" applyProtection="1">
      <alignment horizontal="center" vertical="center" wrapText="1"/>
    </xf>
    <xf numFmtId="0" fontId="11" fillId="0" borderId="16" xfId="5" applyFont="1" applyBorder="1" applyAlignment="1" applyProtection="1">
      <alignment horizontal="center" vertical="center" wrapText="1"/>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Alignment="1" applyProtection="1">
      <alignment horizontal="center" wrapText="1"/>
    </xf>
    <xf numFmtId="0" fontId="17" fillId="2" borderId="16" xfId="0" applyFont="1" applyFill="1" applyBorder="1" applyAlignment="1" applyProtection="1">
      <alignment horizontal="center" wrapText="1"/>
    </xf>
    <xf numFmtId="0" fontId="0" fillId="2" borderId="15" xfId="0" applyFill="1" applyBorder="1" applyProtection="1"/>
    <xf numFmtId="0" fontId="0" fillId="2" borderId="0" xfId="0" applyFill="1" applyProtection="1"/>
    <xf numFmtId="0" fontId="0" fillId="2" borderId="16" xfId="0" applyFill="1" applyBorder="1" applyProtection="1"/>
    <xf numFmtId="0" fontId="43" fillId="15" borderId="30" xfId="0" applyFont="1" applyFill="1" applyBorder="1" applyAlignment="1" applyProtection="1">
      <alignment horizontal="center" vertical="center" textRotation="90"/>
    </xf>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41" fillId="15" borderId="1" xfId="0" applyFont="1" applyFill="1" applyBorder="1" applyAlignment="1" applyProtection="1">
      <alignment horizontal="center" vertical="center"/>
    </xf>
    <xf numFmtId="0" fontId="0" fillId="9" borderId="31" xfId="0" applyFill="1" applyBorder="1" applyProtection="1"/>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44" fillId="15" borderId="30" xfId="0" applyFont="1" applyFill="1" applyBorder="1" applyAlignment="1" applyProtection="1">
      <alignment horizontal="center" vertical="center"/>
    </xf>
    <xf numFmtId="0" fontId="16" fillId="2" borderId="0" xfId="0" applyFont="1" applyFill="1" applyAlignment="1" applyProtection="1">
      <alignment horizontal="center" vertical="center"/>
    </xf>
    <xf numFmtId="0" fontId="23" fillId="3" borderId="1"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8" fillId="2" borderId="0" xfId="0" applyFont="1" applyFill="1" applyAlignment="1" applyProtection="1">
      <alignment horizontal="center" vertical="center"/>
    </xf>
    <xf numFmtId="0" fontId="23" fillId="2" borderId="0" xfId="0" applyFont="1" applyFill="1" applyAlignment="1" applyProtection="1">
      <alignment horizontal="center" vertical="center"/>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0" fillId="12" borderId="25"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4" xfId="0" applyFont="1" applyFill="1" applyBorder="1" applyAlignment="1" applyProtection="1">
      <alignment horizontal="center" vertical="center" wrapText="1"/>
    </xf>
    <xf numFmtId="0" fontId="39" fillId="7" borderId="52" xfId="0" applyFont="1" applyFill="1" applyBorder="1" applyAlignment="1" applyProtection="1">
      <alignment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1" xfId="0" applyFont="1" applyFill="1" applyBorder="1" applyAlignment="1" applyProtection="1">
      <alignment horizontal="center" vertical="center" wrapText="1"/>
    </xf>
    <xf numFmtId="0" fontId="39" fillId="7" borderId="26" xfId="0" applyFont="1" applyFill="1" applyBorder="1" applyAlignment="1" applyProtection="1">
      <alignment vertical="center" wrapText="1"/>
    </xf>
    <xf numFmtId="0" fontId="1" fillId="7" borderId="58"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5" xfId="0" applyFont="1" applyFill="1" applyBorder="1" applyAlignment="1" applyProtection="1">
      <alignment horizontal="center" vertical="center" wrapText="1"/>
    </xf>
    <xf numFmtId="0" fontId="39" fillId="7" borderId="66" xfId="0" applyFont="1" applyFill="1" applyBorder="1" applyAlignment="1" applyProtection="1">
      <alignment vertical="center" wrapText="1"/>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3" fillId="7" borderId="58" xfId="0" applyFont="1" applyFill="1" applyBorder="1" applyAlignment="1" applyProtection="1">
      <alignment horizontal="left" vertical="center" wrapText="1"/>
    </xf>
    <xf numFmtId="0" fontId="1" fillId="7" borderId="107"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 fillId="7" borderId="50" xfId="0" applyFont="1" applyFill="1" applyBorder="1" applyAlignment="1" applyProtection="1">
      <alignment horizontal="left"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0" fillId="7" borderId="1" xfId="0" applyFont="1" applyFill="1" applyBorder="1" applyProtection="1"/>
    <xf numFmtId="0" fontId="10" fillId="7" borderId="26" xfId="0" applyFont="1" applyFill="1" applyBorder="1" applyProtection="1"/>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26" fillId="7" borderId="25" xfId="0" applyFont="1" applyFill="1" applyBorder="1" applyAlignment="1" applyProtection="1">
      <alignmen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26" fillId="7" borderId="64" xfId="0" applyFont="1" applyFill="1" applyBorder="1" applyAlignment="1" applyProtection="1">
      <alignment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4" fillId="2" borderId="0" xfId="0" applyFont="1" applyFill="1" applyAlignment="1" applyProtection="1">
      <alignment vertical="center" wrapText="1"/>
    </xf>
    <xf numFmtId="0" fontId="14" fillId="2" borderId="0" xfId="0" applyFont="1" applyFill="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0" fillId="12" borderId="64"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7" fillId="2" borderId="0" xfId="0" applyFont="1" applyFill="1" applyProtection="1"/>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Alignment="1" applyProtection="1">
      <alignment vertical="center" wrapText="1"/>
    </xf>
    <xf numFmtId="0" fontId="19" fillId="2" borderId="0" xfId="0" applyFont="1" applyFill="1" applyAlignment="1" applyProtection="1">
      <alignment vertical="center"/>
    </xf>
    <xf numFmtId="0" fontId="19" fillId="2" borderId="0" xfId="0" applyFont="1" applyFill="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Protection="1"/>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9" fillId="7" borderId="1"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9" fillId="7" borderId="1" xfId="0" applyFont="1" applyFill="1" applyBorder="1" applyAlignment="1" applyProtection="1">
      <alignment vertical="center"/>
    </xf>
    <xf numFmtId="0" fontId="0" fillId="5" borderId="0" xfId="0" applyFill="1" applyProtection="1"/>
    <xf numFmtId="0" fontId="18" fillId="7" borderId="0" xfId="0" applyFont="1" applyFill="1" applyAlignment="1" applyProtection="1">
      <alignment vertical="center"/>
    </xf>
    <xf numFmtId="0" fontId="0" fillId="7" borderId="0" xfId="0" applyFill="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8" fillId="0" borderId="34" xfId="0" applyFont="1" applyBorder="1" applyAlignment="1" applyProtection="1">
      <alignment horizontal="center" vertical="center"/>
    </xf>
    <xf numFmtId="0" fontId="8" fillId="0" borderId="35" xfId="0" applyFont="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Border="1" applyAlignment="1" applyProtection="1">
      <alignment horizontal="center" vertical="center" wrapText="1"/>
    </xf>
    <xf numFmtId="0" fontId="11" fillId="0" borderId="35" xfId="5" applyFont="1" applyBorder="1" applyAlignment="1" applyProtection="1">
      <alignment horizontal="center" vertical="center" wrapText="1"/>
    </xf>
    <xf numFmtId="0" fontId="11" fillId="0" borderId="36" xfId="5" applyFont="1" applyBorder="1" applyAlignment="1" applyProtection="1">
      <alignment horizontal="center" vertical="center" wrapText="1"/>
    </xf>
    <xf numFmtId="0" fontId="8" fillId="0" borderId="37" xfId="0" applyFont="1" applyBorder="1" applyAlignment="1" applyProtection="1">
      <alignment horizontal="center" vertical="center"/>
    </xf>
    <xf numFmtId="0" fontId="11" fillId="0" borderId="1" xfId="5" applyFont="1" applyBorder="1" applyAlignment="1" applyProtection="1">
      <alignment horizontal="center" vertical="center" wrapText="1"/>
    </xf>
    <xf numFmtId="0" fontId="11" fillId="0" borderId="38" xfId="5" applyFont="1" applyBorder="1" applyAlignment="1" applyProtection="1">
      <alignment horizontal="center" vertical="center" wrapText="1"/>
    </xf>
    <xf numFmtId="0" fontId="11" fillId="0" borderId="39" xfId="5" applyFont="1" applyBorder="1" applyAlignment="1" applyProtection="1">
      <alignment horizontal="center" vertical="center" wrapText="1"/>
    </xf>
    <xf numFmtId="0" fontId="8" fillId="0" borderId="71" xfId="0" applyFont="1" applyBorder="1" applyAlignment="1" applyProtection="1">
      <alignment horizontal="center" vertical="center"/>
    </xf>
    <xf numFmtId="0" fontId="11" fillId="0" borderId="43" xfId="5" applyFont="1" applyBorder="1" applyAlignment="1" applyProtection="1">
      <alignment horizontal="center" vertical="center" wrapText="1"/>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0" fillId="2" borderId="42" xfId="0" applyFill="1" applyBorder="1" applyProtection="1"/>
    <xf numFmtId="0" fontId="0" fillId="2" borderId="43" xfId="0" applyFill="1" applyBorder="1" applyProtection="1"/>
    <xf numFmtId="0" fontId="24" fillId="2" borderId="42" xfId="0" applyFont="1" applyFill="1" applyBorder="1" applyAlignment="1" applyProtection="1">
      <alignment horizontal="center" vertical="center" wrapText="1"/>
    </xf>
    <xf numFmtId="0" fontId="24" fillId="2" borderId="0" xfId="0" applyFont="1" applyFill="1" applyAlignment="1" applyProtection="1">
      <alignment horizontal="center" vertical="center" wrapText="1"/>
    </xf>
    <xf numFmtId="0" fontId="24" fillId="2" borderId="43" xfId="0" applyFont="1" applyFill="1" applyBorder="1" applyAlignment="1" applyProtection="1">
      <alignment horizontal="center" vertical="center" wrapText="1"/>
    </xf>
    <xf numFmtId="0" fontId="60"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23" fillId="0" borderId="37" xfId="0" applyFont="1" applyBorder="1" applyAlignment="1" applyProtection="1">
      <alignment horizontal="center" vertical="center"/>
    </xf>
    <xf numFmtId="0" fontId="23" fillId="0" borderId="1" xfId="0" applyFont="1" applyBorder="1" applyAlignment="1" applyProtection="1">
      <alignment horizontal="center" vertical="center"/>
    </xf>
    <xf numFmtId="0" fontId="19" fillId="0" borderId="1" xfId="0" applyFont="1" applyBorder="1" applyAlignment="1" applyProtection="1">
      <alignment horizontal="center" vertical="center" wrapText="1"/>
    </xf>
    <xf numFmtId="0" fontId="19" fillId="0" borderId="38" xfId="0" applyFont="1" applyBorder="1" applyAlignment="1" applyProtection="1">
      <alignment horizontal="center" vertical="center" wrapText="1"/>
    </xf>
    <xf numFmtId="0" fontId="15" fillId="0" borderId="1" xfId="0" applyFont="1" applyBorder="1" applyAlignment="1" applyProtection="1">
      <alignment horizontal="left" vertical="center" wrapText="1"/>
    </xf>
    <xf numFmtId="0" fontId="15" fillId="0" borderId="38" xfId="0" applyFont="1" applyBorder="1" applyAlignment="1" applyProtection="1">
      <alignment horizontal="left" vertical="center" wrapText="1"/>
    </xf>
    <xf numFmtId="0" fontId="23" fillId="0" borderId="37" xfId="0" applyFont="1" applyBorder="1" applyAlignment="1" applyProtection="1">
      <alignment horizontal="center" vertical="center" wrapText="1"/>
    </xf>
    <xf numFmtId="0" fontId="23" fillId="0" borderId="1"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5" fillId="0" borderId="38" xfId="0" applyFont="1" applyBorder="1" applyAlignment="1" applyProtection="1">
      <alignment horizontal="center" vertical="center" wrapText="1"/>
    </xf>
    <xf numFmtId="0" fontId="18" fillId="0" borderId="1" xfId="0" applyFont="1" applyBorder="1" applyAlignment="1" applyProtection="1">
      <alignment horizontal="center" vertical="center" wrapText="1"/>
    </xf>
    <xf numFmtId="0" fontId="18" fillId="0" borderId="38" xfId="0" applyFont="1" applyBorder="1" applyAlignment="1" applyProtection="1">
      <alignment horizontal="center" vertical="center" wrapText="1"/>
    </xf>
    <xf numFmtId="0" fontId="59" fillId="2" borderId="42" xfId="6" applyFont="1" applyFill="1" applyBorder="1" applyAlignment="1" applyProtection="1">
      <alignment horizontal="center"/>
    </xf>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11" fillId="0" borderId="24" xfId="5" applyFont="1" applyBorder="1" applyAlignment="1" applyProtection="1">
      <alignment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11" fillId="0" borderId="26" xfId="5" applyFont="1" applyBorder="1" applyAlignment="1" applyProtection="1">
      <alignment vertical="center" wrapText="1"/>
    </xf>
    <xf numFmtId="0" fontId="13" fillId="0" borderId="20" xfId="5" applyFont="1" applyBorder="1" applyAlignment="1" applyProtection="1">
      <alignment horizontal="center" vertical="center" wrapText="1"/>
    </xf>
    <xf numFmtId="0" fontId="13" fillId="0" borderId="22" xfId="5" applyFont="1" applyBorder="1" applyAlignment="1" applyProtection="1">
      <alignment horizontal="center" vertical="center" wrapText="1"/>
    </xf>
    <xf numFmtId="0" fontId="13" fillId="0" borderId="21" xfId="5" applyFont="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13" fillId="0" borderId="80" xfId="5" applyFont="1" applyBorder="1" applyAlignment="1" applyProtection="1">
      <alignment horizontal="center" vertical="center" wrapText="1"/>
    </xf>
    <xf numFmtId="0" fontId="13" fillId="0" borderId="18" xfId="5" applyFont="1" applyBorder="1" applyAlignment="1" applyProtection="1">
      <alignment horizontal="center" vertical="center" wrapText="1"/>
    </xf>
    <xf numFmtId="0" fontId="13" fillId="0" borderId="78" xfId="5" applyFont="1" applyBorder="1" applyAlignment="1" applyProtection="1">
      <alignment horizontal="center" vertical="center" wrapText="1"/>
    </xf>
    <xf numFmtId="0" fontId="9" fillId="11" borderId="80"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1" fillId="0" borderId="19" xfId="5" applyFont="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Alignment="1" applyProtection="1">
      <alignment horizontal="center" vertical="center" wrapText="1"/>
    </xf>
    <xf numFmtId="0" fontId="17" fillId="2" borderId="16" xfId="0" applyFont="1" applyFill="1" applyBorder="1" applyAlignment="1" applyProtection="1">
      <alignment horizontal="center"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53" fillId="5" borderId="100" xfId="0" applyFont="1" applyFill="1" applyBorder="1" applyAlignment="1" applyProtection="1">
      <alignment horizontal="center" vertical="center" wrapText="1"/>
    </xf>
    <xf numFmtId="0" fontId="49" fillId="12" borderId="100" xfId="0" applyFont="1" applyFill="1" applyBorder="1" applyAlignment="1" applyProtection="1">
      <alignment horizontal="left" vertical="center" wrapText="1"/>
    </xf>
    <xf numFmtId="0" fontId="49" fillId="7" borderId="100" xfId="0" applyFont="1" applyFill="1" applyBorder="1" applyAlignment="1" applyProtection="1">
      <alignment horizontal="left" vertical="center" wrapText="1"/>
    </xf>
    <xf numFmtId="0" fontId="50" fillId="12" borderId="100"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49" fillId="12" borderId="101" xfId="0" applyFont="1" applyFill="1" applyBorder="1" applyAlignment="1" applyProtection="1">
      <alignment horizontal="center" vertical="center" wrapText="1"/>
    </xf>
    <xf numFmtId="0" fontId="13" fillId="12" borderId="100"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49" fillId="7" borderId="100" xfId="0" applyFont="1" applyFill="1" applyBorder="1" applyAlignment="1" applyProtection="1">
      <alignment vertical="center" wrapText="1"/>
    </xf>
    <xf numFmtId="0" fontId="13" fillId="7" borderId="100" xfId="0" applyFont="1" applyFill="1" applyBorder="1" applyAlignment="1" applyProtection="1">
      <alignment wrapText="1"/>
    </xf>
    <xf numFmtId="0" fontId="49" fillId="7" borderId="100" xfId="0" applyFont="1" applyFill="1" applyBorder="1" applyAlignment="1" applyProtection="1">
      <alignment horizontal="center" vertical="center" wrapText="1"/>
    </xf>
    <xf numFmtId="0" fontId="49" fillId="7" borderId="100" xfId="0" applyFont="1" applyFill="1" applyBorder="1" applyAlignment="1" applyProtection="1">
      <alignment horizontal="left" vertical="center" wrapText="1"/>
    </xf>
    <xf numFmtId="0" fontId="8" fillId="0" borderId="13" xfId="0" applyFont="1" applyBorder="1" applyAlignment="1" applyProtection="1">
      <alignment horizontal="center" vertical="center"/>
    </xf>
    <xf numFmtId="0" fontId="8" fillId="0" borderId="47" xfId="0" applyFont="1" applyBorder="1" applyAlignment="1" applyProtection="1">
      <alignment horizontal="center" vertical="center"/>
    </xf>
    <xf numFmtId="0" fontId="9" fillId="11" borderId="48" xfId="5" applyFont="1" applyFill="1" applyBorder="1" applyAlignment="1" applyProtection="1">
      <alignment horizontal="center" vertical="center" wrapText="1"/>
    </xf>
    <xf numFmtId="0" fontId="10" fillId="0" borderId="109" xfId="5" applyFont="1" applyBorder="1" applyAlignment="1" applyProtection="1">
      <alignment horizontal="center" vertical="center" wrapText="1"/>
    </xf>
    <xf numFmtId="0" fontId="10" fillId="0" borderId="14" xfId="5" applyFont="1" applyBorder="1" applyAlignment="1" applyProtection="1">
      <alignment horizontal="center" vertical="center" wrapText="1"/>
    </xf>
    <xf numFmtId="0" fontId="10" fillId="0" borderId="47" xfId="5" applyFont="1" applyBorder="1" applyAlignment="1" applyProtection="1">
      <alignment horizontal="center" vertical="center" wrapText="1"/>
    </xf>
    <xf numFmtId="0" fontId="11" fillId="0" borderId="23" xfId="5" applyFont="1" applyBorder="1" applyAlignment="1" applyProtection="1">
      <alignment horizontal="center" vertical="center" wrapText="1"/>
    </xf>
    <xf numFmtId="0" fontId="11" fillId="0" borderId="24" xfId="5" applyFont="1" applyBorder="1" applyAlignment="1" applyProtection="1">
      <alignment horizontal="center" vertical="center" wrapText="1"/>
    </xf>
    <xf numFmtId="0" fontId="8" fillId="0" borderId="15" xfId="0" applyFont="1" applyBorder="1" applyAlignment="1" applyProtection="1">
      <alignment horizontal="center" vertical="center"/>
    </xf>
    <xf numFmtId="0" fontId="8" fillId="0" borderId="10" xfId="0" applyFont="1" applyBorder="1" applyAlignment="1" applyProtection="1">
      <alignment horizontal="center" vertical="center"/>
    </xf>
    <xf numFmtId="0" fontId="9" fillId="11" borderId="5" xfId="5" applyFont="1" applyFill="1" applyBorder="1" applyAlignment="1" applyProtection="1">
      <alignment horizontal="center" vertical="center" wrapText="1"/>
    </xf>
    <xf numFmtId="0" fontId="13" fillId="0" borderId="9" xfId="5" applyFont="1" applyBorder="1" applyAlignment="1" applyProtection="1">
      <alignment horizontal="center" vertical="center" wrapText="1"/>
    </xf>
    <xf numFmtId="0" fontId="13" fillId="0" borderId="0" xfId="5" applyFont="1" applyAlignment="1" applyProtection="1">
      <alignment horizontal="center" vertical="center" wrapText="1"/>
    </xf>
    <xf numFmtId="0" fontId="13" fillId="0" borderId="10" xfId="5" applyFont="1" applyBorder="1" applyAlignment="1" applyProtection="1">
      <alignment horizontal="center" vertical="center" wrapText="1"/>
    </xf>
    <xf numFmtId="0" fontId="11" fillId="0" borderId="26" xfId="5" applyFont="1" applyBorder="1" applyAlignment="1" applyProtection="1">
      <alignment horizontal="center" vertical="center" wrapText="1"/>
    </xf>
    <xf numFmtId="0" fontId="11" fillId="0" borderId="22" xfId="5" applyFont="1" applyBorder="1" applyAlignment="1" applyProtection="1">
      <alignment horizontal="center" vertical="center" wrapText="1"/>
    </xf>
    <xf numFmtId="0" fontId="8" fillId="0" borderId="17" xfId="0" applyFont="1" applyBorder="1" applyAlignment="1" applyProtection="1">
      <alignment horizontal="center" vertical="center"/>
    </xf>
    <xf numFmtId="0" fontId="8" fillId="0" borderId="78" xfId="0" applyFont="1" applyBorder="1" applyAlignment="1" applyProtection="1">
      <alignment horizontal="center" vertical="center"/>
    </xf>
    <xf numFmtId="0" fontId="9" fillId="11" borderId="67" xfId="5" applyFont="1" applyFill="1" applyBorder="1" applyAlignment="1" applyProtection="1">
      <alignment horizontal="center" vertical="center" wrapText="1"/>
    </xf>
    <xf numFmtId="0" fontId="11" fillId="0" borderId="0" xfId="5" applyFont="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0" xfId="0" applyFont="1" applyFill="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0" fillId="12" borderId="2" xfId="0" applyFont="1" applyFill="1" applyBorder="1" applyAlignment="1" applyProtection="1">
      <alignment horizontal="center" vertical="center" wrapText="1"/>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4" fillId="0" borderId="29" xfId="0" applyFont="1" applyBorder="1" applyAlignment="1" applyProtection="1">
      <alignment horizontal="left" vertical="center"/>
    </xf>
    <xf numFmtId="0" fontId="14" fillId="0" borderId="21" xfId="0" applyFont="1" applyBorder="1" applyAlignment="1" applyProtection="1">
      <alignment horizontal="left" vertical="center"/>
    </xf>
    <xf numFmtId="0" fontId="13" fillId="0" borderId="2" xfId="0" applyFont="1" applyBorder="1" applyAlignment="1" applyProtection="1">
      <alignment horizontal="left" vertical="center" wrapText="1"/>
    </xf>
    <xf numFmtId="0" fontId="13" fillId="0" borderId="20" xfId="0" applyFont="1" applyBorder="1" applyAlignment="1" applyProtection="1">
      <alignment horizontal="left" vertical="center" wrapText="1"/>
    </xf>
    <xf numFmtId="0" fontId="4" fillId="7" borderId="1"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13" fillId="7" borderId="1" xfId="0" applyFont="1" applyFill="1" applyBorder="1" applyAlignment="1" applyProtection="1">
      <alignment horizontal="center" vertical="center"/>
    </xf>
    <xf numFmtId="0" fontId="14" fillId="0" borderId="15" xfId="0" applyFont="1" applyBorder="1" applyAlignment="1" applyProtection="1">
      <alignment horizontal="left" vertical="center"/>
    </xf>
    <xf numFmtId="0" fontId="14" fillId="0" borderId="10" xfId="0" applyFont="1" applyBorder="1" applyAlignment="1" applyProtection="1">
      <alignment horizontal="left" vertical="center"/>
    </xf>
    <xf numFmtId="0" fontId="13" fillId="0" borderId="12" xfId="0" applyFont="1" applyBorder="1" applyAlignment="1" applyProtection="1">
      <alignment horizontal="left" vertical="center" wrapText="1"/>
    </xf>
    <xf numFmtId="0" fontId="13" fillId="0" borderId="9" xfId="0" applyFont="1" applyBorder="1" applyAlignment="1" applyProtection="1">
      <alignment horizontal="left" vertical="center" wrapText="1"/>
    </xf>
    <xf numFmtId="0" fontId="14" fillId="0" borderId="49" xfId="0" applyFont="1" applyBorder="1" applyAlignment="1" applyProtection="1">
      <alignment horizontal="left" vertical="center"/>
    </xf>
    <xf numFmtId="0" fontId="14" fillId="0" borderId="8" xfId="0" applyFont="1" applyBorder="1" applyAlignment="1" applyProtection="1">
      <alignment horizontal="left" vertical="center"/>
    </xf>
    <xf numFmtId="0" fontId="13" fillId="0" borderId="4" xfId="0" applyFont="1" applyBorder="1" applyAlignment="1" applyProtection="1">
      <alignment horizontal="left" vertical="center" wrapText="1"/>
    </xf>
    <xf numFmtId="0" fontId="13" fillId="0" borderId="11" xfId="0" applyFont="1" applyBorder="1" applyAlignment="1" applyProtection="1">
      <alignment horizontal="left" vertical="center" wrapText="1"/>
    </xf>
    <xf numFmtId="0" fontId="14" fillId="0" borderId="29" xfId="0" applyFont="1" applyBorder="1" applyAlignment="1" applyProtection="1">
      <alignment horizontal="left" vertical="center" wrapText="1"/>
    </xf>
    <xf numFmtId="0" fontId="14" fillId="0" borderId="21" xfId="0" applyFont="1" applyBorder="1" applyAlignment="1" applyProtection="1">
      <alignment horizontal="left" vertical="center" wrapText="1"/>
    </xf>
    <xf numFmtId="0" fontId="14" fillId="0" borderId="15" xfId="0" applyFont="1" applyBorder="1" applyAlignment="1" applyProtection="1">
      <alignment horizontal="left" vertical="center" wrapText="1"/>
    </xf>
    <xf numFmtId="0" fontId="14" fillId="0" borderId="10" xfId="0" applyFont="1" applyBorder="1" applyAlignment="1" applyProtection="1">
      <alignment horizontal="left" vertical="center" wrapText="1"/>
    </xf>
    <xf numFmtId="0" fontId="14" fillId="0" borderId="49"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62" fillId="7" borderId="1" xfId="0" applyFont="1" applyFill="1" applyBorder="1" applyAlignment="1" applyProtection="1">
      <alignment horizontal="center" vertical="center"/>
    </xf>
    <xf numFmtId="0" fontId="11" fillId="7"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xf>
    <xf numFmtId="0" fontId="64" fillId="7" borderId="1" xfId="0" applyFont="1" applyFill="1" applyBorder="1" applyAlignment="1" applyProtection="1">
      <alignment horizontal="center" vertical="center" wrapText="1"/>
    </xf>
    <xf numFmtId="0" fontId="65" fillId="7" borderId="1" xfId="0" applyFont="1" applyFill="1" applyBorder="1" applyAlignment="1" applyProtection="1">
      <alignment horizontal="center" vertical="center"/>
    </xf>
    <xf numFmtId="0" fontId="62" fillId="7" borderId="1" xfId="0" applyFont="1" applyFill="1" applyBorder="1" applyAlignment="1" applyProtection="1">
      <alignment horizontal="center" vertical="center" wrapText="1"/>
    </xf>
    <xf numFmtId="0" fontId="67" fillId="7" borderId="1" xfId="0" applyFont="1" applyFill="1" applyBorder="1" applyAlignment="1" applyProtection="1">
      <alignment horizontal="center" vertical="center"/>
    </xf>
    <xf numFmtId="0" fontId="11" fillId="7" borderId="20" xfId="0"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39" fillId="7" borderId="128" xfId="0" applyFont="1" applyFill="1" applyBorder="1" applyAlignment="1" applyProtection="1">
      <alignment horizontal="center" vertical="center" wrapText="1"/>
    </xf>
    <xf numFmtId="0" fontId="39" fillId="7" borderId="3" xfId="0" applyFont="1" applyFill="1" applyBorder="1" applyAlignment="1" applyProtection="1">
      <alignment horizontal="center" vertical="center" wrapText="1"/>
    </xf>
    <xf numFmtId="0" fontId="39" fillId="7" borderId="127"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64" fillId="7" borderId="5" xfId="0" applyFont="1" applyFill="1" applyBorder="1" applyAlignment="1" applyProtection="1">
      <alignment horizontal="center" vertical="center" wrapText="1"/>
    </xf>
    <xf numFmtId="0" fontId="64" fillId="7" borderId="3" xfId="0" applyFont="1" applyFill="1" applyBorder="1" applyAlignment="1" applyProtection="1">
      <alignment horizontal="center" vertical="center" wrapText="1"/>
    </xf>
    <xf numFmtId="0" fontId="1" fillId="7" borderId="22"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39" fillId="7" borderId="5"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 fillId="7" borderId="5" xfId="0" applyFont="1" applyFill="1" applyBorder="1" applyAlignment="1" applyProtection="1">
      <alignment horizontal="center" vertical="center" wrapText="1"/>
    </xf>
    <xf numFmtId="0" fontId="1" fillId="7" borderId="126" xfId="0" applyFont="1" applyFill="1" applyBorder="1" applyAlignment="1" applyProtection="1">
      <alignment horizontal="center" vertical="center" wrapText="1"/>
    </xf>
    <xf numFmtId="0" fontId="1" fillId="7" borderId="7"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xf>
    <xf numFmtId="0" fontId="1" fillId="7" borderId="20"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62" fillId="7" borderId="2" xfId="0" applyFont="1" applyFill="1" applyBorder="1" applyAlignment="1" applyProtection="1">
      <alignment horizontal="center" vertical="center" wrapText="1"/>
    </xf>
    <xf numFmtId="0" fontId="62" fillId="7" borderId="4" xfId="0" applyFont="1" applyFill="1" applyBorder="1" applyAlignment="1" applyProtection="1">
      <alignment horizontal="center" vertical="center" wrapText="1"/>
    </xf>
    <xf numFmtId="0" fontId="66" fillId="7" borderId="1" xfId="0" applyFont="1" applyFill="1" applyBorder="1" applyAlignment="1" applyProtection="1">
      <alignment horizontal="center" vertical="center" wrapText="1"/>
    </xf>
    <xf numFmtId="0" fontId="66" fillId="7" borderId="1" xfId="0" applyFont="1" applyFill="1" applyBorder="1" applyAlignment="1" applyProtection="1">
      <alignment horizontal="center" vertical="center"/>
    </xf>
    <xf numFmtId="0" fontId="14" fillId="0" borderId="22" xfId="0" applyFont="1" applyBorder="1" applyAlignment="1" applyProtection="1">
      <alignment horizontal="left" vertical="center" wrapText="1"/>
    </xf>
    <xf numFmtId="0" fontId="14" fillId="0" borderId="0" xfId="0" applyFont="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3" fillId="0" borderId="1" xfId="0" applyFont="1" applyBorder="1" applyAlignment="1" applyProtection="1">
      <alignment horizontal="left" vertical="center" wrapText="1"/>
    </xf>
    <xf numFmtId="0" fontId="8" fillId="0" borderId="14" xfId="0" applyFont="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11" fillId="0" borderId="24" xfId="5" applyFont="1" applyBorder="1" applyAlignment="1" applyProtection="1">
      <alignment horizontal="center" vertical="center" wrapText="1"/>
    </xf>
    <xf numFmtId="0" fontId="8" fillId="0" borderId="0" xfId="0" applyFont="1" applyAlignment="1" applyProtection="1">
      <alignment horizontal="center" vertical="center"/>
    </xf>
    <xf numFmtId="0" fontId="9" fillId="11" borderId="1" xfId="5" applyFont="1" applyFill="1" applyBorder="1" applyAlignment="1" applyProtection="1">
      <alignment horizontal="center" vertical="center" wrapText="1"/>
    </xf>
    <xf numFmtId="0" fontId="11" fillId="0" borderId="26" xfId="5" applyFont="1" applyBorder="1" applyAlignment="1" applyProtection="1">
      <alignment horizontal="center" vertical="center" wrapText="1"/>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57" fillId="12" borderId="2"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1" fillId="0" borderId="2" xfId="0" applyFont="1" applyBorder="1" applyAlignment="1" applyProtection="1">
      <alignment horizontal="left" vertical="center"/>
    </xf>
    <xf numFmtId="0" fontId="1" fillId="0" borderId="5"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31" fillId="7" borderId="5" xfId="0" applyFont="1" applyFill="1" applyBorder="1" applyAlignment="1" applyProtection="1">
      <alignment horizontal="center" vertical="center" wrapText="1"/>
    </xf>
    <xf numFmtId="0" fontId="31" fillId="0" borderId="5" xfId="0" applyFont="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0" borderId="1" xfId="0" applyFont="1" applyBorder="1" applyAlignment="1" applyProtection="1">
      <alignment horizontal="center" vertical="center" wrapText="1"/>
    </xf>
    <xf numFmtId="0" fontId="31" fillId="0" borderId="1" xfId="0" applyFont="1" applyBorder="1" applyAlignment="1" applyProtection="1">
      <alignment horizontal="center" vertical="center" wrapText="1"/>
    </xf>
    <xf numFmtId="0" fontId="47" fillId="0" borderId="1" xfId="0" applyFont="1" applyBorder="1" applyAlignment="1" applyProtection="1">
      <alignment horizontal="center" vertical="center"/>
    </xf>
    <xf numFmtId="0" fontId="20" fillId="0" borderId="1" xfId="0" applyFont="1" applyBorder="1" applyAlignment="1" applyProtection="1">
      <alignment horizontal="center" vertical="center" wrapText="1"/>
    </xf>
    <xf numFmtId="0" fontId="1" fillId="0" borderId="12" xfId="0" applyFont="1" applyBorder="1" applyAlignment="1" applyProtection="1">
      <alignment horizontal="left" vertical="center"/>
    </xf>
    <xf numFmtId="0" fontId="1" fillId="0" borderId="4" xfId="0" applyFont="1" applyBorder="1" applyAlignment="1" applyProtection="1">
      <alignment horizontal="left" vertical="center"/>
    </xf>
    <xf numFmtId="0" fontId="1" fillId="0" borderId="2" xfId="0" applyFont="1" applyBorder="1" applyAlignment="1" applyProtection="1">
      <alignment vertical="center" wrapText="1"/>
    </xf>
    <xf numFmtId="0" fontId="1" fillId="0" borderId="12" xfId="0" applyFont="1" applyBorder="1" applyAlignment="1" applyProtection="1">
      <alignment vertical="center" wrapText="1"/>
    </xf>
    <xf numFmtId="0" fontId="1" fillId="0" borderId="4" xfId="0" applyFont="1" applyBorder="1" applyAlignment="1" applyProtection="1">
      <alignment vertical="center" wrapText="1"/>
    </xf>
    <xf numFmtId="0" fontId="1" fillId="0" borderId="2" xfId="0" applyFont="1" applyBorder="1" applyAlignment="1" applyProtection="1">
      <alignment horizontal="left" vertical="center" wrapText="1"/>
    </xf>
    <xf numFmtId="0" fontId="1" fillId="0" borderId="12" xfId="0" applyFont="1" applyBorder="1" applyAlignment="1" applyProtection="1">
      <alignment horizontal="left" vertical="center" wrapText="1"/>
    </xf>
    <xf numFmtId="0" fontId="1" fillId="0" borderId="4" xfId="0" applyFont="1" applyBorder="1" applyAlignment="1" applyProtection="1">
      <alignment horizontal="left" vertical="center" wrapText="1"/>
    </xf>
    <xf numFmtId="0" fontId="63" fillId="16" borderId="1" xfId="0" applyFont="1" applyFill="1" applyBorder="1" applyAlignment="1" applyProtection="1">
      <alignment horizontal="center" vertical="center" wrapText="1"/>
    </xf>
    <xf numFmtId="0" fontId="11" fillId="7" borderId="1"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31" fillId="7" borderId="1" xfId="0" applyFont="1" applyFill="1" applyBorder="1" applyAlignment="1" applyProtection="1">
      <alignment horizontal="center" vertical="center" wrapText="1"/>
    </xf>
    <xf numFmtId="0" fontId="0" fillId="8" borderId="0" xfId="0" applyFill="1" applyAlignment="1" applyProtection="1">
      <alignment horizontal="center"/>
    </xf>
    <xf numFmtId="0" fontId="8" fillId="0" borderId="73" xfId="0" applyFont="1" applyBorder="1" applyAlignment="1" applyProtection="1">
      <alignment horizontal="center" vertical="center"/>
    </xf>
    <xf numFmtId="0" fontId="8" fillId="0" borderId="75" xfId="0" applyFont="1" applyBorder="1" applyAlignment="1" applyProtection="1">
      <alignment horizontal="center" vertical="center"/>
    </xf>
    <xf numFmtId="0" fontId="11" fillId="0" borderId="36" xfId="5" applyFont="1" applyBorder="1" applyAlignment="1" applyProtection="1">
      <alignment horizontal="center" vertical="center" wrapText="1"/>
    </xf>
    <xf numFmtId="0" fontId="8" fillId="0" borderId="42" xfId="0" applyFont="1" applyBorder="1" applyAlignment="1" applyProtection="1">
      <alignment horizontal="center" vertical="center"/>
    </xf>
    <xf numFmtId="0" fontId="11" fillId="0" borderId="38" xfId="5" applyFont="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45" fillId="5" borderId="117" xfId="0" applyFont="1" applyFill="1" applyBorder="1" applyAlignment="1" applyProtection="1">
      <alignment horizontal="center" vertical="center"/>
    </xf>
    <xf numFmtId="0" fontId="45" fillId="5" borderId="118" xfId="0" applyFont="1" applyFill="1" applyBorder="1" applyAlignment="1" applyProtection="1">
      <alignment horizontal="center" vertical="center"/>
    </xf>
    <xf numFmtId="0" fontId="45" fillId="5" borderId="119" xfId="0" applyFont="1" applyFill="1" applyBorder="1" applyAlignment="1" applyProtection="1">
      <alignment horizontal="center" vertical="center"/>
    </xf>
    <xf numFmtId="0" fontId="45" fillId="5" borderId="120" xfId="0" applyFont="1" applyFill="1" applyBorder="1" applyAlignment="1" applyProtection="1">
      <alignment horizontal="center" vertical="center"/>
    </xf>
    <xf numFmtId="0" fontId="45" fillId="5" borderId="121" xfId="0" applyFont="1" applyFill="1" applyBorder="1" applyAlignment="1" applyProtection="1">
      <alignment horizontal="center" vertical="center"/>
    </xf>
    <xf numFmtId="0" fontId="10" fillId="12" borderId="73" xfId="0" applyFont="1" applyFill="1" applyBorder="1" applyAlignment="1" applyProtection="1">
      <alignment horizontal="center" vertical="center"/>
    </xf>
    <xf numFmtId="0" fontId="10" fillId="12" borderId="81" xfId="0" applyFont="1" applyFill="1" applyBorder="1" applyAlignment="1" applyProtection="1">
      <alignment horizontal="center" vertical="center" wrapText="1"/>
    </xf>
    <xf numFmtId="0" fontId="10" fillId="12" borderId="82"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90"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4" xfId="0" applyFont="1" applyFill="1" applyBorder="1" applyAlignment="1" applyProtection="1">
      <alignment horizontal="center"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32"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102" xfId="0" applyFont="1" applyFill="1" applyBorder="1" applyAlignment="1" applyProtection="1">
      <alignment horizontal="center" vertical="center" wrapText="1"/>
    </xf>
    <xf numFmtId="0" fontId="36" fillId="12" borderId="112" xfId="0" applyFont="1" applyFill="1" applyBorder="1" applyAlignment="1" applyProtection="1">
      <alignment horizontal="center" vertical="center" wrapText="1"/>
    </xf>
    <xf numFmtId="0" fontId="36" fillId="12" borderId="103"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10" fillId="12" borderId="42" xfId="0" applyFont="1" applyFill="1" applyBorder="1" applyAlignment="1" applyProtection="1">
      <alignment horizontal="center" vertical="center"/>
    </xf>
    <xf numFmtId="0" fontId="10" fillId="12" borderId="12"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 fillId="12" borderId="2" xfId="0" applyFont="1" applyFill="1" applyBorder="1" applyAlignment="1" applyProtection="1">
      <alignment horizontal="center" vertical="center" wrapText="1"/>
    </xf>
    <xf numFmtId="0" fontId="32" fillId="12" borderId="85" xfId="0" applyFont="1" applyFill="1" applyBorder="1" applyAlignment="1" applyProtection="1">
      <alignment horizontal="center" vertical="center" wrapText="1"/>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38" fillId="12" borderId="95"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108"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13" xfId="0" applyFont="1" applyFill="1" applyBorder="1" applyAlignment="1" applyProtection="1">
      <alignment horizontal="center" vertical="center" wrapText="1"/>
    </xf>
    <xf numFmtId="0" fontId="36" fillId="12" borderId="100"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xf>
    <xf numFmtId="0" fontId="10" fillId="12" borderId="79"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4" xfId="0" applyFont="1" applyFill="1" applyBorder="1" applyAlignment="1" applyProtection="1">
      <alignment horizontal="center" vertical="center" wrapText="1"/>
    </xf>
    <xf numFmtId="0" fontId="4" fillId="12" borderId="86" xfId="0" applyFont="1" applyFill="1" applyBorder="1" applyAlignment="1" applyProtection="1">
      <alignment horizontal="center" vertical="center" wrapText="1"/>
    </xf>
    <xf numFmtId="0" fontId="14" fillId="12" borderId="79" xfId="0" applyFont="1" applyFill="1" applyBorder="1" applyAlignment="1" applyProtection="1">
      <alignment horizontal="center" vertical="center" wrapText="1"/>
    </xf>
    <xf numFmtId="0" fontId="1" fillId="12" borderId="79" xfId="0" applyFont="1" applyFill="1" applyBorder="1" applyAlignment="1" applyProtection="1">
      <alignment horizontal="center" vertical="center" wrapText="1"/>
    </xf>
    <xf numFmtId="0" fontId="32" fillId="12" borderId="87" xfId="0" applyFont="1" applyFill="1" applyBorder="1" applyAlignment="1" applyProtection="1">
      <alignment horizontal="center" vertical="center" wrapText="1"/>
    </xf>
    <xf numFmtId="0" fontId="1" fillId="12" borderId="93"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14" fillId="12" borderId="87" xfId="0" applyFont="1" applyFill="1" applyBorder="1" applyAlignment="1" applyProtection="1">
      <alignment horizontal="center" vertical="center" wrapText="1"/>
    </xf>
    <xf numFmtId="0" fontId="1" fillId="12" borderId="96" xfId="0" applyFont="1" applyFill="1" applyBorder="1" applyAlignment="1" applyProtection="1">
      <alignment horizontal="center" vertical="center" wrapText="1"/>
    </xf>
    <xf numFmtId="0" fontId="36" fillId="12" borderId="93" xfId="0" applyFont="1" applyFill="1" applyBorder="1" applyAlignment="1" applyProtection="1">
      <alignment horizontal="center" vertical="center" wrapText="1"/>
    </xf>
    <xf numFmtId="0" fontId="36" fillId="12" borderId="98" xfId="0" applyFont="1" applyFill="1" applyBorder="1" applyAlignment="1" applyProtection="1">
      <alignment horizontal="center" vertical="center" wrapText="1"/>
    </xf>
    <xf numFmtId="0" fontId="36" fillId="12" borderId="96"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14" fillId="0" borderId="110" xfId="0" applyFont="1" applyBorder="1" applyAlignment="1" applyProtection="1">
      <alignment horizontal="left" vertical="center"/>
    </xf>
    <xf numFmtId="0" fontId="13" fillId="0" borderId="72" xfId="0" applyFont="1" applyBorder="1" applyAlignment="1" applyProtection="1">
      <alignment horizontal="left" vertical="center"/>
    </xf>
    <xf numFmtId="0" fontId="1" fillId="0" borderId="1" xfId="0" applyFont="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1" fillId="7" borderId="4" xfId="0" applyFont="1" applyFill="1" applyBorder="1" applyAlignment="1" applyProtection="1">
      <alignment wrapText="1"/>
    </xf>
    <xf numFmtId="0" fontId="11" fillId="7" borderId="11"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11" fillId="7" borderId="88" xfId="0" applyFont="1" applyFill="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4" fillId="0" borderId="4" xfId="0" applyFont="1" applyBorder="1" applyAlignment="1" applyProtection="1">
      <alignment horizontal="center" vertical="center" wrapText="1"/>
    </xf>
    <xf numFmtId="0" fontId="37" fillId="0" borderId="89" xfId="0" applyFont="1" applyBorder="1" applyAlignment="1" applyProtection="1">
      <alignment horizontal="center" vertical="center" wrapText="1"/>
    </xf>
    <xf numFmtId="0" fontId="37" fillId="7" borderId="97" xfId="0" applyFont="1" applyFill="1" applyBorder="1" applyAlignment="1" applyProtection="1">
      <alignment horizontal="center" vertical="center" wrapText="1"/>
    </xf>
    <xf numFmtId="0" fontId="36" fillId="0" borderId="88" xfId="0" applyFont="1" applyBorder="1" applyAlignment="1" applyProtection="1">
      <alignment horizontal="center" vertical="center" wrapText="1"/>
    </xf>
    <xf numFmtId="0" fontId="36" fillId="0" borderId="40" xfId="0" applyFont="1" applyBorder="1" applyAlignment="1" applyProtection="1">
      <alignment horizontal="center" vertical="center" wrapText="1"/>
    </xf>
    <xf numFmtId="0" fontId="36" fillId="7" borderId="111" xfId="0" applyFont="1" applyFill="1" applyBorder="1" applyAlignment="1" applyProtection="1">
      <alignment horizontal="center" vertical="center" wrapText="1"/>
    </xf>
    <xf numFmtId="0" fontId="36" fillId="0" borderId="110" xfId="0" applyFont="1" applyBorder="1" applyAlignment="1" applyProtection="1">
      <alignment horizontal="center" vertical="center" wrapText="1"/>
    </xf>
    <xf numFmtId="0" fontId="36" fillId="0" borderId="109" xfId="0" applyFont="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47" fillId="0" borderId="1" xfId="0" applyFont="1" applyBorder="1" applyAlignment="1" applyProtection="1">
      <alignment horizontal="center" vertical="center" wrapText="1"/>
    </xf>
    <xf numFmtId="0" fontId="37" fillId="0" borderId="2" xfId="0" applyFont="1" applyBorder="1" applyAlignment="1" applyProtection="1">
      <alignment horizontal="center" vertical="center" wrapText="1"/>
    </xf>
    <xf numFmtId="0" fontId="37" fillId="0" borderId="1" xfId="0" applyFont="1" applyBorder="1" applyAlignment="1" applyProtection="1">
      <alignment horizontal="center" vertical="center" wrapText="1"/>
    </xf>
    <xf numFmtId="0" fontId="36" fillId="0" borderId="1" xfId="0" applyFont="1" applyBorder="1" applyAlignment="1" applyProtection="1">
      <alignment horizontal="center" vertical="center" wrapText="1"/>
    </xf>
    <xf numFmtId="0" fontId="21" fillId="0" borderId="1" xfId="0" applyFont="1" applyBorder="1" applyAlignment="1" applyProtection="1">
      <alignment horizontal="center" vertical="center" wrapText="1"/>
    </xf>
    <xf numFmtId="0" fontId="14" fillId="0" borderId="99" xfId="0" applyFont="1" applyBorder="1" applyAlignment="1" applyProtection="1">
      <alignment horizontal="left" vertical="center"/>
    </xf>
    <xf numFmtId="0" fontId="13" fillId="0" borderId="12" xfId="0" applyFont="1" applyBorder="1" applyAlignment="1" applyProtection="1">
      <alignment horizontal="left" vertical="center"/>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36" fillId="7" borderId="97" xfId="0" applyFont="1" applyFill="1" applyBorder="1" applyAlignment="1" applyProtection="1">
      <alignment horizontal="center" vertical="center" wrapText="1"/>
    </xf>
    <xf numFmtId="0" fontId="36" fillId="0" borderId="88" xfId="0" applyFont="1" applyBorder="1" applyAlignment="1" applyProtection="1">
      <alignment horizontal="center" vertical="center" wrapText="1"/>
    </xf>
    <xf numFmtId="0" fontId="36" fillId="0" borderId="11" xfId="0" applyFont="1" applyBorder="1" applyAlignment="1" applyProtection="1">
      <alignment horizontal="center" vertical="center" wrapText="1"/>
    </xf>
    <xf numFmtId="0" fontId="37" fillId="0" borderId="4" xfId="0" applyFont="1" applyBorder="1" applyAlignment="1" applyProtection="1">
      <alignment horizontal="center" vertical="center" wrapText="1"/>
    </xf>
    <xf numFmtId="0" fontId="14" fillId="0" borderId="88" xfId="0" applyFont="1" applyBorder="1" applyAlignment="1" applyProtection="1">
      <alignment horizontal="left" vertical="center"/>
    </xf>
    <xf numFmtId="0" fontId="13" fillId="0" borderId="4" xfId="0" applyFont="1" applyBorder="1" applyAlignment="1" applyProtection="1">
      <alignment horizontal="left" vertical="center"/>
    </xf>
    <xf numFmtId="0" fontId="14" fillId="0" borderId="41" xfId="0" applyFont="1" applyBorder="1" applyAlignment="1" applyProtection="1">
      <alignment horizontal="left" vertical="center" wrapText="1"/>
    </xf>
    <xf numFmtId="0" fontId="13" fillId="0" borderId="2" xfId="0" applyFont="1" applyBorder="1" applyAlignment="1" applyProtection="1">
      <alignment vertical="center" wrapText="1"/>
    </xf>
    <xf numFmtId="0" fontId="1" fillId="7" borderId="1" xfId="0" applyFont="1" applyFill="1" applyBorder="1" applyAlignment="1" applyProtection="1">
      <alignment vertical="center" wrapText="1"/>
    </xf>
    <xf numFmtId="0" fontId="14" fillId="0" borderId="42" xfId="0" applyFont="1" applyBorder="1" applyAlignment="1" applyProtection="1">
      <alignment horizontal="left" vertical="center" wrapText="1"/>
    </xf>
    <xf numFmtId="0" fontId="13" fillId="0" borderId="12" xfId="0" applyFont="1" applyBorder="1" applyAlignment="1" applyProtection="1">
      <alignment vertical="center" wrapText="1"/>
    </xf>
    <xf numFmtId="0" fontId="14" fillId="0" borderId="76" xfId="0" applyFont="1" applyBorder="1" applyAlignment="1" applyProtection="1">
      <alignment horizontal="left" vertical="center" wrapText="1"/>
    </xf>
    <xf numFmtId="0" fontId="13" fillId="0" borderId="4" xfId="0" applyFont="1" applyBorder="1" applyAlignment="1" applyProtection="1">
      <alignment vertical="center" wrapText="1"/>
    </xf>
    <xf numFmtId="0" fontId="14" fillId="0" borderId="71" xfId="0" applyFont="1" applyBorder="1" applyAlignment="1" applyProtection="1">
      <alignment horizontal="left" vertical="center" wrapText="1"/>
    </xf>
    <xf numFmtId="0" fontId="14" fillId="0" borderId="99" xfId="0" applyFont="1" applyBorder="1" applyAlignment="1" applyProtection="1">
      <alignment horizontal="left" vertical="center" wrapText="1"/>
    </xf>
    <xf numFmtId="0" fontId="14" fillId="0" borderId="88" xfId="0" applyFont="1" applyBorder="1" applyAlignment="1" applyProtection="1">
      <alignment horizontal="left" vertical="center" wrapText="1"/>
    </xf>
    <xf numFmtId="0" fontId="1" fillId="0" borderId="20" xfId="0" applyFont="1" applyBorder="1" applyAlignment="1" applyProtection="1">
      <alignment horizontal="center" vertical="center" wrapText="1"/>
    </xf>
    <xf numFmtId="0" fontId="1" fillId="0" borderId="21" xfId="0" applyFont="1" applyBorder="1" applyAlignment="1" applyProtection="1">
      <alignment horizontal="center" vertical="center" wrapText="1"/>
    </xf>
    <xf numFmtId="1" fontId="36" fillId="0" borderId="110" xfId="0" applyNumberFormat="1" applyFont="1" applyBorder="1" applyAlignment="1" applyProtection="1">
      <alignment horizontal="center" vertical="center" wrapText="1"/>
    </xf>
    <xf numFmtId="0" fontId="36" fillId="0" borderId="72" xfId="0" applyFont="1" applyBorder="1" applyAlignment="1" applyProtection="1">
      <alignment horizontal="center" vertical="center" wrapText="1"/>
    </xf>
    <xf numFmtId="0" fontId="37" fillId="7" borderId="2" xfId="0" applyFont="1" applyFill="1" applyBorder="1" applyAlignment="1" applyProtection="1">
      <alignment horizontal="center" vertical="center" wrapText="1"/>
    </xf>
    <xf numFmtId="0" fontId="47" fillId="0" borderId="2" xfId="0" applyFont="1" applyBorder="1" applyAlignment="1" applyProtection="1">
      <alignment horizontal="center" vertical="center" wrapText="1"/>
    </xf>
    <xf numFmtId="0" fontId="36" fillId="0" borderId="20" xfId="0" applyFont="1" applyBorder="1" applyAlignment="1" applyProtection="1">
      <alignment horizontal="center" vertical="center" wrapText="1"/>
    </xf>
    <xf numFmtId="0" fontId="36" fillId="0" borderId="21" xfId="0" applyFont="1" applyBorder="1" applyAlignment="1" applyProtection="1">
      <alignment horizontal="center" vertical="center" wrapText="1"/>
    </xf>
    <xf numFmtId="0" fontId="21" fillId="0" borderId="2"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36" fillId="7" borderId="108" xfId="0" applyFont="1" applyFill="1" applyBorder="1" applyAlignment="1" applyProtection="1">
      <alignment horizontal="center" vertical="center" wrapText="1"/>
    </xf>
    <xf numFmtId="1" fontId="36" fillId="0" borderId="99" xfId="0" applyNumberFormat="1" applyFont="1" applyBorder="1" applyAlignment="1" applyProtection="1">
      <alignment horizontal="center" vertical="center" wrapText="1"/>
    </xf>
    <xf numFmtId="0" fontId="36" fillId="0" borderId="12" xfId="0" applyFont="1" applyBorder="1" applyAlignment="1" applyProtection="1">
      <alignment horizontal="center" vertical="center" wrapText="1"/>
    </xf>
    <xf numFmtId="0" fontId="37" fillId="7" borderId="12" xfId="0" applyFont="1" applyFill="1" applyBorder="1" applyAlignment="1" applyProtection="1">
      <alignment horizontal="center" vertical="center" wrapText="1"/>
    </xf>
    <xf numFmtId="0" fontId="47" fillId="0" borderId="12" xfId="0" applyFont="1" applyBorder="1" applyAlignment="1" applyProtection="1">
      <alignment horizontal="center" vertical="center" wrapText="1"/>
    </xf>
    <xf numFmtId="0" fontId="37" fillId="0" borderId="12" xfId="0" applyFont="1" applyBorder="1" applyAlignment="1" applyProtection="1">
      <alignment horizontal="center" vertical="center" wrapText="1"/>
    </xf>
    <xf numFmtId="0" fontId="36" fillId="0" borderId="9" xfId="0" applyFont="1" applyBorder="1" applyAlignment="1" applyProtection="1">
      <alignment horizontal="center" vertical="center" wrapText="1"/>
    </xf>
    <xf numFmtId="0" fontId="36" fillId="0" borderId="10" xfId="0" applyFont="1" applyBorder="1" applyAlignment="1" applyProtection="1">
      <alignment horizontal="center" vertical="center" wrapText="1"/>
    </xf>
    <xf numFmtId="0" fontId="21" fillId="0" borderId="12" xfId="0" applyFont="1" applyBorder="1" applyAlignment="1" applyProtection="1">
      <alignment horizontal="center" vertical="center" wrapText="1"/>
    </xf>
    <xf numFmtId="0" fontId="1" fillId="7" borderId="1" xfId="0" applyFont="1" applyFill="1" applyBorder="1" applyAlignment="1" applyProtection="1">
      <alignment horizontal="left" vertical="center" wrapText="1"/>
    </xf>
    <xf numFmtId="0" fontId="1" fillId="7" borderId="1" xfId="0" applyFont="1" applyFill="1" applyBorder="1" applyAlignment="1" applyProtection="1">
      <alignment horizontal="justify" vertical="center" wrapText="1"/>
    </xf>
    <xf numFmtId="0" fontId="1" fillId="7" borderId="1" xfId="0" applyFont="1" applyFill="1" applyBorder="1" applyAlignment="1" applyProtection="1">
      <alignment horizontal="justify" vertical="center"/>
    </xf>
    <xf numFmtId="0" fontId="11" fillId="7" borderId="1" xfId="0" applyFont="1" applyFill="1" applyBorder="1" applyAlignment="1" applyProtection="1">
      <alignment vertical="center" wrapText="1"/>
    </xf>
    <xf numFmtId="0" fontId="47" fillId="0" borderId="1" xfId="0" applyFont="1" applyBorder="1" applyAlignment="1" applyProtection="1">
      <alignment horizontal="center" vertical="center" wrapText="1"/>
    </xf>
    <xf numFmtId="0" fontId="37" fillId="0" borderId="12" xfId="0" applyFont="1" applyBorder="1" applyAlignment="1" applyProtection="1">
      <alignment horizontal="center" vertical="center" wrapText="1"/>
    </xf>
    <xf numFmtId="0" fontId="71" fillId="7" borderId="1" xfId="0" applyFont="1" applyFill="1" applyBorder="1" applyAlignment="1" applyProtection="1">
      <alignment vertical="center" wrapText="1"/>
    </xf>
    <xf numFmtId="0" fontId="39" fillId="18" borderId="3"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39" fillId="18" borderId="1" xfId="0" applyFont="1" applyFill="1" applyBorder="1" applyAlignment="1" applyProtection="1">
      <alignment horizontal="left" vertical="center" wrapText="1"/>
    </xf>
    <xf numFmtId="0" fontId="11" fillId="7" borderId="1" xfId="0" applyFont="1" applyFill="1" applyBorder="1" applyAlignment="1" applyProtection="1">
      <alignment horizontal="left" vertical="center" wrapText="1"/>
    </xf>
    <xf numFmtId="0" fontId="11" fillId="18" borderId="1" xfId="0" applyFont="1" applyFill="1" applyBorder="1" applyAlignment="1" applyProtection="1">
      <alignment horizontal="left" vertical="center" wrapText="1"/>
    </xf>
    <xf numFmtId="0" fontId="11" fillId="18" borderId="3" xfId="0" applyFont="1" applyFill="1" applyBorder="1" applyAlignment="1" applyProtection="1">
      <alignment horizontal="left" vertical="center" wrapText="1"/>
    </xf>
    <xf numFmtId="0" fontId="39" fillId="19" borderId="1" xfId="0" applyFont="1" applyFill="1" applyBorder="1" applyAlignment="1" applyProtection="1">
      <alignment horizontal="left" vertical="center" wrapText="1"/>
    </xf>
    <xf numFmtId="0" fontId="11" fillId="19" borderId="1" xfId="0" applyFont="1" applyFill="1" applyBorder="1" applyAlignment="1" applyProtection="1">
      <alignment horizontal="left" vertical="center" wrapText="1"/>
    </xf>
    <xf numFmtId="0" fontId="39" fillId="18" borderId="1" xfId="0" applyFont="1" applyFill="1" applyBorder="1" applyAlignment="1" applyProtection="1">
      <alignment horizontal="center" vertical="center" wrapText="1"/>
    </xf>
    <xf numFmtId="0" fontId="37" fillId="0" borderId="2" xfId="0" applyFont="1" applyBorder="1" applyAlignment="1" applyProtection="1">
      <alignment horizontal="center" vertical="center" wrapText="1"/>
    </xf>
    <xf numFmtId="0" fontId="1" fillId="7" borderId="1" xfId="0" applyFont="1" applyFill="1" applyBorder="1" applyAlignment="1" applyProtection="1">
      <alignment horizontal="left" vertical="top" wrapText="1"/>
    </xf>
    <xf numFmtId="0" fontId="37" fillId="7" borderId="76" xfId="0" applyFont="1" applyFill="1" applyBorder="1" applyAlignment="1" applyProtection="1">
      <alignment horizontal="center" vertical="center" wrapText="1"/>
    </xf>
    <xf numFmtId="0" fontId="36" fillId="0" borderId="1" xfId="0" applyFont="1" applyBorder="1" applyAlignment="1" applyProtection="1">
      <alignment horizontal="center" vertical="center" wrapText="1"/>
    </xf>
    <xf numFmtId="0" fontId="36" fillId="7" borderId="124" xfId="0" applyFont="1" applyFill="1" applyBorder="1" applyAlignment="1" applyProtection="1">
      <alignment horizontal="center" vertical="center" wrapText="1"/>
    </xf>
    <xf numFmtId="0" fontId="36" fillId="7" borderId="43" xfId="0" applyFont="1" applyFill="1" applyBorder="1" applyAlignment="1" applyProtection="1">
      <alignment horizontal="center" vertical="center" wrapText="1"/>
    </xf>
    <xf numFmtId="0" fontId="36" fillId="0" borderId="99" xfId="0" applyFont="1" applyBorder="1" applyAlignment="1" applyProtection="1">
      <alignment horizontal="center" vertical="center" wrapText="1"/>
    </xf>
    <xf numFmtId="0" fontId="39" fillId="18" borderId="1" xfId="0" applyFont="1" applyFill="1" applyBorder="1" applyAlignment="1" applyProtection="1">
      <alignment horizontal="left" vertical="top" wrapText="1"/>
    </xf>
    <xf numFmtId="0" fontId="39" fillId="19" borderId="1" xfId="0" applyFont="1" applyFill="1" applyBorder="1" applyAlignment="1" applyProtection="1">
      <alignment vertical="center" wrapText="1"/>
    </xf>
    <xf numFmtId="0" fontId="1" fillId="7" borderId="1" xfId="0" applyFont="1" applyFill="1" applyBorder="1" applyAlignment="1" applyProtection="1">
      <alignment horizontal="center" vertical="top" wrapText="1"/>
    </xf>
    <xf numFmtId="0" fontId="1" fillId="7" borderId="3" xfId="0" applyFont="1" applyFill="1" applyBorder="1" applyAlignment="1" applyProtection="1">
      <alignment horizontal="center" vertical="center" wrapText="1"/>
    </xf>
    <xf numFmtId="0" fontId="39" fillId="18" borderId="1" xfId="0" applyFont="1" applyFill="1" applyBorder="1" applyAlignment="1" applyProtection="1">
      <alignment vertical="center" wrapText="1"/>
    </xf>
    <xf numFmtId="0" fontId="39" fillId="18" borderId="122" xfId="0" applyFont="1" applyFill="1" applyBorder="1" applyAlignment="1" applyProtection="1">
      <alignment horizontal="left" vertical="center" wrapText="1"/>
    </xf>
    <xf numFmtId="0" fontId="73" fillId="7" borderId="1" xfId="0" applyFont="1" applyFill="1" applyBorder="1" applyAlignment="1" applyProtection="1">
      <alignment horizontal="center" vertical="center" wrapText="1"/>
    </xf>
    <xf numFmtId="1" fontId="36" fillId="0" borderId="1" xfId="0" applyNumberFormat="1" applyFont="1" applyBorder="1" applyAlignment="1" applyProtection="1">
      <alignment horizontal="center" vertical="center" wrapText="1"/>
    </xf>
    <xf numFmtId="0" fontId="36" fillId="7" borderId="125" xfId="0" applyFont="1" applyFill="1" applyBorder="1" applyAlignment="1" applyProtection="1">
      <alignment horizontal="center" vertical="center" wrapText="1"/>
    </xf>
    <xf numFmtId="0" fontId="36" fillId="7" borderId="123"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37" fillId="0" borderId="4" xfId="0" applyFont="1" applyBorder="1" applyAlignment="1" applyProtection="1">
      <alignment horizontal="center" vertical="center" wrapText="1"/>
    </xf>
    <xf numFmtId="0" fontId="1" fillId="7" borderId="1" xfId="0" applyFont="1" applyFill="1" applyBorder="1" applyAlignment="1" applyProtection="1">
      <alignment vertical="top" wrapText="1"/>
    </xf>
    <xf numFmtId="0" fontId="1" fillId="0" borderId="11" xfId="0" applyFont="1" applyBorder="1" applyAlignment="1" applyProtection="1">
      <alignment horizontal="center" vertical="center" wrapText="1"/>
    </xf>
    <xf numFmtId="0" fontId="1" fillId="0" borderId="8" xfId="0" applyFont="1" applyBorder="1" applyAlignment="1" applyProtection="1">
      <alignment horizontal="center" vertical="center" wrapText="1"/>
    </xf>
    <xf numFmtId="0" fontId="36" fillId="7" borderId="87" xfId="0" applyFont="1" applyFill="1" applyBorder="1" applyAlignment="1" applyProtection="1">
      <alignment horizontal="center" vertical="center" wrapText="1"/>
    </xf>
    <xf numFmtId="0" fontId="36" fillId="0" borderId="86" xfId="0" applyFont="1" applyBorder="1" applyAlignment="1" applyProtection="1">
      <alignment horizontal="center" vertical="center" wrapText="1"/>
    </xf>
    <xf numFmtId="0" fontId="36" fillId="0" borderId="79" xfId="0" applyFont="1" applyBorder="1" applyAlignment="1" applyProtection="1">
      <alignment horizontal="center" vertical="center" wrapText="1"/>
    </xf>
    <xf numFmtId="0" fontId="37" fillId="7" borderId="4" xfId="0" applyFont="1" applyFill="1" applyBorder="1" applyAlignment="1" applyProtection="1">
      <alignment horizontal="center" vertical="center" wrapText="1"/>
    </xf>
    <xf numFmtId="0" fontId="47" fillId="0" borderId="4" xfId="0" applyFont="1" applyBorder="1" applyAlignment="1" applyProtection="1">
      <alignment horizontal="center" vertical="center" wrapText="1"/>
    </xf>
    <xf numFmtId="0" fontId="36" fillId="0" borderId="8" xfId="0" applyFont="1" applyBorder="1" applyAlignment="1" applyProtection="1">
      <alignment horizontal="center" vertical="center" wrapText="1"/>
    </xf>
    <xf numFmtId="0" fontId="21" fillId="0" borderId="4" xfId="0" applyFont="1" applyBorder="1" applyAlignment="1" applyProtection="1">
      <alignment horizontal="center" vertical="center" wrapText="1"/>
    </xf>
    <xf numFmtId="0" fontId="68" fillId="7" borderId="1" xfId="0" applyFont="1" applyFill="1" applyBorder="1" applyAlignment="1" applyProtection="1">
      <alignment vertical="center" wrapText="1"/>
    </xf>
    <xf numFmtId="0" fontId="68" fillId="7" borderId="1" xfId="0" applyFont="1" applyFill="1" applyBorder="1" applyAlignment="1" applyProtection="1">
      <alignment horizontal="center" vertical="center" wrapText="1"/>
    </xf>
    <xf numFmtId="0" fontId="69" fillId="7" borderId="111" xfId="0" applyFont="1" applyFill="1" applyBorder="1" applyAlignment="1" applyProtection="1">
      <alignment horizontal="center" vertical="center" wrapText="1"/>
    </xf>
    <xf numFmtId="0" fontId="69" fillId="7" borderId="97" xfId="0" applyFont="1" applyFill="1" applyBorder="1" applyAlignment="1" applyProtection="1">
      <alignment horizontal="center" vertical="center" wrapText="1"/>
    </xf>
    <xf numFmtId="0" fontId="68" fillId="7" borderId="1" xfId="0" applyFont="1" applyFill="1" applyBorder="1" applyAlignment="1" applyProtection="1">
      <alignment horizontal="left" vertical="center" wrapText="1"/>
    </xf>
    <xf numFmtId="0" fontId="68" fillId="7" borderId="1" xfId="0" applyFont="1" applyFill="1" applyBorder="1" applyAlignment="1" applyProtection="1">
      <alignment horizontal="center" vertical="top" wrapText="1"/>
    </xf>
    <xf numFmtId="0" fontId="70" fillId="7" borderId="1" xfId="0" applyFont="1" applyFill="1" applyBorder="1" applyAlignment="1" applyProtection="1">
      <alignment horizontal="center" vertical="center" wrapText="1"/>
    </xf>
    <xf numFmtId="0" fontId="70" fillId="7" borderId="1" xfId="0" applyFont="1" applyFill="1" applyBorder="1" applyAlignment="1" applyProtection="1">
      <alignment vertical="center" wrapText="1"/>
    </xf>
    <xf numFmtId="0" fontId="1" fillId="7" borderId="2" xfId="0" applyFont="1" applyFill="1" applyBorder="1" applyAlignment="1" applyProtection="1">
      <alignment vertical="center" wrapText="1"/>
    </xf>
    <xf numFmtId="0" fontId="11" fillId="18" borderId="1" xfId="0" applyFont="1" applyFill="1" applyBorder="1" applyAlignment="1" applyProtection="1">
      <alignment vertical="center" wrapText="1"/>
    </xf>
    <xf numFmtId="0" fontId="39" fillId="18" borderId="2" xfId="0" applyFont="1" applyFill="1" applyBorder="1" applyAlignment="1" applyProtection="1">
      <alignment vertical="center" wrapText="1"/>
    </xf>
    <xf numFmtId="0" fontId="1" fillId="7" borderId="129" xfId="0" applyFont="1" applyFill="1" applyBorder="1" applyAlignment="1" applyProtection="1">
      <alignment vertical="top" wrapText="1"/>
    </xf>
    <xf numFmtId="0" fontId="76" fillId="7" borderId="1" xfId="0" applyFont="1" applyFill="1" applyBorder="1" applyAlignment="1" applyProtection="1">
      <alignment horizontal="left" vertical="center" wrapText="1"/>
    </xf>
    <xf numFmtId="0" fontId="71" fillId="7" borderId="1" xfId="0" applyFont="1" applyFill="1" applyBorder="1" applyAlignment="1" applyProtection="1">
      <alignment horizontal="left" vertical="center" wrapText="1"/>
    </xf>
    <xf numFmtId="0" fontId="71" fillId="7" borderId="1" xfId="0" applyFont="1" applyFill="1" applyBorder="1" applyAlignment="1" applyProtection="1">
      <alignment horizontal="center" vertical="center" wrapText="1"/>
    </xf>
    <xf numFmtId="0" fontId="39" fillId="18" borderId="1" xfId="0" applyFont="1" applyFill="1" applyBorder="1" applyAlignment="1" applyProtection="1">
      <alignment vertical="top" wrapText="1"/>
    </xf>
    <xf numFmtId="0" fontId="39" fillId="19" borderId="1" xfId="0" applyFont="1" applyFill="1" applyBorder="1" applyAlignment="1" applyProtection="1">
      <alignment vertical="top" wrapText="1"/>
    </xf>
    <xf numFmtId="0" fontId="39" fillId="19" borderId="1" xfId="0" applyFont="1" applyFill="1" applyBorder="1" applyAlignment="1" applyProtection="1">
      <alignment horizontal="center" vertical="center" wrapText="1"/>
    </xf>
    <xf numFmtId="0" fontId="73" fillId="18" borderId="1" xfId="0" applyFont="1" applyFill="1" applyBorder="1" applyAlignment="1" applyProtection="1">
      <alignment horizontal="center" vertical="center" wrapText="1"/>
    </xf>
    <xf numFmtId="0" fontId="62" fillId="7" borderId="1" xfId="0" applyFont="1" applyFill="1" applyBorder="1" applyAlignment="1" applyProtection="1">
      <alignment horizontal="center" vertical="center" wrapText="1"/>
    </xf>
    <xf numFmtId="0" fontId="62" fillId="7" borderId="1" xfId="0" applyFont="1" applyFill="1" applyBorder="1" applyAlignment="1" applyProtection="1">
      <alignment vertical="center" wrapText="1"/>
    </xf>
    <xf numFmtId="0" fontId="11" fillId="7" borderId="8" xfId="0" applyFont="1" applyFill="1" applyBorder="1" applyAlignment="1" applyProtection="1">
      <alignment horizontal="left" vertical="center" wrapText="1"/>
    </xf>
    <xf numFmtId="0" fontId="11" fillId="7" borderId="4" xfId="0" applyFont="1" applyFill="1" applyBorder="1" applyAlignment="1" applyProtection="1">
      <alignment horizontal="center" vertical="center" wrapText="1"/>
    </xf>
    <xf numFmtId="0" fontId="11" fillId="7" borderId="11" xfId="0" applyFont="1" applyFill="1" applyBorder="1" applyAlignment="1" applyProtection="1">
      <alignment horizontal="justify" vertical="center" wrapText="1"/>
    </xf>
    <xf numFmtId="0" fontId="0" fillId="2" borderId="0" xfId="0" applyFill="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9" fillId="11" borderId="54" xfId="5" applyFont="1" applyFill="1" applyBorder="1" applyAlignment="1" applyProtection="1">
      <alignment horizontal="center" vertical="center" wrapText="1"/>
    </xf>
    <xf numFmtId="0" fontId="9" fillId="0" borderId="54" xfId="5" applyFont="1" applyBorder="1" applyAlignment="1" applyProtection="1">
      <alignment horizontal="center" vertical="center" wrapText="1"/>
    </xf>
    <xf numFmtId="0" fontId="9" fillId="0" borderId="55" xfId="5" applyFont="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0" borderId="6" xfId="5" applyFont="1" applyBorder="1" applyAlignment="1" applyProtection="1">
      <alignment horizontal="center" vertical="center" wrapText="1"/>
    </xf>
    <xf numFmtId="0" fontId="9" fillId="0" borderId="50" xfId="5" applyFont="1" applyBorder="1" applyAlignment="1" applyProtection="1">
      <alignment horizontal="center" vertical="center" wrapText="1"/>
    </xf>
    <xf numFmtId="0" fontId="9" fillId="0" borderId="22" xfId="5" applyFont="1" applyBorder="1" applyAlignment="1" applyProtection="1">
      <alignment horizontal="center" vertical="center" wrapText="1"/>
    </xf>
    <xf numFmtId="0" fontId="9" fillId="0" borderId="27" xfId="5" applyFont="1" applyBorder="1" applyAlignment="1" applyProtection="1">
      <alignment horizontal="center" vertical="center" wrapText="1"/>
    </xf>
    <xf numFmtId="0" fontId="9" fillId="11" borderId="0" xfId="5" applyFont="1" applyFill="1" applyAlignment="1" applyProtection="1">
      <alignment horizontal="center" vertical="center" wrapText="1"/>
    </xf>
    <xf numFmtId="0" fontId="9" fillId="0" borderId="0" xfId="5" applyFont="1" applyAlignment="1" applyProtection="1">
      <alignment horizontal="center" vertical="center" wrapText="1"/>
    </xf>
    <xf numFmtId="0" fontId="9" fillId="0" borderId="16" xfId="5" applyFont="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2" fillId="5" borderId="107"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Font="1" applyFill="1" applyBorder="1" applyAlignment="1" applyProtection="1">
      <alignment horizontal="center" vertical="center" textRotation="90" wrapText="1"/>
    </xf>
    <xf numFmtId="0" fontId="3" fillId="7" borderId="2" xfId="0"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2" fillId="5" borderId="56" xfId="0" applyFont="1" applyFill="1" applyBorder="1" applyAlignment="1" applyProtection="1">
      <alignment horizontal="left" vertical="center" wrapText="1"/>
    </xf>
    <xf numFmtId="0" fontId="7" fillId="0" borderId="2" xfId="0"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2" xfId="0" applyFont="1" applyBorder="1" applyAlignment="1" applyProtection="1">
      <alignment horizontal="center" vertical="center" textRotation="90" wrapText="1"/>
    </xf>
    <xf numFmtId="0" fontId="7" fillId="0" borderId="1" xfId="0" applyFont="1" applyBorder="1" applyAlignment="1" applyProtection="1">
      <alignment horizontal="left" vertical="center" wrapText="1"/>
    </xf>
    <xf numFmtId="0" fontId="77" fillId="0" borderId="20" xfId="0" applyFont="1" applyBorder="1" applyAlignment="1" applyProtection="1">
      <alignment horizontal="center" vertical="center" wrapText="1"/>
    </xf>
    <xf numFmtId="0" fontId="77" fillId="0" borderId="22" xfId="0" applyFont="1" applyBorder="1" applyAlignment="1" applyProtection="1">
      <alignment horizontal="center" vertical="center" wrapText="1"/>
    </xf>
    <xf numFmtId="0" fontId="77" fillId="0" borderId="21" xfId="0" applyFont="1" applyBorder="1" applyAlignment="1" applyProtection="1">
      <alignment horizontal="center" vertical="center" wrapText="1"/>
    </xf>
    <xf numFmtId="0" fontId="3" fillId="7" borderId="1" xfId="0" applyFont="1" applyFill="1" applyBorder="1" applyAlignment="1" applyProtection="1">
      <alignment horizontal="center" vertical="center" wrapText="1"/>
    </xf>
    <xf numFmtId="0" fontId="2" fillId="5" borderId="57" xfId="0" applyFont="1" applyFill="1" applyBorder="1" applyAlignment="1" applyProtection="1">
      <alignment horizontal="left" vertical="center" wrapText="1"/>
    </xf>
    <xf numFmtId="0" fontId="7" fillId="0" borderId="12" xfId="0" applyFont="1" applyBorder="1" applyAlignment="1" applyProtection="1">
      <alignment horizontal="left" vertical="center" wrapText="1"/>
    </xf>
    <xf numFmtId="0" fontId="1" fillId="0" borderId="12" xfId="0" applyFont="1" applyBorder="1" applyAlignment="1" applyProtection="1">
      <alignment horizontal="center" vertical="center" wrapText="1"/>
    </xf>
    <xf numFmtId="0" fontId="1" fillId="0" borderId="12" xfId="0" applyFont="1" applyBorder="1" applyAlignment="1" applyProtection="1">
      <alignment horizontal="center" vertical="center" textRotation="90" wrapText="1"/>
    </xf>
    <xf numFmtId="0" fontId="77" fillId="0" borderId="9" xfId="0" applyFont="1" applyBorder="1" applyAlignment="1" applyProtection="1">
      <alignment horizontal="center" vertical="center" wrapText="1"/>
    </xf>
    <xf numFmtId="0" fontId="77" fillId="0" borderId="0" xfId="0" applyFont="1" applyBorder="1" applyAlignment="1" applyProtection="1">
      <alignment horizontal="center" vertical="center" wrapText="1"/>
    </xf>
    <xf numFmtId="0" fontId="77" fillId="0" borderId="10" xfId="0" applyFont="1" applyBorder="1" applyAlignment="1" applyProtection="1">
      <alignment horizontal="center" vertical="center" wrapText="1"/>
    </xf>
    <xf numFmtId="0" fontId="4" fillId="7" borderId="1" xfId="0" applyFont="1" applyFill="1" applyBorder="1" applyAlignment="1" applyProtection="1">
      <alignment horizontal="center" vertical="center" wrapText="1"/>
    </xf>
    <xf numFmtId="9" fontId="1" fillId="7" borderId="1" xfId="0" applyNumberFormat="1" applyFont="1" applyFill="1" applyBorder="1" applyAlignment="1" applyProtection="1">
      <alignment horizontal="center" vertical="center" wrapText="1"/>
    </xf>
    <xf numFmtId="1" fontId="4" fillId="7" borderId="1" xfId="0" applyNumberFormat="1" applyFont="1" applyFill="1" applyBorder="1" applyAlignment="1" applyProtection="1">
      <alignment horizontal="center" vertical="center" wrapText="1"/>
    </xf>
    <xf numFmtId="0" fontId="1" fillId="7" borderId="1" xfId="8" applyNumberFormat="1" applyFont="1" applyFill="1" applyBorder="1" applyAlignment="1" applyProtection="1">
      <alignment horizontal="center" vertical="center" wrapText="1"/>
    </xf>
    <xf numFmtId="0" fontId="11" fillId="7" borderId="2" xfId="0" applyFont="1" applyFill="1" applyBorder="1" applyAlignment="1" applyProtection="1">
      <alignment horizontal="left" vertical="center" wrapText="1"/>
    </xf>
    <xf numFmtId="0" fontId="1" fillId="7" borderId="2" xfId="0" applyFont="1" applyFill="1" applyBorder="1" applyAlignment="1" applyProtection="1">
      <alignment horizontal="left" vertical="center" wrapText="1"/>
    </xf>
    <xf numFmtId="0" fontId="3" fillId="7" borderId="1" xfId="0"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xf>
    <xf numFmtId="0" fontId="7" fillId="0" borderId="4" xfId="0" applyFont="1" applyBorder="1" applyAlignment="1" applyProtection="1">
      <alignment horizontal="left" vertical="center" wrapText="1"/>
    </xf>
    <xf numFmtId="0" fontId="0" fillId="0" borderId="4" xfId="0" applyBorder="1" applyAlignment="1" applyProtection="1">
      <alignment horizontal="left" vertical="center" wrapText="1"/>
    </xf>
    <xf numFmtId="0" fontId="0" fillId="0" borderId="1" xfId="0"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9" fontId="4" fillId="7" borderId="1" xfId="0" applyNumberFormat="1" applyFont="1" applyFill="1" applyBorder="1" applyAlignment="1" applyProtection="1">
      <alignment horizontal="center" vertical="center" wrapText="1"/>
    </xf>
    <xf numFmtId="0" fontId="4" fillId="7" borderId="130" xfId="0" applyFont="1" applyFill="1" applyBorder="1" applyAlignment="1" applyProtection="1">
      <alignment horizontal="center" vertical="center" wrapText="1"/>
    </xf>
    <xf numFmtId="9" fontId="1" fillId="7" borderId="1" xfId="0" applyNumberFormat="1" applyFont="1" applyFill="1" applyBorder="1" applyAlignment="1" applyProtection="1">
      <alignment vertical="center" wrapText="1"/>
    </xf>
    <xf numFmtId="0" fontId="1" fillId="7" borderId="1" xfId="8" applyNumberFormat="1" applyFont="1" applyFill="1" applyBorder="1" applyAlignment="1" applyProtection="1">
      <alignment vertical="center" wrapText="1"/>
    </xf>
    <xf numFmtId="1" fontId="3" fillId="7" borderId="1" xfId="0" applyNumberFormat="1" applyFont="1" applyFill="1" applyBorder="1" applyAlignment="1" applyProtection="1">
      <alignment horizontal="center" vertical="center" wrapText="1"/>
    </xf>
    <xf numFmtId="9" fontId="11" fillId="7" borderId="1" xfId="0" applyNumberFormat="1" applyFont="1" applyFill="1" applyBorder="1" applyAlignment="1" applyProtection="1">
      <alignment horizontal="center" vertical="center" wrapText="1"/>
    </xf>
    <xf numFmtId="0" fontId="11" fillId="7" borderId="1" xfId="8" applyNumberFormat="1" applyFont="1" applyFill="1" applyBorder="1" applyAlignment="1" applyProtection="1">
      <alignment horizontal="center" vertical="center" wrapText="1"/>
    </xf>
    <xf numFmtId="0" fontId="1" fillId="7" borderId="5" xfId="0" applyFont="1" applyFill="1" applyBorder="1" applyAlignment="1" applyProtection="1">
      <alignment horizontal="left" vertical="center" wrapText="1"/>
    </xf>
    <xf numFmtId="9" fontId="1" fillId="7" borderId="3" xfId="0" applyNumberFormat="1" applyFont="1" applyFill="1" applyBorder="1" applyAlignment="1" applyProtection="1">
      <alignment horizontal="center" vertical="center" wrapText="1"/>
    </xf>
    <xf numFmtId="9" fontId="4" fillId="7" borderId="2" xfId="0" applyNumberFormat="1" applyFont="1" applyFill="1" applyBorder="1" applyAlignment="1" applyProtection="1">
      <alignment horizontal="left" vertical="center" wrapText="1"/>
    </xf>
    <xf numFmtId="9" fontId="1" fillId="7" borderId="2" xfId="0" applyNumberFormat="1" applyFont="1" applyFill="1" applyBorder="1" applyAlignment="1" applyProtection="1">
      <alignment horizontal="left" vertical="center" wrapText="1"/>
    </xf>
    <xf numFmtId="0" fontId="1" fillId="7" borderId="12" xfId="0" applyFont="1" applyFill="1" applyBorder="1" applyAlignment="1" applyProtection="1">
      <alignment horizontal="left" vertical="center" wrapText="1"/>
    </xf>
    <xf numFmtId="0" fontId="0" fillId="0" borderId="12" xfId="0" applyBorder="1" applyAlignment="1" applyProtection="1">
      <alignment horizontal="left" vertical="center" wrapText="1"/>
    </xf>
    <xf numFmtId="0" fontId="1" fillId="0" borderId="4" xfId="0" applyFont="1" applyBorder="1" applyAlignment="1" applyProtection="1">
      <alignment horizontal="center" vertical="center" wrapText="1"/>
    </xf>
    <xf numFmtId="0" fontId="1" fillId="0" borderId="4" xfId="0" applyFont="1" applyBorder="1" applyAlignment="1" applyProtection="1">
      <alignment horizontal="center" vertical="center" textRotation="90" wrapText="1"/>
    </xf>
    <xf numFmtId="0" fontId="77" fillId="0" borderId="11" xfId="0" applyFont="1" applyBorder="1" applyAlignment="1" applyProtection="1">
      <alignment horizontal="center" vertical="center" wrapText="1"/>
    </xf>
    <xf numFmtId="0" fontId="77" fillId="0" borderId="7" xfId="0" applyFont="1" applyBorder="1" applyAlignment="1" applyProtection="1">
      <alignment horizontal="center" vertical="center" wrapText="1"/>
    </xf>
    <xf numFmtId="0" fontId="77" fillId="0" borderId="8" xfId="0" applyFont="1" applyBorder="1" applyAlignment="1" applyProtection="1">
      <alignment horizontal="center" vertical="center" wrapText="1"/>
    </xf>
    <xf numFmtId="0" fontId="1" fillId="7" borderId="4" xfId="0" applyFont="1" applyFill="1" applyBorder="1" applyAlignment="1" applyProtection="1">
      <alignment horizontal="left" vertical="center" wrapText="1"/>
    </xf>
    <xf numFmtId="0" fontId="2" fillId="5" borderId="56" xfId="0" applyFont="1" applyFill="1" applyBorder="1" applyAlignment="1" applyProtection="1">
      <alignment vertical="center" wrapText="1"/>
    </xf>
    <xf numFmtId="0" fontId="80" fillId="0" borderId="20" xfId="0" applyFont="1" applyBorder="1" applyAlignment="1" applyProtection="1">
      <alignment horizontal="center" vertical="center" wrapText="1"/>
    </xf>
    <xf numFmtId="0" fontId="80" fillId="0" borderId="22" xfId="0" applyFont="1" applyBorder="1" applyAlignment="1" applyProtection="1">
      <alignment horizontal="center" vertical="center" wrapText="1"/>
    </xf>
    <xf numFmtId="0" fontId="80" fillId="0" borderId="21" xfId="0" applyFont="1" applyBorder="1" applyAlignment="1" applyProtection="1">
      <alignment horizontal="center" vertical="center" wrapText="1"/>
    </xf>
    <xf numFmtId="0" fontId="2" fillId="5" borderId="57" xfId="0" applyFont="1" applyFill="1" applyBorder="1" applyAlignment="1" applyProtection="1">
      <alignment vertical="center" wrapText="1"/>
    </xf>
    <xf numFmtId="0" fontId="80" fillId="0" borderId="9" xfId="0" applyFont="1" applyBorder="1" applyAlignment="1" applyProtection="1">
      <alignment horizontal="center" vertical="center" wrapText="1"/>
    </xf>
    <xf numFmtId="0" fontId="80" fillId="0" borderId="0" xfId="0" applyFont="1" applyBorder="1" applyAlignment="1" applyProtection="1">
      <alignment horizontal="center" vertical="center" wrapText="1"/>
    </xf>
    <xf numFmtId="0" fontId="80" fillId="0" borderId="10" xfId="0" applyFont="1" applyBorder="1" applyAlignment="1" applyProtection="1">
      <alignment horizontal="center" vertical="center" wrapText="1"/>
    </xf>
    <xf numFmtId="0" fontId="80" fillId="0" borderId="11" xfId="0" applyFont="1" applyBorder="1" applyAlignment="1" applyProtection="1">
      <alignment horizontal="center" vertical="center" wrapText="1"/>
    </xf>
    <xf numFmtId="0" fontId="80" fillId="0" borderId="7" xfId="0" applyFont="1" applyBorder="1" applyAlignment="1" applyProtection="1">
      <alignment horizontal="center" vertical="center" wrapText="1"/>
    </xf>
    <xf numFmtId="0" fontId="80" fillId="0" borderId="8" xfId="0" applyFont="1" applyBorder="1" applyAlignment="1" applyProtection="1">
      <alignment horizontal="center" vertical="center" wrapText="1"/>
    </xf>
    <xf numFmtId="0" fontId="11" fillId="7" borderId="4" xfId="0" applyFont="1" applyFill="1" applyBorder="1" applyAlignment="1" applyProtection="1">
      <alignment horizontal="left" vertical="center" wrapText="1"/>
    </xf>
    <xf numFmtId="0" fontId="1" fillId="7" borderId="2" xfId="0" applyFont="1" applyFill="1" applyBorder="1" applyAlignment="1" applyProtection="1">
      <alignment horizontal="left" vertical="center" wrapText="1"/>
    </xf>
    <xf numFmtId="0" fontId="74" fillId="18" borderId="1" xfId="0" applyFont="1" applyFill="1" applyBorder="1" applyAlignment="1" applyProtection="1">
      <alignment horizontal="center" vertical="center" wrapText="1"/>
    </xf>
    <xf numFmtId="49" fontId="4" fillId="7" borderId="1" xfId="0" applyNumberFormat="1" applyFont="1" applyFill="1" applyBorder="1" applyAlignment="1" applyProtection="1">
      <alignment horizontal="center" vertical="center" wrapText="1"/>
    </xf>
    <xf numFmtId="49" fontId="1" fillId="7" borderId="1" xfId="0" applyNumberFormat="1" applyFont="1" applyFill="1" applyBorder="1" applyAlignment="1" applyProtection="1">
      <alignment horizontal="center" vertical="center" wrapText="1"/>
    </xf>
    <xf numFmtId="0" fontId="4" fillId="7" borderId="1" xfId="0" applyNumberFormat="1" applyFont="1" applyFill="1" applyBorder="1" applyAlignment="1" applyProtection="1">
      <alignment horizontal="center" vertical="center" wrapText="1"/>
    </xf>
    <xf numFmtId="0" fontId="74" fillId="16" borderId="1" xfId="0" applyFont="1" applyFill="1" applyBorder="1" applyAlignment="1" applyProtection="1">
      <alignment horizontal="center" vertical="center" wrapText="1"/>
    </xf>
    <xf numFmtId="0" fontId="11" fillId="17" borderId="1" xfId="0" applyFont="1" applyFill="1" applyBorder="1" applyAlignment="1" applyProtection="1">
      <alignment horizontal="left" vertical="center" wrapText="1"/>
    </xf>
    <xf numFmtId="0" fontId="3" fillId="16" borderId="1" xfId="0" applyFont="1" applyFill="1" applyBorder="1" applyAlignment="1" applyProtection="1">
      <alignment horizontal="center" vertical="center" wrapText="1"/>
    </xf>
    <xf numFmtId="0" fontId="11" fillId="16" borderId="1" xfId="0" applyFont="1" applyFill="1" applyBorder="1" applyAlignment="1" applyProtection="1">
      <alignment horizontal="center" vertical="center" wrapText="1"/>
    </xf>
    <xf numFmtId="0" fontId="39" fillId="19" borderId="2" xfId="0" applyFont="1" applyFill="1" applyBorder="1" applyAlignment="1" applyProtection="1">
      <alignment horizontal="left" vertical="center" wrapText="1"/>
    </xf>
    <xf numFmtId="0" fontId="74" fillId="19" borderId="2" xfId="0" applyFont="1" applyFill="1" applyBorder="1" applyAlignment="1" applyProtection="1">
      <alignment horizontal="center" vertical="center" wrapText="1"/>
    </xf>
    <xf numFmtId="0" fontId="39" fillId="19" borderId="2" xfId="0" applyFont="1" applyFill="1" applyBorder="1" applyAlignment="1" applyProtection="1">
      <alignment horizontal="center" vertical="center" wrapText="1"/>
    </xf>
    <xf numFmtId="0" fontId="63" fillId="16" borderId="2" xfId="0" applyFont="1" applyFill="1" applyBorder="1" applyAlignment="1" applyProtection="1">
      <alignment horizontal="center" vertical="center" wrapText="1"/>
    </xf>
    <xf numFmtId="0" fontId="74" fillId="19" borderId="4" xfId="0" applyFont="1" applyFill="1" applyBorder="1" applyAlignment="1" applyProtection="1">
      <alignment horizontal="center" vertical="center" wrapText="1"/>
    </xf>
    <xf numFmtId="0" fontId="39" fillId="19" borderId="4" xfId="0" applyFont="1" applyFill="1" applyBorder="1" applyAlignment="1" applyProtection="1">
      <alignment horizontal="center" vertical="center" wrapText="1"/>
    </xf>
    <xf numFmtId="0" fontId="63" fillId="16" borderId="4"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4" xfId="0" applyFont="1" applyFill="1" applyBorder="1" applyAlignment="1" applyProtection="1">
      <alignment horizontal="center" vertical="center" wrapText="1"/>
    </xf>
    <xf numFmtId="9" fontId="74" fillId="18" borderId="1" xfId="0" applyNumberFormat="1" applyFont="1" applyFill="1" applyBorder="1" applyAlignment="1" applyProtection="1">
      <alignment horizontal="center" vertical="center" wrapText="1"/>
    </xf>
    <xf numFmtId="9" fontId="39" fillId="18" borderId="1" xfId="0" applyNumberFormat="1" applyFont="1" applyFill="1" applyBorder="1" applyAlignment="1" applyProtection="1">
      <alignment horizontal="center" vertical="center" wrapText="1"/>
    </xf>
    <xf numFmtId="0" fontId="72" fillId="18" borderId="1" xfId="0" applyFont="1" applyFill="1" applyBorder="1" applyAlignment="1" applyProtection="1">
      <alignment horizontal="left" vertical="center" wrapText="1"/>
    </xf>
    <xf numFmtId="0" fontId="72" fillId="18" borderId="1" xfId="0" applyFont="1" applyFill="1" applyBorder="1" applyAlignment="1" applyProtection="1">
      <alignment horizontal="left" vertical="top" wrapText="1"/>
    </xf>
    <xf numFmtId="0" fontId="75" fillId="18" borderId="1" xfId="0" applyFont="1" applyFill="1" applyBorder="1" applyAlignment="1" applyProtection="1">
      <alignment horizontal="center" vertical="center" wrapText="1"/>
    </xf>
    <xf numFmtId="0" fontId="72" fillId="18" borderId="1" xfId="0" applyFont="1" applyFill="1" applyBorder="1" applyAlignment="1" applyProtection="1">
      <alignment horizontal="center" vertical="center" wrapText="1"/>
    </xf>
    <xf numFmtId="0" fontId="39" fillId="18" borderId="2" xfId="0" applyFont="1" applyFill="1" applyBorder="1" applyAlignment="1" applyProtection="1">
      <alignment horizontal="left" vertical="center" wrapText="1"/>
    </xf>
    <xf numFmtId="0" fontId="4" fillId="7" borderId="12" xfId="0" applyFont="1" applyFill="1" applyBorder="1" applyAlignment="1" applyProtection="1">
      <alignment horizontal="center" vertical="center" wrapText="1"/>
    </xf>
    <xf numFmtId="0" fontId="1" fillId="7" borderId="12" xfId="0" applyFont="1" applyFill="1" applyBorder="1" applyAlignment="1" applyProtection="1">
      <alignment horizontal="center" vertical="center" wrapText="1"/>
    </xf>
    <xf numFmtId="0" fontId="78" fillId="0" borderId="20" xfId="0" applyFont="1" applyBorder="1" applyAlignment="1" applyProtection="1">
      <alignment horizontal="center" vertical="center" wrapText="1"/>
    </xf>
    <xf numFmtId="0" fontId="78" fillId="0" borderId="22" xfId="0" applyFont="1" applyBorder="1" applyAlignment="1" applyProtection="1">
      <alignment horizontal="center" vertical="center" wrapText="1"/>
    </xf>
    <xf numFmtId="0" fontId="78" fillId="0" borderId="21" xfId="0" applyFont="1" applyBorder="1" applyAlignment="1" applyProtection="1">
      <alignment horizontal="center" vertical="center" wrapText="1"/>
    </xf>
    <xf numFmtId="0" fontId="11" fillId="7" borderId="1" xfId="0" applyFont="1" applyFill="1" applyBorder="1" applyAlignment="1" applyProtection="1">
      <alignment horizontal="left" vertical="top" wrapText="1"/>
    </xf>
    <xf numFmtId="9" fontId="3" fillId="7" borderId="1" xfId="0" applyNumberFormat="1" applyFont="1" applyFill="1" applyBorder="1" applyAlignment="1" applyProtection="1">
      <alignment horizontal="center" vertical="center" wrapText="1"/>
    </xf>
    <xf numFmtId="0" fontId="78" fillId="0" borderId="9" xfId="0" applyFont="1" applyBorder="1" applyAlignment="1" applyProtection="1">
      <alignment horizontal="center" vertical="center" wrapText="1"/>
    </xf>
    <xf numFmtId="0" fontId="78" fillId="0" borderId="0" xfId="0" applyFont="1" applyBorder="1" applyAlignment="1" applyProtection="1">
      <alignment horizontal="center" vertical="center" wrapText="1"/>
    </xf>
    <xf numFmtId="0" fontId="78" fillId="0" borderId="10" xfId="0" applyFont="1" applyBorder="1" applyAlignment="1" applyProtection="1">
      <alignment horizontal="center" vertical="center" wrapText="1"/>
    </xf>
    <xf numFmtId="1" fontId="11" fillId="7" borderId="1" xfId="7" applyNumberFormat="1" applyFont="1" applyFill="1" applyBorder="1" applyAlignment="1" applyProtection="1">
      <alignment horizontal="center" vertical="center" wrapText="1"/>
    </xf>
    <xf numFmtId="0" fontId="78" fillId="0" borderId="11" xfId="0" applyFont="1" applyBorder="1" applyAlignment="1" applyProtection="1">
      <alignment horizontal="center" vertical="center" wrapText="1"/>
    </xf>
    <xf numFmtId="0" fontId="78" fillId="0" borderId="7" xfId="0" applyFont="1" applyBorder="1" applyAlignment="1" applyProtection="1">
      <alignment horizontal="center" vertical="center" wrapText="1"/>
    </xf>
    <xf numFmtId="0" fontId="78" fillId="0" borderId="8" xfId="0" applyFont="1" applyBorder="1" applyAlignment="1" applyProtection="1">
      <alignment horizontal="center" vertical="center" wrapText="1"/>
    </xf>
    <xf numFmtId="0" fontId="81" fillId="0" borderId="20" xfId="0" applyFont="1" applyBorder="1" applyAlignment="1" applyProtection="1">
      <alignment horizontal="center" vertical="center" wrapText="1"/>
    </xf>
    <xf numFmtId="0" fontId="81" fillId="0" borderId="22" xfId="0" applyFont="1" applyBorder="1" applyAlignment="1" applyProtection="1">
      <alignment horizontal="center" vertical="center" wrapText="1"/>
    </xf>
    <xf numFmtId="0" fontId="81" fillId="0" borderId="21" xfId="0" applyFont="1" applyBorder="1" applyAlignment="1" applyProtection="1">
      <alignment horizontal="center" vertical="center" wrapText="1"/>
    </xf>
    <xf numFmtId="0" fontId="81" fillId="0" borderId="9" xfId="0" applyFont="1" applyBorder="1" applyAlignment="1" applyProtection="1">
      <alignment horizontal="center" vertical="center" wrapText="1"/>
    </xf>
    <xf numFmtId="0" fontId="81" fillId="0" borderId="0" xfId="0" applyFont="1" applyBorder="1" applyAlignment="1" applyProtection="1">
      <alignment horizontal="center" vertical="center" wrapText="1"/>
    </xf>
    <xf numFmtId="0" fontId="81" fillId="0" borderId="10" xfId="0" applyFont="1" applyBorder="1" applyAlignment="1" applyProtection="1">
      <alignment horizontal="center" vertical="center" wrapText="1"/>
    </xf>
    <xf numFmtId="9" fontId="4" fillId="7" borderId="1" xfId="7" applyFont="1" applyFill="1" applyBorder="1" applyAlignment="1" applyProtection="1">
      <alignment horizontal="center" vertical="center" wrapText="1"/>
    </xf>
    <xf numFmtId="9" fontId="1" fillId="7" borderId="1" xfId="7"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0" fontId="55" fillId="0" borderId="2" xfId="0" applyFont="1" applyFill="1" applyBorder="1" applyAlignment="1" applyProtection="1">
      <alignment horizontal="left" vertical="center" wrapText="1"/>
    </xf>
    <xf numFmtId="0" fontId="55" fillId="0" borderId="4" xfId="0" applyFont="1" applyFill="1" applyBorder="1" applyAlignment="1" applyProtection="1">
      <alignment horizontal="left"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0" fontId="3" fillId="18" borderId="1" xfId="0" applyFont="1" applyFill="1" applyBorder="1" applyAlignment="1" applyProtection="1">
      <alignment horizontal="center" vertical="center" wrapText="1"/>
    </xf>
    <xf numFmtId="0" fontId="74" fillId="19" borderId="1" xfId="0" applyFont="1" applyFill="1" applyBorder="1" applyAlignment="1" applyProtection="1">
      <alignment horizontal="center" vertical="center" wrapText="1"/>
    </xf>
    <xf numFmtId="0" fontId="81" fillId="0" borderId="11" xfId="0" applyFont="1" applyBorder="1" applyAlignment="1" applyProtection="1">
      <alignment horizontal="center" vertical="center" wrapText="1"/>
    </xf>
    <xf numFmtId="0" fontId="81" fillId="0" borderId="7" xfId="0" applyFont="1" applyBorder="1" applyAlignment="1" applyProtection="1">
      <alignment horizontal="center" vertical="center" wrapText="1"/>
    </xf>
    <xf numFmtId="0" fontId="81" fillId="0" borderId="8" xfId="0" applyFont="1" applyBorder="1" applyAlignment="1" applyProtection="1">
      <alignment horizontal="center" vertical="center" wrapText="1"/>
    </xf>
    <xf numFmtId="1" fontId="4" fillId="7" borderId="1" xfId="7" applyNumberFormat="1" applyFont="1" applyFill="1" applyBorder="1" applyAlignment="1" applyProtection="1">
      <alignment horizontal="center" vertical="center" wrapText="1"/>
    </xf>
    <xf numFmtId="0" fontId="1" fillId="7" borderId="1" xfId="0" applyNumberFormat="1" applyFont="1" applyFill="1" applyBorder="1" applyAlignment="1" applyProtection="1">
      <alignment horizontal="center" vertical="center" wrapText="1"/>
    </xf>
    <xf numFmtId="0" fontId="74" fillId="18" borderId="2" xfId="0" applyFont="1" applyFill="1" applyBorder="1" applyAlignment="1" applyProtection="1">
      <alignment horizontal="center" vertical="center" wrapText="1"/>
    </xf>
    <xf numFmtId="0" fontId="39" fillId="18" borderId="2" xfId="0" applyFont="1" applyFill="1" applyBorder="1" applyAlignment="1" applyProtection="1">
      <alignment horizontal="center" vertical="center" wrapText="1"/>
    </xf>
    <xf numFmtId="0" fontId="74" fillId="18" borderId="4" xfId="0" applyFont="1" applyFill="1" applyBorder="1" applyAlignment="1" applyProtection="1">
      <alignment horizontal="center" vertical="center" wrapText="1"/>
    </xf>
    <xf numFmtId="0" fontId="39" fillId="18" borderId="4" xfId="0" applyFont="1" applyFill="1" applyBorder="1" applyAlignment="1" applyProtection="1">
      <alignment horizontal="center" vertical="center" wrapText="1"/>
    </xf>
    <xf numFmtId="49" fontId="4" fillId="7" borderId="2" xfId="0" applyNumberFormat="1"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49" fontId="1" fillId="7" borderId="2" xfId="0" applyNumberFormat="1" applyFont="1" applyFill="1" applyBorder="1" applyAlignment="1" applyProtection="1">
      <alignment horizontal="center" vertical="center" wrapText="1"/>
    </xf>
    <xf numFmtId="49" fontId="4" fillId="7" borderId="4"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49" fontId="1" fillId="7" borderId="4" xfId="0" applyNumberFormat="1" applyFont="1" applyFill="1" applyBorder="1" applyAlignment="1" applyProtection="1">
      <alignment horizontal="center" vertical="center" wrapText="1"/>
    </xf>
    <xf numFmtId="1" fontId="4" fillId="7" borderId="2" xfId="0"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4" fillId="7" borderId="4"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1" fontId="11" fillId="7" borderId="1" xfId="0" applyNumberFormat="1" applyFont="1" applyFill="1" applyBorder="1" applyAlignment="1" applyProtection="1">
      <alignment horizontal="center" vertical="center" wrapText="1"/>
    </xf>
    <xf numFmtId="1" fontId="4" fillId="7" borderId="2" xfId="7" applyNumberFormat="1" applyFont="1" applyFill="1" applyBorder="1" applyAlignment="1" applyProtection="1">
      <alignment horizontal="center" vertical="center" wrapText="1"/>
    </xf>
    <xf numFmtId="1" fontId="4" fillId="7" borderId="4" xfId="7" applyNumberFormat="1" applyFont="1" applyFill="1" applyBorder="1" applyAlignment="1" applyProtection="1">
      <alignment horizontal="center" vertical="center" wrapText="1"/>
    </xf>
    <xf numFmtId="1" fontId="3" fillId="7" borderId="1" xfId="7" applyNumberFormat="1" applyFont="1" applyFill="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7" xfId="0" applyFont="1" applyBorder="1" applyAlignment="1" applyProtection="1">
      <alignment horizontal="center" vertical="center" wrapText="1"/>
    </xf>
    <xf numFmtId="0" fontId="2" fillId="5" borderId="1" xfId="0" applyFont="1" applyFill="1" applyBorder="1" applyAlignment="1" applyProtection="1">
      <alignment horizontal="left" vertical="center" wrapText="1"/>
    </xf>
    <xf numFmtId="0" fontId="82" fillId="0" borderId="20" xfId="0" applyFont="1" applyBorder="1" applyAlignment="1" applyProtection="1">
      <alignment horizontal="center" vertical="center" wrapText="1"/>
    </xf>
    <xf numFmtId="0" fontId="82" fillId="0" borderId="22" xfId="0" applyFont="1" applyBorder="1" applyAlignment="1" applyProtection="1">
      <alignment horizontal="center" vertical="center" wrapText="1"/>
    </xf>
    <xf numFmtId="0" fontId="82" fillId="0" borderId="21" xfId="0" applyFont="1" applyBorder="1" applyAlignment="1" applyProtection="1">
      <alignment horizontal="center" vertical="center" wrapText="1"/>
    </xf>
    <xf numFmtId="0" fontId="82" fillId="0" borderId="9" xfId="0" applyFont="1" applyBorder="1" applyAlignment="1" applyProtection="1">
      <alignment horizontal="center" vertical="center" wrapText="1"/>
    </xf>
    <xf numFmtId="0" fontId="82" fillId="0" borderId="0" xfId="0" applyFont="1" applyBorder="1" applyAlignment="1" applyProtection="1">
      <alignment horizontal="center" vertical="center" wrapText="1"/>
    </xf>
    <xf numFmtId="0" fontId="82" fillId="0" borderId="10" xfId="0" applyFont="1" applyBorder="1" applyAlignment="1" applyProtection="1">
      <alignment horizontal="center" vertical="center" wrapText="1"/>
    </xf>
    <xf numFmtId="0" fontId="82" fillId="0" borderId="11" xfId="0" applyFont="1" applyBorder="1" applyAlignment="1" applyProtection="1">
      <alignment horizontal="center" vertical="center" wrapText="1"/>
    </xf>
    <xf numFmtId="0" fontId="82" fillId="0" borderId="7" xfId="0" applyFont="1" applyBorder="1" applyAlignment="1" applyProtection="1">
      <alignment horizontal="center" vertical="center" wrapText="1"/>
    </xf>
    <xf numFmtId="0" fontId="82" fillId="0" borderId="8" xfId="0" applyFont="1" applyBorder="1" applyAlignment="1" applyProtection="1">
      <alignment horizontal="center" vertical="center" wrapText="1"/>
    </xf>
    <xf numFmtId="0" fontId="71" fillId="7" borderId="2" xfId="0" applyFont="1" applyFill="1" applyBorder="1" applyAlignment="1" applyProtection="1">
      <alignment horizontal="left" vertical="center" wrapText="1"/>
    </xf>
    <xf numFmtId="0" fontId="3" fillId="18" borderId="2" xfId="0" applyFont="1" applyFill="1" applyBorder="1" applyAlignment="1" applyProtection="1">
      <alignment horizontal="center" vertical="center" wrapText="1"/>
    </xf>
    <xf numFmtId="0" fontId="3" fillId="18" borderId="4" xfId="0" applyFont="1" applyFill="1" applyBorder="1" applyAlignment="1" applyProtection="1">
      <alignment horizontal="center" vertical="center" wrapText="1"/>
    </xf>
    <xf numFmtId="0" fontId="79" fillId="0" borderId="20" xfId="0" applyFont="1" applyBorder="1" applyAlignment="1" applyProtection="1">
      <alignment horizontal="center" vertical="center" wrapText="1"/>
    </xf>
    <xf numFmtId="0" fontId="79" fillId="0" borderId="22" xfId="0" applyFont="1" applyBorder="1" applyAlignment="1" applyProtection="1">
      <alignment horizontal="center" vertical="center" wrapText="1"/>
    </xf>
    <xf numFmtId="0" fontId="79" fillId="0" borderId="21" xfId="0" applyFont="1" applyBorder="1" applyAlignment="1" applyProtection="1">
      <alignment horizontal="center" vertical="center" wrapText="1"/>
    </xf>
    <xf numFmtId="0" fontId="79" fillId="0" borderId="9" xfId="0" applyFont="1" applyBorder="1" applyAlignment="1" applyProtection="1">
      <alignment horizontal="center" vertical="center" wrapText="1"/>
    </xf>
    <xf numFmtId="0" fontId="79" fillId="0" borderId="0" xfId="0" applyFont="1" applyBorder="1" applyAlignment="1" applyProtection="1">
      <alignment horizontal="center" vertical="center" wrapText="1"/>
    </xf>
    <xf numFmtId="0" fontId="79" fillId="0" borderId="10" xfId="0" applyFont="1" applyBorder="1" applyAlignment="1" applyProtection="1">
      <alignment horizontal="center" vertical="center" wrapText="1"/>
    </xf>
    <xf numFmtId="9" fontId="4" fillId="7" borderId="2" xfId="7" applyFont="1" applyFill="1" applyBorder="1" applyAlignment="1" applyProtection="1">
      <alignment horizontal="center" vertical="center" wrapText="1"/>
    </xf>
    <xf numFmtId="9" fontId="1" fillId="7" borderId="2" xfId="7" applyFont="1" applyFill="1" applyBorder="1" applyAlignment="1" applyProtection="1">
      <alignment horizontal="center" vertical="center" wrapText="1"/>
    </xf>
    <xf numFmtId="0" fontId="79" fillId="0" borderId="11" xfId="0" applyFont="1" applyBorder="1" applyAlignment="1" applyProtection="1">
      <alignment horizontal="center" vertical="center" wrapText="1"/>
    </xf>
    <xf numFmtId="0" fontId="79" fillId="0" borderId="7" xfId="0" applyFont="1" applyBorder="1" applyAlignment="1" applyProtection="1">
      <alignment horizontal="center" vertical="center" wrapText="1"/>
    </xf>
    <xf numFmtId="0" fontId="79" fillId="0" borderId="8" xfId="0" applyFont="1" applyBorder="1" applyAlignment="1" applyProtection="1">
      <alignment horizontal="center" vertical="center" wrapText="1"/>
    </xf>
    <xf numFmtId="9" fontId="4" fillId="7" borderId="4" xfId="7" applyFont="1" applyFill="1" applyBorder="1" applyAlignment="1" applyProtection="1">
      <alignment horizontal="center" vertical="center" wrapText="1"/>
    </xf>
    <xf numFmtId="9" fontId="1" fillId="7" borderId="4" xfId="7" applyFont="1" applyFill="1" applyBorder="1" applyAlignment="1" applyProtection="1">
      <alignment horizontal="center" vertical="center" wrapText="1"/>
    </xf>
    <xf numFmtId="0" fontId="2" fillId="5" borderId="25" xfId="0" applyFont="1" applyFill="1" applyBorder="1" applyAlignment="1" applyProtection="1">
      <alignment horizontal="left" vertical="center" wrapText="1"/>
    </xf>
    <xf numFmtId="0" fontId="62" fillId="7" borderId="1" xfId="0" applyFont="1" applyFill="1" applyBorder="1" applyAlignment="1" applyProtection="1">
      <alignment horizontal="left" vertical="center" wrapText="1"/>
    </xf>
    <xf numFmtId="0" fontId="62" fillId="7" borderId="2" xfId="0" applyFont="1" applyFill="1" applyBorder="1" applyAlignment="1" applyProtection="1">
      <alignment horizontal="left" vertical="center" wrapText="1"/>
    </xf>
    <xf numFmtId="0" fontId="62" fillId="7" borderId="4" xfId="0" applyFont="1" applyFill="1" applyBorder="1" applyAlignment="1" applyProtection="1">
      <alignment horizontal="left" vertical="center" wrapText="1"/>
    </xf>
    <xf numFmtId="0" fontId="1" fillId="2" borderId="15" xfId="0" applyFont="1" applyFill="1" applyBorder="1" applyAlignment="1" applyProtection="1">
      <alignment horizontal="center" vertical="center"/>
    </xf>
    <xf numFmtId="0" fontId="4" fillId="2" borderId="0" xfId="0" applyFont="1" applyFill="1" applyAlignment="1" applyProtection="1">
      <alignment horizontal="center" vertical="center"/>
    </xf>
    <xf numFmtId="0" fontId="1" fillId="2" borderId="0" xfId="0" applyFont="1" applyFill="1" applyAlignment="1" applyProtection="1">
      <alignment horizontal="center" vertical="center" wrapText="1"/>
    </xf>
    <xf numFmtId="0" fontId="1" fillId="2" borderId="0" xfId="0" applyFont="1" applyFill="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cellXfs>
  <cellStyles count="9">
    <cellStyle name="Hipervínculo" xfId="3" builtinId="8" hidden="1"/>
    <cellStyle name="Hipervínculo" xfId="1" builtinId="8" hidden="1"/>
    <cellStyle name="Hipervínculo" xfId="6" builtinId="8"/>
    <cellStyle name="Hipervínculo visitado" xfId="4" builtinId="9" hidden="1"/>
    <cellStyle name="Hipervínculo visitado" xfId="2" builtinId="9" hidden="1"/>
    <cellStyle name="Moneda" xfId="8" builtinId="4"/>
    <cellStyle name="Normal" xfId="0" builtinId="0"/>
    <cellStyle name="Normal 2" xfId="5"/>
    <cellStyle name="Porcentaje" xfId="7" builtinId="5"/>
  </cellStyles>
  <dxfs count="15">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xdr:col>
      <xdr:colOff>85725</xdr:colOff>
      <xdr:row>2</xdr:row>
      <xdr:rowOff>400050</xdr:rowOff>
    </xdr:from>
    <xdr:to>
      <xdr:col>2</xdr:col>
      <xdr:colOff>895350</xdr:colOff>
      <xdr:row>5</xdr:row>
      <xdr:rowOff>38100</xdr:rowOff>
    </xdr:to>
    <xdr:pic>
      <xdr:nvPicPr>
        <xdr:cNvPr id="5" name="Imagen 4">
          <a:extLst>
            <a:ext uri="{FF2B5EF4-FFF2-40B4-BE49-F238E27FC236}">
              <a16:creationId xmlns:a16="http://schemas.microsoft.com/office/drawing/2014/main" id="{FDA69424-1E2C-4539-AC9F-0F1607273F4C}"/>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1"/>
        <a:stretch>
          <a:fillRect/>
        </a:stretch>
      </xdr:blipFill>
      <xdr:spPr>
        <a:xfrm>
          <a:off x="847725" y="790575"/>
          <a:ext cx="1752600" cy="838200"/>
        </a:xfrm>
        <a:prstGeom prst="rect">
          <a:avLst/>
        </a:prstGeom>
      </xdr:spPr>
    </xdr:pic>
    <xdr:clientData/>
  </xdr:twoCellAnchor>
  <xdr:twoCellAnchor editAs="oneCell">
    <xdr:from>
      <xdr:col>13</xdr:col>
      <xdr:colOff>504825</xdr:colOff>
      <xdr:row>158</xdr:row>
      <xdr:rowOff>161925</xdr:rowOff>
    </xdr:from>
    <xdr:to>
      <xdr:col>16</xdr:col>
      <xdr:colOff>542925</xdr:colOff>
      <xdr:row>163</xdr:row>
      <xdr:rowOff>123825</xdr:rowOff>
    </xdr:to>
    <xdr:pic>
      <xdr:nvPicPr>
        <xdr:cNvPr id="6" name="Imagen 5">
          <a:extLst>
            <a:ext uri="{FF2B5EF4-FFF2-40B4-BE49-F238E27FC236}">
              <a16:creationId xmlns:a16="http://schemas.microsoft.com/office/drawing/2014/main" id="{C912FCCB-AEAA-431C-828D-B30E5C623AE7}"/>
            </a:ext>
            <a:ext uri="{147F2762-F138-4A5C-976F-8EAC2B608ADB}">
              <a16:predDERef xmlns:a16="http://schemas.microsoft.com/office/drawing/2014/main" pred="{FDA69424-1E2C-4539-AC9F-0F1607273F4C}"/>
            </a:ext>
          </a:extLst>
        </xdr:cNvPr>
        <xdr:cNvPicPr>
          <a:picLocks noChangeAspect="1"/>
        </xdr:cNvPicPr>
      </xdr:nvPicPr>
      <xdr:blipFill>
        <a:blip xmlns:r="http://schemas.openxmlformats.org/officeDocument/2006/relationships" r:embed="rId2"/>
        <a:stretch>
          <a:fillRect/>
        </a:stretch>
      </xdr:blipFill>
      <xdr:spPr>
        <a:xfrm>
          <a:off x="11982450" y="39881175"/>
          <a:ext cx="232410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361950</xdr:colOff>
      <xdr:row>26</xdr:row>
      <xdr:rowOff>66675</xdr:rowOff>
    </xdr:from>
    <xdr:to>
      <xdr:col>15</xdr:col>
      <xdr:colOff>714375</xdr:colOff>
      <xdr:row>28</xdr:row>
      <xdr:rowOff>76200</xdr:rowOff>
    </xdr:to>
    <xdr:pic>
      <xdr:nvPicPr>
        <xdr:cNvPr id="3" name="Imagen 2">
          <a:extLst>
            <a:ext uri="{FF2B5EF4-FFF2-40B4-BE49-F238E27FC236}">
              <a16:creationId xmlns:a16="http://schemas.microsoft.com/office/drawing/2014/main" id="{1F0E0E0C-1DFB-4EEF-9073-48FE17EAE3E1}"/>
            </a:ext>
            <a:ext uri="{147F2762-F138-4A5C-976F-8EAC2B608ADB}">
              <a16:predDERef xmlns:a16="http://schemas.microsoft.com/office/drawing/2014/main" pred="{00000000-0008-0000-0100-000002000000}"/>
            </a:ext>
          </a:extLst>
        </xdr:cNvPr>
        <xdr:cNvPicPr>
          <a:picLocks noChangeAspect="1"/>
        </xdr:cNvPicPr>
      </xdr:nvPicPr>
      <xdr:blipFill>
        <a:blip xmlns:r="http://schemas.openxmlformats.org/officeDocument/2006/relationships" r:embed="rId1"/>
        <a:stretch>
          <a:fillRect/>
        </a:stretch>
      </xdr:blipFill>
      <xdr:spPr>
        <a:xfrm>
          <a:off x="11496675" y="15240000"/>
          <a:ext cx="1876425" cy="733425"/>
        </a:xfrm>
        <a:prstGeom prst="rect">
          <a:avLst/>
        </a:prstGeom>
      </xdr:spPr>
    </xdr:pic>
    <xdr:clientData/>
  </xdr:twoCellAnchor>
  <xdr:twoCellAnchor editAs="oneCell">
    <xdr:from>
      <xdr:col>1</xdr:col>
      <xdr:colOff>142875</xdr:colOff>
      <xdr:row>1</xdr:row>
      <xdr:rowOff>476250</xdr:rowOff>
    </xdr:from>
    <xdr:to>
      <xdr:col>2</xdr:col>
      <xdr:colOff>895350</xdr:colOff>
      <xdr:row>4</xdr:row>
      <xdr:rowOff>85725</xdr:rowOff>
    </xdr:to>
    <xdr:pic>
      <xdr:nvPicPr>
        <xdr:cNvPr id="5" name="Imagen 4">
          <a:extLst>
            <a:ext uri="{FF2B5EF4-FFF2-40B4-BE49-F238E27FC236}">
              <a16:creationId xmlns:a16="http://schemas.microsoft.com/office/drawing/2014/main" id="{7126C859-0FB9-4A20-84FD-374D47555F85}"/>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2"/>
        <a:stretch>
          <a:fillRect/>
        </a:stretch>
      </xdr:blipFill>
      <xdr:spPr>
        <a:xfrm>
          <a:off x="904875" y="571500"/>
          <a:ext cx="169545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1</xdr:row>
      <xdr:rowOff>409575</xdr:rowOff>
    </xdr:from>
    <xdr:to>
      <xdr:col>2</xdr:col>
      <xdr:colOff>866775</xdr:colOff>
      <xdr:row>4</xdr:row>
      <xdr:rowOff>57150</xdr:rowOff>
    </xdr:to>
    <xdr:pic>
      <xdr:nvPicPr>
        <xdr:cNvPr id="4" name="Imagen 3">
          <a:extLst>
            <a:ext uri="{FF2B5EF4-FFF2-40B4-BE49-F238E27FC236}">
              <a16:creationId xmlns:a16="http://schemas.microsoft.com/office/drawing/2014/main" id="{8900050E-F38E-4859-BB47-15B74548F84D}"/>
            </a:ext>
            <a:ext uri="{147F2762-F138-4A5C-976F-8EAC2B608ADB}">
              <a16:predDERef xmlns:a16="http://schemas.microsoft.com/office/drawing/2014/main" pred="{1F0E0E0C-1DFB-4EEF-9073-48FE17EAE3E1}"/>
            </a:ext>
          </a:extLst>
        </xdr:cNvPr>
        <xdr:cNvPicPr>
          <a:picLocks noChangeAspect="1"/>
        </xdr:cNvPicPr>
      </xdr:nvPicPr>
      <xdr:blipFill>
        <a:blip xmlns:r="http://schemas.openxmlformats.org/officeDocument/2006/relationships" r:embed="rId1"/>
        <a:stretch>
          <a:fillRect/>
        </a:stretch>
      </xdr:blipFill>
      <xdr:spPr>
        <a:xfrm>
          <a:off x="171450" y="533400"/>
          <a:ext cx="1771650" cy="847725"/>
        </a:xfrm>
        <a:prstGeom prst="rect">
          <a:avLst/>
        </a:prstGeom>
      </xdr:spPr>
    </xdr:pic>
    <xdr:clientData/>
  </xdr:twoCellAnchor>
  <xdr:twoCellAnchor editAs="oneCell">
    <xdr:from>
      <xdr:col>12</xdr:col>
      <xdr:colOff>152400</xdr:colOff>
      <xdr:row>49</xdr:row>
      <xdr:rowOff>133350</xdr:rowOff>
    </xdr:from>
    <xdr:to>
      <xdr:col>12</xdr:col>
      <xdr:colOff>2533650</xdr:colOff>
      <xdr:row>51</xdr:row>
      <xdr:rowOff>171449</xdr:rowOff>
    </xdr:to>
    <xdr:pic>
      <xdr:nvPicPr>
        <xdr:cNvPr id="5" name="Imagen 4">
          <a:extLst>
            <a:ext uri="{FF2B5EF4-FFF2-40B4-BE49-F238E27FC236}">
              <a16:creationId xmlns:a16="http://schemas.microsoft.com/office/drawing/2014/main" id="{2A619063-B22F-4EA3-9DCE-B5B53EEBCA69}"/>
            </a:ext>
            <a:ext uri="{147F2762-F138-4A5C-976F-8EAC2B608ADB}">
              <a16:predDERef xmlns:a16="http://schemas.microsoft.com/office/drawing/2014/main" pred="{8900050E-F38E-4859-BB47-15B74548F84D}"/>
            </a:ext>
          </a:extLst>
        </xdr:cNvPr>
        <xdr:cNvPicPr>
          <a:picLocks noChangeAspect="1"/>
        </xdr:cNvPicPr>
      </xdr:nvPicPr>
      <xdr:blipFill>
        <a:blip xmlns:r="http://schemas.openxmlformats.org/officeDocument/2006/relationships" r:embed="rId2"/>
        <a:stretch>
          <a:fillRect/>
        </a:stretch>
      </xdr:blipFill>
      <xdr:spPr>
        <a:xfrm>
          <a:off x="27051000" y="47148750"/>
          <a:ext cx="2381250" cy="94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485775</xdr:colOff>
      <xdr:row>2</xdr:row>
      <xdr:rowOff>219075</xdr:rowOff>
    </xdr:from>
    <xdr:to>
      <xdr:col>2</xdr:col>
      <xdr:colOff>2286000</xdr:colOff>
      <xdr:row>5</xdr:row>
      <xdr:rowOff>438150</xdr:rowOff>
    </xdr:to>
    <xdr:pic>
      <xdr:nvPicPr>
        <xdr:cNvPr id="5" name="Imagen 4">
          <a:extLst>
            <a:ext uri="{FF2B5EF4-FFF2-40B4-BE49-F238E27FC236}">
              <a16:creationId xmlns:a16="http://schemas.microsoft.com/office/drawing/2014/main" id="{9E52AF40-5B16-472A-8E4D-246C066CD593}"/>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962025" y="609600"/>
          <a:ext cx="2981325" cy="1419225"/>
        </a:xfrm>
        <a:prstGeom prst="rect">
          <a:avLst/>
        </a:prstGeom>
      </xdr:spPr>
    </xdr:pic>
    <xdr:clientData/>
  </xdr:twoCellAnchor>
  <xdr:twoCellAnchor editAs="oneCell">
    <xdr:from>
      <xdr:col>12</xdr:col>
      <xdr:colOff>1295400</xdr:colOff>
      <xdr:row>179</xdr:row>
      <xdr:rowOff>123825</xdr:rowOff>
    </xdr:from>
    <xdr:to>
      <xdr:col>16</xdr:col>
      <xdr:colOff>571500</xdr:colOff>
      <xdr:row>181</xdr:row>
      <xdr:rowOff>723900</xdr:rowOff>
    </xdr:to>
    <xdr:pic>
      <xdr:nvPicPr>
        <xdr:cNvPr id="6" name="Imagen 5">
          <a:extLst>
            <a:ext uri="{FF2B5EF4-FFF2-40B4-BE49-F238E27FC236}">
              <a16:creationId xmlns:a16="http://schemas.microsoft.com/office/drawing/2014/main" id="{FD8E4B71-75CC-4DC7-80F0-C1AE93491FD5}"/>
            </a:ext>
            <a:ext uri="{147F2762-F138-4A5C-976F-8EAC2B608ADB}">
              <a16:predDERef xmlns:a16="http://schemas.microsoft.com/office/drawing/2014/main" pred="{9E52AF40-5B16-472A-8E4D-246C066CD593}"/>
            </a:ext>
          </a:extLst>
        </xdr:cNvPr>
        <xdr:cNvPicPr>
          <a:picLocks noChangeAspect="1"/>
        </xdr:cNvPicPr>
      </xdr:nvPicPr>
      <xdr:blipFill>
        <a:blip xmlns:r="http://schemas.openxmlformats.org/officeDocument/2006/relationships" r:embed="rId2"/>
        <a:stretch>
          <a:fillRect/>
        </a:stretch>
      </xdr:blipFill>
      <xdr:spPr>
        <a:xfrm>
          <a:off x="25355550" y="38938200"/>
          <a:ext cx="2600325" cy="1028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30</xdr:col>
      <xdr:colOff>1790700</xdr:colOff>
      <xdr:row>94</xdr:row>
      <xdr:rowOff>28575</xdr:rowOff>
    </xdr:from>
    <xdr:to>
      <xdr:col>31</xdr:col>
      <xdr:colOff>2019300</xdr:colOff>
      <xdr:row>96</xdr:row>
      <xdr:rowOff>76201</xdr:rowOff>
    </xdr:to>
    <xdr:pic>
      <xdr:nvPicPr>
        <xdr:cNvPr id="3" name="Imagen 2">
          <a:extLst>
            <a:ext uri="{FF2B5EF4-FFF2-40B4-BE49-F238E27FC236}">
              <a16:creationId xmlns:a16="http://schemas.microsoft.com/office/drawing/2014/main" id="{9E13DF2C-4FD5-45E4-A126-E8ECBA58DC68}"/>
            </a:ext>
            <a:ext uri="{147F2762-F138-4A5C-976F-8EAC2B608ADB}">
              <a16:predDERef xmlns:a16="http://schemas.microsoft.com/office/drawing/2014/main" pred="{00000000-0008-0000-0400-000002000000}"/>
            </a:ext>
          </a:extLst>
        </xdr:cNvPr>
        <xdr:cNvPicPr>
          <a:picLocks noChangeAspect="1"/>
        </xdr:cNvPicPr>
      </xdr:nvPicPr>
      <xdr:blipFill>
        <a:blip xmlns:r="http://schemas.openxmlformats.org/officeDocument/2006/relationships" r:embed="rId1"/>
        <a:stretch>
          <a:fillRect/>
        </a:stretch>
      </xdr:blipFill>
      <xdr:spPr>
        <a:xfrm>
          <a:off x="30156150" y="32356425"/>
          <a:ext cx="2409825" cy="952500"/>
        </a:xfrm>
        <a:prstGeom prst="rect">
          <a:avLst/>
        </a:prstGeom>
      </xdr:spPr>
    </xdr:pic>
    <xdr:clientData/>
  </xdr:twoCellAnchor>
  <xdr:twoCellAnchor editAs="oneCell">
    <xdr:from>
      <xdr:col>1</xdr:col>
      <xdr:colOff>628650</xdr:colOff>
      <xdr:row>1</xdr:row>
      <xdr:rowOff>171450</xdr:rowOff>
    </xdr:from>
    <xdr:to>
      <xdr:col>3</xdr:col>
      <xdr:colOff>1438275</xdr:colOff>
      <xdr:row>4</xdr:row>
      <xdr:rowOff>390525</xdr:rowOff>
    </xdr:to>
    <xdr:pic>
      <xdr:nvPicPr>
        <xdr:cNvPr id="4" name="Imagen 3">
          <a:extLst>
            <a:ext uri="{FF2B5EF4-FFF2-40B4-BE49-F238E27FC236}">
              <a16:creationId xmlns:a16="http://schemas.microsoft.com/office/drawing/2014/main" id="{BE63D8A4-1277-4D54-9F01-A27C609CF077}"/>
            </a:ext>
            <a:ext uri="{147F2762-F138-4A5C-976F-8EAC2B608ADB}">
              <a16:predDERef xmlns:a16="http://schemas.microsoft.com/office/drawing/2014/main" pred="{9E13DF2C-4FD5-45E4-A126-E8ECBA58DC68}"/>
            </a:ext>
          </a:extLst>
        </xdr:cNvPr>
        <xdr:cNvPicPr>
          <a:picLocks noChangeAspect="1"/>
        </xdr:cNvPicPr>
      </xdr:nvPicPr>
      <xdr:blipFill>
        <a:blip xmlns:r="http://schemas.openxmlformats.org/officeDocument/2006/relationships" r:embed="rId2"/>
        <a:stretch>
          <a:fillRect/>
        </a:stretch>
      </xdr:blipFill>
      <xdr:spPr>
        <a:xfrm>
          <a:off x="762000" y="314325"/>
          <a:ext cx="2981325" cy="1419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666750</xdr:colOff>
      <xdr:row>1</xdr:row>
      <xdr:rowOff>190500</xdr:rowOff>
    </xdr:from>
    <xdr:to>
      <xdr:col>2</xdr:col>
      <xdr:colOff>1428750</xdr:colOff>
      <xdr:row>4</xdr:row>
      <xdr:rowOff>409575</xdr:rowOff>
    </xdr:to>
    <xdr:pic>
      <xdr:nvPicPr>
        <xdr:cNvPr id="3" name="Imagen 2">
          <a:extLst>
            <a:ext uri="{FF2B5EF4-FFF2-40B4-BE49-F238E27FC236}">
              <a16:creationId xmlns:a16="http://schemas.microsoft.com/office/drawing/2014/main" id="{5503CF22-5616-4706-95F1-0C27755227C6}"/>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809625" y="266700"/>
          <a:ext cx="2981325" cy="1419225"/>
        </a:xfrm>
        <a:prstGeom prst="rect">
          <a:avLst/>
        </a:prstGeom>
      </xdr:spPr>
    </xdr:pic>
    <xdr:clientData/>
  </xdr:twoCellAnchor>
  <xdr:twoCellAnchor editAs="oneCell">
    <xdr:from>
      <xdr:col>43</xdr:col>
      <xdr:colOff>714375</xdr:colOff>
      <xdr:row>391</xdr:row>
      <xdr:rowOff>28575</xdr:rowOff>
    </xdr:from>
    <xdr:to>
      <xdr:col>44</xdr:col>
      <xdr:colOff>2209800</xdr:colOff>
      <xdr:row>392</xdr:row>
      <xdr:rowOff>209551</xdr:rowOff>
    </xdr:to>
    <xdr:pic>
      <xdr:nvPicPr>
        <xdr:cNvPr id="4" name="Imagen 3">
          <a:extLst>
            <a:ext uri="{FF2B5EF4-FFF2-40B4-BE49-F238E27FC236}">
              <a16:creationId xmlns:a16="http://schemas.microsoft.com/office/drawing/2014/main" id="{A53BF9E4-0A0D-427B-99DD-13ED27D27EE7}"/>
            </a:ext>
            <a:ext uri="{147F2762-F138-4A5C-976F-8EAC2B608ADB}">
              <a16:predDERef xmlns:a16="http://schemas.microsoft.com/office/drawing/2014/main" pred="{5503CF22-5616-4706-95F1-0C27755227C6}"/>
            </a:ext>
          </a:extLst>
        </xdr:cNvPr>
        <xdr:cNvPicPr>
          <a:picLocks noChangeAspect="1"/>
        </xdr:cNvPicPr>
      </xdr:nvPicPr>
      <xdr:blipFill>
        <a:blip xmlns:r="http://schemas.openxmlformats.org/officeDocument/2006/relationships" r:embed="rId2"/>
        <a:stretch>
          <a:fillRect/>
        </a:stretch>
      </xdr:blipFill>
      <xdr:spPr>
        <a:xfrm>
          <a:off x="71027925" y="69856350"/>
          <a:ext cx="2600325" cy="10287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1170214</xdr:colOff>
      <xdr:row>1</xdr:row>
      <xdr:rowOff>144587</xdr:rowOff>
    </xdr:from>
    <xdr:to>
      <xdr:col>3</xdr:col>
      <xdr:colOff>1622425</xdr:colOff>
      <xdr:row>4</xdr:row>
      <xdr:rowOff>412749</xdr:rowOff>
    </xdr:to>
    <xdr:pic>
      <xdr:nvPicPr>
        <xdr:cNvPr id="3" name="Imagen 2">
          <a:extLst>
            <a:ext uri="{FF2B5EF4-FFF2-40B4-BE49-F238E27FC236}">
              <a16:creationId xmlns:a16="http://schemas.microsoft.com/office/drawing/2014/main" id="{C5814B12-9D2E-4D59-B65C-998B50AB4D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7214" y="319212"/>
          <a:ext cx="2862036" cy="1649287"/>
        </a:xfrm>
        <a:prstGeom prst="rect">
          <a:avLst/>
        </a:prstGeom>
      </xdr:spPr>
    </xdr:pic>
    <xdr:clientData/>
  </xdr:twoCellAnchor>
  <xdr:twoCellAnchor editAs="oneCell">
    <xdr:from>
      <xdr:col>35</xdr:col>
      <xdr:colOff>0</xdr:colOff>
      <xdr:row>289</xdr:row>
      <xdr:rowOff>47625</xdr:rowOff>
    </xdr:from>
    <xdr:to>
      <xdr:col>41</xdr:col>
      <xdr:colOff>240421</xdr:colOff>
      <xdr:row>295</xdr:row>
      <xdr:rowOff>47625</xdr:rowOff>
    </xdr:to>
    <xdr:pic>
      <xdr:nvPicPr>
        <xdr:cNvPr id="4" name="Imagen 3">
          <a:extLst>
            <a:ext uri="{FF2B5EF4-FFF2-40B4-BE49-F238E27FC236}">
              <a16:creationId xmlns:a16="http://schemas.microsoft.com/office/drawing/2014/main" id="{16DCFF4A-B39E-3075-0624-3BA0AF973B37}"/>
            </a:ext>
          </a:extLst>
        </xdr:cNvPr>
        <xdr:cNvPicPr>
          <a:picLocks noChangeAspect="1"/>
        </xdr:cNvPicPr>
      </xdr:nvPicPr>
      <xdr:blipFill>
        <a:blip xmlns:r="http://schemas.openxmlformats.org/officeDocument/2006/relationships" r:embed="rId2"/>
        <a:stretch>
          <a:fillRect/>
        </a:stretch>
      </xdr:blipFill>
      <xdr:spPr>
        <a:xfrm>
          <a:off x="52720875" y="38274625"/>
          <a:ext cx="2478796" cy="952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xdr:colOff>
      <xdr:row>2</xdr:row>
      <xdr:rowOff>0</xdr:rowOff>
    </xdr:from>
    <xdr:to>
      <xdr:col>2</xdr:col>
      <xdr:colOff>914400</xdr:colOff>
      <xdr:row>4</xdr:row>
      <xdr:rowOff>142875</xdr:rowOff>
    </xdr:to>
    <xdr:pic>
      <xdr:nvPicPr>
        <xdr:cNvPr id="3" name="Imagen 2">
          <a:extLst>
            <a:ext uri="{FF2B5EF4-FFF2-40B4-BE49-F238E27FC236}">
              <a16:creationId xmlns:a16="http://schemas.microsoft.com/office/drawing/2014/main" id="{DE187DB1-ABA7-4395-B7CA-B8FF768EB452}"/>
            </a:ext>
            <a:ext uri="{147F2762-F138-4A5C-976F-8EAC2B608ADB}">
              <a16:predDERef xmlns:a16="http://schemas.microsoft.com/office/drawing/2014/main" pred="{00000000-0008-0000-0000-000003000000}"/>
            </a:ext>
          </a:extLst>
        </xdr:cNvPr>
        <xdr:cNvPicPr>
          <a:picLocks noChangeAspect="1"/>
        </xdr:cNvPicPr>
      </xdr:nvPicPr>
      <xdr:blipFill>
        <a:blip xmlns:r="http://schemas.openxmlformats.org/officeDocument/2006/relationships" r:embed="rId1"/>
        <a:stretch>
          <a:fillRect/>
        </a:stretch>
      </xdr:blipFill>
      <xdr:spPr>
        <a:xfrm>
          <a:off x="219075" y="619125"/>
          <a:ext cx="1771650" cy="847725"/>
        </a:xfrm>
        <a:prstGeom prst="rect">
          <a:avLst/>
        </a:prstGeom>
      </xdr:spPr>
    </xdr:pic>
    <xdr:clientData/>
  </xdr:twoCellAnchor>
  <xdr:twoCellAnchor editAs="oneCell">
    <xdr:from>
      <xdr:col>11</xdr:col>
      <xdr:colOff>57150</xdr:colOff>
      <xdr:row>19</xdr:row>
      <xdr:rowOff>381000</xdr:rowOff>
    </xdr:from>
    <xdr:to>
      <xdr:col>12</xdr:col>
      <xdr:colOff>2371725</xdr:colOff>
      <xdr:row>23</xdr:row>
      <xdr:rowOff>95250</xdr:rowOff>
    </xdr:to>
    <xdr:pic>
      <xdr:nvPicPr>
        <xdr:cNvPr id="4" name="Imagen 3">
          <a:extLst>
            <a:ext uri="{FF2B5EF4-FFF2-40B4-BE49-F238E27FC236}">
              <a16:creationId xmlns:a16="http://schemas.microsoft.com/office/drawing/2014/main" id="{DB72D282-7B5F-4527-8381-D0EE396936CA}"/>
            </a:ext>
            <a:ext uri="{147F2762-F138-4A5C-976F-8EAC2B608ADB}">
              <a16:predDERef xmlns:a16="http://schemas.microsoft.com/office/drawing/2014/main" pred="{DE187DB1-ABA7-4395-B7CA-B8FF768EB452}"/>
            </a:ext>
          </a:extLst>
        </xdr:cNvPr>
        <xdr:cNvPicPr>
          <a:picLocks noChangeAspect="1"/>
        </xdr:cNvPicPr>
      </xdr:nvPicPr>
      <xdr:blipFill>
        <a:blip xmlns:r="http://schemas.openxmlformats.org/officeDocument/2006/relationships" r:embed="rId2"/>
        <a:stretch>
          <a:fillRect/>
        </a:stretch>
      </xdr:blipFill>
      <xdr:spPr>
        <a:xfrm>
          <a:off x="28832175" y="6648450"/>
          <a:ext cx="2600325"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lon.lozano/Downloads/Matriz%20formulaci&#243;n%20-%20MRC%202024%20Vaup&#233;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65"/>
  <sheetViews>
    <sheetView zoomScale="60" zoomScaleNormal="60" workbookViewId="0">
      <selection activeCell="B7" sqref="B7:Q7"/>
    </sheetView>
  </sheetViews>
  <sheetFormatPr baseColWidth="10" defaultColWidth="11.42578125" defaultRowHeight="15" x14ac:dyDescent="0.25"/>
  <cols>
    <col min="1" max="1" width="11.42578125" style="60"/>
    <col min="2" max="2" width="14.140625" style="60" customWidth="1"/>
    <col min="3" max="3" width="14.85546875" style="60" customWidth="1"/>
    <col min="4" max="4" width="15" style="60" customWidth="1"/>
    <col min="5" max="5" width="13" style="60" customWidth="1"/>
    <col min="6" max="6" width="14" style="60" customWidth="1"/>
    <col min="7" max="7" width="13.5703125" style="60" customWidth="1"/>
    <col min="8" max="8" width="14.5703125" style="60" customWidth="1"/>
    <col min="9" max="9" width="14.28515625" style="60" customWidth="1"/>
    <col min="10" max="10" width="11.42578125" style="60"/>
    <col min="11" max="11" width="13" style="60" customWidth="1"/>
    <col min="12" max="12" width="11.42578125" style="60" customWidth="1"/>
    <col min="13" max="13" width="11.42578125" style="60"/>
    <col min="14" max="15" width="11.42578125" style="60" customWidth="1"/>
    <col min="16" max="16" width="11.42578125" style="60"/>
    <col min="17" max="17" width="11.42578125" style="60" customWidth="1"/>
    <col min="18" max="16384" width="11.42578125" style="60"/>
  </cols>
  <sheetData>
    <row r="2" spans="2:17" ht="15.75" thickBot="1" x14ac:dyDescent="0.3"/>
    <row r="3" spans="2:17" s="69" customFormat="1" ht="39" customHeight="1" x14ac:dyDescent="0.25">
      <c r="B3" s="61"/>
      <c r="C3" s="62"/>
      <c r="D3" s="63" t="s">
        <v>0</v>
      </c>
      <c r="E3" s="63"/>
      <c r="F3" s="64" t="s">
        <v>1</v>
      </c>
      <c r="G3" s="65"/>
      <c r="H3" s="65"/>
      <c r="I3" s="65"/>
      <c r="J3" s="65"/>
      <c r="K3" s="65"/>
      <c r="L3" s="65"/>
      <c r="M3" s="66"/>
      <c r="N3" s="63" t="s">
        <v>2</v>
      </c>
      <c r="O3" s="63"/>
      <c r="P3" s="67"/>
      <c r="Q3" s="68"/>
    </row>
    <row r="4" spans="2:17" s="69" customFormat="1" ht="27.75" customHeight="1" x14ac:dyDescent="0.25">
      <c r="B4" s="70"/>
      <c r="C4" s="71"/>
      <c r="D4" s="72" t="s">
        <v>3</v>
      </c>
      <c r="E4" s="72"/>
      <c r="F4" s="73" t="s">
        <v>4</v>
      </c>
      <c r="G4" s="74"/>
      <c r="H4" s="74"/>
      <c r="I4" s="74"/>
      <c r="J4" s="74"/>
      <c r="K4" s="74"/>
      <c r="L4" s="74"/>
      <c r="M4" s="75"/>
      <c r="N4" s="72" t="s">
        <v>5</v>
      </c>
      <c r="O4" s="72"/>
      <c r="P4" s="76"/>
      <c r="Q4" s="77"/>
    </row>
    <row r="5" spans="2:17" s="69" customFormat="1" ht="27.75" customHeight="1" x14ac:dyDescent="0.25">
      <c r="B5" s="70"/>
      <c r="C5" s="71"/>
      <c r="D5" s="72" t="s">
        <v>6</v>
      </c>
      <c r="E5" s="72"/>
      <c r="F5" s="78" t="s">
        <v>7</v>
      </c>
      <c r="G5" s="78"/>
      <c r="H5" s="78"/>
      <c r="I5" s="78"/>
      <c r="J5" s="78"/>
      <c r="K5" s="78"/>
      <c r="L5" s="78"/>
      <c r="M5" s="78"/>
      <c r="N5" s="79" t="s">
        <v>8</v>
      </c>
      <c r="O5" s="80"/>
      <c r="P5" s="81"/>
      <c r="Q5" s="82"/>
    </row>
    <row r="6" spans="2:17" s="69" customFormat="1" ht="42" customHeight="1" thickBot="1" x14ac:dyDescent="0.3">
      <c r="B6" s="83"/>
      <c r="C6" s="84"/>
      <c r="D6" s="85" t="s">
        <v>9</v>
      </c>
      <c r="E6" s="85"/>
      <c r="F6" s="86" t="s">
        <v>10</v>
      </c>
      <c r="G6" s="86"/>
      <c r="H6" s="86"/>
      <c r="I6" s="86"/>
      <c r="J6" s="86"/>
      <c r="K6" s="86"/>
      <c r="L6" s="86"/>
      <c r="M6" s="86"/>
      <c r="N6" s="87"/>
      <c r="O6" s="88"/>
      <c r="P6" s="89"/>
      <c r="Q6" s="90"/>
    </row>
    <row r="7" spans="2:17" ht="23.25" customHeight="1" thickBot="1" x14ac:dyDescent="0.3">
      <c r="B7" s="91" t="s">
        <v>11</v>
      </c>
      <c r="C7" s="92"/>
      <c r="D7" s="92"/>
      <c r="E7" s="92"/>
      <c r="F7" s="92"/>
      <c r="G7" s="92"/>
      <c r="H7" s="92"/>
      <c r="I7" s="92"/>
      <c r="J7" s="92"/>
      <c r="K7" s="92"/>
      <c r="L7" s="92"/>
      <c r="M7" s="92"/>
      <c r="N7" s="92"/>
      <c r="O7" s="92"/>
      <c r="P7" s="92"/>
      <c r="Q7" s="93"/>
    </row>
    <row r="8" spans="2:17" ht="35.25" customHeight="1" x14ac:dyDescent="0.25">
      <c r="B8" s="94" t="s">
        <v>12</v>
      </c>
      <c r="C8" s="95"/>
      <c r="D8" s="95"/>
      <c r="E8" s="95"/>
      <c r="F8" s="95"/>
      <c r="G8" s="95"/>
      <c r="H8" s="95"/>
      <c r="I8" s="95"/>
      <c r="J8" s="95"/>
      <c r="K8" s="95"/>
      <c r="L8" s="95"/>
      <c r="M8" s="95"/>
      <c r="N8" s="95"/>
      <c r="O8" s="95"/>
      <c r="P8" s="95"/>
      <c r="Q8" s="96"/>
    </row>
    <row r="9" spans="2:17" ht="27.75" customHeight="1" thickBot="1" x14ac:dyDescent="0.3">
      <c r="B9" s="97"/>
      <c r="C9" s="98"/>
      <c r="D9" s="98"/>
      <c r="E9" s="98"/>
      <c r="F9" s="98"/>
      <c r="G9" s="98"/>
      <c r="H9" s="98"/>
      <c r="I9" s="98"/>
      <c r="J9" s="98"/>
      <c r="K9" s="98"/>
      <c r="L9" s="98"/>
      <c r="M9" s="98"/>
      <c r="N9" s="98"/>
      <c r="O9" s="98"/>
      <c r="P9" s="98"/>
      <c r="Q9" s="99"/>
    </row>
    <row r="10" spans="2:17" ht="48" customHeight="1" thickTop="1" thickBot="1" x14ac:dyDescent="0.3">
      <c r="B10" s="97"/>
      <c r="C10" s="100" t="s">
        <v>13</v>
      </c>
      <c r="D10" s="101" t="s">
        <v>14</v>
      </c>
      <c r="E10" s="102"/>
      <c r="F10" s="103"/>
      <c r="G10" s="104"/>
      <c r="H10" s="104"/>
      <c r="I10" s="104"/>
      <c r="J10" s="98"/>
      <c r="K10" s="105" t="s">
        <v>15</v>
      </c>
      <c r="L10" s="106"/>
      <c r="M10" s="105" t="s">
        <v>16</v>
      </c>
      <c r="N10" s="106"/>
      <c r="O10" s="107" t="s">
        <v>17</v>
      </c>
      <c r="P10" s="107"/>
      <c r="Q10" s="99"/>
    </row>
    <row r="11" spans="2:17" ht="48" customHeight="1" thickTop="1" thickBot="1" x14ac:dyDescent="0.3">
      <c r="B11" s="97"/>
      <c r="C11" s="100"/>
      <c r="D11" s="101" t="s">
        <v>18</v>
      </c>
      <c r="E11" s="108"/>
      <c r="F11" s="103"/>
      <c r="G11" s="103"/>
      <c r="H11" s="104"/>
      <c r="I11" s="104"/>
      <c r="J11" s="98"/>
      <c r="K11" s="109" t="s">
        <v>19</v>
      </c>
      <c r="L11" s="110"/>
      <c r="M11" s="109" t="s">
        <v>20</v>
      </c>
      <c r="N11" s="110"/>
      <c r="O11" s="111" t="s">
        <v>21</v>
      </c>
      <c r="P11" s="111"/>
      <c r="Q11" s="99"/>
    </row>
    <row r="12" spans="2:17" ht="48" customHeight="1" thickTop="1" thickBot="1" x14ac:dyDescent="0.3">
      <c r="B12" s="97"/>
      <c r="C12" s="100"/>
      <c r="D12" s="101" t="s">
        <v>22</v>
      </c>
      <c r="E12" s="112"/>
      <c r="F12" s="113"/>
      <c r="G12" s="103"/>
      <c r="H12" s="104"/>
      <c r="I12" s="104"/>
      <c r="J12" s="98"/>
      <c r="K12" s="109" t="s">
        <v>19</v>
      </c>
      <c r="L12" s="110"/>
      <c r="M12" s="109" t="s">
        <v>18</v>
      </c>
      <c r="N12" s="110"/>
      <c r="O12" s="111" t="s">
        <v>21</v>
      </c>
      <c r="P12" s="111"/>
      <c r="Q12" s="99"/>
    </row>
    <row r="13" spans="2:17" ht="48" customHeight="1" thickTop="1" thickBot="1" x14ac:dyDescent="0.3">
      <c r="B13" s="97"/>
      <c r="C13" s="100"/>
      <c r="D13" s="101" t="s">
        <v>23</v>
      </c>
      <c r="E13" s="112"/>
      <c r="F13" s="114"/>
      <c r="G13" s="113"/>
      <c r="H13" s="103"/>
      <c r="I13" s="104"/>
      <c r="J13" s="98"/>
      <c r="K13" s="109" t="s">
        <v>19</v>
      </c>
      <c r="L13" s="110"/>
      <c r="M13" s="109" t="s">
        <v>22</v>
      </c>
      <c r="N13" s="110"/>
      <c r="O13" s="111" t="s">
        <v>21</v>
      </c>
      <c r="P13" s="111"/>
      <c r="Q13" s="99"/>
    </row>
    <row r="14" spans="2:17" ht="48" customHeight="1" thickTop="1" thickBot="1" x14ac:dyDescent="0.3">
      <c r="B14" s="97"/>
      <c r="C14" s="100"/>
      <c r="D14" s="101" t="s">
        <v>24</v>
      </c>
      <c r="E14" s="115"/>
      <c r="F14" s="116"/>
      <c r="G14" s="117"/>
      <c r="H14" s="118"/>
      <c r="I14" s="119"/>
      <c r="J14" s="98"/>
      <c r="K14" s="109" t="s">
        <v>19</v>
      </c>
      <c r="L14" s="110"/>
      <c r="M14" s="109" t="s">
        <v>23</v>
      </c>
      <c r="N14" s="110"/>
      <c r="O14" s="111" t="s">
        <v>21</v>
      </c>
      <c r="P14" s="111"/>
      <c r="Q14" s="99"/>
    </row>
    <row r="15" spans="2:17" ht="32.25" customHeight="1" thickTop="1" thickBot="1" x14ac:dyDescent="0.3">
      <c r="B15" s="97"/>
      <c r="C15" s="98"/>
      <c r="D15" s="98"/>
      <c r="E15" s="101" t="s">
        <v>25</v>
      </c>
      <c r="F15" s="101" t="s">
        <v>26</v>
      </c>
      <c r="G15" s="101" t="s">
        <v>27</v>
      </c>
      <c r="H15" s="101" t="s">
        <v>28</v>
      </c>
      <c r="I15" s="101" t="s">
        <v>19</v>
      </c>
      <c r="J15" s="98"/>
      <c r="K15" s="109" t="s">
        <v>19</v>
      </c>
      <c r="L15" s="110"/>
      <c r="M15" s="109" t="s">
        <v>24</v>
      </c>
      <c r="N15" s="110"/>
      <c r="O15" s="111" t="s">
        <v>21</v>
      </c>
      <c r="P15" s="111"/>
      <c r="Q15" s="99"/>
    </row>
    <row r="16" spans="2:17" ht="33.75" customHeight="1" thickTop="1" thickBot="1" x14ac:dyDescent="0.3">
      <c r="B16" s="97"/>
      <c r="C16" s="98"/>
      <c r="D16" s="98"/>
      <c r="E16" s="120" t="s">
        <v>29</v>
      </c>
      <c r="F16" s="120"/>
      <c r="G16" s="120"/>
      <c r="H16" s="120"/>
      <c r="I16" s="120"/>
      <c r="J16" s="98"/>
      <c r="K16" s="109" t="s">
        <v>28</v>
      </c>
      <c r="L16" s="110"/>
      <c r="M16" s="109" t="s">
        <v>20</v>
      </c>
      <c r="N16" s="110"/>
      <c r="O16" s="111" t="s">
        <v>21</v>
      </c>
      <c r="P16" s="111"/>
      <c r="Q16" s="99"/>
    </row>
    <row r="17" spans="2:17" ht="33.75" customHeight="1" thickTop="1" x14ac:dyDescent="0.25">
      <c r="B17" s="97"/>
      <c r="C17" s="98"/>
      <c r="D17" s="98"/>
      <c r="E17" s="121"/>
      <c r="F17" s="121"/>
      <c r="G17" s="121"/>
      <c r="H17" s="121"/>
      <c r="I17" s="121"/>
      <c r="J17" s="98"/>
      <c r="K17" s="109" t="s">
        <v>28</v>
      </c>
      <c r="L17" s="110"/>
      <c r="M17" s="109" t="s">
        <v>18</v>
      </c>
      <c r="N17" s="110"/>
      <c r="O17" s="111" t="s">
        <v>21</v>
      </c>
      <c r="P17" s="111"/>
      <c r="Q17" s="99"/>
    </row>
    <row r="18" spans="2:17" ht="33.75" customHeight="1" x14ac:dyDescent="0.25">
      <c r="B18" s="97"/>
      <c r="C18" s="98"/>
      <c r="D18" s="98"/>
      <c r="E18" s="121"/>
      <c r="F18" s="121"/>
      <c r="G18" s="121"/>
      <c r="H18" s="121"/>
      <c r="I18" s="121"/>
      <c r="J18" s="98"/>
      <c r="K18" s="109" t="s">
        <v>28</v>
      </c>
      <c r="L18" s="110"/>
      <c r="M18" s="109" t="s">
        <v>22</v>
      </c>
      <c r="N18" s="110"/>
      <c r="O18" s="111" t="s">
        <v>21</v>
      </c>
      <c r="P18" s="111"/>
      <c r="Q18" s="99"/>
    </row>
    <row r="19" spans="2:17" ht="33.75" customHeight="1" x14ac:dyDescent="0.25">
      <c r="B19" s="97"/>
      <c r="C19" s="98"/>
      <c r="D19" s="98"/>
      <c r="E19" s="121"/>
      <c r="F19" s="121"/>
      <c r="G19" s="121"/>
      <c r="H19" s="121"/>
      <c r="I19" s="121"/>
      <c r="J19" s="98"/>
      <c r="K19" s="109" t="s">
        <v>28</v>
      </c>
      <c r="L19" s="110"/>
      <c r="M19" s="109" t="s">
        <v>23</v>
      </c>
      <c r="N19" s="110"/>
      <c r="O19" s="122" t="s">
        <v>30</v>
      </c>
      <c r="P19" s="122"/>
      <c r="Q19" s="99"/>
    </row>
    <row r="20" spans="2:17" ht="33.75" customHeight="1" x14ac:dyDescent="0.25">
      <c r="B20" s="97"/>
      <c r="C20" s="98"/>
      <c r="D20" s="98"/>
      <c r="E20" s="121"/>
      <c r="F20" s="121"/>
      <c r="G20" s="121"/>
      <c r="H20" s="121"/>
      <c r="I20" s="121"/>
      <c r="J20" s="98"/>
      <c r="K20" s="109" t="s">
        <v>28</v>
      </c>
      <c r="L20" s="110"/>
      <c r="M20" s="109" t="s">
        <v>24</v>
      </c>
      <c r="N20" s="110"/>
      <c r="O20" s="122" t="s">
        <v>30</v>
      </c>
      <c r="P20" s="122"/>
      <c r="Q20" s="99"/>
    </row>
    <row r="21" spans="2:17" ht="33.75" customHeight="1" x14ac:dyDescent="0.25">
      <c r="B21" s="97"/>
      <c r="C21" s="98"/>
      <c r="D21" s="98"/>
      <c r="E21" s="121"/>
      <c r="F21" s="121"/>
      <c r="G21" s="121"/>
      <c r="H21" s="121"/>
      <c r="I21" s="121"/>
      <c r="J21" s="98"/>
      <c r="K21" s="109" t="s">
        <v>27</v>
      </c>
      <c r="L21" s="110"/>
      <c r="M21" s="109" t="s">
        <v>20</v>
      </c>
      <c r="N21" s="110"/>
      <c r="O21" s="111" t="s">
        <v>21</v>
      </c>
      <c r="P21" s="111"/>
      <c r="Q21" s="99"/>
    </row>
    <row r="22" spans="2:17" ht="33.75" customHeight="1" x14ac:dyDescent="0.25">
      <c r="B22" s="97"/>
      <c r="C22" s="98"/>
      <c r="D22" s="98"/>
      <c r="E22" s="121"/>
      <c r="F22" s="121"/>
      <c r="G22" s="121"/>
      <c r="H22" s="121"/>
      <c r="I22" s="121"/>
      <c r="J22" s="98"/>
      <c r="K22" s="109" t="s">
        <v>27</v>
      </c>
      <c r="L22" s="110"/>
      <c r="M22" s="109" t="s">
        <v>18</v>
      </c>
      <c r="N22" s="110"/>
      <c r="O22" s="122" t="s">
        <v>30</v>
      </c>
      <c r="P22" s="122"/>
      <c r="Q22" s="99"/>
    </row>
    <row r="23" spans="2:17" ht="33.75" customHeight="1" x14ac:dyDescent="0.25">
      <c r="B23" s="97"/>
      <c r="C23" s="98"/>
      <c r="D23" s="98"/>
      <c r="E23" s="121"/>
      <c r="F23" s="121"/>
      <c r="G23" s="121"/>
      <c r="H23" s="121"/>
      <c r="I23" s="121"/>
      <c r="J23" s="98"/>
      <c r="K23" s="109" t="s">
        <v>27</v>
      </c>
      <c r="L23" s="110"/>
      <c r="M23" s="109" t="s">
        <v>22</v>
      </c>
      <c r="N23" s="110"/>
      <c r="O23" s="122" t="s">
        <v>30</v>
      </c>
      <c r="P23" s="122"/>
      <c r="Q23" s="99"/>
    </row>
    <row r="24" spans="2:17" ht="33.75" customHeight="1" x14ac:dyDescent="0.25">
      <c r="B24" s="97"/>
      <c r="C24" s="98"/>
      <c r="D24" s="98"/>
      <c r="E24" s="121"/>
      <c r="F24" s="121"/>
      <c r="G24" s="121"/>
      <c r="H24" s="121"/>
      <c r="I24" s="121"/>
      <c r="J24" s="98"/>
      <c r="K24" s="109" t="s">
        <v>27</v>
      </c>
      <c r="L24" s="110"/>
      <c r="M24" s="109" t="s">
        <v>23</v>
      </c>
      <c r="N24" s="110"/>
      <c r="O24" s="123" t="s">
        <v>31</v>
      </c>
      <c r="P24" s="124"/>
      <c r="Q24" s="99"/>
    </row>
    <row r="25" spans="2:17" ht="33.75" customHeight="1" x14ac:dyDescent="0.25">
      <c r="B25" s="97"/>
      <c r="C25" s="98"/>
      <c r="D25" s="98"/>
      <c r="E25" s="121"/>
      <c r="F25" s="121"/>
      <c r="G25" s="121"/>
      <c r="H25" s="121"/>
      <c r="I25" s="121"/>
      <c r="J25" s="98"/>
      <c r="K25" s="109" t="s">
        <v>27</v>
      </c>
      <c r="L25" s="110"/>
      <c r="M25" s="109" t="s">
        <v>24</v>
      </c>
      <c r="N25" s="110"/>
      <c r="O25" s="123" t="s">
        <v>31</v>
      </c>
      <c r="P25" s="124"/>
      <c r="Q25" s="99"/>
    </row>
    <row r="26" spans="2:17" ht="33.75" customHeight="1" x14ac:dyDescent="0.25">
      <c r="B26" s="97"/>
      <c r="C26" s="98"/>
      <c r="D26" s="98"/>
      <c r="E26" s="121"/>
      <c r="F26" s="121"/>
      <c r="G26" s="121"/>
      <c r="H26" s="121"/>
      <c r="I26" s="121"/>
      <c r="J26" s="98"/>
      <c r="K26" s="109" t="s">
        <v>26</v>
      </c>
      <c r="L26" s="110"/>
      <c r="M26" s="109" t="s">
        <v>20</v>
      </c>
      <c r="N26" s="110"/>
      <c r="O26" s="122" t="s">
        <v>30</v>
      </c>
      <c r="P26" s="122"/>
      <c r="Q26" s="99"/>
    </row>
    <row r="27" spans="2:17" ht="33.75" customHeight="1" x14ac:dyDescent="0.25">
      <c r="B27" s="97"/>
      <c r="C27" s="98"/>
      <c r="D27" s="98"/>
      <c r="E27" s="121"/>
      <c r="F27" s="121"/>
      <c r="G27" s="121"/>
      <c r="H27" s="121"/>
      <c r="I27" s="121"/>
      <c r="J27" s="98"/>
      <c r="K27" s="109" t="s">
        <v>26</v>
      </c>
      <c r="L27" s="110"/>
      <c r="M27" s="109" t="s">
        <v>18</v>
      </c>
      <c r="N27" s="110"/>
      <c r="O27" s="122" t="s">
        <v>30</v>
      </c>
      <c r="P27" s="122"/>
      <c r="Q27" s="99"/>
    </row>
    <row r="28" spans="2:17" ht="33.75" customHeight="1" x14ac:dyDescent="0.25">
      <c r="B28" s="97"/>
      <c r="C28" s="98"/>
      <c r="D28" s="98"/>
      <c r="E28" s="121"/>
      <c r="F28" s="121"/>
      <c r="G28" s="121"/>
      <c r="H28" s="121"/>
      <c r="I28" s="121"/>
      <c r="J28" s="98"/>
      <c r="K28" s="109" t="s">
        <v>26</v>
      </c>
      <c r="L28" s="110"/>
      <c r="M28" s="109" t="s">
        <v>22</v>
      </c>
      <c r="N28" s="110"/>
      <c r="O28" s="123" t="s">
        <v>31</v>
      </c>
      <c r="P28" s="124"/>
      <c r="Q28" s="99"/>
    </row>
    <row r="29" spans="2:17" ht="33.75" customHeight="1" x14ac:dyDescent="0.25">
      <c r="B29" s="97"/>
      <c r="C29" s="98"/>
      <c r="D29" s="98"/>
      <c r="E29" s="121"/>
      <c r="F29" s="121"/>
      <c r="G29" s="121"/>
      <c r="H29" s="121"/>
      <c r="I29" s="121"/>
      <c r="J29" s="98"/>
      <c r="K29" s="109" t="s">
        <v>26</v>
      </c>
      <c r="L29" s="110"/>
      <c r="M29" s="109" t="s">
        <v>23</v>
      </c>
      <c r="N29" s="110"/>
      <c r="O29" s="125" t="s">
        <v>32</v>
      </c>
      <c r="P29" s="125"/>
      <c r="Q29" s="99"/>
    </row>
    <row r="30" spans="2:17" ht="33.75" customHeight="1" x14ac:dyDescent="0.25">
      <c r="B30" s="97"/>
      <c r="C30" s="98"/>
      <c r="D30" s="98"/>
      <c r="E30" s="121"/>
      <c r="F30" s="121"/>
      <c r="G30" s="121"/>
      <c r="H30" s="121"/>
      <c r="I30" s="121"/>
      <c r="J30" s="98"/>
      <c r="K30" s="109" t="s">
        <v>26</v>
      </c>
      <c r="L30" s="110"/>
      <c r="M30" s="109" t="s">
        <v>24</v>
      </c>
      <c r="N30" s="110"/>
      <c r="O30" s="125" t="s">
        <v>32</v>
      </c>
      <c r="P30" s="125"/>
      <c r="Q30" s="99"/>
    </row>
    <row r="31" spans="2:17" ht="33.75" customHeight="1" x14ac:dyDescent="0.25">
      <c r="B31" s="97"/>
      <c r="C31" s="98"/>
      <c r="D31" s="98"/>
      <c r="E31" s="121"/>
      <c r="F31" s="121"/>
      <c r="G31" s="121"/>
      <c r="H31" s="121"/>
      <c r="I31" s="121"/>
      <c r="J31" s="98"/>
      <c r="K31" s="109" t="s">
        <v>25</v>
      </c>
      <c r="L31" s="110"/>
      <c r="M31" s="109" t="s">
        <v>20</v>
      </c>
      <c r="N31" s="110"/>
      <c r="O31" s="122" t="s">
        <v>30</v>
      </c>
      <c r="P31" s="122"/>
      <c r="Q31" s="99"/>
    </row>
    <row r="32" spans="2:17" ht="33.75" customHeight="1" x14ac:dyDescent="0.25">
      <c r="B32" s="97"/>
      <c r="C32" s="98"/>
      <c r="D32" s="98"/>
      <c r="E32" s="121"/>
      <c r="F32" s="121"/>
      <c r="G32" s="121"/>
      <c r="H32" s="121"/>
      <c r="I32" s="121"/>
      <c r="J32" s="98"/>
      <c r="K32" s="109" t="s">
        <v>25</v>
      </c>
      <c r="L32" s="110"/>
      <c r="M32" s="109" t="s">
        <v>18</v>
      </c>
      <c r="N32" s="110"/>
      <c r="O32" s="123" t="s">
        <v>31</v>
      </c>
      <c r="P32" s="124"/>
      <c r="Q32" s="99"/>
    </row>
    <row r="33" spans="2:17" ht="33.75" customHeight="1" x14ac:dyDescent="0.25">
      <c r="B33" s="97"/>
      <c r="C33" s="98"/>
      <c r="D33" s="98"/>
      <c r="E33" s="121"/>
      <c r="F33" s="121"/>
      <c r="G33" s="121"/>
      <c r="H33" s="121"/>
      <c r="I33" s="121"/>
      <c r="J33" s="98"/>
      <c r="K33" s="109" t="s">
        <v>25</v>
      </c>
      <c r="L33" s="110"/>
      <c r="M33" s="109" t="s">
        <v>22</v>
      </c>
      <c r="N33" s="110"/>
      <c r="O33" s="125" t="s">
        <v>32</v>
      </c>
      <c r="P33" s="125"/>
      <c r="Q33" s="99"/>
    </row>
    <row r="34" spans="2:17" ht="33.75" customHeight="1" x14ac:dyDescent="0.25">
      <c r="B34" s="97"/>
      <c r="C34" s="98"/>
      <c r="D34" s="98"/>
      <c r="E34" s="121"/>
      <c r="F34" s="121"/>
      <c r="G34" s="121"/>
      <c r="H34" s="121"/>
      <c r="I34" s="121"/>
      <c r="J34" s="98"/>
      <c r="K34" s="109" t="s">
        <v>25</v>
      </c>
      <c r="L34" s="110"/>
      <c r="M34" s="109" t="s">
        <v>23</v>
      </c>
      <c r="N34" s="110"/>
      <c r="O34" s="125" t="s">
        <v>32</v>
      </c>
      <c r="P34" s="125"/>
      <c r="Q34" s="99"/>
    </row>
    <row r="35" spans="2:17" ht="33.75" customHeight="1" x14ac:dyDescent="0.25">
      <c r="B35" s="97"/>
      <c r="C35" s="98"/>
      <c r="D35" s="98"/>
      <c r="E35" s="121"/>
      <c r="F35" s="121"/>
      <c r="G35" s="121"/>
      <c r="H35" s="121"/>
      <c r="I35" s="121"/>
      <c r="J35" s="98"/>
      <c r="K35" s="109" t="s">
        <v>25</v>
      </c>
      <c r="L35" s="110"/>
      <c r="M35" s="109" t="s">
        <v>24</v>
      </c>
      <c r="N35" s="110"/>
      <c r="O35" s="125" t="s">
        <v>32</v>
      </c>
      <c r="P35" s="125"/>
      <c r="Q35" s="99"/>
    </row>
    <row r="36" spans="2:17" ht="33.75" customHeight="1" x14ac:dyDescent="0.25">
      <c r="B36" s="97"/>
      <c r="C36" s="98"/>
      <c r="D36" s="98"/>
      <c r="E36" s="121"/>
      <c r="F36" s="121"/>
      <c r="G36" s="121"/>
      <c r="H36" s="121"/>
      <c r="I36" s="121"/>
      <c r="J36" s="98"/>
      <c r="K36" s="126"/>
      <c r="L36" s="126"/>
      <c r="M36" s="126"/>
      <c r="N36" s="126"/>
      <c r="O36" s="127"/>
      <c r="P36" s="127"/>
      <c r="Q36" s="99"/>
    </row>
    <row r="37" spans="2:17" ht="33.75" customHeight="1" thickBot="1" x14ac:dyDescent="0.3">
      <c r="B37" s="97"/>
      <c r="C37" s="98"/>
      <c r="D37" s="98"/>
      <c r="E37" s="121"/>
      <c r="F37" s="121"/>
      <c r="G37" s="121"/>
      <c r="H37" s="121"/>
      <c r="I37" s="121"/>
      <c r="J37" s="98"/>
      <c r="K37" s="126"/>
      <c r="L37" s="126"/>
      <c r="M37" s="126"/>
      <c r="N37" s="126"/>
      <c r="O37" s="127"/>
      <c r="P37" s="127"/>
      <c r="Q37" s="99"/>
    </row>
    <row r="38" spans="2:17" ht="23.25" customHeight="1" thickBot="1" x14ac:dyDescent="0.3">
      <c r="B38" s="91" t="s">
        <v>33</v>
      </c>
      <c r="C38" s="92"/>
      <c r="D38" s="92"/>
      <c r="E38" s="92"/>
      <c r="F38" s="92"/>
      <c r="G38" s="92"/>
      <c r="H38" s="92"/>
      <c r="I38" s="92"/>
      <c r="J38" s="92"/>
      <c r="K38" s="92"/>
      <c r="L38" s="92"/>
      <c r="M38" s="92"/>
      <c r="N38" s="92"/>
      <c r="O38" s="92"/>
      <c r="P38" s="92"/>
      <c r="Q38" s="93"/>
    </row>
    <row r="39" spans="2:17" ht="15.75" thickBot="1" x14ac:dyDescent="0.3">
      <c r="B39" s="97"/>
      <c r="C39" s="98"/>
      <c r="D39" s="98"/>
      <c r="E39" s="98"/>
      <c r="F39" s="98"/>
      <c r="G39" s="98"/>
      <c r="H39" s="98"/>
      <c r="I39" s="98"/>
      <c r="J39" s="98"/>
      <c r="K39" s="98"/>
      <c r="L39" s="98"/>
      <c r="M39" s="98"/>
      <c r="N39" s="98"/>
      <c r="O39" s="98"/>
      <c r="P39" s="98"/>
      <c r="Q39" s="99"/>
    </row>
    <row r="40" spans="2:17" ht="18.75" customHeight="1" x14ac:dyDescent="0.25">
      <c r="B40" s="97"/>
      <c r="C40" s="128" t="s">
        <v>34</v>
      </c>
      <c r="D40" s="129"/>
      <c r="E40" s="129"/>
      <c r="F40" s="129"/>
      <c r="G40" s="130"/>
      <c r="H40" s="98"/>
      <c r="I40" s="131" t="s">
        <v>35</v>
      </c>
      <c r="J40" s="132"/>
      <c r="K40" s="132"/>
      <c r="L40" s="132"/>
      <c r="M40" s="132"/>
      <c r="N40" s="132"/>
      <c r="O40" s="132"/>
      <c r="P40" s="133"/>
      <c r="Q40" s="99"/>
    </row>
    <row r="41" spans="2:17" ht="17.25" customHeight="1" thickBot="1" x14ac:dyDescent="0.3">
      <c r="B41" s="97"/>
      <c r="C41" s="134" t="s">
        <v>36</v>
      </c>
      <c r="D41" s="135" t="s">
        <v>37</v>
      </c>
      <c r="E41" s="136" t="s">
        <v>38</v>
      </c>
      <c r="F41" s="136"/>
      <c r="G41" s="137" t="s">
        <v>39</v>
      </c>
      <c r="H41" s="98"/>
      <c r="I41" s="138" t="s">
        <v>40</v>
      </c>
      <c r="J41" s="139" t="s">
        <v>41</v>
      </c>
      <c r="K41" s="139"/>
      <c r="L41" s="139"/>
      <c r="M41" s="139"/>
      <c r="N41" s="139"/>
      <c r="O41" s="140" t="s">
        <v>42</v>
      </c>
      <c r="P41" s="141"/>
      <c r="Q41" s="99"/>
    </row>
    <row r="42" spans="2:17" ht="33" customHeight="1" thickBot="1" x14ac:dyDescent="0.3">
      <c r="B42" s="97"/>
      <c r="C42" s="142">
        <v>5</v>
      </c>
      <c r="D42" s="143" t="s">
        <v>20</v>
      </c>
      <c r="E42" s="144" t="s">
        <v>43</v>
      </c>
      <c r="F42" s="144"/>
      <c r="G42" s="145" t="s">
        <v>44</v>
      </c>
      <c r="H42" s="98"/>
      <c r="I42" s="146"/>
      <c r="J42" s="147"/>
      <c r="K42" s="147"/>
      <c r="L42" s="147"/>
      <c r="M42" s="147"/>
      <c r="N42" s="147"/>
      <c r="O42" s="148" t="s">
        <v>45</v>
      </c>
      <c r="P42" s="149" t="s">
        <v>46</v>
      </c>
      <c r="Q42" s="99"/>
    </row>
    <row r="43" spans="2:17" ht="14.25" customHeight="1" x14ac:dyDescent="0.3">
      <c r="B43" s="97"/>
      <c r="C43" s="150">
        <v>4</v>
      </c>
      <c r="D43" s="151" t="s">
        <v>18</v>
      </c>
      <c r="E43" s="152" t="s">
        <v>47</v>
      </c>
      <c r="F43" s="152"/>
      <c r="G43" s="153" t="s">
        <v>48</v>
      </c>
      <c r="H43" s="98"/>
      <c r="I43" s="154">
        <v>1</v>
      </c>
      <c r="J43" s="155" t="s">
        <v>49</v>
      </c>
      <c r="K43" s="155"/>
      <c r="L43" s="155"/>
      <c r="M43" s="155"/>
      <c r="N43" s="155"/>
      <c r="O43" s="156"/>
      <c r="P43" s="157"/>
      <c r="Q43" s="99"/>
    </row>
    <row r="44" spans="2:17" ht="17.25" customHeight="1" x14ac:dyDescent="0.3">
      <c r="B44" s="97"/>
      <c r="C44" s="150"/>
      <c r="D44" s="151"/>
      <c r="E44" s="152"/>
      <c r="F44" s="152"/>
      <c r="G44" s="153"/>
      <c r="H44" s="98"/>
      <c r="I44" s="158">
        <v>2</v>
      </c>
      <c r="J44" s="159" t="s">
        <v>50</v>
      </c>
      <c r="K44" s="159"/>
      <c r="L44" s="159"/>
      <c r="M44" s="159"/>
      <c r="N44" s="159"/>
      <c r="O44" s="160"/>
      <c r="P44" s="161"/>
      <c r="Q44" s="99"/>
    </row>
    <row r="45" spans="2:17" ht="30" customHeight="1" x14ac:dyDescent="0.3">
      <c r="B45" s="97"/>
      <c r="C45" s="162">
        <v>3</v>
      </c>
      <c r="D45" s="163" t="s">
        <v>22</v>
      </c>
      <c r="E45" s="152" t="s">
        <v>51</v>
      </c>
      <c r="F45" s="152"/>
      <c r="G45" s="164" t="s">
        <v>52</v>
      </c>
      <c r="H45" s="98"/>
      <c r="I45" s="158">
        <v>3</v>
      </c>
      <c r="J45" s="159" t="s">
        <v>53</v>
      </c>
      <c r="K45" s="159"/>
      <c r="L45" s="159"/>
      <c r="M45" s="159"/>
      <c r="N45" s="159"/>
      <c r="O45" s="160"/>
      <c r="P45" s="161"/>
      <c r="Q45" s="99"/>
    </row>
    <row r="46" spans="2:17" ht="26.25" customHeight="1" x14ac:dyDescent="0.3">
      <c r="B46" s="97"/>
      <c r="C46" s="162">
        <v>2</v>
      </c>
      <c r="D46" s="163" t="s">
        <v>23</v>
      </c>
      <c r="E46" s="152" t="s">
        <v>54</v>
      </c>
      <c r="F46" s="152"/>
      <c r="G46" s="164" t="s">
        <v>55</v>
      </c>
      <c r="H46" s="98"/>
      <c r="I46" s="158">
        <v>4</v>
      </c>
      <c r="J46" s="159" t="s">
        <v>56</v>
      </c>
      <c r="K46" s="159"/>
      <c r="L46" s="159"/>
      <c r="M46" s="159"/>
      <c r="N46" s="159"/>
      <c r="O46" s="160"/>
      <c r="P46" s="161"/>
      <c r="Q46" s="99"/>
    </row>
    <row r="47" spans="2:17" ht="40.5" customHeight="1" thickBot="1" x14ac:dyDescent="0.35">
      <c r="B47" s="97"/>
      <c r="C47" s="165">
        <v>1</v>
      </c>
      <c r="D47" s="166" t="s">
        <v>24</v>
      </c>
      <c r="E47" s="167" t="s">
        <v>57</v>
      </c>
      <c r="F47" s="167"/>
      <c r="G47" s="168" t="s">
        <v>58</v>
      </c>
      <c r="H47" s="98"/>
      <c r="I47" s="158">
        <v>5</v>
      </c>
      <c r="J47" s="159" t="s">
        <v>59</v>
      </c>
      <c r="K47" s="159"/>
      <c r="L47" s="159"/>
      <c r="M47" s="159"/>
      <c r="N47" s="159"/>
      <c r="O47" s="160"/>
      <c r="P47" s="161"/>
      <c r="Q47" s="99"/>
    </row>
    <row r="48" spans="2:17" ht="17.25" customHeight="1" x14ac:dyDescent="0.3">
      <c r="B48" s="97"/>
      <c r="C48" s="98"/>
      <c r="D48" s="98"/>
      <c r="E48" s="98"/>
      <c r="F48" s="98"/>
      <c r="G48" s="98"/>
      <c r="H48" s="98"/>
      <c r="I48" s="158">
        <v>6</v>
      </c>
      <c r="J48" s="159" t="s">
        <v>60</v>
      </c>
      <c r="K48" s="159"/>
      <c r="L48" s="159"/>
      <c r="M48" s="159"/>
      <c r="N48" s="159"/>
      <c r="O48" s="160"/>
      <c r="P48" s="161"/>
      <c r="Q48" s="99"/>
    </row>
    <row r="49" spans="2:17" ht="16.5" customHeight="1" thickBot="1" x14ac:dyDescent="0.35">
      <c r="B49" s="97"/>
      <c r="C49" s="98"/>
      <c r="D49" s="98"/>
      <c r="E49" s="98"/>
      <c r="F49" s="98"/>
      <c r="G49" s="98"/>
      <c r="H49" s="98"/>
      <c r="I49" s="158">
        <v>7</v>
      </c>
      <c r="J49" s="159" t="s">
        <v>61</v>
      </c>
      <c r="K49" s="159"/>
      <c r="L49" s="159"/>
      <c r="M49" s="159"/>
      <c r="N49" s="159"/>
      <c r="O49" s="160"/>
      <c r="P49" s="161"/>
      <c r="Q49" s="99"/>
    </row>
    <row r="50" spans="2:17" ht="28.5" customHeight="1" x14ac:dyDescent="0.3">
      <c r="B50" s="97"/>
      <c r="C50" s="128" t="s">
        <v>62</v>
      </c>
      <c r="D50" s="129"/>
      <c r="E50" s="129"/>
      <c r="F50" s="129"/>
      <c r="G50" s="130"/>
      <c r="H50" s="98"/>
      <c r="I50" s="158">
        <v>8</v>
      </c>
      <c r="J50" s="159" t="s">
        <v>63</v>
      </c>
      <c r="K50" s="159"/>
      <c r="L50" s="159"/>
      <c r="M50" s="159"/>
      <c r="N50" s="159"/>
      <c r="O50" s="160"/>
      <c r="P50" s="161"/>
      <c r="Q50" s="99"/>
    </row>
    <row r="51" spans="2:17" ht="17.25" customHeight="1" thickBot="1" x14ac:dyDescent="0.35">
      <c r="B51" s="97"/>
      <c r="C51" s="134" t="s">
        <v>64</v>
      </c>
      <c r="D51" s="169" t="s">
        <v>38</v>
      </c>
      <c r="E51" s="170"/>
      <c r="F51" s="170"/>
      <c r="G51" s="171"/>
      <c r="H51" s="98"/>
      <c r="I51" s="158">
        <v>9</v>
      </c>
      <c r="J51" s="159" t="s">
        <v>65</v>
      </c>
      <c r="K51" s="159"/>
      <c r="L51" s="159"/>
      <c r="M51" s="159"/>
      <c r="N51" s="159"/>
      <c r="O51" s="160"/>
      <c r="P51" s="161"/>
      <c r="Q51" s="99"/>
    </row>
    <row r="52" spans="2:17" ht="29.25" customHeight="1" x14ac:dyDescent="0.3">
      <c r="B52" s="97"/>
      <c r="C52" s="172" t="s">
        <v>66</v>
      </c>
      <c r="D52" s="173" t="s">
        <v>67</v>
      </c>
      <c r="E52" s="174"/>
      <c r="F52" s="174"/>
      <c r="G52" s="175"/>
      <c r="H52" s="98"/>
      <c r="I52" s="158">
        <v>10</v>
      </c>
      <c r="J52" s="159" t="s">
        <v>68</v>
      </c>
      <c r="K52" s="159"/>
      <c r="L52" s="159"/>
      <c r="M52" s="159"/>
      <c r="N52" s="159"/>
      <c r="O52" s="160"/>
      <c r="P52" s="161"/>
      <c r="Q52" s="99"/>
    </row>
    <row r="53" spans="2:17" ht="24.75" customHeight="1" x14ac:dyDescent="0.3">
      <c r="B53" s="97"/>
      <c r="C53" s="176" t="s">
        <v>69</v>
      </c>
      <c r="D53" s="177" t="s">
        <v>70</v>
      </c>
      <c r="E53" s="178"/>
      <c r="F53" s="178"/>
      <c r="G53" s="179"/>
      <c r="H53" s="98"/>
      <c r="I53" s="158">
        <v>11</v>
      </c>
      <c r="J53" s="159" t="s">
        <v>71</v>
      </c>
      <c r="K53" s="159"/>
      <c r="L53" s="159"/>
      <c r="M53" s="159"/>
      <c r="N53" s="159"/>
      <c r="O53" s="160"/>
      <c r="P53" s="161"/>
      <c r="Q53" s="99"/>
    </row>
    <row r="54" spans="2:17" ht="27" customHeight="1" x14ac:dyDescent="0.3">
      <c r="B54" s="97"/>
      <c r="C54" s="176" t="s">
        <v>72</v>
      </c>
      <c r="D54" s="177" t="s">
        <v>73</v>
      </c>
      <c r="E54" s="178"/>
      <c r="F54" s="178"/>
      <c r="G54" s="179"/>
      <c r="H54" s="98"/>
      <c r="I54" s="158">
        <v>12</v>
      </c>
      <c r="J54" s="159" t="s">
        <v>74</v>
      </c>
      <c r="K54" s="159"/>
      <c r="L54" s="159"/>
      <c r="M54" s="159"/>
      <c r="N54" s="159"/>
      <c r="O54" s="160"/>
      <c r="P54" s="161"/>
      <c r="Q54" s="99"/>
    </row>
    <row r="55" spans="2:17" ht="35.25" customHeight="1" x14ac:dyDescent="0.3">
      <c r="B55" s="97"/>
      <c r="C55" s="176" t="s">
        <v>75</v>
      </c>
      <c r="D55" s="177" t="s">
        <v>76</v>
      </c>
      <c r="E55" s="178"/>
      <c r="F55" s="178"/>
      <c r="G55" s="180"/>
      <c r="H55" s="98"/>
      <c r="I55" s="158">
        <v>13</v>
      </c>
      <c r="J55" s="159" t="s">
        <v>77</v>
      </c>
      <c r="K55" s="159"/>
      <c r="L55" s="159"/>
      <c r="M55" s="159"/>
      <c r="N55" s="159"/>
      <c r="O55" s="160"/>
      <c r="P55" s="161"/>
      <c r="Q55" s="99"/>
    </row>
    <row r="56" spans="2:17" ht="17.25" customHeight="1" x14ac:dyDescent="0.3">
      <c r="B56" s="97"/>
      <c r="C56" s="98"/>
      <c r="D56" s="98"/>
      <c r="E56" s="98"/>
      <c r="F56" s="98"/>
      <c r="G56" s="98"/>
      <c r="H56" s="98"/>
      <c r="I56" s="158">
        <v>14</v>
      </c>
      <c r="J56" s="159" t="s">
        <v>78</v>
      </c>
      <c r="K56" s="159"/>
      <c r="L56" s="159"/>
      <c r="M56" s="159"/>
      <c r="N56" s="159"/>
      <c r="O56" s="160"/>
      <c r="P56" s="161"/>
      <c r="Q56" s="99"/>
    </row>
    <row r="57" spans="2:17" ht="17.25" customHeight="1" x14ac:dyDescent="0.3">
      <c r="B57" s="97"/>
      <c r="C57" s="98"/>
      <c r="D57" s="98"/>
      <c r="E57" s="98"/>
      <c r="F57" s="98"/>
      <c r="G57" s="98"/>
      <c r="H57" s="98"/>
      <c r="I57" s="158">
        <v>15</v>
      </c>
      <c r="J57" s="159" t="s">
        <v>79</v>
      </c>
      <c r="K57" s="159"/>
      <c r="L57" s="159"/>
      <c r="M57" s="159"/>
      <c r="N57" s="159"/>
      <c r="O57" s="160"/>
      <c r="P57" s="161"/>
      <c r="Q57" s="99"/>
    </row>
    <row r="58" spans="2:17" ht="17.25" customHeight="1" x14ac:dyDescent="0.3">
      <c r="B58" s="97"/>
      <c r="C58" s="98"/>
      <c r="D58" s="98"/>
      <c r="E58" s="98"/>
      <c r="F58" s="98"/>
      <c r="G58" s="98"/>
      <c r="H58" s="98"/>
      <c r="I58" s="158">
        <v>16</v>
      </c>
      <c r="J58" s="159" t="s">
        <v>80</v>
      </c>
      <c r="K58" s="159"/>
      <c r="L58" s="159"/>
      <c r="M58" s="159"/>
      <c r="N58" s="159"/>
      <c r="O58" s="160"/>
      <c r="P58" s="161"/>
      <c r="Q58" s="99"/>
    </row>
    <row r="59" spans="2:17" ht="17.25" customHeight="1" x14ac:dyDescent="0.3">
      <c r="B59" s="97"/>
      <c r="C59" s="98"/>
      <c r="D59" s="98"/>
      <c r="E59" s="98"/>
      <c r="F59" s="98"/>
      <c r="G59" s="98"/>
      <c r="H59" s="98"/>
      <c r="I59" s="158">
        <v>17</v>
      </c>
      <c r="J59" s="159" t="s">
        <v>81</v>
      </c>
      <c r="K59" s="159"/>
      <c r="L59" s="159"/>
      <c r="M59" s="159"/>
      <c r="N59" s="159"/>
      <c r="O59" s="160"/>
      <c r="P59" s="161"/>
      <c r="Q59" s="99"/>
    </row>
    <row r="60" spans="2:17" ht="17.25" customHeight="1" x14ac:dyDescent="0.3">
      <c r="B60" s="97"/>
      <c r="C60" s="98"/>
      <c r="D60" s="98"/>
      <c r="E60" s="98"/>
      <c r="F60" s="98"/>
      <c r="G60" s="98"/>
      <c r="H60" s="98"/>
      <c r="I60" s="158">
        <v>18</v>
      </c>
      <c r="J60" s="159" t="s">
        <v>82</v>
      </c>
      <c r="K60" s="159"/>
      <c r="L60" s="159"/>
      <c r="M60" s="159"/>
      <c r="N60" s="159"/>
      <c r="O60" s="160"/>
      <c r="P60" s="161"/>
      <c r="Q60" s="99"/>
    </row>
    <row r="61" spans="2:17" ht="17.25" customHeight="1" x14ac:dyDescent="0.3">
      <c r="B61" s="97"/>
      <c r="C61" s="98"/>
      <c r="D61" s="98"/>
      <c r="E61" s="98"/>
      <c r="F61" s="98"/>
      <c r="G61" s="98"/>
      <c r="H61" s="98"/>
      <c r="I61" s="158">
        <v>19</v>
      </c>
      <c r="J61" s="159" t="s">
        <v>83</v>
      </c>
      <c r="K61" s="159"/>
      <c r="L61" s="159"/>
      <c r="M61" s="159"/>
      <c r="N61" s="159"/>
      <c r="O61" s="160"/>
      <c r="P61" s="161"/>
      <c r="Q61" s="99"/>
    </row>
    <row r="62" spans="2:17" ht="15" customHeight="1" x14ac:dyDescent="0.3">
      <c r="B62" s="97"/>
      <c r="C62" s="98"/>
      <c r="D62" s="98"/>
      <c r="E62" s="98"/>
      <c r="F62" s="98"/>
      <c r="G62" s="98"/>
      <c r="H62" s="98"/>
      <c r="I62" s="181" t="s">
        <v>84</v>
      </c>
      <c r="J62" s="182"/>
      <c r="K62" s="182"/>
      <c r="L62" s="182"/>
      <c r="M62" s="182"/>
      <c r="N62" s="182"/>
      <c r="O62" s="183"/>
      <c r="P62" s="184"/>
      <c r="Q62" s="99"/>
    </row>
    <row r="63" spans="2:17" ht="57.75" customHeight="1" x14ac:dyDescent="0.3">
      <c r="B63" s="97"/>
      <c r="C63" s="98"/>
      <c r="D63" s="98"/>
      <c r="E63" s="98"/>
      <c r="F63" s="98"/>
      <c r="G63" s="98"/>
      <c r="H63" s="98"/>
      <c r="I63" s="185" t="s">
        <v>85</v>
      </c>
      <c r="J63" s="186"/>
      <c r="K63" s="186"/>
      <c r="L63" s="186"/>
      <c r="M63" s="186"/>
      <c r="N63" s="186"/>
      <c r="O63" s="160"/>
      <c r="P63" s="161"/>
      <c r="Q63" s="99"/>
    </row>
    <row r="64" spans="2:17" ht="15.75" customHeight="1" x14ac:dyDescent="0.25">
      <c r="B64" s="97"/>
      <c r="C64" s="98"/>
      <c r="D64" s="98"/>
      <c r="E64" s="98"/>
      <c r="F64" s="98"/>
      <c r="G64" s="98"/>
      <c r="H64" s="98"/>
      <c r="I64" s="187" t="s">
        <v>27</v>
      </c>
      <c r="J64" s="188" t="s">
        <v>86</v>
      </c>
      <c r="K64" s="189"/>
      <c r="L64" s="189"/>
      <c r="M64" s="189"/>
      <c r="N64" s="190"/>
      <c r="O64" s="191"/>
      <c r="P64" s="192"/>
      <c r="Q64" s="99"/>
    </row>
    <row r="65" spans="2:17" ht="18" x14ac:dyDescent="0.25">
      <c r="B65" s="97"/>
      <c r="C65" s="98"/>
      <c r="D65" s="98"/>
      <c r="E65" s="98"/>
      <c r="F65" s="98"/>
      <c r="G65" s="98"/>
      <c r="H65" s="98"/>
      <c r="I65" s="187" t="s">
        <v>28</v>
      </c>
      <c r="J65" s="188" t="s">
        <v>87</v>
      </c>
      <c r="K65" s="189"/>
      <c r="L65" s="189"/>
      <c r="M65" s="189"/>
      <c r="N65" s="190"/>
      <c r="O65" s="191"/>
      <c r="P65" s="192"/>
      <c r="Q65" s="99"/>
    </row>
    <row r="66" spans="2:17" ht="18.75" thickBot="1" x14ac:dyDescent="0.3">
      <c r="B66" s="97"/>
      <c r="C66" s="98"/>
      <c r="D66" s="98"/>
      <c r="E66" s="98"/>
      <c r="F66" s="98"/>
      <c r="G66" s="98"/>
      <c r="H66" s="98"/>
      <c r="I66" s="193" t="s">
        <v>19</v>
      </c>
      <c r="J66" s="194" t="s">
        <v>88</v>
      </c>
      <c r="K66" s="195"/>
      <c r="L66" s="195"/>
      <c r="M66" s="195"/>
      <c r="N66" s="196"/>
      <c r="O66" s="197"/>
      <c r="P66" s="198"/>
      <c r="Q66" s="99"/>
    </row>
    <row r="67" spans="2:17" ht="16.5" thickBot="1" x14ac:dyDescent="0.3">
      <c r="B67" s="97"/>
      <c r="C67" s="199"/>
      <c r="D67" s="199"/>
      <c r="E67" s="199"/>
      <c r="F67" s="199"/>
      <c r="G67" s="199"/>
      <c r="H67" s="199"/>
      <c r="I67" s="199"/>
      <c r="J67" s="199"/>
      <c r="K67" s="199"/>
      <c r="L67" s="199"/>
      <c r="M67" s="200"/>
      <c r="N67" s="98"/>
      <c r="O67" s="98"/>
      <c r="P67" s="98"/>
      <c r="Q67" s="99"/>
    </row>
    <row r="68" spans="2:17" ht="23.25" customHeight="1" thickBot="1" x14ac:dyDescent="0.3">
      <c r="B68" s="91" t="s">
        <v>89</v>
      </c>
      <c r="C68" s="92"/>
      <c r="D68" s="92"/>
      <c r="E68" s="92"/>
      <c r="F68" s="92"/>
      <c r="G68" s="92"/>
      <c r="H68" s="92"/>
      <c r="I68" s="92"/>
      <c r="J68" s="92"/>
      <c r="K68" s="92"/>
      <c r="L68" s="92"/>
      <c r="M68" s="92"/>
      <c r="N68" s="92"/>
      <c r="O68" s="92"/>
      <c r="P68" s="92"/>
      <c r="Q68" s="93"/>
    </row>
    <row r="69" spans="2:17" ht="15.75" thickBot="1" x14ac:dyDescent="0.3">
      <c r="B69" s="97"/>
      <c r="C69" s="98"/>
      <c r="D69" s="98"/>
      <c r="E69" s="98"/>
      <c r="F69" s="98"/>
      <c r="G69" s="98"/>
      <c r="H69" s="98"/>
      <c r="I69" s="98"/>
      <c r="J69" s="98"/>
      <c r="K69" s="98"/>
      <c r="L69" s="98"/>
      <c r="M69" s="98"/>
      <c r="N69" s="98"/>
      <c r="O69" s="98"/>
      <c r="P69" s="98"/>
      <c r="Q69" s="99"/>
    </row>
    <row r="70" spans="2:17" ht="15.75" x14ac:dyDescent="0.25">
      <c r="B70" s="97"/>
      <c r="C70" s="201" t="s">
        <v>90</v>
      </c>
      <c r="D70" s="202"/>
      <c r="E70" s="202"/>
      <c r="F70" s="202"/>
      <c r="G70" s="203"/>
      <c r="H70" s="98"/>
      <c r="I70" s="201" t="s">
        <v>91</v>
      </c>
      <c r="J70" s="202"/>
      <c r="K70" s="202"/>
      <c r="L70" s="203"/>
      <c r="M70" s="98"/>
      <c r="N70" s="98"/>
      <c r="O70" s="98"/>
      <c r="P70" s="98"/>
      <c r="Q70" s="99"/>
    </row>
    <row r="71" spans="2:17" ht="66.75" thickBot="1" x14ac:dyDescent="0.3">
      <c r="B71" s="97"/>
      <c r="C71" s="204" t="s">
        <v>92</v>
      </c>
      <c r="D71" s="147" t="s">
        <v>93</v>
      </c>
      <c r="E71" s="147"/>
      <c r="F71" s="147"/>
      <c r="G71" s="205"/>
      <c r="H71" s="98"/>
      <c r="I71" s="146" t="s">
        <v>94</v>
      </c>
      <c r="J71" s="147"/>
      <c r="K71" s="206" t="s">
        <v>95</v>
      </c>
      <c r="L71" s="207" t="s">
        <v>96</v>
      </c>
      <c r="M71" s="98"/>
      <c r="N71" s="98"/>
      <c r="O71" s="98"/>
      <c r="P71" s="98"/>
      <c r="Q71" s="99"/>
    </row>
    <row r="72" spans="2:17" ht="32.25" customHeight="1" x14ac:dyDescent="0.3">
      <c r="B72" s="97"/>
      <c r="C72" s="208" t="s">
        <v>97</v>
      </c>
      <c r="D72" s="209" t="s">
        <v>98</v>
      </c>
      <c r="E72" s="209"/>
      <c r="F72" s="209"/>
      <c r="G72" s="210"/>
      <c r="H72" s="98"/>
      <c r="I72" s="211" t="s">
        <v>99</v>
      </c>
      <c r="J72" s="212"/>
      <c r="K72" s="213" t="s">
        <v>100</v>
      </c>
      <c r="L72" s="214">
        <v>15</v>
      </c>
      <c r="M72" s="98"/>
      <c r="N72" s="98"/>
      <c r="O72" s="98"/>
      <c r="P72" s="98"/>
      <c r="Q72" s="99"/>
    </row>
    <row r="73" spans="2:17" ht="18" x14ac:dyDescent="0.3">
      <c r="B73" s="97"/>
      <c r="C73" s="215" t="s">
        <v>27</v>
      </c>
      <c r="D73" s="216" t="s">
        <v>101</v>
      </c>
      <c r="E73" s="216"/>
      <c r="F73" s="216"/>
      <c r="G73" s="217"/>
      <c r="H73" s="98"/>
      <c r="I73" s="150"/>
      <c r="J73" s="218"/>
      <c r="K73" s="219" t="s">
        <v>102</v>
      </c>
      <c r="L73" s="220">
        <v>0</v>
      </c>
      <c r="M73" s="98"/>
      <c r="N73" s="98"/>
      <c r="O73" s="98"/>
      <c r="P73" s="98"/>
      <c r="Q73" s="99"/>
    </row>
    <row r="74" spans="2:17" ht="18.75" thickBot="1" x14ac:dyDescent="0.35">
      <c r="B74" s="97"/>
      <c r="C74" s="221" t="s">
        <v>103</v>
      </c>
      <c r="D74" s="222" t="s">
        <v>104</v>
      </c>
      <c r="E74" s="222"/>
      <c r="F74" s="222"/>
      <c r="G74" s="223"/>
      <c r="H74" s="98"/>
      <c r="I74" s="150" t="s">
        <v>105</v>
      </c>
      <c r="J74" s="218"/>
      <c r="K74" s="219" t="s">
        <v>106</v>
      </c>
      <c r="L74" s="220">
        <v>15</v>
      </c>
      <c r="M74" s="98"/>
      <c r="N74" s="98"/>
      <c r="O74" s="98"/>
      <c r="P74" s="98"/>
      <c r="Q74" s="99"/>
    </row>
    <row r="75" spans="2:17" ht="16.5" x14ac:dyDescent="0.25">
      <c r="B75" s="97"/>
      <c r="C75" s="98"/>
      <c r="D75" s="98"/>
      <c r="E75" s="98"/>
      <c r="F75" s="98"/>
      <c r="G75" s="98"/>
      <c r="H75" s="98"/>
      <c r="I75" s="150"/>
      <c r="J75" s="218"/>
      <c r="K75" s="219" t="s">
        <v>107</v>
      </c>
      <c r="L75" s="220">
        <v>0</v>
      </c>
      <c r="M75" s="98"/>
      <c r="N75" s="98"/>
      <c r="O75" s="98"/>
      <c r="P75" s="98"/>
      <c r="Q75" s="99"/>
    </row>
    <row r="76" spans="2:17" ht="16.5" x14ac:dyDescent="0.25">
      <c r="B76" s="97"/>
      <c r="C76" s="98"/>
      <c r="D76" s="98"/>
      <c r="E76" s="98"/>
      <c r="F76" s="98"/>
      <c r="G76" s="98"/>
      <c r="H76" s="98"/>
      <c r="I76" s="150" t="s">
        <v>108</v>
      </c>
      <c r="J76" s="218"/>
      <c r="K76" s="219" t="s">
        <v>109</v>
      </c>
      <c r="L76" s="220">
        <v>15</v>
      </c>
      <c r="M76" s="98"/>
      <c r="N76" s="98"/>
      <c r="O76" s="98"/>
      <c r="P76" s="98"/>
      <c r="Q76" s="99"/>
    </row>
    <row r="77" spans="2:17" ht="16.5" x14ac:dyDescent="0.25">
      <c r="B77" s="97"/>
      <c r="C77" s="98"/>
      <c r="D77" s="98"/>
      <c r="E77" s="98"/>
      <c r="F77" s="98"/>
      <c r="G77" s="98"/>
      <c r="H77" s="98"/>
      <c r="I77" s="150"/>
      <c r="J77" s="218"/>
      <c r="K77" s="219" t="s">
        <v>110</v>
      </c>
      <c r="L77" s="220">
        <v>0</v>
      </c>
      <c r="M77" s="98"/>
      <c r="N77" s="98"/>
      <c r="O77" s="98"/>
      <c r="P77" s="98"/>
      <c r="Q77" s="99"/>
    </row>
    <row r="78" spans="2:17" ht="16.5" x14ac:dyDescent="0.25">
      <c r="B78" s="97"/>
      <c r="C78" s="98"/>
      <c r="D78" s="98"/>
      <c r="E78" s="98"/>
      <c r="F78" s="98"/>
      <c r="G78" s="98"/>
      <c r="H78" s="98"/>
      <c r="I78" s="150" t="s">
        <v>111</v>
      </c>
      <c r="J78" s="218"/>
      <c r="K78" s="219" t="s">
        <v>112</v>
      </c>
      <c r="L78" s="220">
        <v>15</v>
      </c>
      <c r="M78" s="98"/>
      <c r="N78" s="98"/>
      <c r="O78" s="98"/>
      <c r="P78" s="98"/>
      <c r="Q78" s="99"/>
    </row>
    <row r="79" spans="2:17" ht="16.5" x14ac:dyDescent="0.25">
      <c r="B79" s="97"/>
      <c r="C79" s="98"/>
      <c r="D79" s="98"/>
      <c r="E79" s="98"/>
      <c r="F79" s="98"/>
      <c r="G79" s="98"/>
      <c r="H79" s="98"/>
      <c r="I79" s="150"/>
      <c r="J79" s="218"/>
      <c r="K79" s="219" t="s">
        <v>113</v>
      </c>
      <c r="L79" s="220">
        <v>10</v>
      </c>
      <c r="M79" s="98"/>
      <c r="N79" s="98"/>
      <c r="O79" s="98"/>
      <c r="P79" s="98"/>
      <c r="Q79" s="99"/>
    </row>
    <row r="80" spans="2:17" ht="33" x14ac:dyDescent="0.25">
      <c r="B80" s="97"/>
      <c r="C80" s="98"/>
      <c r="D80" s="98"/>
      <c r="E80" s="98"/>
      <c r="F80" s="98"/>
      <c r="G80" s="98"/>
      <c r="H80" s="98"/>
      <c r="I80" s="150"/>
      <c r="J80" s="218"/>
      <c r="K80" s="219" t="s">
        <v>114</v>
      </c>
      <c r="L80" s="220">
        <v>0</v>
      </c>
      <c r="M80" s="98"/>
      <c r="N80" s="98"/>
      <c r="O80" s="98"/>
      <c r="P80" s="98"/>
      <c r="Q80" s="99"/>
    </row>
    <row r="81" spans="2:17" ht="16.5" x14ac:dyDescent="0.25">
      <c r="B81" s="97"/>
      <c r="C81" s="98"/>
      <c r="D81" s="98"/>
      <c r="E81" s="98"/>
      <c r="F81" s="98"/>
      <c r="G81" s="98"/>
      <c r="H81" s="98"/>
      <c r="I81" s="150" t="s">
        <v>115</v>
      </c>
      <c r="J81" s="218"/>
      <c r="K81" s="219" t="s">
        <v>116</v>
      </c>
      <c r="L81" s="220">
        <v>15</v>
      </c>
      <c r="M81" s="98"/>
      <c r="N81" s="98"/>
      <c r="O81" s="98"/>
      <c r="P81" s="98"/>
      <c r="Q81" s="99"/>
    </row>
    <row r="82" spans="2:17" ht="16.5" x14ac:dyDescent="0.25">
      <c r="B82" s="97"/>
      <c r="C82" s="98"/>
      <c r="D82" s="98"/>
      <c r="E82" s="98"/>
      <c r="F82" s="98"/>
      <c r="G82" s="98"/>
      <c r="H82" s="98"/>
      <c r="I82" s="150"/>
      <c r="J82" s="218"/>
      <c r="K82" s="219" t="s">
        <v>117</v>
      </c>
      <c r="L82" s="220">
        <v>0</v>
      </c>
      <c r="M82" s="98"/>
      <c r="N82" s="98"/>
      <c r="O82" s="98"/>
      <c r="P82" s="98"/>
      <c r="Q82" s="99"/>
    </row>
    <row r="83" spans="2:17" ht="33" x14ac:dyDescent="0.25">
      <c r="B83" s="97"/>
      <c r="C83" s="98"/>
      <c r="D83" s="98"/>
      <c r="E83" s="98"/>
      <c r="F83" s="98"/>
      <c r="G83" s="98"/>
      <c r="H83" s="98"/>
      <c r="I83" s="150" t="s">
        <v>118</v>
      </c>
      <c r="J83" s="218"/>
      <c r="K83" s="219" t="s">
        <v>119</v>
      </c>
      <c r="L83" s="220">
        <v>15</v>
      </c>
      <c r="M83" s="98"/>
      <c r="N83" s="98"/>
      <c r="O83" s="98"/>
      <c r="P83" s="98"/>
      <c r="Q83" s="99"/>
    </row>
    <row r="84" spans="2:17" ht="49.5" x14ac:dyDescent="0.25">
      <c r="B84" s="97"/>
      <c r="C84" s="98"/>
      <c r="D84" s="98"/>
      <c r="E84" s="98"/>
      <c r="F84" s="98"/>
      <c r="G84" s="98"/>
      <c r="H84" s="98"/>
      <c r="I84" s="150"/>
      <c r="J84" s="218"/>
      <c r="K84" s="219" t="s">
        <v>120</v>
      </c>
      <c r="L84" s="220">
        <v>0</v>
      </c>
      <c r="M84" s="98"/>
      <c r="N84" s="98"/>
      <c r="O84" s="98"/>
      <c r="P84" s="98"/>
      <c r="Q84" s="99"/>
    </row>
    <row r="85" spans="2:17" ht="16.5" x14ac:dyDescent="0.25">
      <c r="B85" s="97"/>
      <c r="C85" s="98"/>
      <c r="D85" s="98"/>
      <c r="E85" s="98"/>
      <c r="F85" s="98"/>
      <c r="G85" s="98"/>
      <c r="H85" s="98"/>
      <c r="I85" s="150" t="s">
        <v>121</v>
      </c>
      <c r="J85" s="218"/>
      <c r="K85" s="219" t="s">
        <v>122</v>
      </c>
      <c r="L85" s="220">
        <v>10</v>
      </c>
      <c r="M85" s="98"/>
      <c r="N85" s="98"/>
      <c r="O85" s="98"/>
      <c r="P85" s="98"/>
      <c r="Q85" s="99"/>
    </row>
    <row r="86" spans="2:17" ht="16.5" x14ac:dyDescent="0.25">
      <c r="B86" s="97"/>
      <c r="C86" s="98"/>
      <c r="D86" s="98"/>
      <c r="E86" s="98"/>
      <c r="F86" s="98"/>
      <c r="G86" s="98"/>
      <c r="H86" s="98"/>
      <c r="I86" s="150"/>
      <c r="J86" s="218"/>
      <c r="K86" s="219" t="s">
        <v>123</v>
      </c>
      <c r="L86" s="220">
        <v>5</v>
      </c>
      <c r="M86" s="98"/>
      <c r="N86" s="98"/>
      <c r="O86" s="98"/>
      <c r="P86" s="98"/>
      <c r="Q86" s="99"/>
    </row>
    <row r="87" spans="2:17" ht="17.25" thickBot="1" x14ac:dyDescent="0.3">
      <c r="B87" s="97"/>
      <c r="C87" s="98"/>
      <c r="D87" s="98"/>
      <c r="E87" s="98"/>
      <c r="F87" s="98"/>
      <c r="G87" s="98"/>
      <c r="H87" s="98"/>
      <c r="I87" s="224"/>
      <c r="J87" s="225"/>
      <c r="K87" s="226" t="s">
        <v>124</v>
      </c>
      <c r="L87" s="227">
        <v>0</v>
      </c>
      <c r="M87" s="98"/>
      <c r="N87" s="98"/>
      <c r="O87" s="98"/>
      <c r="P87" s="98"/>
      <c r="Q87" s="99"/>
    </row>
    <row r="88" spans="2:17" ht="18" x14ac:dyDescent="0.25">
      <c r="B88" s="97"/>
      <c r="C88" s="98"/>
      <c r="D88" s="98"/>
      <c r="E88" s="98"/>
      <c r="F88" s="98"/>
      <c r="G88" s="98"/>
      <c r="H88" s="98"/>
      <c r="I88" s="228" t="s">
        <v>97</v>
      </c>
      <c r="J88" s="229" t="s">
        <v>125</v>
      </c>
      <c r="K88" s="229"/>
      <c r="L88" s="230"/>
      <c r="M88" s="98"/>
      <c r="N88" s="98"/>
      <c r="O88" s="98"/>
      <c r="P88" s="98"/>
      <c r="Q88" s="99"/>
    </row>
    <row r="89" spans="2:17" ht="18" x14ac:dyDescent="0.25">
      <c r="B89" s="97"/>
      <c r="C89" s="98"/>
      <c r="D89" s="98"/>
      <c r="E89" s="98"/>
      <c r="F89" s="98"/>
      <c r="G89" s="98"/>
      <c r="H89" s="98"/>
      <c r="I89" s="215" t="s">
        <v>27</v>
      </c>
      <c r="J89" s="231" t="s">
        <v>126</v>
      </c>
      <c r="K89" s="231"/>
      <c r="L89" s="232"/>
      <c r="M89" s="98"/>
      <c r="N89" s="98"/>
      <c r="O89" s="98"/>
      <c r="P89" s="98"/>
      <c r="Q89" s="99"/>
    </row>
    <row r="90" spans="2:17" ht="18.75" thickBot="1" x14ac:dyDescent="0.3">
      <c r="B90" s="97"/>
      <c r="C90" s="98"/>
      <c r="D90" s="98"/>
      <c r="E90" s="98"/>
      <c r="F90" s="98"/>
      <c r="G90" s="98"/>
      <c r="H90" s="98"/>
      <c r="I90" s="221" t="s">
        <v>103</v>
      </c>
      <c r="J90" s="233" t="s">
        <v>127</v>
      </c>
      <c r="K90" s="233"/>
      <c r="L90" s="234"/>
      <c r="M90" s="98"/>
      <c r="N90" s="98"/>
      <c r="O90" s="98"/>
      <c r="P90" s="98"/>
      <c r="Q90" s="99"/>
    </row>
    <row r="91" spans="2:17" ht="15.75" thickBot="1" x14ac:dyDescent="0.3">
      <c r="B91" s="97"/>
      <c r="C91" s="98"/>
      <c r="D91" s="98"/>
      <c r="E91" s="98"/>
      <c r="F91" s="98"/>
      <c r="G91" s="98"/>
      <c r="H91" s="98"/>
      <c r="I91" s="98"/>
      <c r="J91" s="98"/>
      <c r="K91" s="98"/>
      <c r="L91" s="98"/>
      <c r="M91" s="98"/>
      <c r="N91" s="98"/>
      <c r="O91" s="98"/>
      <c r="P91" s="98"/>
      <c r="Q91" s="99"/>
    </row>
    <row r="92" spans="2:17" ht="23.25" customHeight="1" thickBot="1" x14ac:dyDescent="0.3">
      <c r="B92" s="91" t="s">
        <v>128</v>
      </c>
      <c r="C92" s="92"/>
      <c r="D92" s="92"/>
      <c r="E92" s="92"/>
      <c r="F92" s="92"/>
      <c r="G92" s="92"/>
      <c r="H92" s="92"/>
      <c r="I92" s="92"/>
      <c r="J92" s="92"/>
      <c r="K92" s="92"/>
      <c r="L92" s="92"/>
      <c r="M92" s="92"/>
      <c r="N92" s="92"/>
      <c r="O92" s="92"/>
      <c r="P92" s="92"/>
      <c r="Q92" s="93"/>
    </row>
    <row r="93" spans="2:17" ht="15.75" thickBot="1" x14ac:dyDescent="0.3">
      <c r="B93" s="97"/>
      <c r="C93" s="98"/>
      <c r="D93" s="98"/>
      <c r="E93" s="98"/>
      <c r="F93" s="98"/>
      <c r="G93" s="98"/>
      <c r="H93" s="98"/>
      <c r="I93" s="98"/>
      <c r="J93" s="98"/>
      <c r="K93" s="98"/>
      <c r="L93" s="98"/>
      <c r="M93" s="98"/>
      <c r="N93" s="98"/>
      <c r="O93" s="98"/>
      <c r="P93" s="98"/>
      <c r="Q93" s="99"/>
    </row>
    <row r="94" spans="2:17" ht="45" customHeight="1" x14ac:dyDescent="0.25">
      <c r="B94" s="97"/>
      <c r="C94" s="235" t="s">
        <v>129</v>
      </c>
      <c r="D94" s="236"/>
      <c r="E94" s="237"/>
      <c r="F94" s="98"/>
      <c r="G94" s="98"/>
      <c r="H94" s="98"/>
      <c r="I94" s="238" t="s">
        <v>130</v>
      </c>
      <c r="J94" s="239"/>
      <c r="K94" s="239"/>
      <c r="L94" s="239"/>
      <c r="M94" s="239"/>
      <c r="N94" s="239"/>
      <c r="O94" s="239"/>
      <c r="P94" s="240"/>
      <c r="Q94" s="99"/>
    </row>
    <row r="95" spans="2:17" ht="33" customHeight="1" thickBot="1" x14ac:dyDescent="0.3">
      <c r="B95" s="97"/>
      <c r="C95" s="241" t="s">
        <v>131</v>
      </c>
      <c r="D95" s="242" t="s">
        <v>132</v>
      </c>
      <c r="E95" s="243" t="s">
        <v>133</v>
      </c>
      <c r="F95" s="98"/>
      <c r="G95" s="98"/>
      <c r="H95" s="98"/>
      <c r="I95" s="244"/>
      <c r="J95" s="245"/>
      <c r="K95" s="245"/>
      <c r="L95" s="245"/>
      <c r="M95" s="245"/>
      <c r="N95" s="245"/>
      <c r="O95" s="245"/>
      <c r="P95" s="246"/>
      <c r="Q95" s="99"/>
    </row>
    <row r="96" spans="2:17" ht="18" x14ac:dyDescent="0.3">
      <c r="B96" s="97"/>
      <c r="C96" s="247" t="s">
        <v>97</v>
      </c>
      <c r="D96" s="248" t="s">
        <v>97</v>
      </c>
      <c r="E96" s="249" t="s">
        <v>97</v>
      </c>
      <c r="F96" s="98"/>
      <c r="G96" s="98"/>
      <c r="H96" s="98"/>
      <c r="I96" s="208" t="s">
        <v>97</v>
      </c>
      <c r="J96" s="250" t="s">
        <v>134</v>
      </c>
      <c r="K96" s="251"/>
      <c r="L96" s="251"/>
      <c r="M96" s="251"/>
      <c r="N96" s="251"/>
      <c r="O96" s="251"/>
      <c r="P96" s="252"/>
      <c r="Q96" s="99"/>
    </row>
    <row r="97" spans="2:17" ht="18" x14ac:dyDescent="0.3">
      <c r="B97" s="97"/>
      <c r="C97" s="247" t="s">
        <v>97</v>
      </c>
      <c r="D97" s="248" t="s">
        <v>27</v>
      </c>
      <c r="E97" s="249" t="s">
        <v>27</v>
      </c>
      <c r="F97" s="98"/>
      <c r="G97" s="98"/>
      <c r="H97" s="98"/>
      <c r="I97" s="215" t="s">
        <v>27</v>
      </c>
      <c r="J97" s="253" t="s">
        <v>135</v>
      </c>
      <c r="K97" s="254"/>
      <c r="L97" s="254"/>
      <c r="M97" s="254"/>
      <c r="N97" s="254"/>
      <c r="O97" s="254"/>
      <c r="P97" s="255"/>
      <c r="Q97" s="99"/>
    </row>
    <row r="98" spans="2:17" ht="18.75" thickBot="1" x14ac:dyDescent="0.35">
      <c r="B98" s="97"/>
      <c r="C98" s="247" t="s">
        <v>97</v>
      </c>
      <c r="D98" s="248" t="s">
        <v>103</v>
      </c>
      <c r="E98" s="249" t="s">
        <v>103</v>
      </c>
      <c r="F98" s="98"/>
      <c r="G98" s="98"/>
      <c r="H98" s="98"/>
      <c r="I98" s="221" t="s">
        <v>103</v>
      </c>
      <c r="J98" s="256" t="s">
        <v>136</v>
      </c>
      <c r="K98" s="257"/>
      <c r="L98" s="257"/>
      <c r="M98" s="257"/>
      <c r="N98" s="257"/>
      <c r="O98" s="257"/>
      <c r="P98" s="258"/>
      <c r="Q98" s="99"/>
    </row>
    <row r="99" spans="2:17" ht="18" x14ac:dyDescent="0.25">
      <c r="B99" s="97"/>
      <c r="C99" s="247" t="s">
        <v>27</v>
      </c>
      <c r="D99" s="248" t="s">
        <v>97</v>
      </c>
      <c r="E99" s="249" t="s">
        <v>27</v>
      </c>
      <c r="F99" s="98"/>
      <c r="G99" s="98"/>
      <c r="H99" s="98"/>
      <c r="I99" s="98"/>
      <c r="J99" s="98"/>
      <c r="K99" s="98"/>
      <c r="L99" s="98"/>
      <c r="M99" s="98"/>
      <c r="N99" s="98"/>
      <c r="O99" s="98"/>
      <c r="P99" s="98"/>
      <c r="Q99" s="99"/>
    </row>
    <row r="100" spans="2:17" ht="18" x14ac:dyDescent="0.25">
      <c r="B100" s="97"/>
      <c r="C100" s="247" t="s">
        <v>27</v>
      </c>
      <c r="D100" s="248" t="s">
        <v>27</v>
      </c>
      <c r="E100" s="249" t="s">
        <v>27</v>
      </c>
      <c r="F100" s="98"/>
      <c r="G100" s="98"/>
      <c r="H100" s="98"/>
      <c r="I100" s="259" t="s">
        <v>137</v>
      </c>
      <c r="J100" s="98"/>
      <c r="K100" s="98"/>
      <c r="L100" s="98"/>
      <c r="M100" s="98"/>
      <c r="N100" s="98"/>
      <c r="O100" s="98"/>
      <c r="P100" s="98"/>
      <c r="Q100" s="99"/>
    </row>
    <row r="101" spans="2:17" ht="18" x14ac:dyDescent="0.25">
      <c r="B101" s="97"/>
      <c r="C101" s="247" t="s">
        <v>27</v>
      </c>
      <c r="D101" s="248" t="s">
        <v>103</v>
      </c>
      <c r="E101" s="249" t="s">
        <v>103</v>
      </c>
      <c r="F101" s="98"/>
      <c r="G101" s="98"/>
      <c r="H101" s="98"/>
      <c r="I101" s="98">
        <v>0</v>
      </c>
      <c r="J101" s="98"/>
      <c r="K101" s="98"/>
      <c r="L101" s="98"/>
      <c r="M101" s="98"/>
      <c r="N101" s="98"/>
      <c r="O101" s="98"/>
      <c r="P101" s="98"/>
      <c r="Q101" s="99"/>
    </row>
    <row r="102" spans="2:17" ht="18" x14ac:dyDescent="0.25">
      <c r="B102" s="97"/>
      <c r="C102" s="260" t="s">
        <v>103</v>
      </c>
      <c r="D102" s="261" t="s">
        <v>97</v>
      </c>
      <c r="E102" s="262" t="s">
        <v>103</v>
      </c>
      <c r="F102" s="199"/>
      <c r="G102" s="199"/>
      <c r="H102" s="199"/>
      <c r="I102" s="263">
        <v>1</v>
      </c>
      <c r="J102" s="199"/>
      <c r="K102" s="199"/>
      <c r="L102" s="199"/>
      <c r="M102" s="200"/>
      <c r="N102" s="98"/>
      <c r="O102" s="98"/>
      <c r="P102" s="98"/>
      <c r="Q102" s="99"/>
    </row>
    <row r="103" spans="2:17" ht="18.75" x14ac:dyDescent="0.25">
      <c r="B103" s="97"/>
      <c r="C103" s="260" t="s">
        <v>103</v>
      </c>
      <c r="D103" s="248" t="s">
        <v>27</v>
      </c>
      <c r="E103" s="249" t="s">
        <v>103</v>
      </c>
      <c r="F103" s="264"/>
      <c r="G103" s="264"/>
      <c r="H103" s="264"/>
      <c r="I103" s="264">
        <v>2</v>
      </c>
      <c r="J103" s="264"/>
      <c r="K103" s="264"/>
      <c r="L103" s="264"/>
      <c r="M103" s="265"/>
      <c r="N103" s="98"/>
      <c r="O103" s="98"/>
      <c r="P103" s="98"/>
      <c r="Q103" s="99"/>
    </row>
    <row r="104" spans="2:17" ht="19.5" thickBot="1" x14ac:dyDescent="0.3">
      <c r="B104" s="97"/>
      <c r="C104" s="266" t="s">
        <v>103</v>
      </c>
      <c r="D104" s="267" t="s">
        <v>103</v>
      </c>
      <c r="E104" s="268" t="s">
        <v>103</v>
      </c>
      <c r="F104" s="264"/>
      <c r="G104" s="264"/>
      <c r="H104" s="264"/>
      <c r="I104" s="98">
        <v>3</v>
      </c>
      <c r="J104" s="264"/>
      <c r="K104" s="264"/>
      <c r="L104" s="264"/>
      <c r="M104" s="265"/>
      <c r="N104" s="98"/>
      <c r="O104" s="98"/>
      <c r="P104" s="98"/>
      <c r="Q104" s="99"/>
    </row>
    <row r="105" spans="2:17" ht="18.75" x14ac:dyDescent="0.25">
      <c r="B105" s="264"/>
      <c r="C105" s="264"/>
      <c r="D105" s="264"/>
      <c r="E105" s="264"/>
      <c r="F105" s="264"/>
      <c r="G105" s="264"/>
      <c r="H105" s="264"/>
      <c r="I105" s="263">
        <v>4</v>
      </c>
      <c r="J105" s="264"/>
      <c r="K105" s="264"/>
      <c r="L105" s="264"/>
      <c r="M105" s="265"/>
      <c r="N105" s="98"/>
      <c r="O105" s="98"/>
      <c r="P105" s="98"/>
      <c r="Q105" s="99"/>
    </row>
    <row r="106" spans="2:17" ht="18.75" x14ac:dyDescent="0.25">
      <c r="B106" s="264"/>
      <c r="C106" s="264"/>
      <c r="D106" s="264"/>
      <c r="E106" s="264"/>
      <c r="F106" s="264"/>
      <c r="G106" s="264"/>
      <c r="H106" s="264"/>
      <c r="I106" s="264">
        <v>5</v>
      </c>
      <c r="J106" s="264"/>
      <c r="K106" s="264"/>
      <c r="L106" s="264"/>
      <c r="M106" s="265"/>
      <c r="N106" s="98"/>
      <c r="O106" s="98"/>
      <c r="P106" s="98"/>
      <c r="Q106" s="99"/>
    </row>
    <row r="107" spans="2:17" ht="18.75" x14ac:dyDescent="0.25">
      <c r="B107" s="264"/>
      <c r="C107" s="264"/>
      <c r="D107" s="264"/>
      <c r="E107" s="264"/>
      <c r="F107" s="264"/>
      <c r="G107" s="264"/>
      <c r="H107" s="264"/>
      <c r="I107" s="98">
        <v>6</v>
      </c>
      <c r="J107" s="264"/>
      <c r="K107" s="264"/>
      <c r="L107" s="264"/>
      <c r="M107" s="265"/>
      <c r="N107" s="98"/>
      <c r="O107" s="98"/>
      <c r="P107" s="98"/>
      <c r="Q107" s="99"/>
    </row>
    <row r="108" spans="2:17" ht="18.75" x14ac:dyDescent="0.25">
      <c r="B108" s="264"/>
      <c r="C108" s="264"/>
      <c r="D108" s="264"/>
      <c r="E108" s="264"/>
      <c r="F108" s="264"/>
      <c r="G108" s="264"/>
      <c r="H108" s="264"/>
      <c r="I108" s="263">
        <v>7</v>
      </c>
      <c r="J108" s="264"/>
      <c r="K108" s="264"/>
      <c r="L108" s="264"/>
      <c r="M108" s="265"/>
      <c r="N108" s="98"/>
      <c r="O108" s="98"/>
      <c r="P108" s="98"/>
      <c r="Q108" s="99"/>
    </row>
    <row r="109" spans="2:17" ht="18.75" x14ac:dyDescent="0.25">
      <c r="B109" s="264"/>
      <c r="C109" s="264"/>
      <c r="D109" s="264"/>
      <c r="E109" s="264"/>
      <c r="F109" s="264"/>
      <c r="G109" s="264"/>
      <c r="H109" s="264"/>
      <c r="I109" s="264">
        <v>8</v>
      </c>
      <c r="J109" s="264"/>
      <c r="K109" s="264"/>
      <c r="L109" s="264"/>
      <c r="M109" s="265"/>
      <c r="N109" s="98"/>
      <c r="O109" s="98"/>
      <c r="P109" s="98"/>
      <c r="Q109" s="99"/>
    </row>
    <row r="110" spans="2:17" ht="18.75" x14ac:dyDescent="0.25">
      <c r="B110" s="264"/>
      <c r="C110" s="264"/>
      <c r="D110" s="264"/>
      <c r="E110" s="264"/>
      <c r="F110" s="264"/>
      <c r="G110" s="264"/>
      <c r="H110" s="264"/>
      <c r="I110" s="98">
        <v>9</v>
      </c>
      <c r="J110" s="264"/>
      <c r="K110" s="264"/>
      <c r="L110" s="264"/>
      <c r="M110" s="265"/>
      <c r="N110" s="98"/>
      <c r="O110" s="98"/>
      <c r="P110" s="98"/>
      <c r="Q110" s="99"/>
    </row>
    <row r="111" spans="2:17" ht="18.75" x14ac:dyDescent="0.25">
      <c r="B111" s="264"/>
      <c r="C111" s="264"/>
      <c r="D111" s="264"/>
      <c r="E111" s="264"/>
      <c r="F111" s="264"/>
      <c r="G111" s="264"/>
      <c r="H111" s="264"/>
      <c r="I111" s="263">
        <v>10</v>
      </c>
      <c r="J111" s="264"/>
      <c r="K111" s="264"/>
      <c r="L111" s="264"/>
      <c r="M111" s="265"/>
      <c r="N111" s="98"/>
      <c r="O111" s="98"/>
      <c r="P111" s="98"/>
      <c r="Q111" s="99"/>
    </row>
    <row r="112" spans="2:17" ht="18.75" x14ac:dyDescent="0.25">
      <c r="B112" s="264"/>
      <c r="C112" s="264"/>
      <c r="D112" s="264"/>
      <c r="E112" s="264"/>
      <c r="F112" s="264"/>
      <c r="G112" s="264"/>
      <c r="H112" s="264"/>
      <c r="I112" s="264">
        <v>11</v>
      </c>
      <c r="J112" s="264"/>
      <c r="K112" s="264"/>
      <c r="L112" s="264"/>
      <c r="M112" s="265"/>
      <c r="N112" s="98"/>
      <c r="O112" s="98"/>
      <c r="P112" s="98"/>
      <c r="Q112" s="99"/>
    </row>
    <row r="113" spans="2:17" ht="18.75" x14ac:dyDescent="0.25">
      <c r="B113" s="264"/>
      <c r="C113" s="264"/>
      <c r="D113" s="264"/>
      <c r="E113" s="264"/>
      <c r="F113" s="264"/>
      <c r="G113" s="264"/>
      <c r="H113" s="264"/>
      <c r="I113" s="98">
        <v>12</v>
      </c>
      <c r="J113" s="264"/>
      <c r="K113" s="264"/>
      <c r="L113" s="264"/>
      <c r="M113" s="265"/>
      <c r="N113" s="98"/>
      <c r="O113" s="98"/>
      <c r="P113" s="98"/>
      <c r="Q113" s="99"/>
    </row>
    <row r="114" spans="2:17" ht="18.75" x14ac:dyDescent="0.25">
      <c r="B114" s="264"/>
      <c r="C114" s="264"/>
      <c r="D114" s="264"/>
      <c r="E114" s="264"/>
      <c r="F114" s="264"/>
      <c r="G114" s="264"/>
      <c r="H114" s="264"/>
      <c r="I114" s="263">
        <v>13</v>
      </c>
      <c r="J114" s="264"/>
      <c r="K114" s="264"/>
      <c r="L114" s="264"/>
      <c r="M114" s="265"/>
      <c r="N114" s="98"/>
      <c r="O114" s="98"/>
      <c r="P114" s="98"/>
      <c r="Q114" s="99"/>
    </row>
    <row r="115" spans="2:17" ht="18.75" x14ac:dyDescent="0.25">
      <c r="B115" s="264"/>
      <c r="C115" s="264"/>
      <c r="D115" s="264"/>
      <c r="E115" s="264"/>
      <c r="F115" s="264"/>
      <c r="G115" s="264"/>
      <c r="H115" s="264"/>
      <c r="I115" s="264">
        <v>14</v>
      </c>
      <c r="J115" s="264"/>
      <c r="K115" s="264"/>
      <c r="L115" s="264"/>
      <c r="M115" s="265"/>
      <c r="N115" s="98"/>
      <c r="O115" s="98"/>
      <c r="P115" s="98"/>
      <c r="Q115" s="99"/>
    </row>
    <row r="116" spans="2:17" ht="18.75" x14ac:dyDescent="0.25">
      <c r="B116" s="264"/>
      <c r="C116" s="264"/>
      <c r="D116" s="264"/>
      <c r="E116" s="264"/>
      <c r="F116" s="264"/>
      <c r="G116" s="264"/>
      <c r="H116" s="264"/>
      <c r="I116" s="98">
        <v>15</v>
      </c>
      <c r="J116" s="264"/>
      <c r="K116" s="264"/>
      <c r="L116" s="264"/>
      <c r="M116" s="265"/>
      <c r="N116" s="98"/>
      <c r="O116" s="98"/>
      <c r="P116" s="98"/>
      <c r="Q116" s="99"/>
    </row>
    <row r="117" spans="2:17" ht="18.75" x14ac:dyDescent="0.25">
      <c r="B117" s="264"/>
      <c r="C117" s="264"/>
      <c r="D117" s="264"/>
      <c r="E117" s="264"/>
      <c r="F117" s="264"/>
      <c r="G117" s="264"/>
      <c r="H117" s="264"/>
      <c r="I117" s="263">
        <v>16</v>
      </c>
      <c r="J117" s="264"/>
      <c r="K117" s="264"/>
      <c r="L117" s="264"/>
      <c r="M117" s="265"/>
      <c r="N117" s="98"/>
      <c r="O117" s="98"/>
      <c r="P117" s="98"/>
      <c r="Q117" s="99"/>
    </row>
    <row r="118" spans="2:17" ht="18.75" x14ac:dyDescent="0.25">
      <c r="B118" s="264"/>
      <c r="C118" s="264"/>
      <c r="D118" s="264"/>
      <c r="E118" s="264"/>
      <c r="F118" s="264"/>
      <c r="G118" s="264"/>
      <c r="H118" s="264"/>
      <c r="I118" s="264">
        <v>17</v>
      </c>
      <c r="J118" s="264"/>
      <c r="K118" s="264"/>
      <c r="L118" s="264"/>
      <c r="M118" s="265"/>
      <c r="N118" s="98"/>
      <c r="O118" s="98"/>
      <c r="P118" s="98"/>
      <c r="Q118" s="99"/>
    </row>
    <row r="119" spans="2:17" ht="18.75" x14ac:dyDescent="0.25">
      <c r="B119" s="264"/>
      <c r="C119" s="264"/>
      <c r="D119" s="264"/>
      <c r="E119" s="264"/>
      <c r="F119" s="264"/>
      <c r="G119" s="264"/>
      <c r="H119" s="264"/>
      <c r="I119" s="98">
        <v>18</v>
      </c>
      <c r="J119" s="264"/>
      <c r="K119" s="264"/>
      <c r="L119" s="264"/>
      <c r="M119" s="265"/>
      <c r="N119" s="98"/>
      <c r="O119" s="98"/>
      <c r="P119" s="98"/>
      <c r="Q119" s="99"/>
    </row>
    <row r="120" spans="2:17" ht="18.75" x14ac:dyDescent="0.25">
      <c r="B120" s="264"/>
      <c r="C120" s="264"/>
      <c r="D120" s="264"/>
      <c r="E120" s="264"/>
      <c r="F120" s="264"/>
      <c r="G120" s="264"/>
      <c r="H120" s="264"/>
      <c r="I120" s="263">
        <v>19</v>
      </c>
      <c r="J120" s="264"/>
      <c r="K120" s="264"/>
      <c r="L120" s="264"/>
      <c r="M120" s="265"/>
      <c r="N120" s="98"/>
      <c r="O120" s="98"/>
      <c r="P120" s="98"/>
      <c r="Q120" s="99"/>
    </row>
    <row r="121" spans="2:17" ht="18.75" x14ac:dyDescent="0.25">
      <c r="B121" s="264"/>
      <c r="C121" s="264"/>
      <c r="D121" s="264"/>
      <c r="E121" s="264"/>
      <c r="F121" s="264"/>
      <c r="G121" s="264"/>
      <c r="H121" s="264"/>
      <c r="I121" s="264">
        <v>20</v>
      </c>
      <c r="J121" s="264"/>
      <c r="K121" s="264"/>
      <c r="L121" s="264"/>
      <c r="M121" s="265"/>
      <c r="N121" s="98"/>
      <c r="O121" s="98"/>
      <c r="P121" s="98"/>
      <c r="Q121" s="99"/>
    </row>
    <row r="122" spans="2:17" ht="18.75" x14ac:dyDescent="0.25">
      <c r="B122" s="264"/>
      <c r="C122" s="264"/>
      <c r="D122" s="264"/>
      <c r="E122" s="264"/>
      <c r="F122" s="264"/>
      <c r="G122" s="264"/>
      <c r="H122" s="264"/>
      <c r="I122" s="98">
        <v>21</v>
      </c>
      <c r="J122" s="264"/>
      <c r="K122" s="264"/>
      <c r="L122" s="264"/>
      <c r="M122" s="265"/>
      <c r="N122" s="98"/>
      <c r="O122" s="98"/>
      <c r="P122" s="98"/>
      <c r="Q122" s="99"/>
    </row>
    <row r="123" spans="2:17" ht="18.75" x14ac:dyDescent="0.25">
      <c r="B123" s="264"/>
      <c r="C123" s="264"/>
      <c r="D123" s="264"/>
      <c r="E123" s="264"/>
      <c r="F123" s="264"/>
      <c r="G123" s="264"/>
      <c r="H123" s="264"/>
      <c r="I123" s="263">
        <v>22</v>
      </c>
      <c r="J123" s="264"/>
      <c r="K123" s="264"/>
      <c r="L123" s="264"/>
      <c r="M123" s="265"/>
      <c r="N123" s="98"/>
      <c r="O123" s="98"/>
      <c r="P123" s="98"/>
      <c r="Q123" s="99"/>
    </row>
    <row r="124" spans="2:17" ht="18.75" x14ac:dyDescent="0.25">
      <c r="B124" s="264"/>
      <c r="C124" s="264"/>
      <c r="D124" s="264"/>
      <c r="E124" s="264"/>
      <c r="F124" s="264"/>
      <c r="G124" s="264"/>
      <c r="H124" s="264"/>
      <c r="I124" s="264">
        <v>23</v>
      </c>
      <c r="J124" s="264"/>
      <c r="K124" s="264"/>
      <c r="L124" s="264"/>
      <c r="M124" s="265"/>
      <c r="N124" s="98"/>
      <c r="O124" s="98"/>
      <c r="P124" s="98"/>
      <c r="Q124" s="99"/>
    </row>
    <row r="125" spans="2:17" ht="18.75" x14ac:dyDescent="0.25">
      <c r="B125" s="264"/>
      <c r="C125" s="264"/>
      <c r="D125" s="264"/>
      <c r="E125" s="264"/>
      <c r="F125" s="264"/>
      <c r="G125" s="264"/>
      <c r="H125" s="264"/>
      <c r="I125" s="98">
        <v>24</v>
      </c>
      <c r="J125" s="264"/>
      <c r="K125" s="264"/>
      <c r="L125" s="264"/>
      <c r="M125" s="265"/>
      <c r="N125" s="98"/>
      <c r="O125" s="98"/>
      <c r="P125" s="98"/>
      <c r="Q125" s="99"/>
    </row>
    <row r="126" spans="2:17" ht="18.75" x14ac:dyDescent="0.25">
      <c r="B126" s="264"/>
      <c r="C126" s="264"/>
      <c r="D126" s="264"/>
      <c r="E126" s="264"/>
      <c r="F126" s="264"/>
      <c r="G126" s="264"/>
      <c r="H126" s="264"/>
      <c r="I126" s="263">
        <v>25</v>
      </c>
      <c r="J126" s="264"/>
      <c r="K126" s="264"/>
      <c r="L126" s="264"/>
      <c r="M126" s="265"/>
      <c r="N126" s="98"/>
      <c r="O126" s="98"/>
      <c r="P126" s="98"/>
      <c r="Q126" s="99"/>
    </row>
    <row r="127" spans="2:17" ht="18.75" x14ac:dyDescent="0.25">
      <c r="B127" s="264"/>
      <c r="C127" s="264"/>
      <c r="D127" s="264"/>
      <c r="E127" s="264"/>
      <c r="F127" s="264"/>
      <c r="G127" s="264"/>
      <c r="H127" s="264"/>
      <c r="I127" s="264">
        <v>26</v>
      </c>
      <c r="J127" s="264"/>
      <c r="K127" s="264"/>
      <c r="L127" s="264"/>
      <c r="M127" s="265"/>
      <c r="N127" s="98"/>
      <c r="O127" s="98"/>
      <c r="P127" s="98"/>
      <c r="Q127" s="99"/>
    </row>
    <row r="128" spans="2:17" ht="18.75" x14ac:dyDescent="0.25">
      <c r="B128" s="264"/>
      <c r="C128" s="264"/>
      <c r="D128" s="264"/>
      <c r="E128" s="264"/>
      <c r="F128" s="264"/>
      <c r="G128" s="264"/>
      <c r="H128" s="264"/>
      <c r="I128" s="98">
        <v>27</v>
      </c>
      <c r="J128" s="264"/>
      <c r="K128" s="264"/>
      <c r="L128" s="264"/>
      <c r="M128" s="265"/>
      <c r="N128" s="98"/>
      <c r="O128" s="98"/>
      <c r="P128" s="98"/>
      <c r="Q128" s="99"/>
    </row>
    <row r="129" spans="2:17" ht="18.75" x14ac:dyDescent="0.25">
      <c r="B129" s="264"/>
      <c r="C129" s="264"/>
      <c r="D129" s="264"/>
      <c r="E129" s="264"/>
      <c r="F129" s="264"/>
      <c r="G129" s="264"/>
      <c r="H129" s="264"/>
      <c r="I129" s="263">
        <v>28</v>
      </c>
      <c r="J129" s="264"/>
      <c r="K129" s="264"/>
      <c r="L129" s="264"/>
      <c r="M129" s="265"/>
      <c r="N129" s="98"/>
      <c r="O129" s="98"/>
      <c r="P129" s="98"/>
      <c r="Q129" s="99"/>
    </row>
    <row r="130" spans="2:17" ht="18.75" x14ac:dyDescent="0.25">
      <c r="B130" s="264"/>
      <c r="C130" s="264"/>
      <c r="D130" s="264"/>
      <c r="E130" s="264"/>
      <c r="F130" s="264"/>
      <c r="G130" s="264"/>
      <c r="H130" s="264"/>
      <c r="I130" s="264">
        <v>29</v>
      </c>
      <c r="J130" s="264"/>
      <c r="K130" s="264"/>
      <c r="L130" s="264"/>
      <c r="M130" s="265"/>
      <c r="N130" s="98"/>
      <c r="O130" s="98"/>
      <c r="P130" s="98"/>
      <c r="Q130" s="99"/>
    </row>
    <row r="131" spans="2:17" ht="18.75" x14ac:dyDescent="0.25">
      <c r="B131" s="264"/>
      <c r="C131" s="264"/>
      <c r="D131" s="264"/>
      <c r="E131" s="264"/>
      <c r="F131" s="264"/>
      <c r="G131" s="264"/>
      <c r="H131" s="264"/>
      <c r="I131" s="98">
        <v>30</v>
      </c>
      <c r="J131" s="264"/>
      <c r="K131" s="264"/>
      <c r="L131" s="264"/>
      <c r="M131" s="265"/>
      <c r="N131" s="98"/>
      <c r="O131" s="98"/>
      <c r="P131" s="98"/>
      <c r="Q131" s="99"/>
    </row>
    <row r="132" spans="2:17" ht="18.75" x14ac:dyDescent="0.25">
      <c r="B132" s="264"/>
      <c r="C132" s="264"/>
      <c r="D132" s="264"/>
      <c r="E132" s="264"/>
      <c r="F132" s="264"/>
      <c r="G132" s="264"/>
      <c r="H132" s="264"/>
      <c r="I132" s="263">
        <v>31</v>
      </c>
      <c r="J132" s="264"/>
      <c r="K132" s="264"/>
      <c r="L132" s="264"/>
      <c r="M132" s="265"/>
      <c r="N132" s="98"/>
      <c r="O132" s="98"/>
      <c r="P132" s="98"/>
      <c r="Q132" s="99"/>
    </row>
    <row r="133" spans="2:17" ht="18.75" x14ac:dyDescent="0.25">
      <c r="B133" s="264"/>
      <c r="C133" s="264"/>
      <c r="D133" s="264"/>
      <c r="E133" s="264"/>
      <c r="F133" s="264"/>
      <c r="G133" s="264"/>
      <c r="H133" s="264"/>
      <c r="I133" s="264">
        <v>32</v>
      </c>
      <c r="J133" s="264"/>
      <c r="K133" s="264"/>
      <c r="L133" s="264"/>
      <c r="M133" s="265"/>
      <c r="N133" s="98"/>
      <c r="O133" s="98"/>
      <c r="P133" s="98"/>
      <c r="Q133" s="99"/>
    </row>
    <row r="134" spans="2:17" ht="18.75" x14ac:dyDescent="0.25">
      <c r="B134" s="264"/>
      <c r="C134" s="264"/>
      <c r="D134" s="264"/>
      <c r="E134" s="264"/>
      <c r="F134" s="264"/>
      <c r="G134" s="264"/>
      <c r="H134" s="264"/>
      <c r="I134" s="98">
        <v>33</v>
      </c>
      <c r="J134" s="264"/>
      <c r="K134" s="264"/>
      <c r="L134" s="264"/>
      <c r="M134" s="265"/>
      <c r="N134" s="98"/>
      <c r="O134" s="98"/>
      <c r="P134" s="98"/>
      <c r="Q134" s="99"/>
    </row>
    <row r="135" spans="2:17" ht="18.75" x14ac:dyDescent="0.25">
      <c r="B135" s="264"/>
      <c r="C135" s="264"/>
      <c r="D135" s="264"/>
      <c r="E135" s="264"/>
      <c r="F135" s="264"/>
      <c r="G135" s="264"/>
      <c r="H135" s="264"/>
      <c r="I135" s="263">
        <v>34</v>
      </c>
      <c r="J135" s="264"/>
      <c r="K135" s="264"/>
      <c r="L135" s="264"/>
      <c r="M135" s="265"/>
      <c r="N135" s="98"/>
      <c r="O135" s="98"/>
      <c r="P135" s="98"/>
      <c r="Q135" s="99"/>
    </row>
    <row r="136" spans="2:17" ht="18.75" x14ac:dyDescent="0.25">
      <c r="B136" s="264"/>
      <c r="C136" s="264"/>
      <c r="D136" s="264"/>
      <c r="E136" s="264"/>
      <c r="F136" s="264"/>
      <c r="G136" s="264"/>
      <c r="H136" s="264"/>
      <c r="I136" s="264">
        <v>35</v>
      </c>
      <c r="J136" s="264"/>
      <c r="K136" s="264"/>
      <c r="L136" s="264"/>
      <c r="M136" s="265"/>
      <c r="N136" s="98"/>
      <c r="O136" s="98"/>
      <c r="P136" s="98"/>
      <c r="Q136" s="99"/>
    </row>
    <row r="137" spans="2:17" ht="18.75" x14ac:dyDescent="0.25">
      <c r="B137" s="264"/>
      <c r="C137" s="264"/>
      <c r="D137" s="264"/>
      <c r="E137" s="264"/>
      <c r="F137" s="264"/>
      <c r="G137" s="264"/>
      <c r="H137" s="264"/>
      <c r="I137" s="264">
        <v>36</v>
      </c>
      <c r="J137" s="264"/>
      <c r="K137" s="264"/>
      <c r="L137" s="264"/>
      <c r="M137" s="265"/>
      <c r="N137" s="98"/>
      <c r="O137" s="98"/>
      <c r="P137" s="98"/>
      <c r="Q137" s="99"/>
    </row>
    <row r="138" spans="2:17" ht="18.75" x14ac:dyDescent="0.25">
      <c r="B138" s="264"/>
      <c r="C138" s="264"/>
      <c r="D138" s="264"/>
      <c r="E138" s="264"/>
      <c r="F138" s="264"/>
      <c r="G138" s="264"/>
      <c r="H138" s="264"/>
      <c r="I138" s="264">
        <v>37</v>
      </c>
      <c r="J138" s="264"/>
      <c r="K138" s="264"/>
      <c r="L138" s="264"/>
      <c r="M138" s="265"/>
      <c r="N138" s="98"/>
      <c r="O138" s="98"/>
      <c r="P138" s="98"/>
      <c r="Q138" s="99"/>
    </row>
    <row r="139" spans="2:17" ht="18.75" x14ac:dyDescent="0.25">
      <c r="B139" s="264"/>
      <c r="C139" s="264"/>
      <c r="D139" s="264"/>
      <c r="E139" s="264"/>
      <c r="F139" s="264"/>
      <c r="G139" s="264"/>
      <c r="H139" s="264"/>
      <c r="I139" s="264">
        <v>38</v>
      </c>
      <c r="J139" s="264"/>
      <c r="K139" s="264"/>
      <c r="L139" s="264"/>
      <c r="M139" s="265"/>
      <c r="N139" s="98"/>
      <c r="O139" s="98"/>
      <c r="P139" s="98"/>
      <c r="Q139" s="99"/>
    </row>
    <row r="140" spans="2:17" ht="18.75" x14ac:dyDescent="0.25">
      <c r="B140" s="264"/>
      <c r="C140" s="264"/>
      <c r="D140" s="264"/>
      <c r="E140" s="264"/>
      <c r="F140" s="264"/>
      <c r="G140" s="264"/>
      <c r="H140" s="264"/>
      <c r="I140" s="264">
        <v>39</v>
      </c>
      <c r="J140" s="264"/>
      <c r="K140" s="264"/>
      <c r="L140" s="264"/>
      <c r="M140" s="265"/>
      <c r="N140" s="98"/>
      <c r="O140" s="98"/>
      <c r="P140" s="98"/>
      <c r="Q140" s="99"/>
    </row>
    <row r="141" spans="2:17" ht="18.75" x14ac:dyDescent="0.25">
      <c r="B141" s="264"/>
      <c r="C141" s="264"/>
      <c r="D141" s="264"/>
      <c r="E141" s="264"/>
      <c r="F141" s="264"/>
      <c r="G141" s="264"/>
      <c r="H141" s="264"/>
      <c r="I141" s="264">
        <v>40</v>
      </c>
      <c r="J141" s="264"/>
      <c r="K141" s="264"/>
      <c r="L141" s="264"/>
      <c r="M141" s="265"/>
      <c r="N141" s="98"/>
      <c r="O141" s="98"/>
      <c r="P141" s="98"/>
      <c r="Q141" s="99"/>
    </row>
    <row r="142" spans="2:17" ht="19.5" thickBot="1" x14ac:dyDescent="0.35">
      <c r="B142" s="97"/>
      <c r="C142" s="269"/>
      <c r="D142" s="269"/>
      <c r="E142" s="264"/>
      <c r="F142" s="264"/>
      <c r="G142" s="264"/>
      <c r="H142" s="264"/>
      <c r="I142" s="264"/>
      <c r="J142" s="264"/>
      <c r="K142" s="264"/>
      <c r="L142" s="264"/>
      <c r="M142" s="265"/>
      <c r="N142" s="98"/>
      <c r="O142" s="98"/>
      <c r="P142" s="98"/>
      <c r="Q142" s="99"/>
    </row>
    <row r="143" spans="2:17" ht="23.25" customHeight="1" thickBot="1" x14ac:dyDescent="0.3">
      <c r="B143" s="91" t="s">
        <v>138</v>
      </c>
      <c r="C143" s="92"/>
      <c r="D143" s="92"/>
      <c r="E143" s="92"/>
      <c r="F143" s="92"/>
      <c r="G143" s="92"/>
      <c r="H143" s="92"/>
      <c r="I143" s="92"/>
      <c r="J143" s="92"/>
      <c r="K143" s="92"/>
      <c r="L143" s="92"/>
      <c r="M143" s="92"/>
      <c r="N143" s="92"/>
      <c r="O143" s="92"/>
      <c r="P143" s="92"/>
      <c r="Q143" s="93"/>
    </row>
    <row r="144" spans="2:17" x14ac:dyDescent="0.25">
      <c r="B144" s="97"/>
      <c r="C144" s="98"/>
      <c r="D144" s="98"/>
      <c r="E144" s="98"/>
      <c r="F144" s="98"/>
      <c r="G144" s="98"/>
      <c r="H144" s="98"/>
      <c r="I144" s="98"/>
      <c r="J144" s="98"/>
      <c r="K144" s="98"/>
      <c r="L144" s="98"/>
      <c r="M144" s="98"/>
      <c r="N144" s="98"/>
      <c r="O144" s="98"/>
      <c r="P144" s="98"/>
      <c r="Q144" s="99"/>
    </row>
    <row r="145" spans="2:17" ht="72.75" customHeight="1" x14ac:dyDescent="0.25">
      <c r="B145" s="97"/>
      <c r="C145" s="270" t="s">
        <v>139</v>
      </c>
      <c r="D145" s="270"/>
      <c r="E145" s="270" t="s">
        <v>140</v>
      </c>
      <c r="F145" s="270"/>
      <c r="G145" s="270" t="s">
        <v>141</v>
      </c>
      <c r="H145" s="270"/>
      <c r="I145" s="270" t="s">
        <v>142</v>
      </c>
      <c r="J145" s="270"/>
      <c r="K145" s="271" t="s">
        <v>143</v>
      </c>
      <c r="L145" s="272"/>
      <c r="M145" s="200"/>
      <c r="N145" s="98"/>
      <c r="O145" s="98"/>
      <c r="P145" s="98"/>
      <c r="Q145" s="99"/>
    </row>
    <row r="146" spans="2:17" ht="18.75" x14ac:dyDescent="0.3">
      <c r="B146" s="97"/>
      <c r="C146" s="273" t="s">
        <v>97</v>
      </c>
      <c r="D146" s="273"/>
      <c r="E146" s="274" t="s">
        <v>144</v>
      </c>
      <c r="F146" s="274"/>
      <c r="G146" s="274" t="s">
        <v>144</v>
      </c>
      <c r="H146" s="274"/>
      <c r="I146" s="274">
        <v>2</v>
      </c>
      <c r="J146" s="274"/>
      <c r="K146" s="275">
        <v>2</v>
      </c>
      <c r="L146" s="276"/>
      <c r="M146" s="265"/>
      <c r="N146" s="98"/>
      <c r="O146" s="98"/>
      <c r="P146" s="98"/>
      <c r="Q146" s="99"/>
    </row>
    <row r="147" spans="2:17" ht="18.75" x14ac:dyDescent="0.3">
      <c r="B147" s="97"/>
      <c r="C147" s="273" t="s">
        <v>97</v>
      </c>
      <c r="D147" s="273"/>
      <c r="E147" s="274" t="s">
        <v>144</v>
      </c>
      <c r="F147" s="274"/>
      <c r="G147" s="274" t="s">
        <v>145</v>
      </c>
      <c r="H147" s="274"/>
      <c r="I147" s="274">
        <v>2</v>
      </c>
      <c r="J147" s="274"/>
      <c r="K147" s="275">
        <v>1</v>
      </c>
      <c r="L147" s="276"/>
      <c r="M147" s="265"/>
      <c r="N147" s="277" t="s">
        <v>144</v>
      </c>
      <c r="O147" s="277"/>
      <c r="P147" s="98"/>
      <c r="Q147" s="99"/>
    </row>
    <row r="148" spans="2:17" ht="18.75" x14ac:dyDescent="0.3">
      <c r="B148" s="97"/>
      <c r="C148" s="273" t="s">
        <v>97</v>
      </c>
      <c r="D148" s="273"/>
      <c r="E148" s="274" t="s">
        <v>144</v>
      </c>
      <c r="F148" s="274"/>
      <c r="G148" s="274" t="s">
        <v>146</v>
      </c>
      <c r="H148" s="274"/>
      <c r="I148" s="274">
        <v>2</v>
      </c>
      <c r="J148" s="274"/>
      <c r="K148" s="275">
        <v>0</v>
      </c>
      <c r="L148" s="276"/>
      <c r="M148" s="265"/>
      <c r="N148" s="277" t="s">
        <v>146</v>
      </c>
      <c r="O148" s="277"/>
      <c r="P148" s="98"/>
      <c r="Q148" s="99"/>
    </row>
    <row r="149" spans="2:17" ht="18.75" x14ac:dyDescent="0.3">
      <c r="B149" s="97"/>
      <c r="C149" s="273" t="s">
        <v>97</v>
      </c>
      <c r="D149" s="273"/>
      <c r="E149" s="274" t="s">
        <v>146</v>
      </c>
      <c r="F149" s="274"/>
      <c r="G149" s="274" t="s">
        <v>144</v>
      </c>
      <c r="H149" s="274"/>
      <c r="I149" s="274">
        <v>0</v>
      </c>
      <c r="J149" s="274"/>
      <c r="K149" s="275">
        <v>2</v>
      </c>
      <c r="L149" s="276"/>
      <c r="M149" s="265"/>
      <c r="N149" s="98"/>
      <c r="O149" s="98"/>
      <c r="P149" s="98"/>
      <c r="Q149" s="99"/>
    </row>
    <row r="150" spans="2:17" ht="18.75" x14ac:dyDescent="0.3">
      <c r="B150" s="97"/>
      <c r="C150" s="273" t="s">
        <v>27</v>
      </c>
      <c r="D150" s="273"/>
      <c r="E150" s="274" t="s">
        <v>144</v>
      </c>
      <c r="F150" s="274"/>
      <c r="G150" s="274" t="s">
        <v>144</v>
      </c>
      <c r="H150" s="274"/>
      <c r="I150" s="274">
        <v>1</v>
      </c>
      <c r="J150" s="274"/>
      <c r="K150" s="275">
        <v>1</v>
      </c>
      <c r="L150" s="276"/>
      <c r="M150" s="265"/>
      <c r="N150" s="277" t="s">
        <v>144</v>
      </c>
      <c r="O150" s="277"/>
      <c r="P150" s="98"/>
      <c r="Q150" s="99"/>
    </row>
    <row r="151" spans="2:17" ht="18.75" x14ac:dyDescent="0.3">
      <c r="B151" s="97"/>
      <c r="C151" s="273" t="s">
        <v>27</v>
      </c>
      <c r="D151" s="273"/>
      <c r="E151" s="274" t="s">
        <v>144</v>
      </c>
      <c r="F151" s="274"/>
      <c r="G151" s="274" t="s">
        <v>145</v>
      </c>
      <c r="H151" s="274"/>
      <c r="I151" s="274">
        <v>1</v>
      </c>
      <c r="J151" s="274"/>
      <c r="K151" s="275">
        <v>0</v>
      </c>
      <c r="L151" s="276"/>
      <c r="M151" s="265"/>
      <c r="N151" s="277" t="s">
        <v>145</v>
      </c>
      <c r="O151" s="277"/>
      <c r="P151" s="98"/>
      <c r="Q151" s="99"/>
    </row>
    <row r="152" spans="2:17" ht="18.75" x14ac:dyDescent="0.3">
      <c r="B152" s="97"/>
      <c r="C152" s="273" t="s">
        <v>27</v>
      </c>
      <c r="D152" s="273"/>
      <c r="E152" s="274" t="s">
        <v>144</v>
      </c>
      <c r="F152" s="274"/>
      <c r="G152" s="274" t="s">
        <v>146</v>
      </c>
      <c r="H152" s="274"/>
      <c r="I152" s="274">
        <v>1</v>
      </c>
      <c r="J152" s="274"/>
      <c r="K152" s="275">
        <v>0</v>
      </c>
      <c r="L152" s="276"/>
      <c r="M152" s="265"/>
      <c r="N152" s="277" t="s">
        <v>146</v>
      </c>
      <c r="O152" s="277"/>
      <c r="P152" s="98"/>
      <c r="Q152" s="99"/>
    </row>
    <row r="153" spans="2:17" ht="18.75" x14ac:dyDescent="0.3">
      <c r="B153" s="97"/>
      <c r="C153" s="273" t="s">
        <v>27</v>
      </c>
      <c r="D153" s="273"/>
      <c r="E153" s="274" t="s">
        <v>146</v>
      </c>
      <c r="F153" s="274"/>
      <c r="G153" s="274" t="s">
        <v>144</v>
      </c>
      <c r="H153" s="274"/>
      <c r="I153" s="274">
        <v>0</v>
      </c>
      <c r="J153" s="274"/>
      <c r="K153" s="275">
        <v>1</v>
      </c>
      <c r="L153" s="276"/>
      <c r="M153" s="265"/>
      <c r="N153" s="98"/>
      <c r="O153" s="98"/>
      <c r="P153" s="98"/>
      <c r="Q153" s="99"/>
    </row>
    <row r="154" spans="2:17" x14ac:dyDescent="0.25">
      <c r="B154" s="97"/>
      <c r="C154" s="98"/>
      <c r="D154" s="98"/>
      <c r="E154" s="98"/>
      <c r="F154" s="98"/>
      <c r="G154" s="98"/>
      <c r="H154" s="98"/>
      <c r="I154" s="98"/>
      <c r="J154" s="98"/>
      <c r="K154" s="98"/>
      <c r="L154" s="98"/>
      <c r="M154" s="98"/>
      <c r="N154" s="98"/>
      <c r="O154" s="98"/>
      <c r="P154" s="98"/>
      <c r="Q154" s="99"/>
    </row>
    <row r="155" spans="2:17" x14ac:dyDescent="0.25">
      <c r="B155" s="97"/>
      <c r="C155" s="98"/>
      <c r="D155" s="98"/>
      <c r="E155" s="278" t="s">
        <v>147</v>
      </c>
      <c r="F155" s="278"/>
      <c r="G155" s="278"/>
      <c r="H155" s="98"/>
      <c r="I155" s="98"/>
      <c r="J155" s="98"/>
      <c r="K155" s="98"/>
      <c r="L155" s="98"/>
      <c r="M155" s="98"/>
      <c r="N155" s="98"/>
      <c r="O155" s="98"/>
      <c r="P155" s="98"/>
      <c r="Q155" s="99"/>
    </row>
    <row r="156" spans="2:17" ht="15.75" x14ac:dyDescent="0.25">
      <c r="B156" s="97"/>
      <c r="C156" s="98"/>
      <c r="D156" s="98"/>
      <c r="E156" s="279" t="s">
        <v>148</v>
      </c>
      <c r="F156" s="280"/>
      <c r="G156" s="280"/>
      <c r="H156" s="98"/>
      <c r="I156" s="98"/>
      <c r="J156" s="98"/>
      <c r="K156" s="98"/>
      <c r="L156" s="98"/>
      <c r="M156" s="98"/>
      <c r="N156" s="98"/>
      <c r="O156" s="98"/>
      <c r="P156" s="98"/>
      <c r="Q156" s="99"/>
    </row>
    <row r="157" spans="2:17" ht="15.75" x14ac:dyDescent="0.25">
      <c r="B157" s="97"/>
      <c r="C157" s="98"/>
      <c r="D157" s="98"/>
      <c r="E157" s="279" t="s">
        <v>149</v>
      </c>
      <c r="F157" s="280"/>
      <c r="G157" s="280"/>
      <c r="H157" s="98"/>
      <c r="I157" s="98"/>
      <c r="J157" s="98"/>
      <c r="K157" s="98"/>
      <c r="L157" s="98"/>
      <c r="M157" s="98"/>
      <c r="N157" s="98"/>
      <c r="O157" s="98"/>
      <c r="P157" s="98"/>
      <c r="Q157" s="99"/>
    </row>
    <row r="158" spans="2:17" ht="15.75" x14ac:dyDescent="0.25">
      <c r="B158" s="97"/>
      <c r="C158" s="98"/>
      <c r="D158" s="98"/>
      <c r="E158" s="279" t="s">
        <v>150</v>
      </c>
      <c r="F158" s="280"/>
      <c r="G158" s="280"/>
      <c r="H158" s="98"/>
      <c r="I158" s="98"/>
      <c r="J158" s="98"/>
      <c r="K158" s="98"/>
      <c r="L158" s="98"/>
      <c r="M158" s="98"/>
      <c r="N158" s="98"/>
      <c r="O158" s="98"/>
      <c r="P158" s="98"/>
      <c r="Q158" s="99"/>
    </row>
    <row r="159" spans="2:17" x14ac:dyDescent="0.25">
      <c r="B159" s="97"/>
      <c r="C159" s="98"/>
      <c r="D159" s="98"/>
      <c r="E159" s="98"/>
      <c r="F159" s="98"/>
      <c r="G159" s="98"/>
      <c r="H159" s="98"/>
      <c r="I159" s="98"/>
      <c r="J159" s="98"/>
      <c r="K159" s="98"/>
      <c r="L159" s="98"/>
      <c r="M159" s="98"/>
      <c r="N159" s="98"/>
      <c r="O159" s="98"/>
      <c r="P159" s="98"/>
      <c r="Q159" s="99"/>
    </row>
    <row r="160" spans="2:17" x14ac:dyDescent="0.25">
      <c r="B160" s="97"/>
      <c r="C160" s="98"/>
      <c r="D160" s="98"/>
      <c r="E160" s="98"/>
      <c r="F160" s="98"/>
      <c r="G160" s="98"/>
      <c r="H160" s="98"/>
      <c r="I160" s="98"/>
      <c r="J160" s="98"/>
      <c r="K160" s="98"/>
      <c r="L160" s="98"/>
      <c r="M160" s="98"/>
      <c r="N160" s="98"/>
      <c r="O160" s="98"/>
      <c r="P160" s="98"/>
      <c r="Q160" s="99"/>
    </row>
    <row r="161" spans="2:17" x14ac:dyDescent="0.25">
      <c r="B161" s="97"/>
      <c r="C161" s="98"/>
      <c r="D161" s="98"/>
      <c r="E161" s="98"/>
      <c r="F161" s="98"/>
      <c r="G161" s="98"/>
      <c r="H161" s="98"/>
      <c r="I161" s="98"/>
      <c r="J161" s="98"/>
      <c r="K161" s="98"/>
      <c r="L161" s="98"/>
      <c r="M161" s="98"/>
      <c r="N161" s="98"/>
      <c r="O161" s="98"/>
      <c r="P161" s="98"/>
      <c r="Q161" s="99"/>
    </row>
    <row r="162" spans="2:17" x14ac:dyDescent="0.25">
      <c r="B162" s="97"/>
      <c r="C162" s="98"/>
      <c r="D162" s="98"/>
      <c r="E162" s="98"/>
      <c r="F162" s="98"/>
      <c r="G162" s="98"/>
      <c r="H162" s="98"/>
      <c r="I162" s="98"/>
      <c r="J162" s="98"/>
      <c r="K162" s="98"/>
      <c r="L162" s="98"/>
      <c r="M162" s="98"/>
      <c r="N162" s="98"/>
      <c r="O162" s="98"/>
      <c r="P162" s="98"/>
      <c r="Q162" s="99"/>
    </row>
    <row r="163" spans="2:17" x14ac:dyDescent="0.25">
      <c r="B163" s="97"/>
      <c r="C163" s="98"/>
      <c r="D163" s="98"/>
      <c r="E163" s="98"/>
      <c r="F163" s="98"/>
      <c r="G163" s="98"/>
      <c r="H163" s="98"/>
      <c r="I163" s="98"/>
      <c r="J163" s="98"/>
      <c r="K163" s="98"/>
      <c r="L163" s="98"/>
      <c r="M163" s="98"/>
      <c r="N163" s="98"/>
      <c r="O163" s="98"/>
      <c r="P163" s="98"/>
      <c r="Q163" s="99"/>
    </row>
    <row r="164" spans="2:17" x14ac:dyDescent="0.25">
      <c r="B164" s="97"/>
      <c r="C164" s="98"/>
      <c r="D164" s="98"/>
      <c r="E164" s="98"/>
      <c r="F164" s="98"/>
      <c r="G164" s="98"/>
      <c r="H164" s="98"/>
      <c r="I164" s="98"/>
      <c r="J164" s="98"/>
      <c r="K164" s="98"/>
      <c r="L164" s="98"/>
      <c r="M164" s="98"/>
      <c r="N164" s="98"/>
      <c r="O164" s="98"/>
      <c r="P164" s="98"/>
      <c r="Q164" s="99"/>
    </row>
    <row r="165" spans="2:17" ht="15.75" thickBot="1" x14ac:dyDescent="0.3">
      <c r="B165" s="281"/>
      <c r="C165" s="282"/>
      <c r="D165" s="282"/>
      <c r="E165" s="282"/>
      <c r="F165" s="282"/>
      <c r="G165" s="282"/>
      <c r="H165" s="282"/>
      <c r="I165" s="282"/>
      <c r="J165" s="282"/>
      <c r="K165" s="282"/>
      <c r="L165" s="282"/>
      <c r="M165" s="282"/>
      <c r="N165" s="282"/>
      <c r="O165" s="282"/>
      <c r="P165" s="282"/>
      <c r="Q165" s="283"/>
    </row>
  </sheetData>
  <sheetProtection algorithmName="SHA-512" hashValue="8igonM74kPjF85Al2Q8TY1BJOGTF2VTXO4HXsXFB0nphWMcXNHTqkB9QwmiwzQNC/zpPj6QiFBIgBTSh533NYw==" saltValue="q4gBubVGTMTyZMi+UTxjYA==" spinCount="100000" sheet="1"/>
  <mergeCells count="215">
    <mergeCell ref="K10:L10"/>
    <mergeCell ref="K11:L11"/>
    <mergeCell ref="K28:L28"/>
    <mergeCell ref="K27:L27"/>
    <mergeCell ref="K26:L26"/>
    <mergeCell ref="K25:L25"/>
    <mergeCell ref="K24:L24"/>
    <mergeCell ref="K23:L23"/>
    <mergeCell ref="K153:L153"/>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O26:P26"/>
    <mergeCell ref="O27:P27"/>
    <mergeCell ref="O28:P28"/>
    <mergeCell ref="O34:P34"/>
    <mergeCell ref="O35:P35"/>
    <mergeCell ref="O23:P23"/>
    <mergeCell ref="O22:P22"/>
    <mergeCell ref="O29:P29"/>
    <mergeCell ref="O30:P30"/>
    <mergeCell ref="O31:P31"/>
    <mergeCell ref="O32:P32"/>
    <mergeCell ref="O33:P33"/>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F5:M5"/>
    <mergeCell ref="F6:M6"/>
    <mergeCell ref="K152:L152"/>
    <mergeCell ref="K146:L146"/>
    <mergeCell ref="K147:L147"/>
    <mergeCell ref="K148:L148"/>
    <mergeCell ref="K149:L149"/>
    <mergeCell ref="K150:L150"/>
    <mergeCell ref="K151:L151"/>
    <mergeCell ref="G152:H152"/>
    <mergeCell ref="B7:Q7"/>
    <mergeCell ref="B8:Q8"/>
    <mergeCell ref="C10:C14"/>
    <mergeCell ref="E16:I16"/>
    <mergeCell ref="B143:Q143"/>
    <mergeCell ref="C145:D145"/>
    <mergeCell ref="E145:F145"/>
    <mergeCell ref="G145:H145"/>
    <mergeCell ref="I145:J145"/>
    <mergeCell ref="K145:L145"/>
    <mergeCell ref="D5:E5"/>
    <mergeCell ref="N5:O6"/>
    <mergeCell ref="P5:Q6"/>
    <mergeCell ref="B3:C6"/>
    <mergeCell ref="I146:J146"/>
    <mergeCell ref="I147:J147"/>
    <mergeCell ref="I148:J148"/>
    <mergeCell ref="I149:J149"/>
    <mergeCell ref="I150:J150"/>
    <mergeCell ref="I151:J151"/>
    <mergeCell ref="I152:J152"/>
    <mergeCell ref="I153:J153"/>
    <mergeCell ref="G146:H146"/>
    <mergeCell ref="G147:H147"/>
    <mergeCell ref="G148:H148"/>
    <mergeCell ref="G149:H149"/>
    <mergeCell ref="G150:H150"/>
    <mergeCell ref="G151:H151"/>
    <mergeCell ref="B38:Q38"/>
    <mergeCell ref="B68:Q68"/>
    <mergeCell ref="D3:E3"/>
    <mergeCell ref="N3:O3"/>
    <mergeCell ref="D4:E4"/>
    <mergeCell ref="N4:O4"/>
    <mergeCell ref="D6:E6"/>
    <mergeCell ref="C152:D152"/>
    <mergeCell ref="C153:D153"/>
    <mergeCell ref="E146:F146"/>
    <mergeCell ref="E147:F147"/>
    <mergeCell ref="E148:F148"/>
    <mergeCell ref="E149:F149"/>
    <mergeCell ref="E150:F150"/>
    <mergeCell ref="E151:F151"/>
    <mergeCell ref="E152:F152"/>
    <mergeCell ref="E153:F153"/>
    <mergeCell ref="C146:D146"/>
    <mergeCell ref="C147:D147"/>
    <mergeCell ref="C148:D148"/>
    <mergeCell ref="C149:D149"/>
    <mergeCell ref="C150:D150"/>
    <mergeCell ref="C151:D151"/>
    <mergeCell ref="G153:H153"/>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I83:J84"/>
    <mergeCell ref="C94:E94"/>
    <mergeCell ref="I94:P95"/>
    <mergeCell ref="J97:P97"/>
    <mergeCell ref="J98:P98"/>
    <mergeCell ref="J96:P96"/>
    <mergeCell ref="J88:L88"/>
    <mergeCell ref="J89:L89"/>
    <mergeCell ref="J90:L90"/>
    <mergeCell ref="I85:J87"/>
    <mergeCell ref="C70:G70"/>
    <mergeCell ref="D72:G72"/>
    <mergeCell ref="I71:J71"/>
    <mergeCell ref="I72:J73"/>
    <mergeCell ref="I74:J75"/>
    <mergeCell ref="I76:J77"/>
    <mergeCell ref="I78:J80"/>
    <mergeCell ref="D71:G71"/>
    <mergeCell ref="D73:G73"/>
    <mergeCell ref="D74:G74"/>
    <mergeCell ref="I70:L70"/>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0"/>
  <sheetViews>
    <sheetView zoomScale="80" zoomScaleNormal="80" workbookViewId="0">
      <selection activeCell="B6" sqref="B6:P6"/>
    </sheetView>
  </sheetViews>
  <sheetFormatPr baseColWidth="10" defaultColWidth="11.42578125" defaultRowHeight="15" x14ac:dyDescent="0.25"/>
  <cols>
    <col min="1" max="1" width="11.42578125" style="60"/>
    <col min="2" max="2" width="14.140625" style="60" customWidth="1"/>
    <col min="3" max="3" width="14.85546875" style="60" customWidth="1"/>
    <col min="4" max="4" width="11.42578125" style="60"/>
    <col min="5" max="5" width="13" style="60" customWidth="1"/>
    <col min="6" max="6" width="14" style="60" customWidth="1"/>
    <col min="7" max="7" width="13.5703125" style="60" customWidth="1"/>
    <col min="8" max="8" width="14.5703125" style="60" customWidth="1"/>
    <col min="9" max="9" width="14.28515625" style="60" customWidth="1"/>
    <col min="10" max="16384" width="11.42578125" style="60"/>
  </cols>
  <sheetData>
    <row r="1" spans="2:16" s="60" customFormat="1" ht="7.5" customHeight="1" thickBot="1" x14ac:dyDescent="0.3"/>
    <row r="2" spans="2:16" s="69" customFormat="1" ht="39" customHeight="1" thickTop="1" x14ac:dyDescent="0.25">
      <c r="B2" s="284"/>
      <c r="C2" s="285"/>
      <c r="D2" s="286" t="s">
        <v>0</v>
      </c>
      <c r="E2" s="286"/>
      <c r="F2" s="287" t="s">
        <v>1</v>
      </c>
      <c r="G2" s="287"/>
      <c r="H2" s="287"/>
      <c r="I2" s="287"/>
      <c r="J2" s="287"/>
      <c r="K2" s="287"/>
      <c r="L2" s="287"/>
      <c r="M2" s="286" t="s">
        <v>2</v>
      </c>
      <c r="N2" s="286"/>
      <c r="O2" s="288"/>
      <c r="P2" s="289"/>
    </row>
    <row r="3" spans="2:16" s="69" customFormat="1" ht="27.75" customHeight="1" x14ac:dyDescent="0.25">
      <c r="B3" s="290"/>
      <c r="C3" s="71"/>
      <c r="D3" s="72" t="s">
        <v>3</v>
      </c>
      <c r="E3" s="72"/>
      <c r="F3" s="78" t="s">
        <v>4</v>
      </c>
      <c r="G3" s="78"/>
      <c r="H3" s="78"/>
      <c r="I3" s="78"/>
      <c r="J3" s="78"/>
      <c r="K3" s="78"/>
      <c r="L3" s="78"/>
      <c r="M3" s="72" t="s">
        <v>5</v>
      </c>
      <c r="N3" s="72"/>
      <c r="O3" s="291"/>
      <c r="P3" s="292"/>
    </row>
    <row r="4" spans="2:16" s="69" customFormat="1" ht="27.75" customHeight="1" x14ac:dyDescent="0.25">
      <c r="B4" s="290"/>
      <c r="C4" s="71"/>
      <c r="D4" s="72" t="s">
        <v>6</v>
      </c>
      <c r="E4" s="72"/>
      <c r="F4" s="78" t="s">
        <v>7</v>
      </c>
      <c r="G4" s="78"/>
      <c r="H4" s="78"/>
      <c r="I4" s="78"/>
      <c r="J4" s="78"/>
      <c r="K4" s="78"/>
      <c r="L4" s="78"/>
      <c r="M4" s="79" t="s">
        <v>8</v>
      </c>
      <c r="N4" s="80"/>
      <c r="O4" s="81"/>
      <c r="P4" s="293"/>
    </row>
    <row r="5" spans="2:16" s="69" customFormat="1" ht="42" customHeight="1" thickBot="1" x14ac:dyDescent="0.3">
      <c r="B5" s="294"/>
      <c r="C5" s="84"/>
      <c r="D5" s="85" t="s">
        <v>9</v>
      </c>
      <c r="E5" s="85"/>
      <c r="F5" s="86" t="s">
        <v>10</v>
      </c>
      <c r="G5" s="86"/>
      <c r="H5" s="86"/>
      <c r="I5" s="86"/>
      <c r="J5" s="86"/>
      <c r="K5" s="86"/>
      <c r="L5" s="86"/>
      <c r="M5" s="87"/>
      <c r="N5" s="88"/>
      <c r="O5" s="89"/>
      <c r="P5" s="295"/>
    </row>
    <row r="6" spans="2:16" s="60" customFormat="1" ht="27.75" customHeight="1" thickBot="1" x14ac:dyDescent="0.3">
      <c r="B6" s="296" t="s">
        <v>151</v>
      </c>
      <c r="C6" s="297"/>
      <c r="D6" s="297"/>
      <c r="E6" s="297"/>
      <c r="F6" s="297"/>
      <c r="G6" s="297"/>
      <c r="H6" s="297"/>
      <c r="I6" s="297"/>
      <c r="J6" s="297"/>
      <c r="K6" s="297"/>
      <c r="L6" s="297"/>
      <c r="M6" s="297"/>
      <c r="N6" s="297"/>
      <c r="O6" s="297"/>
      <c r="P6" s="298"/>
    </row>
    <row r="7" spans="2:16" s="60" customFormat="1" ht="60" customHeight="1" x14ac:dyDescent="0.25">
      <c r="B7" s="299" t="s">
        <v>152</v>
      </c>
      <c r="C7" s="95"/>
      <c r="D7" s="95"/>
      <c r="E7" s="95"/>
      <c r="F7" s="95"/>
      <c r="G7" s="95"/>
      <c r="H7" s="95"/>
      <c r="I7" s="95"/>
      <c r="J7" s="95"/>
      <c r="K7" s="95"/>
      <c r="L7" s="95"/>
      <c r="M7" s="95"/>
      <c r="N7" s="95"/>
      <c r="O7" s="95"/>
      <c r="P7" s="300"/>
    </row>
    <row r="8" spans="2:16" s="60" customFormat="1" ht="9.75" customHeight="1" x14ac:dyDescent="0.25">
      <c r="B8" s="301"/>
      <c r="C8" s="98"/>
      <c r="D8" s="98"/>
      <c r="E8" s="98"/>
      <c r="F8" s="98"/>
      <c r="G8" s="98"/>
      <c r="H8" s="98"/>
      <c r="I8" s="98"/>
      <c r="J8" s="98"/>
      <c r="K8" s="98"/>
      <c r="L8" s="98"/>
      <c r="M8" s="98"/>
      <c r="N8" s="98"/>
      <c r="O8" s="98"/>
      <c r="P8" s="302"/>
    </row>
    <row r="9" spans="2:16" s="60" customFormat="1" ht="21.75" customHeight="1" x14ac:dyDescent="0.25">
      <c r="B9" s="303" t="s">
        <v>153</v>
      </c>
      <c r="C9" s="304"/>
      <c r="D9" s="304"/>
      <c r="E9" s="304"/>
      <c r="F9" s="304"/>
      <c r="G9" s="304"/>
      <c r="H9" s="304"/>
      <c r="I9" s="304"/>
      <c r="J9" s="304"/>
      <c r="K9" s="304"/>
      <c r="L9" s="304"/>
      <c r="M9" s="304"/>
      <c r="N9" s="304"/>
      <c r="O9" s="304"/>
      <c r="P9" s="305"/>
    </row>
    <row r="10" spans="2:16" s="60" customFormat="1" ht="18.75" customHeight="1" x14ac:dyDescent="0.3">
      <c r="B10" s="306" t="s">
        <v>154</v>
      </c>
      <c r="C10" s="307"/>
      <c r="D10" s="307"/>
      <c r="E10" s="307"/>
      <c r="F10" s="307"/>
      <c r="G10" s="307"/>
      <c r="H10" s="307"/>
      <c r="I10" s="307"/>
      <c r="J10" s="307"/>
      <c r="K10" s="307"/>
      <c r="L10" s="307"/>
      <c r="M10" s="307"/>
      <c r="N10" s="307"/>
      <c r="O10" s="307"/>
      <c r="P10" s="308"/>
    </row>
    <row r="11" spans="2:16" s="60" customFormat="1" ht="18.75" customHeight="1" x14ac:dyDescent="0.3">
      <c r="B11" s="14"/>
      <c r="C11" s="15"/>
      <c r="D11" s="15"/>
      <c r="E11" s="15"/>
      <c r="F11" s="15"/>
      <c r="G11" s="15"/>
      <c r="H11" s="15"/>
      <c r="I11" s="15"/>
      <c r="J11" s="15"/>
      <c r="K11" s="15"/>
      <c r="L11" s="15"/>
      <c r="M11" s="15"/>
      <c r="N11" s="15"/>
      <c r="O11" s="15"/>
      <c r="P11" s="16"/>
    </row>
    <row r="12" spans="2:16" s="60" customFormat="1" ht="59.25" customHeight="1" x14ac:dyDescent="0.25">
      <c r="B12" s="309" t="s">
        <v>155</v>
      </c>
      <c r="C12" s="310"/>
      <c r="D12" s="311" t="s">
        <v>156</v>
      </c>
      <c r="E12" s="311"/>
      <c r="F12" s="311"/>
      <c r="G12" s="311"/>
      <c r="H12" s="311"/>
      <c r="I12" s="311"/>
      <c r="J12" s="311"/>
      <c r="K12" s="311"/>
      <c r="L12" s="311"/>
      <c r="M12" s="311"/>
      <c r="N12" s="311"/>
      <c r="O12" s="311"/>
      <c r="P12" s="312"/>
    </row>
    <row r="13" spans="2:16" s="60" customFormat="1" ht="48" customHeight="1" x14ac:dyDescent="0.25">
      <c r="B13" s="313" t="s">
        <v>157</v>
      </c>
      <c r="C13" s="314"/>
      <c r="D13" s="315" t="s">
        <v>158</v>
      </c>
      <c r="E13" s="315"/>
      <c r="F13" s="315"/>
      <c r="G13" s="315"/>
      <c r="H13" s="315"/>
      <c r="I13" s="315"/>
      <c r="J13" s="315"/>
      <c r="K13" s="315"/>
      <c r="L13" s="315"/>
      <c r="M13" s="315"/>
      <c r="N13" s="315"/>
      <c r="O13" s="315"/>
      <c r="P13" s="316"/>
    </row>
    <row r="14" spans="2:16" s="60" customFormat="1" ht="192" customHeight="1" x14ac:dyDescent="0.25">
      <c r="B14" s="313" t="s">
        <v>159</v>
      </c>
      <c r="C14" s="314"/>
      <c r="D14" s="317" t="s">
        <v>160</v>
      </c>
      <c r="E14" s="317"/>
      <c r="F14" s="317"/>
      <c r="G14" s="317"/>
      <c r="H14" s="317"/>
      <c r="I14" s="317"/>
      <c r="J14" s="317"/>
      <c r="K14" s="317"/>
      <c r="L14" s="317"/>
      <c r="M14" s="317"/>
      <c r="N14" s="317"/>
      <c r="O14" s="317"/>
      <c r="P14" s="318"/>
    </row>
    <row r="15" spans="2:16" s="60" customFormat="1" ht="69" customHeight="1" x14ac:dyDescent="0.25">
      <c r="B15" s="319" t="s">
        <v>161</v>
      </c>
      <c r="C15" s="320"/>
      <c r="D15" s="321" t="s">
        <v>162</v>
      </c>
      <c r="E15" s="321"/>
      <c r="F15" s="321"/>
      <c r="G15" s="321"/>
      <c r="H15" s="321"/>
      <c r="I15" s="321"/>
      <c r="J15" s="321"/>
      <c r="K15" s="321"/>
      <c r="L15" s="321"/>
      <c r="M15" s="321"/>
      <c r="N15" s="321"/>
      <c r="O15" s="321"/>
      <c r="P15" s="322"/>
    </row>
    <row r="16" spans="2:16" s="60" customFormat="1" ht="33.75" customHeight="1" thickBot="1" x14ac:dyDescent="0.3">
      <c r="B16" s="319" t="s">
        <v>163</v>
      </c>
      <c r="C16" s="320"/>
      <c r="D16" s="323" t="s">
        <v>164</v>
      </c>
      <c r="E16" s="323"/>
      <c r="F16" s="323"/>
      <c r="G16" s="323"/>
      <c r="H16" s="323"/>
      <c r="I16" s="323"/>
      <c r="J16" s="323"/>
      <c r="K16" s="323"/>
      <c r="L16" s="323"/>
      <c r="M16" s="323"/>
      <c r="N16" s="323"/>
      <c r="O16" s="323"/>
      <c r="P16" s="324"/>
    </row>
    <row r="17" spans="2:16" s="60" customFormat="1" ht="36.75" customHeight="1" thickBot="1" x14ac:dyDescent="0.3">
      <c r="B17" s="296" t="s">
        <v>165</v>
      </c>
      <c r="C17" s="297"/>
      <c r="D17" s="297"/>
      <c r="E17" s="297"/>
      <c r="F17" s="297"/>
      <c r="G17" s="297"/>
      <c r="H17" s="297"/>
      <c r="I17" s="297"/>
      <c r="J17" s="297"/>
      <c r="K17" s="297"/>
      <c r="L17" s="297"/>
      <c r="M17" s="297"/>
      <c r="N17" s="297"/>
      <c r="O17" s="297"/>
      <c r="P17" s="298"/>
    </row>
    <row r="18" spans="2:16" s="60" customFormat="1" ht="9.75" customHeight="1" x14ac:dyDescent="0.25">
      <c r="B18" s="301"/>
      <c r="C18" s="98"/>
      <c r="D18" s="98"/>
      <c r="E18" s="98"/>
      <c r="F18" s="98"/>
      <c r="G18" s="98"/>
      <c r="H18" s="98"/>
      <c r="I18" s="98"/>
      <c r="J18" s="98"/>
      <c r="K18" s="98"/>
      <c r="L18" s="98"/>
      <c r="M18" s="98"/>
      <c r="N18" s="98"/>
      <c r="O18" s="98"/>
      <c r="P18" s="302"/>
    </row>
    <row r="19" spans="2:16" s="60" customFormat="1" ht="21.75" customHeight="1" x14ac:dyDescent="0.25">
      <c r="B19" s="303" t="s">
        <v>166</v>
      </c>
      <c r="C19" s="304"/>
      <c r="D19" s="304"/>
      <c r="E19" s="304"/>
      <c r="F19" s="304"/>
      <c r="G19" s="304"/>
      <c r="H19" s="304"/>
      <c r="I19" s="304"/>
      <c r="J19" s="304"/>
      <c r="K19" s="304"/>
      <c r="L19" s="304"/>
      <c r="M19" s="304"/>
      <c r="N19" s="304"/>
      <c r="O19" s="304"/>
      <c r="P19" s="305"/>
    </row>
    <row r="20" spans="2:16" s="60" customFormat="1" ht="18.75" customHeight="1" x14ac:dyDescent="0.3">
      <c r="B20" s="325" t="s">
        <v>167</v>
      </c>
      <c r="C20" s="307"/>
      <c r="D20" s="307"/>
      <c r="E20" s="307"/>
      <c r="F20" s="307"/>
      <c r="G20" s="307"/>
      <c r="H20" s="307"/>
      <c r="I20" s="307"/>
      <c r="J20" s="307"/>
      <c r="K20" s="307"/>
      <c r="L20" s="307"/>
      <c r="M20" s="307"/>
      <c r="N20" s="307"/>
      <c r="O20" s="307"/>
      <c r="P20" s="308"/>
    </row>
    <row r="21" spans="2:16" s="60" customFormat="1" ht="18.75" customHeight="1" x14ac:dyDescent="0.3">
      <c r="B21" s="14"/>
      <c r="C21" s="15"/>
      <c r="D21" s="15"/>
      <c r="E21" s="15"/>
      <c r="F21" s="15"/>
      <c r="G21" s="15"/>
      <c r="H21" s="15"/>
      <c r="I21" s="15"/>
      <c r="J21" s="15"/>
      <c r="K21" s="15"/>
      <c r="L21" s="15"/>
      <c r="M21" s="15"/>
      <c r="N21" s="15"/>
      <c r="O21" s="15"/>
      <c r="P21" s="16"/>
    </row>
    <row r="22" spans="2:16" s="60" customFormat="1" ht="59.25" customHeight="1" x14ac:dyDescent="0.25">
      <c r="B22" s="309" t="s">
        <v>155</v>
      </c>
      <c r="C22" s="310"/>
      <c r="D22" s="311" t="s">
        <v>168</v>
      </c>
      <c r="E22" s="311"/>
      <c r="F22" s="311"/>
      <c r="G22" s="311"/>
      <c r="H22" s="311"/>
      <c r="I22" s="311"/>
      <c r="J22" s="311"/>
      <c r="K22" s="311"/>
      <c r="L22" s="311"/>
      <c r="M22" s="311"/>
      <c r="N22" s="311"/>
      <c r="O22" s="311"/>
      <c r="P22" s="312"/>
    </row>
    <row r="23" spans="2:16" s="60" customFormat="1" ht="56.25" customHeight="1" x14ac:dyDescent="0.25">
      <c r="B23" s="313" t="s">
        <v>157</v>
      </c>
      <c r="C23" s="314"/>
      <c r="D23" s="315" t="s">
        <v>169</v>
      </c>
      <c r="E23" s="315"/>
      <c r="F23" s="315"/>
      <c r="G23" s="315"/>
      <c r="H23" s="315"/>
      <c r="I23" s="315"/>
      <c r="J23" s="315"/>
      <c r="K23" s="315"/>
      <c r="L23" s="315"/>
      <c r="M23" s="315"/>
      <c r="N23" s="315"/>
      <c r="O23" s="315"/>
      <c r="P23" s="316"/>
    </row>
    <row r="24" spans="2:16" s="60" customFormat="1" ht="91.5" customHeight="1" x14ac:dyDescent="0.25">
      <c r="B24" s="313" t="s">
        <v>159</v>
      </c>
      <c r="C24" s="314"/>
      <c r="D24" s="315" t="s">
        <v>170</v>
      </c>
      <c r="E24" s="315"/>
      <c r="F24" s="315"/>
      <c r="G24" s="315"/>
      <c r="H24" s="315"/>
      <c r="I24" s="315"/>
      <c r="J24" s="315"/>
      <c r="K24" s="315"/>
      <c r="L24" s="315"/>
      <c r="M24" s="315"/>
      <c r="N24" s="315"/>
      <c r="O24" s="315"/>
      <c r="P24" s="316"/>
    </row>
    <row r="25" spans="2:16" s="60" customFormat="1" ht="81.75" customHeight="1" x14ac:dyDescent="0.25">
      <c r="B25" s="319" t="s">
        <v>161</v>
      </c>
      <c r="C25" s="320"/>
      <c r="D25" s="315" t="s">
        <v>170</v>
      </c>
      <c r="E25" s="315"/>
      <c r="F25" s="315"/>
      <c r="G25" s="315"/>
      <c r="H25" s="315"/>
      <c r="I25" s="315"/>
      <c r="J25" s="315"/>
      <c r="K25" s="315"/>
      <c r="L25" s="315"/>
      <c r="M25" s="315"/>
      <c r="N25" s="315"/>
      <c r="O25" s="315"/>
      <c r="P25" s="316"/>
    </row>
    <row r="26" spans="2:16" s="60" customFormat="1" ht="97.5" customHeight="1" x14ac:dyDescent="0.25">
      <c r="B26" s="319" t="s">
        <v>163</v>
      </c>
      <c r="C26" s="320"/>
      <c r="D26" s="315" t="s">
        <v>171</v>
      </c>
      <c r="E26" s="315"/>
      <c r="F26" s="315"/>
      <c r="G26" s="315"/>
      <c r="H26" s="315"/>
      <c r="I26" s="315"/>
      <c r="J26" s="315"/>
      <c r="K26" s="315"/>
      <c r="L26" s="315"/>
      <c r="M26" s="315"/>
      <c r="N26" s="315"/>
      <c r="O26" s="315"/>
      <c r="P26" s="316"/>
    </row>
    <row r="27" spans="2:16" s="60" customFormat="1" ht="42" customHeight="1" x14ac:dyDescent="0.25">
      <c r="B27" s="301"/>
      <c r="C27" s="98"/>
      <c r="D27" s="98"/>
      <c r="E27" s="98"/>
      <c r="F27" s="98"/>
      <c r="G27" s="98"/>
      <c r="H27" s="98"/>
      <c r="I27" s="98"/>
      <c r="J27" s="98"/>
      <c r="K27" s="98"/>
      <c r="L27" s="98"/>
      <c r="M27" s="98"/>
      <c r="N27" s="98"/>
      <c r="O27" s="98"/>
      <c r="P27" s="302"/>
    </row>
    <row r="28" spans="2:16" s="60" customFormat="1" x14ac:dyDescent="0.25">
      <c r="B28" s="301"/>
      <c r="C28" s="98"/>
      <c r="D28" s="98"/>
      <c r="E28" s="98"/>
      <c r="F28" s="98"/>
      <c r="G28" s="98"/>
      <c r="H28" s="98"/>
      <c r="I28" s="98"/>
      <c r="J28" s="98"/>
      <c r="K28" s="98"/>
      <c r="L28" s="98"/>
      <c r="M28" s="98"/>
      <c r="N28" s="98"/>
      <c r="O28" s="98"/>
      <c r="P28" s="302"/>
    </row>
    <row r="29" spans="2:16" s="60" customFormat="1" ht="15.75" thickBot="1" x14ac:dyDescent="0.3">
      <c r="B29" s="326"/>
      <c r="C29" s="327"/>
      <c r="D29" s="327"/>
      <c r="E29" s="327"/>
      <c r="F29" s="327"/>
      <c r="G29" s="327"/>
      <c r="H29" s="327"/>
      <c r="I29" s="327"/>
      <c r="J29" s="327"/>
      <c r="K29" s="327"/>
      <c r="L29" s="327"/>
      <c r="M29" s="327"/>
      <c r="N29" s="327"/>
      <c r="O29" s="327"/>
      <c r="P29" s="328"/>
    </row>
    <row r="30" spans="2:16" s="60" customFormat="1" ht="15.75" thickTop="1" x14ac:dyDescent="0.25"/>
  </sheetData>
  <sheetProtection algorithmName="SHA-512" hashValue="Zke0sA22i9vqzp349XWf3tC2uEiSLqFdZoc+H5D3YM7J32IIhKPRlWzvJ+UHf1kfZIiEK3nKzqNgRtNb3twALQ==" saltValue="aGlr1+bIGB8O+JnblKmIPg==" spinCount="100000" sheet="1" objects="1" scenarios="1"/>
  <mergeCells count="42">
    <mergeCell ref="B26:C26"/>
    <mergeCell ref="D26:P26"/>
    <mergeCell ref="B23:C23"/>
    <mergeCell ref="D23:P23"/>
    <mergeCell ref="B24:C24"/>
    <mergeCell ref="D24:P24"/>
    <mergeCell ref="B25:C25"/>
    <mergeCell ref="D25:P25"/>
    <mergeCell ref="B17:P17"/>
    <mergeCell ref="B19:P19"/>
    <mergeCell ref="B20:P20"/>
    <mergeCell ref="B22:C22"/>
    <mergeCell ref="D22:P22"/>
    <mergeCell ref="D16:P16"/>
    <mergeCell ref="B15:C15"/>
    <mergeCell ref="B16:C16"/>
    <mergeCell ref="B7:P7"/>
    <mergeCell ref="B9:P9"/>
    <mergeCell ref="B10:P10"/>
    <mergeCell ref="B12:C12"/>
    <mergeCell ref="D12:P12"/>
    <mergeCell ref="B13:C13"/>
    <mergeCell ref="D13:P13"/>
    <mergeCell ref="B14:C14"/>
    <mergeCell ref="D14:P14"/>
    <mergeCell ref="D15:P15"/>
    <mergeCell ref="B6:P6"/>
    <mergeCell ref="B2:C5"/>
    <mergeCell ref="D2:E2"/>
    <mergeCell ref="F2:L2"/>
    <mergeCell ref="M2:N2"/>
    <mergeCell ref="O2:P2"/>
    <mergeCell ref="D3:E3"/>
    <mergeCell ref="F3:L3"/>
    <mergeCell ref="M3:N3"/>
    <mergeCell ref="O3:P3"/>
    <mergeCell ref="D4:E4"/>
    <mergeCell ref="F4:L4"/>
    <mergeCell ref="M4:N5"/>
    <mergeCell ref="O4:P5"/>
    <mergeCell ref="D5:E5"/>
    <mergeCell ref="F5:L5"/>
  </mergeCells>
  <hyperlinks>
    <hyperlink ref="B10" r:id="rId1"/>
    <hyperlink ref="B20" r:id="rId2"/>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3"/>
  <sheetViews>
    <sheetView zoomScale="60" zoomScaleNormal="60" workbookViewId="0">
      <selection activeCell="B6" sqref="B6:M6"/>
    </sheetView>
  </sheetViews>
  <sheetFormatPr baseColWidth="10" defaultColWidth="11.42578125" defaultRowHeight="15" x14ac:dyDescent="0.25"/>
  <cols>
    <col min="1" max="1" width="2" style="60" customWidth="1"/>
    <col min="2" max="2" width="14.140625" style="60" customWidth="1"/>
    <col min="3" max="3" width="14.85546875" style="60" customWidth="1"/>
    <col min="4" max="4" width="11.42578125" style="60"/>
    <col min="5" max="5" width="13" style="60" customWidth="1"/>
    <col min="6" max="6" width="18.85546875" style="60" customWidth="1"/>
    <col min="7" max="7" width="73" style="60" customWidth="1"/>
    <col min="8" max="8" width="39" style="60" customWidth="1"/>
    <col min="9" max="9" width="30.5703125" style="60" customWidth="1"/>
    <col min="10" max="10" width="94.7109375" style="60" customWidth="1"/>
    <col min="11" max="11" width="54.85546875" style="60" customWidth="1"/>
    <col min="12" max="12" width="37" style="60" customWidth="1"/>
    <col min="13" max="13" width="41.85546875" style="60" customWidth="1"/>
    <col min="14" max="16384" width="11.42578125" style="60"/>
  </cols>
  <sheetData>
    <row r="1" spans="2:13" s="60" customFormat="1" ht="9.75" customHeight="1" thickBot="1" x14ac:dyDescent="0.3"/>
    <row r="2" spans="2:13" s="69" customFormat="1" ht="39" customHeight="1" x14ac:dyDescent="0.25">
      <c r="B2" s="61"/>
      <c r="C2" s="62"/>
      <c r="D2" s="63" t="s">
        <v>0</v>
      </c>
      <c r="E2" s="63"/>
      <c r="F2" s="64" t="s">
        <v>1</v>
      </c>
      <c r="G2" s="65"/>
      <c r="H2" s="65"/>
      <c r="I2" s="65"/>
      <c r="J2" s="66"/>
      <c r="K2" s="329" t="s">
        <v>2</v>
      </c>
      <c r="L2" s="330"/>
      <c r="M2" s="331"/>
    </row>
    <row r="3" spans="2:13" s="69" customFormat="1" ht="27.75" customHeight="1" x14ac:dyDescent="0.25">
      <c r="B3" s="70"/>
      <c r="C3" s="71"/>
      <c r="D3" s="72" t="s">
        <v>3</v>
      </c>
      <c r="E3" s="72"/>
      <c r="F3" s="73" t="s">
        <v>4</v>
      </c>
      <c r="G3" s="74"/>
      <c r="H3" s="74"/>
      <c r="I3" s="74"/>
      <c r="J3" s="75"/>
      <c r="K3" s="332" t="s">
        <v>5</v>
      </c>
      <c r="L3" s="333"/>
      <c r="M3" s="334"/>
    </row>
    <row r="4" spans="2:13" s="69" customFormat="1" ht="27.75" customHeight="1" x14ac:dyDescent="0.25">
      <c r="B4" s="70"/>
      <c r="C4" s="71"/>
      <c r="D4" s="72" t="s">
        <v>6</v>
      </c>
      <c r="E4" s="72"/>
      <c r="F4" s="335" t="s">
        <v>7</v>
      </c>
      <c r="G4" s="336"/>
      <c r="H4" s="336"/>
      <c r="I4" s="336"/>
      <c r="J4" s="337"/>
      <c r="K4" s="79" t="s">
        <v>8</v>
      </c>
      <c r="L4" s="338"/>
      <c r="M4" s="82"/>
    </row>
    <row r="5" spans="2:13" s="69" customFormat="1" ht="42" customHeight="1" thickBot="1" x14ac:dyDescent="0.3">
      <c r="B5" s="83"/>
      <c r="C5" s="84"/>
      <c r="D5" s="85" t="s">
        <v>9</v>
      </c>
      <c r="E5" s="85"/>
      <c r="F5" s="339" t="s">
        <v>10</v>
      </c>
      <c r="G5" s="340"/>
      <c r="H5" s="340"/>
      <c r="I5" s="340"/>
      <c r="J5" s="341"/>
      <c r="K5" s="342"/>
      <c r="L5" s="343"/>
      <c r="M5" s="344"/>
    </row>
    <row r="6" spans="2:13" s="60" customFormat="1" ht="23.25" customHeight="1" thickBot="1" x14ac:dyDescent="0.3">
      <c r="B6" s="91" t="s">
        <v>172</v>
      </c>
      <c r="C6" s="92"/>
      <c r="D6" s="92"/>
      <c r="E6" s="92"/>
      <c r="F6" s="92"/>
      <c r="G6" s="92"/>
      <c r="H6" s="92"/>
      <c r="I6" s="92"/>
      <c r="J6" s="92"/>
      <c r="K6" s="92"/>
      <c r="L6" s="92"/>
      <c r="M6" s="93"/>
    </row>
    <row r="7" spans="2:13" s="60" customFormat="1" ht="42" customHeight="1" thickBot="1" x14ac:dyDescent="0.3">
      <c r="B7" s="345" t="s">
        <v>173</v>
      </c>
      <c r="C7" s="346"/>
      <c r="D7" s="346"/>
      <c r="E7" s="346"/>
      <c r="F7" s="346"/>
      <c r="G7" s="346"/>
      <c r="H7" s="346"/>
      <c r="I7" s="346"/>
      <c r="J7" s="346"/>
      <c r="K7" s="346"/>
      <c r="L7" s="346"/>
      <c r="M7" s="347"/>
    </row>
    <row r="8" spans="2:13" s="60" customFormat="1" ht="27.75" customHeight="1" thickBot="1" x14ac:dyDescent="0.3">
      <c r="B8" s="348" t="s">
        <v>174</v>
      </c>
      <c r="C8" s="349"/>
      <c r="D8" s="349"/>
      <c r="E8" s="349"/>
      <c r="F8" s="349"/>
      <c r="G8" s="349"/>
      <c r="H8" s="349"/>
      <c r="I8" s="349"/>
      <c r="J8" s="349"/>
      <c r="K8" s="349"/>
      <c r="L8" s="349"/>
      <c r="M8" s="350"/>
    </row>
    <row r="9" spans="2:13" s="60" customFormat="1" ht="80.25" customHeight="1" thickBot="1" x14ac:dyDescent="0.3">
      <c r="B9" s="351" t="s">
        <v>175</v>
      </c>
      <c r="C9" s="351"/>
      <c r="D9" s="351"/>
      <c r="E9" s="352" t="s">
        <v>176</v>
      </c>
      <c r="F9" s="352"/>
      <c r="G9" s="353" t="s">
        <v>1228</v>
      </c>
      <c r="H9" s="353"/>
      <c r="I9" s="353"/>
      <c r="J9" s="353"/>
      <c r="K9" s="353"/>
      <c r="L9" s="353"/>
      <c r="M9" s="353"/>
    </row>
    <row r="10" spans="2:13" s="60" customFormat="1" ht="15.75" thickBot="1" x14ac:dyDescent="0.3">
      <c r="B10" s="351"/>
      <c r="C10" s="351"/>
      <c r="D10" s="351"/>
      <c r="E10" s="352"/>
      <c r="F10" s="352"/>
      <c r="G10" s="353"/>
      <c r="H10" s="353"/>
      <c r="I10" s="353"/>
      <c r="J10" s="353"/>
      <c r="K10" s="353"/>
      <c r="L10" s="353"/>
      <c r="M10" s="353"/>
    </row>
    <row r="11" spans="2:13" s="60" customFormat="1" ht="34.5" customHeight="1" thickBot="1" x14ac:dyDescent="0.3">
      <c r="B11" s="351"/>
      <c r="C11" s="351"/>
      <c r="D11" s="351"/>
      <c r="E11" s="352" t="s">
        <v>177</v>
      </c>
      <c r="F11" s="352"/>
      <c r="G11" s="353" t="s">
        <v>992</v>
      </c>
      <c r="H11" s="353"/>
      <c r="I11" s="353"/>
      <c r="J11" s="353"/>
      <c r="K11" s="353"/>
      <c r="L11" s="353"/>
      <c r="M11" s="353"/>
    </row>
    <row r="12" spans="2:13" s="60" customFormat="1" ht="43.5" customHeight="1" thickBot="1" x14ac:dyDescent="0.3">
      <c r="B12" s="351"/>
      <c r="C12" s="351"/>
      <c r="D12" s="351"/>
      <c r="E12" s="352"/>
      <c r="F12" s="352"/>
      <c r="G12" s="353"/>
      <c r="H12" s="353"/>
      <c r="I12" s="353"/>
      <c r="J12" s="353"/>
      <c r="K12" s="353"/>
      <c r="L12" s="353"/>
      <c r="M12" s="353"/>
    </row>
    <row r="13" spans="2:13" s="60" customFormat="1" ht="27.75" customHeight="1" thickBot="1" x14ac:dyDescent="0.3">
      <c r="B13" s="351"/>
      <c r="C13" s="351"/>
      <c r="D13" s="351"/>
      <c r="E13" s="352" t="s">
        <v>178</v>
      </c>
      <c r="F13" s="352"/>
      <c r="G13" s="353" t="s">
        <v>1229</v>
      </c>
      <c r="H13" s="353"/>
      <c r="I13" s="353"/>
      <c r="J13" s="353"/>
      <c r="K13" s="353"/>
      <c r="L13" s="353"/>
      <c r="M13" s="353"/>
    </row>
    <row r="14" spans="2:13" s="60" customFormat="1" ht="65.25" customHeight="1" thickBot="1" x14ac:dyDescent="0.3">
      <c r="B14" s="351"/>
      <c r="C14" s="351"/>
      <c r="D14" s="351"/>
      <c r="E14" s="352"/>
      <c r="F14" s="352"/>
      <c r="G14" s="353"/>
      <c r="H14" s="353"/>
      <c r="I14" s="353"/>
      <c r="J14" s="353"/>
      <c r="K14" s="353"/>
      <c r="L14" s="353"/>
      <c r="M14" s="353"/>
    </row>
    <row r="15" spans="2:13" s="60" customFormat="1" ht="27.75" customHeight="1" thickBot="1" x14ac:dyDescent="0.3">
      <c r="B15" s="351"/>
      <c r="C15" s="351"/>
      <c r="D15" s="351"/>
      <c r="E15" s="354" t="s">
        <v>179</v>
      </c>
      <c r="F15" s="354"/>
      <c r="G15" s="353" t="s">
        <v>1230</v>
      </c>
      <c r="H15" s="353"/>
      <c r="I15" s="353"/>
      <c r="J15" s="353"/>
      <c r="K15" s="353"/>
      <c r="L15" s="353"/>
      <c r="M15" s="353"/>
    </row>
    <row r="16" spans="2:13" s="60" customFormat="1" ht="27.75" customHeight="1" thickBot="1" x14ac:dyDescent="0.3">
      <c r="B16" s="351"/>
      <c r="C16" s="351"/>
      <c r="D16" s="351"/>
      <c r="E16" s="354"/>
      <c r="F16" s="354"/>
      <c r="G16" s="353"/>
      <c r="H16" s="353"/>
      <c r="I16" s="353"/>
      <c r="J16" s="353"/>
      <c r="K16" s="353"/>
      <c r="L16" s="353"/>
      <c r="M16" s="353"/>
    </row>
    <row r="17" spans="2:13" s="60" customFormat="1" ht="27.75" customHeight="1" thickBot="1" x14ac:dyDescent="0.3">
      <c r="B17" s="351"/>
      <c r="C17" s="351"/>
      <c r="D17" s="351"/>
      <c r="E17" s="352" t="s">
        <v>180</v>
      </c>
      <c r="F17" s="352"/>
      <c r="G17" s="353" t="s">
        <v>1231</v>
      </c>
      <c r="H17" s="353"/>
      <c r="I17" s="353"/>
      <c r="J17" s="353"/>
      <c r="K17" s="353"/>
      <c r="L17" s="353"/>
      <c r="M17" s="353"/>
    </row>
    <row r="18" spans="2:13" s="60" customFormat="1" ht="48" customHeight="1" thickBot="1" x14ac:dyDescent="0.3">
      <c r="B18" s="351"/>
      <c r="C18" s="351"/>
      <c r="D18" s="351"/>
      <c r="E18" s="352"/>
      <c r="F18" s="352"/>
      <c r="G18" s="353"/>
      <c r="H18" s="353"/>
      <c r="I18" s="353"/>
      <c r="J18" s="353"/>
      <c r="K18" s="353"/>
      <c r="L18" s="353"/>
      <c r="M18" s="353"/>
    </row>
    <row r="19" spans="2:13" s="60" customFormat="1" ht="27.75" customHeight="1" thickBot="1" x14ac:dyDescent="0.3">
      <c r="B19" s="351"/>
      <c r="C19" s="351"/>
      <c r="D19" s="351"/>
      <c r="E19" s="352" t="s">
        <v>181</v>
      </c>
      <c r="F19" s="352"/>
      <c r="G19" s="353" t="s">
        <v>1232</v>
      </c>
      <c r="H19" s="353"/>
      <c r="I19" s="353"/>
      <c r="J19" s="353"/>
      <c r="K19" s="353"/>
      <c r="L19" s="353"/>
      <c r="M19" s="353"/>
    </row>
    <row r="20" spans="2:13" s="60" customFormat="1" ht="48" customHeight="1" thickBot="1" x14ac:dyDescent="0.3">
      <c r="B20" s="351"/>
      <c r="C20" s="351"/>
      <c r="D20" s="351"/>
      <c r="E20" s="352"/>
      <c r="F20" s="352"/>
      <c r="G20" s="353"/>
      <c r="H20" s="353"/>
      <c r="I20" s="353"/>
      <c r="J20" s="353"/>
      <c r="K20" s="353"/>
      <c r="L20" s="353"/>
      <c r="M20" s="353"/>
    </row>
    <row r="21" spans="2:13" s="60" customFormat="1" ht="27.75" customHeight="1" thickBot="1" x14ac:dyDescent="0.3">
      <c r="B21" s="351" t="s">
        <v>182</v>
      </c>
      <c r="C21" s="351"/>
      <c r="D21" s="351"/>
      <c r="E21" s="352" t="s">
        <v>183</v>
      </c>
      <c r="F21" s="352"/>
      <c r="G21" s="353" t="s">
        <v>1233</v>
      </c>
      <c r="H21" s="353"/>
      <c r="I21" s="353"/>
      <c r="J21" s="353"/>
      <c r="K21" s="353"/>
      <c r="L21" s="353"/>
      <c r="M21" s="353"/>
    </row>
    <row r="22" spans="2:13" s="60" customFormat="1" ht="42.75" customHeight="1" thickBot="1" x14ac:dyDescent="0.3">
      <c r="B22" s="351"/>
      <c r="C22" s="351"/>
      <c r="D22" s="351"/>
      <c r="E22" s="352"/>
      <c r="F22" s="352"/>
      <c r="G22" s="353"/>
      <c r="H22" s="353"/>
      <c r="I22" s="353"/>
      <c r="J22" s="353"/>
      <c r="K22" s="353"/>
      <c r="L22" s="353"/>
      <c r="M22" s="353"/>
    </row>
    <row r="23" spans="2:13" s="60" customFormat="1" ht="66" customHeight="1" thickBot="1" x14ac:dyDescent="0.3">
      <c r="B23" s="351"/>
      <c r="C23" s="351"/>
      <c r="D23" s="351"/>
      <c r="E23" s="352" t="s">
        <v>184</v>
      </c>
      <c r="F23" s="352"/>
      <c r="G23" s="353" t="s">
        <v>1234</v>
      </c>
      <c r="H23" s="353"/>
      <c r="I23" s="353"/>
      <c r="J23" s="353"/>
      <c r="K23" s="353"/>
      <c r="L23" s="353"/>
      <c r="M23" s="353"/>
    </row>
    <row r="24" spans="2:13" s="60" customFormat="1" ht="27.75" customHeight="1" thickBot="1" x14ac:dyDescent="0.3">
      <c r="B24" s="351"/>
      <c r="C24" s="351"/>
      <c r="D24" s="351"/>
      <c r="E24" s="352"/>
      <c r="F24" s="352"/>
      <c r="G24" s="353"/>
      <c r="H24" s="353"/>
      <c r="I24" s="353"/>
      <c r="J24" s="353"/>
      <c r="K24" s="353"/>
      <c r="L24" s="353"/>
      <c r="M24" s="353"/>
    </row>
    <row r="25" spans="2:13" s="60" customFormat="1" ht="27.75" customHeight="1" thickBot="1" x14ac:dyDescent="0.3">
      <c r="B25" s="351"/>
      <c r="C25" s="351"/>
      <c r="D25" s="351"/>
      <c r="E25" s="352" t="s">
        <v>185</v>
      </c>
      <c r="F25" s="352"/>
      <c r="G25" s="353" t="s">
        <v>1235</v>
      </c>
      <c r="H25" s="353"/>
      <c r="I25" s="353"/>
      <c r="J25" s="353"/>
      <c r="K25" s="353"/>
      <c r="L25" s="353"/>
      <c r="M25" s="353"/>
    </row>
    <row r="26" spans="2:13" s="60" customFormat="1" ht="42" customHeight="1" thickBot="1" x14ac:dyDescent="0.3">
      <c r="B26" s="351"/>
      <c r="C26" s="351"/>
      <c r="D26" s="351"/>
      <c r="E26" s="352"/>
      <c r="F26" s="352"/>
      <c r="G26" s="353"/>
      <c r="H26" s="353"/>
      <c r="I26" s="353"/>
      <c r="J26" s="353"/>
      <c r="K26" s="353"/>
      <c r="L26" s="353"/>
      <c r="M26" s="353"/>
    </row>
    <row r="27" spans="2:13" s="60" customFormat="1" ht="35.25" customHeight="1" thickBot="1" x14ac:dyDescent="0.3">
      <c r="B27" s="351"/>
      <c r="C27" s="351"/>
      <c r="D27" s="351"/>
      <c r="E27" s="352" t="s">
        <v>186</v>
      </c>
      <c r="F27" s="352"/>
      <c r="G27" s="353" t="s">
        <v>993</v>
      </c>
      <c r="H27" s="353"/>
      <c r="I27" s="353"/>
      <c r="J27" s="353"/>
      <c r="K27" s="353"/>
      <c r="L27" s="353"/>
      <c r="M27" s="353"/>
    </row>
    <row r="28" spans="2:13" s="60" customFormat="1" ht="42" customHeight="1" thickBot="1" x14ac:dyDescent="0.3">
      <c r="B28" s="351"/>
      <c r="C28" s="351"/>
      <c r="D28" s="351"/>
      <c r="E28" s="352"/>
      <c r="F28" s="352"/>
      <c r="G28" s="353"/>
      <c r="H28" s="353"/>
      <c r="I28" s="353"/>
      <c r="J28" s="353"/>
      <c r="K28" s="353"/>
      <c r="L28" s="353"/>
      <c r="M28" s="353"/>
    </row>
    <row r="29" spans="2:13" s="60" customFormat="1" ht="53.25" customHeight="1" thickBot="1" x14ac:dyDescent="0.3">
      <c r="B29" s="351"/>
      <c r="C29" s="351"/>
      <c r="D29" s="351"/>
      <c r="E29" s="352" t="s">
        <v>187</v>
      </c>
      <c r="F29" s="352"/>
      <c r="G29" s="353" t="s">
        <v>994</v>
      </c>
      <c r="H29" s="353"/>
      <c r="I29" s="353"/>
      <c r="J29" s="353"/>
      <c r="K29" s="353"/>
      <c r="L29" s="353"/>
      <c r="M29" s="353"/>
    </row>
    <row r="30" spans="2:13" s="60" customFormat="1" ht="59.25" customHeight="1" thickBot="1" x14ac:dyDescent="0.3">
      <c r="B30" s="351"/>
      <c r="C30" s="351"/>
      <c r="D30" s="351"/>
      <c r="E30" s="352"/>
      <c r="F30" s="352"/>
      <c r="G30" s="353"/>
      <c r="H30" s="353"/>
      <c r="I30" s="353"/>
      <c r="J30" s="353"/>
      <c r="K30" s="353"/>
      <c r="L30" s="353"/>
      <c r="M30" s="353"/>
    </row>
    <row r="31" spans="2:13" s="60" customFormat="1" ht="39" customHeight="1" thickBot="1" x14ac:dyDescent="0.3">
      <c r="B31" s="351"/>
      <c r="C31" s="351"/>
      <c r="D31" s="351"/>
      <c r="E31" s="354" t="s">
        <v>188</v>
      </c>
      <c r="F31" s="354"/>
      <c r="G31" s="353" t="s">
        <v>1236</v>
      </c>
      <c r="H31" s="353"/>
      <c r="I31" s="353"/>
      <c r="J31" s="353"/>
      <c r="K31" s="353"/>
      <c r="L31" s="353"/>
      <c r="M31" s="353"/>
    </row>
    <row r="32" spans="2:13" s="60" customFormat="1" ht="49.5" customHeight="1" thickBot="1" x14ac:dyDescent="0.3">
      <c r="B32" s="351"/>
      <c r="C32" s="351"/>
      <c r="D32" s="351"/>
      <c r="E32" s="354"/>
      <c r="F32" s="354"/>
      <c r="G32" s="353"/>
      <c r="H32" s="353"/>
      <c r="I32" s="353"/>
      <c r="J32" s="353"/>
      <c r="K32" s="353"/>
      <c r="L32" s="353"/>
      <c r="M32" s="353"/>
    </row>
    <row r="33" spans="2:13" s="60" customFormat="1" ht="106.5" customHeight="1" thickBot="1" x14ac:dyDescent="0.3">
      <c r="B33" s="355" t="s">
        <v>189</v>
      </c>
      <c r="C33" s="356"/>
      <c r="D33" s="357"/>
      <c r="E33" s="358" t="s">
        <v>9</v>
      </c>
      <c r="F33" s="359"/>
      <c r="G33" s="360" t="s">
        <v>190</v>
      </c>
      <c r="H33" s="360" t="s">
        <v>191</v>
      </c>
      <c r="I33" s="360" t="s">
        <v>192</v>
      </c>
      <c r="J33" s="360" t="s">
        <v>193</v>
      </c>
      <c r="K33" s="360" t="s">
        <v>194</v>
      </c>
      <c r="L33" s="361" t="s">
        <v>195</v>
      </c>
      <c r="M33" s="361" t="s">
        <v>196</v>
      </c>
    </row>
    <row r="34" spans="2:13" s="60" customFormat="1" ht="105.75" customHeight="1" thickBot="1" x14ac:dyDescent="0.35">
      <c r="B34" s="362"/>
      <c r="C34" s="363"/>
      <c r="D34" s="364"/>
      <c r="E34" s="365" t="s">
        <v>197</v>
      </c>
      <c r="F34" s="366"/>
      <c r="G34" s="367" t="s">
        <v>198</v>
      </c>
      <c r="H34" s="367"/>
      <c r="I34" s="367"/>
      <c r="J34" s="367" t="s">
        <v>199</v>
      </c>
      <c r="K34" s="367" t="s">
        <v>200</v>
      </c>
      <c r="L34" s="368"/>
      <c r="M34" s="368"/>
    </row>
    <row r="35" spans="2:13" s="60" customFormat="1" ht="99.75" thickBot="1" x14ac:dyDescent="0.35">
      <c r="B35" s="362"/>
      <c r="C35" s="363"/>
      <c r="D35" s="364"/>
      <c r="E35" s="365" t="s">
        <v>201</v>
      </c>
      <c r="F35" s="366"/>
      <c r="G35" s="367" t="s">
        <v>202</v>
      </c>
      <c r="H35" s="367"/>
      <c r="I35" s="367"/>
      <c r="J35" s="367" t="s">
        <v>203</v>
      </c>
      <c r="K35" s="367" t="s">
        <v>204</v>
      </c>
      <c r="L35" s="368"/>
      <c r="M35" s="368"/>
    </row>
    <row r="36" spans="2:13" s="60" customFormat="1" ht="149.25" thickBot="1" x14ac:dyDescent="0.35">
      <c r="B36" s="362"/>
      <c r="C36" s="363"/>
      <c r="D36" s="364"/>
      <c r="E36" s="365" t="s">
        <v>205</v>
      </c>
      <c r="F36" s="366"/>
      <c r="G36" s="367" t="s">
        <v>206</v>
      </c>
      <c r="H36" s="367"/>
      <c r="I36" s="367"/>
      <c r="J36" s="367" t="s">
        <v>207</v>
      </c>
      <c r="K36" s="367" t="s">
        <v>208</v>
      </c>
      <c r="L36" s="368"/>
      <c r="M36" s="368"/>
    </row>
    <row r="37" spans="2:13" s="60" customFormat="1" ht="99.75" thickBot="1" x14ac:dyDescent="0.35">
      <c r="B37" s="362"/>
      <c r="C37" s="363"/>
      <c r="D37" s="364"/>
      <c r="E37" s="365" t="s">
        <v>209</v>
      </c>
      <c r="F37" s="366"/>
      <c r="G37" s="367" t="s">
        <v>210</v>
      </c>
      <c r="H37" s="367"/>
      <c r="I37" s="367"/>
      <c r="J37" s="367" t="s">
        <v>211</v>
      </c>
      <c r="K37" s="367" t="s">
        <v>212</v>
      </c>
      <c r="L37" s="368"/>
      <c r="M37" s="368"/>
    </row>
    <row r="38" spans="2:13" s="60" customFormat="1" ht="149.25" thickBot="1" x14ac:dyDescent="0.35">
      <c r="B38" s="362"/>
      <c r="C38" s="363"/>
      <c r="D38" s="364"/>
      <c r="E38" s="365" t="s">
        <v>213</v>
      </c>
      <c r="F38" s="366"/>
      <c r="G38" s="367" t="s">
        <v>214</v>
      </c>
      <c r="H38" s="367"/>
      <c r="I38" s="367"/>
      <c r="J38" s="367" t="s">
        <v>215</v>
      </c>
      <c r="K38" s="367" t="s">
        <v>216</v>
      </c>
      <c r="L38" s="368"/>
      <c r="M38" s="368"/>
    </row>
    <row r="39" spans="2:13" s="60" customFormat="1" ht="116.25" thickBot="1" x14ac:dyDescent="0.35">
      <c r="B39" s="362"/>
      <c r="C39" s="363"/>
      <c r="D39" s="364"/>
      <c r="E39" s="365" t="s">
        <v>217</v>
      </c>
      <c r="F39" s="366"/>
      <c r="G39" s="367" t="s">
        <v>218</v>
      </c>
      <c r="H39" s="367"/>
      <c r="I39" s="367"/>
      <c r="J39" s="367" t="s">
        <v>219</v>
      </c>
      <c r="K39" s="367" t="s">
        <v>220</v>
      </c>
      <c r="L39" s="368"/>
      <c r="M39" s="368"/>
    </row>
    <row r="40" spans="2:13" s="60" customFormat="1" ht="314.25" thickBot="1" x14ac:dyDescent="0.35">
      <c r="B40" s="362"/>
      <c r="C40" s="363"/>
      <c r="D40" s="364"/>
      <c r="E40" s="365" t="s">
        <v>221</v>
      </c>
      <c r="F40" s="366"/>
      <c r="G40" s="367" t="s">
        <v>222</v>
      </c>
      <c r="H40" s="367"/>
      <c r="I40" s="367"/>
      <c r="J40" s="367" t="s">
        <v>223</v>
      </c>
      <c r="K40" s="367" t="s">
        <v>224</v>
      </c>
      <c r="L40" s="368"/>
      <c r="M40" s="368"/>
    </row>
    <row r="41" spans="2:13" s="60" customFormat="1" ht="231.75" thickBot="1" x14ac:dyDescent="0.35">
      <c r="B41" s="362"/>
      <c r="C41" s="363"/>
      <c r="D41" s="364"/>
      <c r="E41" s="365" t="s">
        <v>225</v>
      </c>
      <c r="F41" s="366"/>
      <c r="G41" s="367" t="s">
        <v>1237</v>
      </c>
      <c r="H41" s="367"/>
      <c r="I41" s="367"/>
      <c r="J41" s="367" t="s">
        <v>226</v>
      </c>
      <c r="K41" s="367" t="s">
        <v>227</v>
      </c>
      <c r="L41" s="368"/>
      <c r="M41" s="368"/>
    </row>
    <row r="42" spans="2:13" s="60" customFormat="1" ht="83.25" thickBot="1" x14ac:dyDescent="0.35">
      <c r="B42" s="362"/>
      <c r="C42" s="363"/>
      <c r="D42" s="364"/>
      <c r="E42" s="365" t="s">
        <v>228</v>
      </c>
      <c r="F42" s="366"/>
      <c r="G42" s="367" t="s">
        <v>229</v>
      </c>
      <c r="H42" s="367"/>
      <c r="I42" s="367"/>
      <c r="J42" s="367"/>
      <c r="K42" s="367" t="s">
        <v>230</v>
      </c>
      <c r="L42" s="368"/>
      <c r="M42" s="368"/>
    </row>
    <row r="43" spans="2:13" s="60" customFormat="1" ht="83.25" thickBot="1" x14ac:dyDescent="0.35">
      <c r="B43" s="362"/>
      <c r="C43" s="363"/>
      <c r="D43" s="364"/>
      <c r="E43" s="365" t="s">
        <v>231</v>
      </c>
      <c r="F43" s="366"/>
      <c r="G43" s="367" t="s">
        <v>232</v>
      </c>
      <c r="H43" s="367"/>
      <c r="I43" s="367"/>
      <c r="J43" s="367" t="s">
        <v>233</v>
      </c>
      <c r="K43" s="367" t="s">
        <v>234</v>
      </c>
      <c r="L43" s="368"/>
      <c r="M43" s="368"/>
    </row>
    <row r="44" spans="2:13" s="60" customFormat="1" ht="336" customHeight="1" thickBot="1" x14ac:dyDescent="0.35">
      <c r="B44" s="362"/>
      <c r="C44" s="363"/>
      <c r="D44" s="364"/>
      <c r="E44" s="365" t="s">
        <v>235</v>
      </c>
      <c r="F44" s="366"/>
      <c r="G44" s="367" t="s">
        <v>236</v>
      </c>
      <c r="H44" s="367"/>
      <c r="I44" s="367"/>
      <c r="J44" s="367" t="s">
        <v>237</v>
      </c>
      <c r="K44" s="367" t="s">
        <v>238</v>
      </c>
      <c r="L44" s="368"/>
      <c r="M44" s="368"/>
    </row>
    <row r="45" spans="2:13" s="60" customFormat="1" ht="83.25" thickBot="1" x14ac:dyDescent="0.35">
      <c r="B45" s="362"/>
      <c r="C45" s="363"/>
      <c r="D45" s="364"/>
      <c r="E45" s="365" t="s">
        <v>239</v>
      </c>
      <c r="F45" s="366"/>
      <c r="G45" s="367" t="s">
        <v>240</v>
      </c>
      <c r="H45" s="367"/>
      <c r="I45" s="367"/>
      <c r="J45" s="367" t="s">
        <v>241</v>
      </c>
      <c r="K45" s="367" t="s">
        <v>242</v>
      </c>
      <c r="L45" s="368"/>
      <c r="M45" s="368"/>
    </row>
    <row r="46" spans="2:13" s="60" customFormat="1" ht="116.25" thickBot="1" x14ac:dyDescent="0.35">
      <c r="B46" s="362"/>
      <c r="C46" s="363"/>
      <c r="D46" s="364"/>
      <c r="E46" s="365" t="s">
        <v>243</v>
      </c>
      <c r="F46" s="366"/>
      <c r="G46" s="367" t="s">
        <v>244</v>
      </c>
      <c r="H46" s="369"/>
      <c r="I46" s="369"/>
      <c r="J46" s="367" t="s">
        <v>245</v>
      </c>
      <c r="K46" s="370" t="s">
        <v>246</v>
      </c>
      <c r="L46" s="368"/>
      <c r="M46" s="368"/>
    </row>
    <row r="47" spans="2:13" s="60" customFormat="1" ht="215.25" thickBot="1" x14ac:dyDescent="0.35">
      <c r="B47" s="362"/>
      <c r="C47" s="363"/>
      <c r="D47" s="364"/>
      <c r="E47" s="365" t="s">
        <v>247</v>
      </c>
      <c r="F47" s="366"/>
      <c r="G47" s="367" t="s">
        <v>248</v>
      </c>
      <c r="H47" s="369"/>
      <c r="I47" s="369"/>
      <c r="J47" s="367" t="s">
        <v>249</v>
      </c>
      <c r="K47" s="370" t="s">
        <v>246</v>
      </c>
      <c r="L47" s="368"/>
      <c r="M47" s="368"/>
    </row>
    <row r="48" spans="2:13" s="60" customFormat="1" ht="149.25" thickBot="1" x14ac:dyDescent="0.35">
      <c r="B48" s="362"/>
      <c r="C48" s="363"/>
      <c r="D48" s="364"/>
      <c r="E48" s="365" t="s">
        <v>250</v>
      </c>
      <c r="F48" s="366"/>
      <c r="G48" s="367" t="s">
        <v>251</v>
      </c>
      <c r="H48" s="369"/>
      <c r="I48" s="369"/>
      <c r="J48" s="367" t="s">
        <v>252</v>
      </c>
      <c r="K48" s="370" t="s">
        <v>1238</v>
      </c>
      <c r="L48" s="368"/>
      <c r="M48" s="368"/>
    </row>
    <row r="49" spans="2:13" s="60" customFormat="1" ht="116.25" thickBot="1" x14ac:dyDescent="0.35">
      <c r="B49" s="362"/>
      <c r="C49" s="363"/>
      <c r="D49" s="364"/>
      <c r="E49" s="365" t="s">
        <v>253</v>
      </c>
      <c r="F49" s="366"/>
      <c r="G49" s="367" t="s">
        <v>254</v>
      </c>
      <c r="H49" s="369"/>
      <c r="I49" s="369"/>
      <c r="J49" s="367" t="s">
        <v>255</v>
      </c>
      <c r="K49" s="370" t="s">
        <v>256</v>
      </c>
      <c r="L49" s="368"/>
      <c r="M49" s="368"/>
    </row>
    <row r="50" spans="2:13" s="60" customFormat="1" ht="52.5" customHeight="1" x14ac:dyDescent="0.25">
      <c r="B50" s="97"/>
      <c r="C50" s="98"/>
      <c r="D50" s="98"/>
      <c r="E50" s="98"/>
      <c r="F50" s="98"/>
      <c r="G50" s="98"/>
      <c r="H50" s="98"/>
      <c r="I50" s="98"/>
      <c r="J50" s="98"/>
      <c r="K50" s="98"/>
      <c r="L50" s="98"/>
      <c r="M50" s="99"/>
    </row>
    <row r="51" spans="2:13" s="60" customFormat="1" ht="18.75" x14ac:dyDescent="0.3">
      <c r="B51" s="97"/>
      <c r="C51" s="269"/>
      <c r="D51" s="269"/>
      <c r="E51" s="264"/>
      <c r="F51" s="264"/>
      <c r="G51" s="264"/>
      <c r="H51" s="264"/>
      <c r="I51" s="264"/>
      <c r="J51" s="98"/>
      <c r="K51" s="98"/>
      <c r="L51" s="98"/>
      <c r="M51" s="99"/>
    </row>
    <row r="52" spans="2:13" s="60" customFormat="1" x14ac:dyDescent="0.25">
      <c r="B52" s="97"/>
      <c r="C52" s="98"/>
      <c r="D52" s="98"/>
      <c r="E52" s="98"/>
      <c r="F52" s="98"/>
      <c r="G52" s="98"/>
      <c r="H52" s="98"/>
      <c r="I52" s="98"/>
      <c r="J52" s="98"/>
      <c r="K52" s="98"/>
      <c r="L52" s="98"/>
      <c r="M52" s="99"/>
    </row>
    <row r="53" spans="2:13" s="60" customFormat="1" ht="15.75" thickBot="1" x14ac:dyDescent="0.3">
      <c r="B53" s="281"/>
      <c r="C53" s="282"/>
      <c r="D53" s="282"/>
      <c r="E53" s="282"/>
      <c r="F53" s="282"/>
      <c r="G53" s="282"/>
      <c r="H53" s="282"/>
      <c r="I53" s="282"/>
      <c r="J53" s="282"/>
      <c r="K53" s="282"/>
      <c r="L53" s="282"/>
      <c r="M53" s="283"/>
    </row>
  </sheetData>
  <sheetProtection algorithmName="SHA-512" hashValue="AkSSZfJoh3UsdKS3egxyUvMWijjDPQGpMOTLGHgY85wCn5wDGC1bWUWwDwPSQnXbDJu/dkONBc0+rKYultPsfQ==" saltValue="Eb1A1vIAxYXZL4QM3WLISQ==" spinCount="100000" sheet="1" objects="1" scenarios="1"/>
  <mergeCells count="6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 ref="B8:M8"/>
    <mergeCell ref="B9:D20"/>
    <mergeCell ref="E9:F10"/>
    <mergeCell ref="E11:F12"/>
    <mergeCell ref="E13:F14"/>
    <mergeCell ref="E15:F16"/>
    <mergeCell ref="E17:F18"/>
    <mergeCell ref="E19:F20"/>
    <mergeCell ref="G31:M32"/>
    <mergeCell ref="G9:M10"/>
    <mergeCell ref="G11:M12"/>
    <mergeCell ref="G13:M14"/>
    <mergeCell ref="G15:M16"/>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82"/>
  <sheetViews>
    <sheetView zoomScale="60" zoomScaleNormal="60" workbookViewId="0">
      <selection activeCell="B7" sqref="B7:Q7"/>
    </sheetView>
  </sheetViews>
  <sheetFormatPr baseColWidth="10" defaultColWidth="11.42578125" defaultRowHeight="15" x14ac:dyDescent="0.25"/>
  <cols>
    <col min="1" max="1" width="7.140625" style="60" customWidth="1"/>
    <col min="2" max="2" width="17.7109375" style="60" customWidth="1"/>
    <col min="3" max="3" width="40.7109375" style="60" customWidth="1"/>
    <col min="4" max="4" width="59.28515625" style="60" customWidth="1"/>
    <col min="5" max="5" width="33" style="60" customWidth="1"/>
    <col min="6" max="6" width="6.5703125" style="60" customWidth="1"/>
    <col min="7" max="7" width="69.5703125" style="60" customWidth="1"/>
    <col min="8" max="8" width="28" style="60" customWidth="1"/>
    <col min="9" max="9" width="29.7109375" style="60" customWidth="1"/>
    <col min="10" max="10" width="25" style="60" customWidth="1"/>
    <col min="11" max="11" width="16.140625" style="60" customWidth="1"/>
    <col min="12" max="12" width="28" style="60" customWidth="1"/>
    <col min="13" max="13" width="23.28515625" style="60" customWidth="1"/>
    <col min="14" max="14" width="8.42578125" style="60" customWidth="1"/>
    <col min="15" max="15" width="7.85546875" style="60" customWidth="1"/>
    <col min="16" max="16" width="10.28515625" style="60" customWidth="1"/>
    <col min="17" max="17" width="10.85546875" style="60" customWidth="1"/>
    <col min="18" max="16384" width="11.42578125" style="60"/>
  </cols>
  <sheetData>
    <row r="2" spans="2:17" s="60" customFormat="1" ht="15.75" thickBot="1" x14ac:dyDescent="0.3"/>
    <row r="3" spans="2:17" s="69" customFormat="1" ht="39" customHeight="1" x14ac:dyDescent="0.25">
      <c r="B3" s="371"/>
      <c r="C3" s="372"/>
      <c r="D3" s="373" t="s">
        <v>0</v>
      </c>
      <c r="E3" s="374" t="s">
        <v>1</v>
      </c>
      <c r="F3" s="375"/>
      <c r="G3" s="375"/>
      <c r="H3" s="375"/>
      <c r="I3" s="375"/>
      <c r="J3" s="375"/>
      <c r="K3" s="376"/>
      <c r="L3" s="63" t="s">
        <v>2</v>
      </c>
      <c r="M3" s="63"/>
      <c r="N3" s="377"/>
      <c r="O3" s="67"/>
      <c r="P3" s="67"/>
      <c r="Q3" s="378"/>
    </row>
    <row r="4" spans="2:17" s="69" customFormat="1" ht="27.75" customHeight="1" x14ac:dyDescent="0.25">
      <c r="B4" s="379"/>
      <c r="C4" s="380"/>
      <c r="D4" s="381" t="s">
        <v>3</v>
      </c>
      <c r="E4" s="382" t="s">
        <v>4</v>
      </c>
      <c r="F4" s="383"/>
      <c r="G4" s="383"/>
      <c r="H4" s="383"/>
      <c r="I4" s="383"/>
      <c r="J4" s="383"/>
      <c r="K4" s="384"/>
      <c r="L4" s="72" t="s">
        <v>5</v>
      </c>
      <c r="M4" s="72"/>
      <c r="N4" s="291"/>
      <c r="O4" s="76"/>
      <c r="P4" s="76"/>
      <c r="Q4" s="385"/>
    </row>
    <row r="5" spans="2:17" s="69" customFormat="1" ht="27.75" customHeight="1" x14ac:dyDescent="0.25">
      <c r="B5" s="379"/>
      <c r="C5" s="380"/>
      <c r="D5" s="381" t="s">
        <v>6</v>
      </c>
      <c r="E5" s="382" t="s">
        <v>7</v>
      </c>
      <c r="F5" s="383"/>
      <c r="G5" s="383"/>
      <c r="H5" s="383"/>
      <c r="I5" s="383"/>
      <c r="J5" s="383"/>
      <c r="K5" s="384"/>
      <c r="L5" s="79" t="s">
        <v>8</v>
      </c>
      <c r="M5" s="80"/>
      <c r="N5" s="81"/>
      <c r="O5" s="386"/>
      <c r="P5" s="386"/>
      <c r="Q5" s="82"/>
    </row>
    <row r="6" spans="2:17" s="69" customFormat="1" ht="42" customHeight="1" thickBot="1" x14ac:dyDescent="0.3">
      <c r="B6" s="387"/>
      <c r="C6" s="388"/>
      <c r="D6" s="389" t="s">
        <v>9</v>
      </c>
      <c r="E6" s="339" t="s">
        <v>10</v>
      </c>
      <c r="F6" s="340"/>
      <c r="G6" s="340"/>
      <c r="H6" s="340"/>
      <c r="I6" s="340"/>
      <c r="J6" s="340"/>
      <c r="K6" s="341"/>
      <c r="L6" s="87"/>
      <c r="M6" s="88"/>
      <c r="N6" s="89"/>
      <c r="O6" s="390"/>
      <c r="P6" s="390"/>
      <c r="Q6" s="90"/>
    </row>
    <row r="7" spans="2:17" s="60" customFormat="1" ht="23.25" customHeight="1" thickBot="1" x14ac:dyDescent="0.3">
      <c r="B7" s="91" t="s">
        <v>257</v>
      </c>
      <c r="C7" s="92"/>
      <c r="D7" s="92"/>
      <c r="E7" s="92"/>
      <c r="F7" s="92"/>
      <c r="G7" s="92"/>
      <c r="H7" s="92"/>
      <c r="I7" s="92"/>
      <c r="J7" s="92"/>
      <c r="K7" s="92"/>
      <c r="L7" s="92"/>
      <c r="M7" s="92"/>
      <c r="N7" s="92"/>
      <c r="O7" s="92"/>
      <c r="P7" s="92"/>
      <c r="Q7" s="93"/>
    </row>
    <row r="8" spans="2:17" s="60" customFormat="1" ht="48" customHeight="1" x14ac:dyDescent="0.25">
      <c r="B8" s="391" t="s">
        <v>258</v>
      </c>
      <c r="C8" s="392"/>
      <c r="D8" s="392"/>
      <c r="E8" s="392"/>
      <c r="F8" s="392"/>
      <c r="G8" s="392"/>
      <c r="H8" s="392"/>
      <c r="I8" s="392"/>
      <c r="J8" s="392"/>
      <c r="K8" s="392"/>
      <c r="L8" s="392"/>
      <c r="M8" s="392"/>
      <c r="N8" s="392"/>
      <c r="O8" s="392"/>
      <c r="P8" s="392"/>
      <c r="Q8" s="393"/>
    </row>
    <row r="9" spans="2:17" s="60" customFormat="1" ht="27.75" customHeight="1" x14ac:dyDescent="0.25">
      <c r="B9" s="394" t="s">
        <v>259</v>
      </c>
      <c r="C9" s="395"/>
      <c r="D9" s="395"/>
      <c r="E9" s="395"/>
      <c r="F9" s="395"/>
      <c r="G9" s="395"/>
      <c r="H9" s="395"/>
      <c r="I9" s="395"/>
      <c r="J9" s="395"/>
      <c r="K9" s="395"/>
      <c r="L9" s="395"/>
      <c r="M9" s="395"/>
      <c r="N9" s="395"/>
      <c r="O9" s="395"/>
      <c r="P9" s="395"/>
      <c r="Q9" s="396"/>
    </row>
    <row r="10" spans="2:17" s="60" customFormat="1" ht="36" customHeight="1" x14ac:dyDescent="0.25">
      <c r="B10" s="397" t="s">
        <v>9</v>
      </c>
      <c r="C10" s="398"/>
      <c r="D10" s="399" t="s">
        <v>260</v>
      </c>
      <c r="E10" s="399" t="s">
        <v>261</v>
      </c>
      <c r="F10" s="139" t="s">
        <v>262</v>
      </c>
      <c r="G10" s="139"/>
      <c r="H10" s="400" t="s">
        <v>263</v>
      </c>
      <c r="I10" s="401"/>
      <c r="J10" s="400" t="s">
        <v>264</v>
      </c>
      <c r="K10" s="401"/>
      <c r="L10" s="402" t="s">
        <v>265</v>
      </c>
      <c r="M10" s="403"/>
      <c r="N10" s="404" t="s">
        <v>266</v>
      </c>
      <c r="O10" s="405"/>
      <c r="P10" s="405"/>
      <c r="Q10" s="406"/>
    </row>
    <row r="11" spans="2:17" s="60" customFormat="1" ht="46.5" customHeight="1" x14ac:dyDescent="0.25">
      <c r="B11" s="397"/>
      <c r="C11" s="398"/>
      <c r="D11" s="407"/>
      <c r="E11" s="407"/>
      <c r="F11" s="139"/>
      <c r="G11" s="139"/>
      <c r="H11" s="408"/>
      <c r="I11" s="409"/>
      <c r="J11" s="408"/>
      <c r="K11" s="409"/>
      <c r="L11" s="410"/>
      <c r="M11" s="411"/>
      <c r="N11" s="412" t="s">
        <v>267</v>
      </c>
      <c r="O11" s="412" t="s">
        <v>268</v>
      </c>
      <c r="P11" s="412" t="s">
        <v>269</v>
      </c>
      <c r="Q11" s="413" t="s">
        <v>270</v>
      </c>
    </row>
    <row r="12" spans="2:17" s="60" customFormat="1" ht="16.5" customHeight="1" x14ac:dyDescent="0.25">
      <c r="B12" s="414" t="str">
        <f>'2 - CONTEXTO'!E34</f>
        <v>Direccionamiento Estratégico</v>
      </c>
      <c r="C12" s="415"/>
      <c r="D12" s="416" t="s">
        <v>271</v>
      </c>
      <c r="E12" s="417" t="str">
        <f>'2 - CONTEXTO'!K34</f>
        <v>1. Oficina del Planeación.
2. Dirección General.</v>
      </c>
      <c r="F12" s="418">
        <v>1</v>
      </c>
      <c r="G12" s="159" t="s">
        <v>272</v>
      </c>
      <c r="H12" s="159" t="s">
        <v>273</v>
      </c>
      <c r="I12" s="419"/>
      <c r="J12" s="159"/>
      <c r="K12" s="159"/>
      <c r="L12" s="159" t="s">
        <v>274</v>
      </c>
      <c r="M12" s="419"/>
      <c r="N12" s="420"/>
      <c r="O12" s="420"/>
      <c r="P12" s="420"/>
      <c r="Q12" s="420"/>
    </row>
    <row r="13" spans="2:17" s="60" customFormat="1" ht="16.5" customHeight="1" x14ac:dyDescent="0.25">
      <c r="B13" s="421"/>
      <c r="C13" s="422"/>
      <c r="D13" s="423"/>
      <c r="E13" s="424"/>
      <c r="F13" s="418"/>
      <c r="G13" s="159"/>
      <c r="H13" s="159" t="s">
        <v>275</v>
      </c>
      <c r="I13" s="419"/>
      <c r="J13" s="159"/>
      <c r="K13" s="159"/>
      <c r="L13" s="159" t="s">
        <v>276</v>
      </c>
      <c r="M13" s="419"/>
      <c r="N13" s="420"/>
      <c r="O13" s="420"/>
      <c r="P13" s="420"/>
      <c r="Q13" s="420"/>
    </row>
    <row r="14" spans="2:17" s="60" customFormat="1" ht="16.5" customHeight="1" x14ac:dyDescent="0.25">
      <c r="B14" s="421"/>
      <c r="C14" s="422"/>
      <c r="D14" s="423"/>
      <c r="E14" s="424"/>
      <c r="F14" s="418">
        <v>2</v>
      </c>
      <c r="G14" s="159" t="s">
        <v>277</v>
      </c>
      <c r="H14" s="159" t="s">
        <v>278</v>
      </c>
      <c r="I14" s="419"/>
      <c r="J14" s="159"/>
      <c r="K14" s="159"/>
      <c r="L14" s="159" t="s">
        <v>279</v>
      </c>
      <c r="M14" s="419"/>
      <c r="N14" s="420"/>
      <c r="O14" s="420"/>
      <c r="P14" s="420"/>
      <c r="Q14" s="420"/>
    </row>
    <row r="15" spans="2:17" s="60" customFormat="1" ht="16.5" customHeight="1" x14ac:dyDescent="0.25">
      <c r="B15" s="421"/>
      <c r="C15" s="422"/>
      <c r="D15" s="423"/>
      <c r="E15" s="424"/>
      <c r="F15" s="418"/>
      <c r="G15" s="159"/>
      <c r="H15" s="159" t="s">
        <v>280</v>
      </c>
      <c r="I15" s="419"/>
      <c r="J15" s="159"/>
      <c r="K15" s="159"/>
      <c r="L15" s="159" t="s">
        <v>281</v>
      </c>
      <c r="M15" s="419"/>
      <c r="N15" s="420"/>
      <c r="O15" s="420"/>
      <c r="P15" s="420"/>
      <c r="Q15" s="420"/>
    </row>
    <row r="16" spans="2:17" s="60" customFormat="1" ht="16.5" customHeight="1" x14ac:dyDescent="0.25">
      <c r="B16" s="421"/>
      <c r="C16" s="422"/>
      <c r="D16" s="423"/>
      <c r="E16" s="424"/>
      <c r="F16" s="418">
        <v>3</v>
      </c>
      <c r="G16" s="159" t="s">
        <v>282</v>
      </c>
      <c r="H16" s="159" t="s">
        <v>283</v>
      </c>
      <c r="I16" s="419"/>
      <c r="J16" s="159"/>
      <c r="K16" s="159"/>
      <c r="L16" s="159" t="s">
        <v>284</v>
      </c>
      <c r="M16" s="419"/>
      <c r="N16" s="420"/>
      <c r="O16" s="420"/>
      <c r="P16" s="420"/>
      <c r="Q16" s="420"/>
    </row>
    <row r="17" spans="2:17" s="60" customFormat="1" ht="16.5" customHeight="1" x14ac:dyDescent="0.25">
      <c r="B17" s="421"/>
      <c r="C17" s="422"/>
      <c r="D17" s="423"/>
      <c r="E17" s="424"/>
      <c r="F17" s="418"/>
      <c r="G17" s="159"/>
      <c r="H17" s="159" t="s">
        <v>285</v>
      </c>
      <c r="I17" s="419"/>
      <c r="J17" s="159"/>
      <c r="K17" s="159"/>
      <c r="L17" s="159" t="s">
        <v>286</v>
      </c>
      <c r="M17" s="419"/>
      <c r="N17" s="420"/>
      <c r="O17" s="420"/>
      <c r="P17" s="420"/>
      <c r="Q17" s="420"/>
    </row>
    <row r="18" spans="2:17" s="60" customFormat="1" ht="16.5" customHeight="1" x14ac:dyDescent="0.25">
      <c r="B18" s="421"/>
      <c r="C18" s="422"/>
      <c r="D18" s="423"/>
      <c r="E18" s="424"/>
      <c r="F18" s="418">
        <v>4</v>
      </c>
      <c r="G18" s="159" t="s">
        <v>287</v>
      </c>
      <c r="H18" s="159" t="s">
        <v>288</v>
      </c>
      <c r="I18" s="419"/>
      <c r="J18" s="159"/>
      <c r="K18" s="159"/>
      <c r="L18" s="159" t="s">
        <v>289</v>
      </c>
      <c r="M18" s="419"/>
      <c r="N18" s="420"/>
      <c r="O18" s="420"/>
      <c r="P18" s="420"/>
      <c r="Q18" s="420"/>
    </row>
    <row r="19" spans="2:17" s="60" customFormat="1" ht="16.5" customHeight="1" x14ac:dyDescent="0.25">
      <c r="B19" s="421"/>
      <c r="C19" s="422"/>
      <c r="D19" s="423"/>
      <c r="E19" s="424"/>
      <c r="F19" s="418"/>
      <c r="G19" s="159"/>
      <c r="H19" s="159" t="s">
        <v>290</v>
      </c>
      <c r="I19" s="419"/>
      <c r="J19" s="159"/>
      <c r="K19" s="159"/>
      <c r="L19" s="159" t="s">
        <v>291</v>
      </c>
      <c r="M19" s="419"/>
      <c r="N19" s="420"/>
      <c r="O19" s="420"/>
      <c r="P19" s="420"/>
      <c r="Q19" s="420"/>
    </row>
    <row r="20" spans="2:17" s="60" customFormat="1" ht="16.5" customHeight="1" x14ac:dyDescent="0.25">
      <c r="B20" s="421"/>
      <c r="C20" s="422"/>
      <c r="D20" s="423"/>
      <c r="E20" s="424"/>
      <c r="F20" s="418">
        <v>5</v>
      </c>
      <c r="G20" s="159" t="s">
        <v>292</v>
      </c>
      <c r="H20" s="159" t="s">
        <v>293</v>
      </c>
      <c r="I20" s="419"/>
      <c r="J20" s="159"/>
      <c r="K20" s="159"/>
      <c r="L20" s="159" t="s">
        <v>294</v>
      </c>
      <c r="M20" s="419"/>
      <c r="N20" s="420"/>
      <c r="O20" s="420"/>
      <c r="P20" s="420"/>
      <c r="Q20" s="420"/>
    </row>
    <row r="21" spans="2:17" s="60" customFormat="1" ht="16.5" customHeight="1" x14ac:dyDescent="0.25">
      <c r="B21" s="425"/>
      <c r="C21" s="426"/>
      <c r="D21" s="427"/>
      <c r="E21" s="428"/>
      <c r="F21" s="418"/>
      <c r="G21" s="159"/>
      <c r="H21" s="159" t="s">
        <v>295</v>
      </c>
      <c r="I21" s="419"/>
      <c r="J21" s="159"/>
      <c r="K21" s="159"/>
      <c r="L21" s="159" t="s">
        <v>296</v>
      </c>
      <c r="M21" s="419"/>
      <c r="N21" s="420"/>
      <c r="O21" s="420"/>
      <c r="P21" s="420"/>
      <c r="Q21" s="420"/>
    </row>
    <row r="22" spans="2:17" s="60" customFormat="1" ht="16.5" customHeight="1" x14ac:dyDescent="0.25">
      <c r="B22" s="429" t="str">
        <f>'2 - CONTEXTO'!E35</f>
        <v>Comunicación y Gestión con Grupos de Interés.</v>
      </c>
      <c r="C22" s="430"/>
      <c r="D22" s="416" t="s">
        <v>297</v>
      </c>
      <c r="E22" s="417" t="str">
        <f>'2 - CONTEXTO'!K35</f>
        <v>1. Dirección General.
2. Secretaría General.
3. Oficina de Planeación.
4. Oficina Jurídica.
5. Oficina del Inspector de la Gestión de Tierras.
6. Oficina de Control Interno.</v>
      </c>
      <c r="F22" s="418">
        <v>1</v>
      </c>
      <c r="G22" s="159" t="s">
        <v>272</v>
      </c>
      <c r="H22" s="159" t="s">
        <v>273</v>
      </c>
      <c r="I22" s="419"/>
      <c r="J22" s="159"/>
      <c r="K22" s="159"/>
      <c r="L22" s="159" t="s">
        <v>274</v>
      </c>
      <c r="M22" s="419"/>
      <c r="N22" s="420"/>
      <c r="O22" s="420"/>
      <c r="P22" s="420"/>
      <c r="Q22" s="420"/>
    </row>
    <row r="23" spans="2:17" s="60" customFormat="1" ht="16.5" customHeight="1" x14ac:dyDescent="0.25">
      <c r="B23" s="431"/>
      <c r="C23" s="432"/>
      <c r="D23" s="423"/>
      <c r="E23" s="424"/>
      <c r="F23" s="418"/>
      <c r="G23" s="159"/>
      <c r="H23" s="159" t="s">
        <v>275</v>
      </c>
      <c r="I23" s="419"/>
      <c r="J23" s="159"/>
      <c r="K23" s="159"/>
      <c r="L23" s="159" t="s">
        <v>276</v>
      </c>
      <c r="M23" s="419"/>
      <c r="N23" s="420"/>
      <c r="O23" s="420"/>
      <c r="P23" s="420"/>
      <c r="Q23" s="420"/>
    </row>
    <row r="24" spans="2:17" s="60" customFormat="1" ht="16.5" customHeight="1" x14ac:dyDescent="0.25">
      <c r="B24" s="431"/>
      <c r="C24" s="432"/>
      <c r="D24" s="423"/>
      <c r="E24" s="424"/>
      <c r="F24" s="418">
        <v>2</v>
      </c>
      <c r="G24" s="159" t="s">
        <v>277</v>
      </c>
      <c r="H24" s="159" t="s">
        <v>278</v>
      </c>
      <c r="I24" s="419"/>
      <c r="J24" s="159"/>
      <c r="K24" s="159"/>
      <c r="L24" s="159" t="s">
        <v>279</v>
      </c>
      <c r="M24" s="419"/>
      <c r="N24" s="420"/>
      <c r="O24" s="420"/>
      <c r="P24" s="420"/>
      <c r="Q24" s="420"/>
    </row>
    <row r="25" spans="2:17" s="60" customFormat="1" ht="16.5" customHeight="1" x14ac:dyDescent="0.25">
      <c r="B25" s="431"/>
      <c r="C25" s="432"/>
      <c r="D25" s="423"/>
      <c r="E25" s="424"/>
      <c r="F25" s="418"/>
      <c r="G25" s="159"/>
      <c r="H25" s="159" t="s">
        <v>280</v>
      </c>
      <c r="I25" s="419"/>
      <c r="J25" s="159"/>
      <c r="K25" s="159"/>
      <c r="L25" s="159" t="s">
        <v>281</v>
      </c>
      <c r="M25" s="419"/>
      <c r="N25" s="420"/>
      <c r="O25" s="420"/>
      <c r="P25" s="420"/>
      <c r="Q25" s="420"/>
    </row>
    <row r="26" spans="2:17" s="60" customFormat="1" ht="16.5" customHeight="1" x14ac:dyDescent="0.25">
      <c r="B26" s="431"/>
      <c r="C26" s="432"/>
      <c r="D26" s="423"/>
      <c r="E26" s="424"/>
      <c r="F26" s="418">
        <v>3</v>
      </c>
      <c r="G26" s="159" t="s">
        <v>282</v>
      </c>
      <c r="H26" s="159" t="s">
        <v>283</v>
      </c>
      <c r="I26" s="419"/>
      <c r="J26" s="159"/>
      <c r="K26" s="159"/>
      <c r="L26" s="159" t="s">
        <v>284</v>
      </c>
      <c r="M26" s="419"/>
      <c r="N26" s="420"/>
      <c r="O26" s="420"/>
      <c r="P26" s="420"/>
      <c r="Q26" s="420"/>
    </row>
    <row r="27" spans="2:17" s="60" customFormat="1" ht="16.5" customHeight="1" x14ac:dyDescent="0.25">
      <c r="B27" s="431"/>
      <c r="C27" s="432"/>
      <c r="D27" s="423"/>
      <c r="E27" s="424"/>
      <c r="F27" s="418"/>
      <c r="G27" s="159"/>
      <c r="H27" s="159" t="s">
        <v>285</v>
      </c>
      <c r="I27" s="419"/>
      <c r="J27" s="159"/>
      <c r="K27" s="159"/>
      <c r="L27" s="159" t="s">
        <v>286</v>
      </c>
      <c r="M27" s="419"/>
      <c r="N27" s="420"/>
      <c r="O27" s="420"/>
      <c r="P27" s="420"/>
      <c r="Q27" s="420"/>
    </row>
    <row r="28" spans="2:17" s="60" customFormat="1" ht="16.5" customHeight="1" x14ac:dyDescent="0.25">
      <c r="B28" s="431"/>
      <c r="C28" s="432"/>
      <c r="D28" s="423"/>
      <c r="E28" s="424"/>
      <c r="F28" s="418">
        <v>4</v>
      </c>
      <c r="G28" s="159" t="s">
        <v>287</v>
      </c>
      <c r="H28" s="159" t="s">
        <v>288</v>
      </c>
      <c r="I28" s="419"/>
      <c r="J28" s="159"/>
      <c r="K28" s="159"/>
      <c r="L28" s="159" t="s">
        <v>289</v>
      </c>
      <c r="M28" s="419"/>
      <c r="N28" s="420"/>
      <c r="O28" s="420"/>
      <c r="P28" s="420"/>
      <c r="Q28" s="420"/>
    </row>
    <row r="29" spans="2:17" s="60" customFormat="1" ht="16.5" customHeight="1" x14ac:dyDescent="0.25">
      <c r="B29" s="431"/>
      <c r="C29" s="432"/>
      <c r="D29" s="423"/>
      <c r="E29" s="424"/>
      <c r="F29" s="418"/>
      <c r="G29" s="159"/>
      <c r="H29" s="159" t="s">
        <v>290</v>
      </c>
      <c r="I29" s="419"/>
      <c r="J29" s="159"/>
      <c r="K29" s="159"/>
      <c r="L29" s="159" t="s">
        <v>291</v>
      </c>
      <c r="M29" s="419"/>
      <c r="N29" s="420"/>
      <c r="O29" s="420"/>
      <c r="P29" s="420"/>
      <c r="Q29" s="420"/>
    </row>
    <row r="30" spans="2:17" s="60" customFormat="1" ht="16.5" customHeight="1" x14ac:dyDescent="0.25">
      <c r="B30" s="431"/>
      <c r="C30" s="432"/>
      <c r="D30" s="423"/>
      <c r="E30" s="424"/>
      <c r="F30" s="418">
        <v>5</v>
      </c>
      <c r="G30" s="159" t="s">
        <v>292</v>
      </c>
      <c r="H30" s="159" t="s">
        <v>293</v>
      </c>
      <c r="I30" s="419"/>
      <c r="J30" s="159"/>
      <c r="K30" s="159"/>
      <c r="L30" s="159" t="s">
        <v>294</v>
      </c>
      <c r="M30" s="419"/>
      <c r="N30" s="420"/>
      <c r="O30" s="420"/>
      <c r="P30" s="420"/>
      <c r="Q30" s="420"/>
    </row>
    <row r="31" spans="2:17" s="60" customFormat="1" ht="16.5" customHeight="1" x14ac:dyDescent="0.25">
      <c r="B31" s="433"/>
      <c r="C31" s="434"/>
      <c r="D31" s="427"/>
      <c r="E31" s="428"/>
      <c r="F31" s="418"/>
      <c r="G31" s="159"/>
      <c r="H31" s="159" t="s">
        <v>295</v>
      </c>
      <c r="I31" s="419"/>
      <c r="J31" s="159"/>
      <c r="K31" s="159"/>
      <c r="L31" s="159" t="s">
        <v>296</v>
      </c>
      <c r="M31" s="419"/>
      <c r="N31" s="420"/>
      <c r="O31" s="420"/>
      <c r="P31" s="420"/>
      <c r="Q31" s="420"/>
    </row>
    <row r="32" spans="2:17" s="60" customFormat="1" ht="16.5" customHeight="1" x14ac:dyDescent="0.25">
      <c r="B32" s="429" t="str">
        <f>'2 - CONTEXTO'!E36</f>
        <v>Inteligencia de la información.</v>
      </c>
      <c r="C32" s="430"/>
      <c r="D32" s="416" t="s">
        <v>298</v>
      </c>
      <c r="E32" s="416" t="str">
        <f>'2 - CONTEXTO'!K36</f>
        <v>1. Dirección de Gestión del Ordenamiento Social de la Propiedad.
2. Oficina de Planeación.</v>
      </c>
      <c r="F32" s="435">
        <v>1</v>
      </c>
      <c r="G32" s="159" t="s">
        <v>272</v>
      </c>
      <c r="H32" s="159" t="s">
        <v>273</v>
      </c>
      <c r="I32" s="419"/>
      <c r="J32" s="159"/>
      <c r="K32" s="159"/>
      <c r="L32" s="159" t="s">
        <v>274</v>
      </c>
      <c r="M32" s="419"/>
      <c r="N32" s="420"/>
      <c r="O32" s="420"/>
      <c r="P32" s="420"/>
      <c r="Q32" s="420"/>
    </row>
    <row r="33" spans="2:17" s="60" customFormat="1" ht="16.5" customHeight="1" x14ac:dyDescent="0.25">
      <c r="B33" s="431"/>
      <c r="C33" s="432"/>
      <c r="D33" s="423"/>
      <c r="E33" s="423"/>
      <c r="F33" s="436"/>
      <c r="G33" s="159"/>
      <c r="H33" s="159" t="s">
        <v>275</v>
      </c>
      <c r="I33" s="419"/>
      <c r="J33" s="159"/>
      <c r="K33" s="159"/>
      <c r="L33" s="159" t="s">
        <v>276</v>
      </c>
      <c r="M33" s="419"/>
      <c r="N33" s="420"/>
      <c r="O33" s="420"/>
      <c r="P33" s="420"/>
      <c r="Q33" s="420"/>
    </row>
    <row r="34" spans="2:17" s="60" customFormat="1" ht="16.5" customHeight="1" x14ac:dyDescent="0.25">
      <c r="B34" s="431"/>
      <c r="C34" s="432"/>
      <c r="D34" s="423"/>
      <c r="E34" s="423"/>
      <c r="F34" s="435">
        <v>2</v>
      </c>
      <c r="G34" s="159" t="s">
        <v>277</v>
      </c>
      <c r="H34" s="159" t="s">
        <v>278</v>
      </c>
      <c r="I34" s="419"/>
      <c r="J34" s="159"/>
      <c r="K34" s="159"/>
      <c r="L34" s="159" t="s">
        <v>279</v>
      </c>
      <c r="M34" s="419"/>
      <c r="N34" s="420"/>
      <c r="O34" s="420"/>
      <c r="P34" s="420"/>
      <c r="Q34" s="420"/>
    </row>
    <row r="35" spans="2:17" s="60" customFormat="1" ht="16.5" customHeight="1" x14ac:dyDescent="0.25">
      <c r="B35" s="431"/>
      <c r="C35" s="432"/>
      <c r="D35" s="423"/>
      <c r="E35" s="423"/>
      <c r="F35" s="436"/>
      <c r="G35" s="159"/>
      <c r="H35" s="159" t="s">
        <v>280</v>
      </c>
      <c r="I35" s="419"/>
      <c r="J35" s="159"/>
      <c r="K35" s="159"/>
      <c r="L35" s="159" t="s">
        <v>281</v>
      </c>
      <c r="M35" s="419"/>
      <c r="N35" s="420"/>
      <c r="O35" s="420"/>
      <c r="P35" s="420"/>
      <c r="Q35" s="420"/>
    </row>
    <row r="36" spans="2:17" s="60" customFormat="1" ht="16.5" customHeight="1" x14ac:dyDescent="0.25">
      <c r="B36" s="431"/>
      <c r="C36" s="432"/>
      <c r="D36" s="423"/>
      <c r="E36" s="423"/>
      <c r="F36" s="435">
        <v>3</v>
      </c>
      <c r="G36" s="159" t="s">
        <v>282</v>
      </c>
      <c r="H36" s="159" t="s">
        <v>283</v>
      </c>
      <c r="I36" s="419"/>
      <c r="J36" s="159"/>
      <c r="K36" s="159"/>
      <c r="L36" s="159" t="s">
        <v>284</v>
      </c>
      <c r="M36" s="419"/>
      <c r="N36" s="420"/>
      <c r="O36" s="420"/>
      <c r="P36" s="420"/>
      <c r="Q36" s="420"/>
    </row>
    <row r="37" spans="2:17" s="60" customFormat="1" ht="16.5" customHeight="1" x14ac:dyDescent="0.25">
      <c r="B37" s="431"/>
      <c r="C37" s="432"/>
      <c r="D37" s="423"/>
      <c r="E37" s="423"/>
      <c r="F37" s="436"/>
      <c r="G37" s="159"/>
      <c r="H37" s="159" t="s">
        <v>285</v>
      </c>
      <c r="I37" s="419"/>
      <c r="J37" s="159"/>
      <c r="K37" s="159"/>
      <c r="L37" s="159" t="s">
        <v>286</v>
      </c>
      <c r="M37" s="419"/>
      <c r="N37" s="420"/>
      <c r="O37" s="420"/>
      <c r="P37" s="420"/>
      <c r="Q37" s="420"/>
    </row>
    <row r="38" spans="2:17" s="60" customFormat="1" ht="16.5" customHeight="1" x14ac:dyDescent="0.25">
      <c r="B38" s="431"/>
      <c r="C38" s="432"/>
      <c r="D38" s="423"/>
      <c r="E38" s="423"/>
      <c r="F38" s="435">
        <v>4</v>
      </c>
      <c r="G38" s="159" t="s">
        <v>287</v>
      </c>
      <c r="H38" s="159" t="s">
        <v>288</v>
      </c>
      <c r="I38" s="419"/>
      <c r="J38" s="159"/>
      <c r="K38" s="159"/>
      <c r="L38" s="159" t="s">
        <v>289</v>
      </c>
      <c r="M38" s="419"/>
      <c r="N38" s="420"/>
      <c r="O38" s="420"/>
      <c r="P38" s="420"/>
      <c r="Q38" s="420"/>
    </row>
    <row r="39" spans="2:17" s="60" customFormat="1" ht="16.5" customHeight="1" x14ac:dyDescent="0.25">
      <c r="B39" s="431"/>
      <c r="C39" s="432"/>
      <c r="D39" s="423"/>
      <c r="E39" s="423"/>
      <c r="F39" s="436"/>
      <c r="G39" s="159"/>
      <c r="H39" s="159" t="s">
        <v>290</v>
      </c>
      <c r="I39" s="419"/>
      <c r="J39" s="159"/>
      <c r="K39" s="159"/>
      <c r="L39" s="159" t="s">
        <v>291</v>
      </c>
      <c r="M39" s="419"/>
      <c r="N39" s="420"/>
      <c r="O39" s="420"/>
      <c r="P39" s="420"/>
      <c r="Q39" s="420"/>
    </row>
    <row r="40" spans="2:17" s="60" customFormat="1" ht="16.5" customHeight="1" x14ac:dyDescent="0.25">
      <c r="B40" s="431"/>
      <c r="C40" s="432"/>
      <c r="D40" s="423"/>
      <c r="E40" s="423"/>
      <c r="F40" s="435">
        <v>5</v>
      </c>
      <c r="G40" s="159" t="s">
        <v>292</v>
      </c>
      <c r="H40" s="159" t="s">
        <v>293</v>
      </c>
      <c r="I40" s="419"/>
      <c r="J40" s="159"/>
      <c r="K40" s="159"/>
      <c r="L40" s="159" t="s">
        <v>294</v>
      </c>
      <c r="M40" s="419"/>
      <c r="N40" s="420"/>
      <c r="O40" s="420"/>
      <c r="P40" s="420"/>
      <c r="Q40" s="420"/>
    </row>
    <row r="41" spans="2:17" s="60" customFormat="1" ht="16.5" customHeight="1" x14ac:dyDescent="0.25">
      <c r="B41" s="433"/>
      <c r="C41" s="434"/>
      <c r="D41" s="427"/>
      <c r="E41" s="427"/>
      <c r="F41" s="436"/>
      <c r="G41" s="159"/>
      <c r="H41" s="159" t="s">
        <v>295</v>
      </c>
      <c r="I41" s="419"/>
      <c r="J41" s="159"/>
      <c r="K41" s="159"/>
      <c r="L41" s="159" t="s">
        <v>296</v>
      </c>
      <c r="M41" s="419"/>
      <c r="N41" s="420"/>
      <c r="O41" s="420"/>
      <c r="P41" s="420"/>
      <c r="Q41" s="420"/>
    </row>
    <row r="42" spans="2:17" s="60" customFormat="1" ht="34.5" customHeight="1" x14ac:dyDescent="0.25">
      <c r="B42" s="429" t="str">
        <f>'2 - CONTEXTO'!E37</f>
        <v>Gestión del Modelo de Atención.</v>
      </c>
      <c r="C42" s="430"/>
      <c r="D42" s="416" t="s">
        <v>299</v>
      </c>
      <c r="E42" s="416" t="str">
        <f>'2 - CONTEXTO'!K37</f>
        <v>1. Secretaría General.
2. Dirección de Gestión del Ordenamiento social de la Propiedad.
3. Dirección Acceso a Tierras.
4. Dirección Gestión Jurídica de Tierras.
5. Dirección Asuntos Étnicos.</v>
      </c>
      <c r="F42" s="435">
        <v>1</v>
      </c>
      <c r="G42" s="159" t="s">
        <v>300</v>
      </c>
      <c r="H42" s="159" t="s">
        <v>301</v>
      </c>
      <c r="I42" s="437"/>
      <c r="J42" s="159" t="s">
        <v>302</v>
      </c>
      <c r="K42" s="159"/>
      <c r="L42" s="159" t="s">
        <v>303</v>
      </c>
      <c r="M42" s="419"/>
      <c r="N42" s="420" t="s">
        <v>45</v>
      </c>
      <c r="O42" s="420" t="s">
        <v>45</v>
      </c>
      <c r="P42" s="420" t="s">
        <v>45</v>
      </c>
      <c r="Q42" s="420" t="s">
        <v>45</v>
      </c>
    </row>
    <row r="43" spans="2:17" s="60" customFormat="1" ht="41.25" customHeight="1" x14ac:dyDescent="0.25">
      <c r="B43" s="431"/>
      <c r="C43" s="432"/>
      <c r="D43" s="423"/>
      <c r="E43" s="423"/>
      <c r="F43" s="436"/>
      <c r="G43" s="159"/>
      <c r="H43" s="159" t="s">
        <v>304</v>
      </c>
      <c r="I43" s="419"/>
      <c r="J43" s="159"/>
      <c r="K43" s="159"/>
      <c r="L43" s="159" t="s">
        <v>305</v>
      </c>
      <c r="M43" s="419"/>
      <c r="N43" s="420" t="s">
        <v>45</v>
      </c>
      <c r="O43" s="420" t="s">
        <v>45</v>
      </c>
      <c r="P43" s="420" t="s">
        <v>45</v>
      </c>
      <c r="Q43" s="420" t="s">
        <v>45</v>
      </c>
    </row>
    <row r="44" spans="2:17" s="60" customFormat="1" ht="16.5" customHeight="1" x14ac:dyDescent="0.25">
      <c r="B44" s="431"/>
      <c r="C44" s="432"/>
      <c r="D44" s="423"/>
      <c r="E44" s="423"/>
      <c r="F44" s="435">
        <v>2</v>
      </c>
      <c r="G44" s="159" t="s">
        <v>277</v>
      </c>
      <c r="H44" s="159" t="s">
        <v>278</v>
      </c>
      <c r="I44" s="437"/>
      <c r="J44" s="159"/>
      <c r="K44" s="159"/>
      <c r="L44" s="159" t="s">
        <v>279</v>
      </c>
      <c r="M44" s="419"/>
      <c r="N44" s="420"/>
      <c r="O44" s="420"/>
      <c r="P44" s="420"/>
      <c r="Q44" s="420"/>
    </row>
    <row r="45" spans="2:17" s="60" customFormat="1" ht="16.5" customHeight="1" x14ac:dyDescent="0.25">
      <c r="B45" s="431"/>
      <c r="C45" s="432"/>
      <c r="D45" s="423"/>
      <c r="E45" s="423"/>
      <c r="F45" s="436"/>
      <c r="G45" s="159"/>
      <c r="H45" s="159" t="s">
        <v>280</v>
      </c>
      <c r="I45" s="419"/>
      <c r="J45" s="159"/>
      <c r="K45" s="159"/>
      <c r="L45" s="159" t="s">
        <v>281</v>
      </c>
      <c r="M45" s="419"/>
      <c r="N45" s="420"/>
      <c r="O45" s="420"/>
      <c r="P45" s="420"/>
      <c r="Q45" s="420"/>
    </row>
    <row r="46" spans="2:17" s="60" customFormat="1" ht="16.5" customHeight="1" x14ac:dyDescent="0.25">
      <c r="B46" s="431"/>
      <c r="C46" s="432"/>
      <c r="D46" s="423"/>
      <c r="E46" s="423"/>
      <c r="F46" s="435">
        <v>3</v>
      </c>
      <c r="G46" s="159" t="s">
        <v>282</v>
      </c>
      <c r="H46" s="159" t="s">
        <v>283</v>
      </c>
      <c r="I46" s="419"/>
      <c r="J46" s="159"/>
      <c r="K46" s="159"/>
      <c r="L46" s="159" t="s">
        <v>284</v>
      </c>
      <c r="M46" s="419"/>
      <c r="N46" s="420"/>
      <c r="O46" s="420"/>
      <c r="P46" s="420"/>
      <c r="Q46" s="420"/>
    </row>
    <row r="47" spans="2:17" s="60" customFormat="1" ht="16.5" customHeight="1" x14ac:dyDescent="0.25">
      <c r="B47" s="431"/>
      <c r="C47" s="432"/>
      <c r="D47" s="423"/>
      <c r="E47" s="423"/>
      <c r="F47" s="436"/>
      <c r="G47" s="159"/>
      <c r="H47" s="159" t="s">
        <v>285</v>
      </c>
      <c r="I47" s="419"/>
      <c r="J47" s="159"/>
      <c r="K47" s="159"/>
      <c r="L47" s="159" t="s">
        <v>286</v>
      </c>
      <c r="M47" s="419"/>
      <c r="N47" s="420"/>
      <c r="O47" s="420"/>
      <c r="P47" s="420"/>
      <c r="Q47" s="420"/>
    </row>
    <row r="48" spans="2:17" s="60" customFormat="1" ht="16.5" customHeight="1" x14ac:dyDescent="0.25">
      <c r="B48" s="431"/>
      <c r="C48" s="432"/>
      <c r="D48" s="423"/>
      <c r="E48" s="423"/>
      <c r="F48" s="435">
        <v>4</v>
      </c>
      <c r="G48" s="159" t="s">
        <v>287</v>
      </c>
      <c r="H48" s="159" t="s">
        <v>288</v>
      </c>
      <c r="I48" s="419"/>
      <c r="J48" s="159"/>
      <c r="K48" s="159"/>
      <c r="L48" s="159" t="s">
        <v>289</v>
      </c>
      <c r="M48" s="419"/>
      <c r="N48" s="420"/>
      <c r="O48" s="420"/>
      <c r="P48" s="420"/>
      <c r="Q48" s="420"/>
    </row>
    <row r="49" spans="2:17" s="60" customFormat="1" ht="16.5" customHeight="1" x14ac:dyDescent="0.25">
      <c r="B49" s="431"/>
      <c r="C49" s="432"/>
      <c r="D49" s="423"/>
      <c r="E49" s="423"/>
      <c r="F49" s="436"/>
      <c r="G49" s="159"/>
      <c r="H49" s="159" t="s">
        <v>290</v>
      </c>
      <c r="I49" s="419"/>
      <c r="J49" s="159"/>
      <c r="K49" s="159"/>
      <c r="L49" s="159" t="s">
        <v>291</v>
      </c>
      <c r="M49" s="419"/>
      <c r="N49" s="420"/>
      <c r="O49" s="420"/>
      <c r="P49" s="420"/>
      <c r="Q49" s="420"/>
    </row>
    <row r="50" spans="2:17" s="60" customFormat="1" ht="16.5" customHeight="1" x14ac:dyDescent="0.25">
      <c r="B50" s="431"/>
      <c r="C50" s="432"/>
      <c r="D50" s="423"/>
      <c r="E50" s="423"/>
      <c r="F50" s="435">
        <v>5</v>
      </c>
      <c r="G50" s="159" t="s">
        <v>292</v>
      </c>
      <c r="H50" s="159" t="s">
        <v>293</v>
      </c>
      <c r="I50" s="419"/>
      <c r="J50" s="159"/>
      <c r="K50" s="159"/>
      <c r="L50" s="159" t="s">
        <v>294</v>
      </c>
      <c r="M50" s="419"/>
      <c r="N50" s="420"/>
      <c r="O50" s="420"/>
      <c r="P50" s="420"/>
      <c r="Q50" s="420"/>
    </row>
    <row r="51" spans="2:17" s="60" customFormat="1" ht="16.5" customHeight="1" x14ac:dyDescent="0.25">
      <c r="B51" s="433"/>
      <c r="C51" s="434"/>
      <c r="D51" s="427"/>
      <c r="E51" s="427"/>
      <c r="F51" s="436"/>
      <c r="G51" s="159"/>
      <c r="H51" s="159" t="s">
        <v>295</v>
      </c>
      <c r="I51" s="419"/>
      <c r="J51" s="159"/>
      <c r="K51" s="159"/>
      <c r="L51" s="159" t="s">
        <v>296</v>
      </c>
      <c r="M51" s="419"/>
      <c r="N51" s="420"/>
      <c r="O51" s="420"/>
      <c r="P51" s="420"/>
      <c r="Q51" s="420"/>
    </row>
    <row r="52" spans="2:17" s="60" customFormat="1" ht="16.5" customHeight="1" x14ac:dyDescent="0.25">
      <c r="B52" s="429" t="str">
        <f>'2 - CONTEXTO'!E38</f>
        <v>Planificación del Ordenamiento Social de la Propiedad</v>
      </c>
      <c r="C52" s="430"/>
      <c r="D52" s="416" t="s">
        <v>306</v>
      </c>
      <c r="E52" s="416"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F52" s="435">
        <v>1</v>
      </c>
      <c r="G52" s="438" t="s">
        <v>307</v>
      </c>
      <c r="H52" s="438" t="s">
        <v>308</v>
      </c>
      <c r="I52" s="439"/>
      <c r="J52" s="438" t="s">
        <v>1239</v>
      </c>
      <c r="K52" s="438"/>
      <c r="L52" s="438" t="s">
        <v>309</v>
      </c>
      <c r="M52" s="439"/>
      <c r="N52" s="420" t="s">
        <v>45</v>
      </c>
      <c r="O52" s="420" t="s">
        <v>45</v>
      </c>
      <c r="P52" s="420" t="s">
        <v>45</v>
      </c>
      <c r="Q52" s="420" t="s">
        <v>45</v>
      </c>
    </row>
    <row r="53" spans="2:17" s="60" customFormat="1" ht="33.75" customHeight="1" x14ac:dyDescent="0.25">
      <c r="B53" s="431"/>
      <c r="C53" s="432"/>
      <c r="D53" s="423"/>
      <c r="E53" s="423"/>
      <c r="F53" s="436"/>
      <c r="G53" s="438"/>
      <c r="H53" s="438" t="s">
        <v>310</v>
      </c>
      <c r="I53" s="439"/>
      <c r="J53" s="438"/>
      <c r="K53" s="438"/>
      <c r="L53" s="438" t="s">
        <v>311</v>
      </c>
      <c r="M53" s="439"/>
      <c r="N53" s="420"/>
      <c r="O53" s="420"/>
      <c r="P53" s="420"/>
      <c r="Q53" s="420"/>
    </row>
    <row r="54" spans="2:17" s="60" customFormat="1" ht="20.25" customHeight="1" x14ac:dyDescent="0.25">
      <c r="B54" s="431"/>
      <c r="C54" s="432"/>
      <c r="D54" s="423"/>
      <c r="E54" s="423"/>
      <c r="F54" s="435">
        <v>2</v>
      </c>
      <c r="G54" s="440" t="s">
        <v>312</v>
      </c>
      <c r="H54" s="159" t="s">
        <v>313</v>
      </c>
      <c r="I54" s="419"/>
      <c r="J54" s="159" t="s">
        <v>314</v>
      </c>
      <c r="K54" s="159"/>
      <c r="L54" s="159" t="s">
        <v>315</v>
      </c>
      <c r="M54" s="419"/>
      <c r="N54" s="420" t="s">
        <v>45</v>
      </c>
      <c r="O54" s="420" t="s">
        <v>45</v>
      </c>
      <c r="P54" s="420" t="s">
        <v>45</v>
      </c>
      <c r="Q54" s="420" t="s">
        <v>45</v>
      </c>
    </row>
    <row r="55" spans="2:17" s="60" customFormat="1" ht="26.25" customHeight="1" x14ac:dyDescent="0.25">
      <c r="B55" s="431"/>
      <c r="C55" s="432"/>
      <c r="D55" s="423"/>
      <c r="E55" s="423"/>
      <c r="F55" s="436"/>
      <c r="G55" s="438"/>
      <c r="H55" s="159" t="s">
        <v>316</v>
      </c>
      <c r="I55" s="419"/>
      <c r="J55" s="159"/>
      <c r="K55" s="159"/>
      <c r="L55" s="159" t="s">
        <v>317</v>
      </c>
      <c r="M55" s="419"/>
      <c r="N55" s="420"/>
      <c r="O55" s="420"/>
      <c r="P55" s="420"/>
      <c r="Q55" s="420"/>
    </row>
    <row r="56" spans="2:17" s="60" customFormat="1" ht="31.5" customHeight="1" x14ac:dyDescent="0.25">
      <c r="B56" s="431"/>
      <c r="C56" s="432"/>
      <c r="D56" s="423"/>
      <c r="E56" s="423"/>
      <c r="F56" s="435">
        <v>3</v>
      </c>
      <c r="G56" s="440" t="s">
        <v>318</v>
      </c>
      <c r="H56" s="438" t="s">
        <v>319</v>
      </c>
      <c r="I56" s="439"/>
      <c r="J56" s="438" t="s">
        <v>320</v>
      </c>
      <c r="K56" s="438"/>
      <c r="L56" s="438" t="s">
        <v>321</v>
      </c>
      <c r="M56" s="439"/>
      <c r="N56" s="441" t="s">
        <v>45</v>
      </c>
      <c r="O56" s="441" t="s">
        <v>45</v>
      </c>
      <c r="P56" s="441" t="s">
        <v>45</v>
      </c>
      <c r="Q56" s="441" t="s">
        <v>45</v>
      </c>
    </row>
    <row r="57" spans="2:17" s="60" customFormat="1" ht="30.75" customHeight="1" x14ac:dyDescent="0.25">
      <c r="B57" s="431"/>
      <c r="C57" s="432"/>
      <c r="D57" s="423"/>
      <c r="E57" s="423"/>
      <c r="F57" s="436"/>
      <c r="G57" s="438"/>
      <c r="H57" s="438" t="s">
        <v>322</v>
      </c>
      <c r="I57" s="439"/>
      <c r="J57" s="438"/>
      <c r="K57" s="438"/>
      <c r="L57" s="438" t="s">
        <v>323</v>
      </c>
      <c r="M57" s="439"/>
      <c r="N57" s="441"/>
      <c r="O57" s="441"/>
      <c r="P57" s="441"/>
      <c r="Q57" s="441"/>
    </row>
    <row r="58" spans="2:17" s="60" customFormat="1" ht="16.5" customHeight="1" x14ac:dyDescent="0.25">
      <c r="B58" s="431"/>
      <c r="C58" s="432"/>
      <c r="D58" s="423"/>
      <c r="E58" s="423"/>
      <c r="F58" s="435">
        <v>4</v>
      </c>
      <c r="G58" s="159" t="s">
        <v>287</v>
      </c>
      <c r="H58" s="159" t="s">
        <v>288</v>
      </c>
      <c r="I58" s="419"/>
      <c r="J58" s="159"/>
      <c r="K58" s="159"/>
      <c r="L58" s="159" t="s">
        <v>289</v>
      </c>
      <c r="M58" s="419"/>
      <c r="N58" s="420"/>
      <c r="O58" s="420"/>
      <c r="P58" s="420"/>
      <c r="Q58" s="420"/>
    </row>
    <row r="59" spans="2:17" s="60" customFormat="1" ht="16.5" customHeight="1" x14ac:dyDescent="0.25">
      <c r="B59" s="431"/>
      <c r="C59" s="432"/>
      <c r="D59" s="423"/>
      <c r="E59" s="423"/>
      <c r="F59" s="436"/>
      <c r="G59" s="159"/>
      <c r="H59" s="159" t="s">
        <v>290</v>
      </c>
      <c r="I59" s="419"/>
      <c r="J59" s="159"/>
      <c r="K59" s="159"/>
      <c r="L59" s="159" t="s">
        <v>291</v>
      </c>
      <c r="M59" s="419"/>
      <c r="N59" s="420"/>
      <c r="O59" s="420"/>
      <c r="P59" s="420"/>
      <c r="Q59" s="420"/>
    </row>
    <row r="60" spans="2:17" s="60" customFormat="1" ht="16.5" customHeight="1" x14ac:dyDescent="0.25">
      <c r="B60" s="431"/>
      <c r="C60" s="432"/>
      <c r="D60" s="423"/>
      <c r="E60" s="423"/>
      <c r="F60" s="435">
        <v>5</v>
      </c>
      <c r="G60" s="159" t="s">
        <v>292</v>
      </c>
      <c r="H60" s="159" t="s">
        <v>293</v>
      </c>
      <c r="I60" s="419"/>
      <c r="J60" s="159"/>
      <c r="K60" s="159"/>
      <c r="L60" s="159" t="s">
        <v>294</v>
      </c>
      <c r="M60" s="419"/>
      <c r="N60" s="420"/>
      <c r="O60" s="420"/>
      <c r="P60" s="420"/>
      <c r="Q60" s="420"/>
    </row>
    <row r="61" spans="2:17" s="60" customFormat="1" ht="16.5" customHeight="1" x14ac:dyDescent="0.25">
      <c r="B61" s="433"/>
      <c r="C61" s="434"/>
      <c r="D61" s="427"/>
      <c r="E61" s="427"/>
      <c r="F61" s="436"/>
      <c r="G61" s="159"/>
      <c r="H61" s="159" t="s">
        <v>295</v>
      </c>
      <c r="I61" s="419"/>
      <c r="J61" s="159"/>
      <c r="K61" s="159"/>
      <c r="L61" s="159" t="s">
        <v>296</v>
      </c>
      <c r="M61" s="419"/>
      <c r="N61" s="420"/>
      <c r="O61" s="420"/>
      <c r="P61" s="420"/>
      <c r="Q61" s="420"/>
    </row>
    <row r="62" spans="2:17" s="60" customFormat="1" ht="56.25" customHeight="1" x14ac:dyDescent="0.25">
      <c r="B62" s="429" t="str">
        <f>'2 - CONTEXTO'!E39</f>
        <v>Seguridad Jurídica sobre la Titularidad de la Tierra y los Territorios</v>
      </c>
      <c r="C62" s="430"/>
      <c r="D62" s="416" t="s">
        <v>324</v>
      </c>
      <c r="E62" s="416" t="str">
        <f>'2 - CONTEXTO'!K39</f>
        <v>1. Dirección de Gestión Jurídica de Tierras.
2. Subdirección de procesos Agrarios y Gestión Jurídica.
3. Subdirección de seguridad Jurídica.
4. Dirección Asuntos Étnicos.
5. Subdirección Asuntos Étnicos.</v>
      </c>
      <c r="F62" s="435">
        <v>1</v>
      </c>
      <c r="G62" s="159" t="s">
        <v>325</v>
      </c>
      <c r="H62" s="159" t="s">
        <v>326</v>
      </c>
      <c r="I62" s="419"/>
      <c r="J62" s="438" t="s">
        <v>327</v>
      </c>
      <c r="K62" s="438"/>
      <c r="L62" s="159" t="s">
        <v>328</v>
      </c>
      <c r="M62" s="419"/>
      <c r="N62" s="420" t="s">
        <v>45</v>
      </c>
      <c r="O62" s="420" t="s">
        <v>45</v>
      </c>
      <c r="P62" s="420" t="s">
        <v>45</v>
      </c>
      <c r="Q62" s="420" t="s">
        <v>45</v>
      </c>
    </row>
    <row r="63" spans="2:17" s="60" customFormat="1" ht="55.5" customHeight="1" x14ac:dyDescent="0.25">
      <c r="B63" s="431"/>
      <c r="C63" s="432"/>
      <c r="D63" s="423"/>
      <c r="E63" s="423"/>
      <c r="F63" s="436"/>
      <c r="G63" s="159"/>
      <c r="H63" s="159" t="s">
        <v>329</v>
      </c>
      <c r="I63" s="419"/>
      <c r="J63" s="438"/>
      <c r="K63" s="438"/>
      <c r="L63" s="159" t="s">
        <v>315</v>
      </c>
      <c r="M63" s="419"/>
      <c r="N63" s="420" t="s">
        <v>45</v>
      </c>
      <c r="O63" s="420" t="s">
        <v>45</v>
      </c>
      <c r="P63" s="420" t="s">
        <v>45</v>
      </c>
      <c r="Q63" s="420" t="s">
        <v>45</v>
      </c>
    </row>
    <row r="64" spans="2:17" s="60" customFormat="1" ht="48.75" customHeight="1" x14ac:dyDescent="0.25">
      <c r="B64" s="431"/>
      <c r="C64" s="432"/>
      <c r="D64" s="423"/>
      <c r="E64" s="423"/>
      <c r="F64" s="435">
        <v>2</v>
      </c>
      <c r="G64" s="159" t="s">
        <v>616</v>
      </c>
      <c r="H64" s="159" t="s">
        <v>326</v>
      </c>
      <c r="I64" s="419"/>
      <c r="J64" s="438" t="s">
        <v>327</v>
      </c>
      <c r="K64" s="438"/>
      <c r="L64" s="159" t="s">
        <v>328</v>
      </c>
      <c r="M64" s="419"/>
      <c r="N64" s="420" t="s">
        <v>45</v>
      </c>
      <c r="O64" s="420" t="s">
        <v>45</v>
      </c>
      <c r="P64" s="420" t="s">
        <v>45</v>
      </c>
      <c r="Q64" s="420" t="s">
        <v>45</v>
      </c>
    </row>
    <row r="65" spans="2:17" s="60" customFormat="1" ht="50.25" customHeight="1" x14ac:dyDescent="0.25">
      <c r="B65" s="431"/>
      <c r="C65" s="432"/>
      <c r="D65" s="423"/>
      <c r="E65" s="423"/>
      <c r="F65" s="436"/>
      <c r="G65" s="442"/>
      <c r="H65" s="159" t="s">
        <v>329</v>
      </c>
      <c r="I65" s="419"/>
      <c r="J65" s="438"/>
      <c r="K65" s="438"/>
      <c r="L65" s="159" t="s">
        <v>315</v>
      </c>
      <c r="M65" s="419"/>
      <c r="N65" s="420" t="s">
        <v>45</v>
      </c>
      <c r="O65" s="420" t="s">
        <v>45</v>
      </c>
      <c r="P65" s="420" t="s">
        <v>45</v>
      </c>
      <c r="Q65" s="420" t="s">
        <v>45</v>
      </c>
    </row>
    <row r="66" spans="2:17" s="60" customFormat="1" ht="16.5" customHeight="1" x14ac:dyDescent="0.25">
      <c r="B66" s="431"/>
      <c r="C66" s="432"/>
      <c r="D66" s="423"/>
      <c r="E66" s="423"/>
      <c r="F66" s="435">
        <v>3</v>
      </c>
      <c r="G66" s="442" t="s">
        <v>282</v>
      </c>
      <c r="H66" s="442" t="s">
        <v>283</v>
      </c>
      <c r="I66" s="437"/>
      <c r="J66" s="442"/>
      <c r="K66" s="442"/>
      <c r="L66" s="442" t="s">
        <v>284</v>
      </c>
      <c r="M66" s="437"/>
      <c r="N66" s="443"/>
      <c r="O66" s="443"/>
      <c r="P66" s="443"/>
      <c r="Q66" s="443"/>
    </row>
    <row r="67" spans="2:17" s="60" customFormat="1" ht="16.5" customHeight="1" x14ac:dyDescent="0.25">
      <c r="B67" s="431"/>
      <c r="C67" s="432"/>
      <c r="D67" s="423"/>
      <c r="E67" s="423"/>
      <c r="F67" s="436"/>
      <c r="G67" s="442"/>
      <c r="H67" s="442" t="s">
        <v>285</v>
      </c>
      <c r="I67" s="437"/>
      <c r="J67" s="442"/>
      <c r="K67" s="442"/>
      <c r="L67" s="442" t="s">
        <v>286</v>
      </c>
      <c r="M67" s="437"/>
      <c r="N67" s="443"/>
      <c r="O67" s="443"/>
      <c r="P67" s="443"/>
      <c r="Q67" s="443"/>
    </row>
    <row r="68" spans="2:17" s="60" customFormat="1" ht="16.5" customHeight="1" x14ac:dyDescent="0.25">
      <c r="B68" s="431"/>
      <c r="C68" s="432"/>
      <c r="D68" s="423"/>
      <c r="E68" s="423"/>
      <c r="F68" s="435">
        <v>4</v>
      </c>
      <c r="G68" s="159" t="s">
        <v>287</v>
      </c>
      <c r="H68" s="159" t="s">
        <v>288</v>
      </c>
      <c r="I68" s="419"/>
      <c r="J68" s="159"/>
      <c r="K68" s="159"/>
      <c r="L68" s="159" t="s">
        <v>289</v>
      </c>
      <c r="M68" s="419"/>
      <c r="N68" s="420"/>
      <c r="O68" s="420"/>
      <c r="P68" s="420"/>
      <c r="Q68" s="420"/>
    </row>
    <row r="69" spans="2:17" s="60" customFormat="1" ht="16.5" customHeight="1" x14ac:dyDescent="0.25">
      <c r="B69" s="431"/>
      <c r="C69" s="432"/>
      <c r="D69" s="423"/>
      <c r="E69" s="423"/>
      <c r="F69" s="436"/>
      <c r="G69" s="159"/>
      <c r="H69" s="159" t="s">
        <v>290</v>
      </c>
      <c r="I69" s="419"/>
      <c r="J69" s="159"/>
      <c r="K69" s="159"/>
      <c r="L69" s="159" t="s">
        <v>291</v>
      </c>
      <c r="M69" s="419"/>
      <c r="N69" s="420"/>
      <c r="O69" s="420"/>
      <c r="P69" s="420"/>
      <c r="Q69" s="420"/>
    </row>
    <row r="70" spans="2:17" s="60" customFormat="1" ht="16.5" customHeight="1" x14ac:dyDescent="0.25">
      <c r="B70" s="431"/>
      <c r="C70" s="432"/>
      <c r="D70" s="423"/>
      <c r="E70" s="423"/>
      <c r="F70" s="435">
        <v>5</v>
      </c>
      <c r="G70" s="159" t="s">
        <v>292</v>
      </c>
      <c r="H70" s="159" t="s">
        <v>293</v>
      </c>
      <c r="I70" s="419"/>
      <c r="J70" s="159"/>
      <c r="K70" s="159"/>
      <c r="L70" s="159" t="s">
        <v>294</v>
      </c>
      <c r="M70" s="419"/>
      <c r="N70" s="420"/>
      <c r="O70" s="420"/>
      <c r="P70" s="420"/>
      <c r="Q70" s="420"/>
    </row>
    <row r="71" spans="2:17" s="60" customFormat="1" ht="16.5" customHeight="1" x14ac:dyDescent="0.25">
      <c r="B71" s="433"/>
      <c r="C71" s="434"/>
      <c r="D71" s="427"/>
      <c r="E71" s="427"/>
      <c r="F71" s="436"/>
      <c r="G71" s="159"/>
      <c r="H71" s="159" t="s">
        <v>295</v>
      </c>
      <c r="I71" s="419"/>
      <c r="J71" s="159"/>
      <c r="K71" s="159"/>
      <c r="L71" s="159" t="s">
        <v>296</v>
      </c>
      <c r="M71" s="419"/>
      <c r="N71" s="420"/>
      <c r="O71" s="420"/>
      <c r="P71" s="420"/>
      <c r="Q71" s="420"/>
    </row>
    <row r="72" spans="2:17" s="60" customFormat="1" ht="36" customHeight="1" x14ac:dyDescent="0.25">
      <c r="B72" s="429" t="str">
        <f>'2 - CONTEXTO'!E40</f>
        <v>Acceso a la Propiedad de la Tierra y los Territorios</v>
      </c>
      <c r="C72" s="430"/>
      <c r="D72" s="416" t="s">
        <v>330</v>
      </c>
      <c r="E72" s="416"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F72" s="435">
        <v>1</v>
      </c>
      <c r="G72" s="159" t="s">
        <v>712</v>
      </c>
      <c r="H72" s="438" t="s">
        <v>713</v>
      </c>
      <c r="I72" s="439"/>
      <c r="J72" s="444" t="s">
        <v>714</v>
      </c>
      <c r="K72" s="445"/>
      <c r="L72" s="438" t="s">
        <v>715</v>
      </c>
      <c r="M72" s="439"/>
      <c r="N72" s="441" t="s">
        <v>45</v>
      </c>
      <c r="O72" s="441" t="s">
        <v>45</v>
      </c>
      <c r="P72" s="441" t="s">
        <v>45</v>
      </c>
      <c r="Q72" s="441" t="s">
        <v>45</v>
      </c>
    </row>
    <row r="73" spans="2:17" s="60" customFormat="1" ht="33" customHeight="1" x14ac:dyDescent="0.25">
      <c r="B73" s="431"/>
      <c r="C73" s="432"/>
      <c r="D73" s="423"/>
      <c r="E73" s="423"/>
      <c r="F73" s="436"/>
      <c r="G73" s="159"/>
      <c r="H73" s="438" t="s">
        <v>716</v>
      </c>
      <c r="I73" s="439"/>
      <c r="J73" s="446"/>
      <c r="K73" s="447"/>
      <c r="L73" s="438" t="s">
        <v>717</v>
      </c>
      <c r="M73" s="439"/>
      <c r="N73" s="441"/>
      <c r="O73" s="441"/>
      <c r="P73" s="441"/>
      <c r="Q73" s="441"/>
    </row>
    <row r="74" spans="2:17" s="60" customFormat="1" ht="59.25" customHeight="1" x14ac:dyDescent="0.25">
      <c r="B74" s="431"/>
      <c r="C74" s="432"/>
      <c r="D74" s="423"/>
      <c r="E74" s="423"/>
      <c r="F74" s="435">
        <v>2</v>
      </c>
      <c r="G74" s="159" t="s">
        <v>718</v>
      </c>
      <c r="H74" s="438" t="s">
        <v>1240</v>
      </c>
      <c r="I74" s="439"/>
      <c r="J74" s="438" t="s">
        <v>719</v>
      </c>
      <c r="K74" s="438"/>
      <c r="L74" s="438" t="s">
        <v>720</v>
      </c>
      <c r="M74" s="439"/>
      <c r="N74" s="441" t="s">
        <v>45</v>
      </c>
      <c r="O74" s="441" t="s">
        <v>45</v>
      </c>
      <c r="P74" s="441" t="s">
        <v>45</v>
      </c>
      <c r="Q74" s="441" t="s">
        <v>45</v>
      </c>
    </row>
    <row r="75" spans="2:17" s="60" customFormat="1" ht="33" customHeight="1" x14ac:dyDescent="0.25">
      <c r="B75" s="431"/>
      <c r="C75" s="432"/>
      <c r="D75" s="423"/>
      <c r="E75" s="423"/>
      <c r="F75" s="436"/>
      <c r="G75" s="159"/>
      <c r="H75" s="438" t="s">
        <v>721</v>
      </c>
      <c r="I75" s="439"/>
      <c r="J75" s="438"/>
      <c r="K75" s="438"/>
      <c r="L75" s="438" t="s">
        <v>717</v>
      </c>
      <c r="M75" s="439"/>
      <c r="N75" s="441"/>
      <c r="O75" s="441"/>
      <c r="P75" s="441"/>
      <c r="Q75" s="441"/>
    </row>
    <row r="76" spans="2:17" s="60" customFormat="1" ht="31.5" customHeight="1" x14ac:dyDescent="0.25">
      <c r="B76" s="431"/>
      <c r="C76" s="432"/>
      <c r="D76" s="423"/>
      <c r="E76" s="423"/>
      <c r="F76" s="435">
        <v>3</v>
      </c>
      <c r="G76" s="159" t="s">
        <v>722</v>
      </c>
      <c r="H76" s="438" t="s">
        <v>1241</v>
      </c>
      <c r="I76" s="439"/>
      <c r="J76" s="438" t="s">
        <v>723</v>
      </c>
      <c r="K76" s="438"/>
      <c r="L76" s="438" t="s">
        <v>717</v>
      </c>
      <c r="M76" s="439"/>
      <c r="N76" s="441" t="s">
        <v>45</v>
      </c>
      <c r="O76" s="441" t="s">
        <v>45</v>
      </c>
      <c r="P76" s="441" t="s">
        <v>45</v>
      </c>
      <c r="Q76" s="441" t="s">
        <v>45</v>
      </c>
    </row>
    <row r="77" spans="2:17" s="60" customFormat="1" ht="26.25" customHeight="1" x14ac:dyDescent="0.25">
      <c r="B77" s="431"/>
      <c r="C77" s="432"/>
      <c r="D77" s="423"/>
      <c r="E77" s="423"/>
      <c r="F77" s="436"/>
      <c r="G77" s="159"/>
      <c r="H77" s="438" t="s">
        <v>1242</v>
      </c>
      <c r="I77" s="439"/>
      <c r="J77" s="438"/>
      <c r="K77" s="438"/>
      <c r="L77" s="438"/>
      <c r="M77" s="439"/>
      <c r="N77" s="441"/>
      <c r="O77" s="441"/>
      <c r="P77" s="441"/>
      <c r="Q77" s="441"/>
    </row>
    <row r="78" spans="2:17" s="60" customFormat="1" ht="24" customHeight="1" x14ac:dyDescent="0.25">
      <c r="B78" s="431"/>
      <c r="C78" s="432"/>
      <c r="D78" s="423"/>
      <c r="E78" s="423"/>
      <c r="F78" s="435">
        <v>4</v>
      </c>
      <c r="G78" s="159" t="s">
        <v>724</v>
      </c>
      <c r="H78" s="438" t="s">
        <v>1243</v>
      </c>
      <c r="I78" s="439"/>
      <c r="J78" s="438" t="s">
        <v>725</v>
      </c>
      <c r="K78" s="438"/>
      <c r="L78" s="438" t="s">
        <v>1244</v>
      </c>
      <c r="M78" s="439"/>
      <c r="N78" s="441" t="s">
        <v>45</v>
      </c>
      <c r="O78" s="441" t="s">
        <v>45</v>
      </c>
      <c r="P78" s="441" t="s">
        <v>45</v>
      </c>
      <c r="Q78" s="441" t="s">
        <v>45</v>
      </c>
    </row>
    <row r="79" spans="2:17" s="60" customFormat="1" ht="22.5" customHeight="1" x14ac:dyDescent="0.25">
      <c r="B79" s="431"/>
      <c r="C79" s="432"/>
      <c r="D79" s="423"/>
      <c r="E79" s="423"/>
      <c r="F79" s="436"/>
      <c r="G79" s="159"/>
      <c r="H79" s="438" t="s">
        <v>1245</v>
      </c>
      <c r="I79" s="439"/>
      <c r="J79" s="438"/>
      <c r="K79" s="438"/>
      <c r="L79" s="438" t="s">
        <v>717</v>
      </c>
      <c r="M79" s="439"/>
      <c r="N79" s="441"/>
      <c r="O79" s="441"/>
      <c r="P79" s="441"/>
      <c r="Q79" s="441"/>
    </row>
    <row r="80" spans="2:17" s="60" customFormat="1" ht="41.25" customHeight="1" x14ac:dyDescent="0.25">
      <c r="B80" s="431"/>
      <c r="C80" s="432"/>
      <c r="D80" s="423"/>
      <c r="E80" s="423"/>
      <c r="F80" s="435">
        <v>5</v>
      </c>
      <c r="G80" s="159" t="s">
        <v>732</v>
      </c>
      <c r="H80" s="448" t="s">
        <v>733</v>
      </c>
      <c r="I80" s="448"/>
      <c r="J80" s="449" t="s">
        <v>1246</v>
      </c>
      <c r="K80" s="449"/>
      <c r="L80" s="152" t="s">
        <v>1247</v>
      </c>
      <c r="M80" s="152"/>
      <c r="N80" s="420" t="s">
        <v>45</v>
      </c>
      <c r="O80" s="420" t="s">
        <v>45</v>
      </c>
      <c r="P80" s="420" t="s">
        <v>45</v>
      </c>
      <c r="Q80" s="420" t="s">
        <v>45</v>
      </c>
    </row>
    <row r="81" spans="2:17" s="60" customFormat="1" ht="42.75" customHeight="1" x14ac:dyDescent="0.25">
      <c r="B81" s="431"/>
      <c r="C81" s="432"/>
      <c r="D81" s="423"/>
      <c r="E81" s="423"/>
      <c r="F81" s="436"/>
      <c r="G81" s="159"/>
      <c r="H81" s="450" t="s">
        <v>734</v>
      </c>
      <c r="I81" s="450"/>
      <c r="J81" s="449"/>
      <c r="K81" s="449"/>
      <c r="L81" s="152" t="s">
        <v>735</v>
      </c>
      <c r="M81" s="152"/>
      <c r="N81" s="420"/>
      <c r="O81" s="420"/>
      <c r="P81" s="420"/>
      <c r="Q81" s="420"/>
    </row>
    <row r="82" spans="2:17" s="60" customFormat="1" ht="27.75" customHeight="1" x14ac:dyDescent="0.25">
      <c r="B82" s="431"/>
      <c r="C82" s="432"/>
      <c r="D82" s="423"/>
      <c r="E82" s="423"/>
      <c r="F82" s="435">
        <v>6</v>
      </c>
      <c r="G82" s="451" t="s">
        <v>726</v>
      </c>
      <c r="H82" s="452" t="s">
        <v>727</v>
      </c>
      <c r="I82" s="453"/>
      <c r="J82" s="454" t="s">
        <v>728</v>
      </c>
      <c r="K82" s="455"/>
      <c r="L82" s="456" t="s">
        <v>729</v>
      </c>
      <c r="M82" s="449"/>
      <c r="N82" s="457" t="s">
        <v>45</v>
      </c>
      <c r="O82" s="420" t="s">
        <v>45</v>
      </c>
      <c r="P82" s="420" t="s">
        <v>45</v>
      </c>
      <c r="Q82" s="457" t="s">
        <v>45</v>
      </c>
    </row>
    <row r="83" spans="2:17" s="60" customFormat="1" ht="37.5" customHeight="1" x14ac:dyDescent="0.25">
      <c r="B83" s="431"/>
      <c r="C83" s="432"/>
      <c r="D83" s="423"/>
      <c r="E83" s="423"/>
      <c r="F83" s="436"/>
      <c r="G83" s="155"/>
      <c r="H83" s="458" t="s">
        <v>1248</v>
      </c>
      <c r="I83" s="459"/>
      <c r="J83" s="460"/>
      <c r="K83" s="461"/>
      <c r="L83" s="458" t="s">
        <v>730</v>
      </c>
      <c r="M83" s="462"/>
      <c r="N83" s="463" t="s">
        <v>45</v>
      </c>
      <c r="O83" s="420"/>
      <c r="P83" s="420"/>
      <c r="Q83" s="463" t="s">
        <v>45</v>
      </c>
    </row>
    <row r="84" spans="2:17" s="60" customFormat="1" ht="35.25" customHeight="1" x14ac:dyDescent="0.25">
      <c r="B84" s="431"/>
      <c r="C84" s="432"/>
      <c r="D84" s="423"/>
      <c r="E84" s="423"/>
      <c r="F84" s="435">
        <v>7</v>
      </c>
      <c r="G84" s="451" t="s">
        <v>731</v>
      </c>
      <c r="H84" s="452" t="s">
        <v>727</v>
      </c>
      <c r="I84" s="453"/>
      <c r="J84" s="464" t="s">
        <v>728</v>
      </c>
      <c r="K84" s="455"/>
      <c r="L84" s="456" t="s">
        <v>729</v>
      </c>
      <c r="M84" s="449"/>
      <c r="N84" s="457" t="s">
        <v>45</v>
      </c>
      <c r="O84" s="420" t="s">
        <v>45</v>
      </c>
      <c r="P84" s="420" t="s">
        <v>45</v>
      </c>
      <c r="Q84" s="457" t="s">
        <v>45</v>
      </c>
    </row>
    <row r="85" spans="2:17" s="60" customFormat="1" ht="39" customHeight="1" x14ac:dyDescent="0.25">
      <c r="B85" s="431"/>
      <c r="C85" s="432"/>
      <c r="D85" s="423"/>
      <c r="E85" s="423"/>
      <c r="F85" s="436"/>
      <c r="G85" s="155"/>
      <c r="H85" s="458" t="s">
        <v>1248</v>
      </c>
      <c r="I85" s="462"/>
      <c r="J85" s="465"/>
      <c r="K85" s="461"/>
      <c r="L85" s="458" t="s">
        <v>730</v>
      </c>
      <c r="M85" s="462"/>
      <c r="N85" s="463" t="s">
        <v>45</v>
      </c>
      <c r="O85" s="420" t="s">
        <v>45</v>
      </c>
      <c r="P85" s="420" t="s">
        <v>45</v>
      </c>
      <c r="Q85" s="463" t="s">
        <v>45</v>
      </c>
    </row>
    <row r="86" spans="2:17" s="60" customFormat="1" ht="29.25" customHeight="1" x14ac:dyDescent="0.25">
      <c r="B86" s="431"/>
      <c r="C86" s="432"/>
      <c r="D86" s="423"/>
      <c r="E86" s="423"/>
      <c r="F86" s="435">
        <v>8</v>
      </c>
      <c r="G86" s="451" t="s">
        <v>1249</v>
      </c>
      <c r="H86" s="458" t="s">
        <v>1250</v>
      </c>
      <c r="I86" s="462"/>
      <c r="J86" s="464" t="s">
        <v>1251</v>
      </c>
      <c r="K86" s="455"/>
      <c r="L86" s="458" t="s">
        <v>1252</v>
      </c>
      <c r="M86" s="462"/>
      <c r="N86" s="457" t="s">
        <v>45</v>
      </c>
      <c r="O86" s="420" t="s">
        <v>45</v>
      </c>
      <c r="P86" s="420" t="s">
        <v>45</v>
      </c>
      <c r="Q86" s="457" t="s">
        <v>45</v>
      </c>
    </row>
    <row r="87" spans="2:17" s="60" customFormat="1" ht="30" customHeight="1" x14ac:dyDescent="0.25">
      <c r="B87" s="431"/>
      <c r="C87" s="432"/>
      <c r="D87" s="423"/>
      <c r="E87" s="423"/>
      <c r="F87" s="436"/>
      <c r="G87" s="155"/>
      <c r="H87" s="458" t="s">
        <v>1253</v>
      </c>
      <c r="I87" s="462"/>
      <c r="J87" s="465"/>
      <c r="K87" s="461"/>
      <c r="L87" s="458" t="s">
        <v>276</v>
      </c>
      <c r="M87" s="462"/>
      <c r="N87" s="463" t="s">
        <v>45</v>
      </c>
      <c r="O87" s="420"/>
      <c r="P87" s="420"/>
      <c r="Q87" s="463" t="s">
        <v>45</v>
      </c>
    </row>
    <row r="88" spans="2:17" s="60" customFormat="1" ht="33" customHeight="1" x14ac:dyDescent="0.25">
      <c r="B88" s="431"/>
      <c r="C88" s="432"/>
      <c r="D88" s="423"/>
      <c r="E88" s="423"/>
      <c r="F88" s="435">
        <v>9</v>
      </c>
      <c r="G88" s="451" t="s">
        <v>884</v>
      </c>
      <c r="H88" s="458"/>
      <c r="I88" s="462"/>
      <c r="J88" s="464"/>
      <c r="K88" s="455"/>
      <c r="L88" s="458"/>
      <c r="M88" s="462"/>
      <c r="N88" s="457"/>
      <c r="O88" s="420"/>
      <c r="P88" s="420"/>
      <c r="Q88" s="457"/>
    </row>
    <row r="89" spans="2:17" s="60" customFormat="1" ht="33.75" customHeight="1" x14ac:dyDescent="0.25">
      <c r="B89" s="433"/>
      <c r="C89" s="434"/>
      <c r="D89" s="427"/>
      <c r="E89" s="427"/>
      <c r="F89" s="436"/>
      <c r="G89" s="155"/>
      <c r="H89" s="458"/>
      <c r="I89" s="462"/>
      <c r="J89" s="465"/>
      <c r="K89" s="461"/>
      <c r="L89" s="458"/>
      <c r="M89" s="462"/>
      <c r="N89" s="463"/>
      <c r="O89" s="420"/>
      <c r="P89" s="420"/>
      <c r="Q89" s="463"/>
    </row>
    <row r="90" spans="2:17" s="60" customFormat="1" ht="16.5" customHeight="1" x14ac:dyDescent="0.25">
      <c r="B90" s="429" t="str">
        <f>'2 - CONTEXTO'!E41</f>
        <v>Administración de Tierras.</v>
      </c>
      <c r="C90" s="430"/>
      <c r="D90" s="416" t="s">
        <v>331</v>
      </c>
      <c r="E90" s="416" t="str">
        <f>'2 - CONTEXTO'!K41</f>
        <v>1. Dirección de Acceso a Tierras.
2. Subdirección de Administración de Tierras de la Nación.
3. Dirección de Asuntos Étnicos.
4. Subdirección de Asuntos Étnicos.
5. UGT's.</v>
      </c>
      <c r="F90" s="435">
        <v>1</v>
      </c>
      <c r="G90" s="159" t="s">
        <v>872</v>
      </c>
      <c r="H90" s="438" t="s">
        <v>873</v>
      </c>
      <c r="I90" s="439"/>
      <c r="J90" s="438" t="s">
        <v>874</v>
      </c>
      <c r="K90" s="438"/>
      <c r="L90" s="438" t="s">
        <v>875</v>
      </c>
      <c r="M90" s="439"/>
      <c r="N90" s="441" t="s">
        <v>45</v>
      </c>
      <c r="O90" s="441" t="s">
        <v>45</v>
      </c>
      <c r="P90" s="441" t="s">
        <v>45</v>
      </c>
      <c r="Q90" s="441" t="s">
        <v>45</v>
      </c>
    </row>
    <row r="91" spans="2:17" s="60" customFormat="1" ht="16.5" customHeight="1" x14ac:dyDescent="0.25">
      <c r="B91" s="431"/>
      <c r="C91" s="432"/>
      <c r="D91" s="423"/>
      <c r="E91" s="423"/>
      <c r="F91" s="436"/>
      <c r="G91" s="159"/>
      <c r="H91" s="438" t="s">
        <v>876</v>
      </c>
      <c r="I91" s="439"/>
      <c r="J91" s="438"/>
      <c r="K91" s="438"/>
      <c r="L91" s="438" t="s">
        <v>717</v>
      </c>
      <c r="M91" s="439"/>
      <c r="N91" s="441"/>
      <c r="O91" s="441"/>
      <c r="P91" s="441"/>
      <c r="Q91" s="441"/>
    </row>
    <row r="92" spans="2:17" s="60" customFormat="1" ht="16.5" customHeight="1" x14ac:dyDescent="0.25">
      <c r="B92" s="431"/>
      <c r="C92" s="432"/>
      <c r="D92" s="423"/>
      <c r="E92" s="423"/>
      <c r="F92" s="435">
        <v>2</v>
      </c>
      <c r="G92" s="159" t="s">
        <v>877</v>
      </c>
      <c r="H92" s="438" t="s">
        <v>878</v>
      </c>
      <c r="I92" s="439"/>
      <c r="J92" s="438" t="s">
        <v>879</v>
      </c>
      <c r="K92" s="438"/>
      <c r="L92" s="438" t="s">
        <v>880</v>
      </c>
      <c r="M92" s="439"/>
      <c r="N92" s="441" t="s">
        <v>45</v>
      </c>
      <c r="O92" s="441" t="s">
        <v>45</v>
      </c>
      <c r="P92" s="441" t="s">
        <v>45</v>
      </c>
      <c r="Q92" s="441" t="s">
        <v>45</v>
      </c>
    </row>
    <row r="93" spans="2:17" s="60" customFormat="1" ht="16.5" customHeight="1" x14ac:dyDescent="0.25">
      <c r="B93" s="431"/>
      <c r="C93" s="432"/>
      <c r="D93" s="423"/>
      <c r="E93" s="423"/>
      <c r="F93" s="436"/>
      <c r="G93" s="159"/>
      <c r="H93" s="438" t="s">
        <v>881</v>
      </c>
      <c r="I93" s="439"/>
      <c r="J93" s="438"/>
      <c r="K93" s="438"/>
      <c r="L93" s="438" t="s">
        <v>717</v>
      </c>
      <c r="M93" s="439"/>
      <c r="N93" s="441"/>
      <c r="O93" s="441"/>
      <c r="P93" s="441"/>
      <c r="Q93" s="441"/>
    </row>
    <row r="94" spans="2:17" s="60" customFormat="1" ht="16.5" customHeight="1" x14ac:dyDescent="0.25">
      <c r="B94" s="431"/>
      <c r="C94" s="432"/>
      <c r="D94" s="423"/>
      <c r="E94" s="423"/>
      <c r="F94" s="435">
        <v>3</v>
      </c>
      <c r="G94" s="159" t="s">
        <v>882</v>
      </c>
      <c r="H94" s="159" t="s">
        <v>301</v>
      </c>
      <c r="I94" s="419"/>
      <c r="J94" s="159" t="s">
        <v>883</v>
      </c>
      <c r="K94" s="159"/>
      <c r="L94" s="456" t="s">
        <v>729</v>
      </c>
      <c r="M94" s="449"/>
      <c r="N94" s="420" t="s">
        <v>45</v>
      </c>
      <c r="O94" s="420" t="s">
        <v>45</v>
      </c>
      <c r="P94" s="420" t="s">
        <v>45</v>
      </c>
      <c r="Q94" s="420" t="s">
        <v>45</v>
      </c>
    </row>
    <row r="95" spans="2:17" s="60" customFormat="1" ht="16.5" customHeight="1" x14ac:dyDescent="0.25">
      <c r="B95" s="431"/>
      <c r="C95" s="432"/>
      <c r="D95" s="423"/>
      <c r="E95" s="423"/>
      <c r="F95" s="436"/>
      <c r="G95" s="159"/>
      <c r="H95" s="159" t="s">
        <v>304</v>
      </c>
      <c r="I95" s="419"/>
      <c r="J95" s="159"/>
      <c r="K95" s="159"/>
      <c r="L95" s="159" t="s">
        <v>345</v>
      </c>
      <c r="M95" s="419"/>
      <c r="N95" s="420"/>
      <c r="O95" s="420"/>
      <c r="P95" s="420"/>
      <c r="Q95" s="420"/>
    </row>
    <row r="96" spans="2:17" s="60" customFormat="1" ht="16.5" customHeight="1" x14ac:dyDescent="0.25">
      <c r="B96" s="431"/>
      <c r="C96" s="432"/>
      <c r="D96" s="423"/>
      <c r="E96" s="423"/>
      <c r="F96" s="435">
        <v>4</v>
      </c>
      <c r="G96" s="159" t="s">
        <v>287</v>
      </c>
      <c r="H96" s="159" t="s">
        <v>288</v>
      </c>
      <c r="I96" s="419"/>
      <c r="J96" s="159"/>
      <c r="K96" s="159"/>
      <c r="L96" s="159" t="s">
        <v>289</v>
      </c>
      <c r="M96" s="419"/>
      <c r="N96" s="420"/>
      <c r="O96" s="420"/>
      <c r="P96" s="420"/>
      <c r="Q96" s="420"/>
    </row>
    <row r="97" spans="2:17" s="60" customFormat="1" ht="16.5" customHeight="1" x14ac:dyDescent="0.25">
      <c r="B97" s="431"/>
      <c r="C97" s="432"/>
      <c r="D97" s="423"/>
      <c r="E97" s="423"/>
      <c r="F97" s="436"/>
      <c r="G97" s="159"/>
      <c r="H97" s="159" t="s">
        <v>290</v>
      </c>
      <c r="I97" s="419"/>
      <c r="J97" s="159"/>
      <c r="K97" s="159"/>
      <c r="L97" s="159" t="s">
        <v>291</v>
      </c>
      <c r="M97" s="419"/>
      <c r="N97" s="420"/>
      <c r="O97" s="420"/>
      <c r="P97" s="420"/>
      <c r="Q97" s="420"/>
    </row>
    <row r="98" spans="2:17" s="60" customFormat="1" ht="16.5" customHeight="1" x14ac:dyDescent="0.25">
      <c r="B98" s="431"/>
      <c r="C98" s="432"/>
      <c r="D98" s="423"/>
      <c r="E98" s="423"/>
      <c r="F98" s="435">
        <v>5</v>
      </c>
      <c r="G98" s="159" t="s">
        <v>292</v>
      </c>
      <c r="H98" s="159" t="s">
        <v>293</v>
      </c>
      <c r="I98" s="419"/>
      <c r="J98" s="159"/>
      <c r="K98" s="159"/>
      <c r="L98" s="159" t="s">
        <v>294</v>
      </c>
      <c r="M98" s="419"/>
      <c r="N98" s="420"/>
      <c r="O98" s="420"/>
      <c r="P98" s="420"/>
      <c r="Q98" s="420"/>
    </row>
    <row r="99" spans="2:17" s="60" customFormat="1" ht="16.5" customHeight="1" x14ac:dyDescent="0.25">
      <c r="B99" s="433"/>
      <c r="C99" s="434"/>
      <c r="D99" s="427"/>
      <c r="E99" s="427"/>
      <c r="F99" s="436"/>
      <c r="G99" s="159"/>
      <c r="H99" s="159" t="s">
        <v>295</v>
      </c>
      <c r="I99" s="419"/>
      <c r="J99" s="159"/>
      <c r="K99" s="159"/>
      <c r="L99" s="159" t="s">
        <v>296</v>
      </c>
      <c r="M99" s="419"/>
      <c r="N99" s="420"/>
      <c r="O99" s="420"/>
      <c r="P99" s="420"/>
      <c r="Q99" s="420"/>
    </row>
    <row r="100" spans="2:17" s="60" customFormat="1" ht="16.5" customHeight="1" x14ac:dyDescent="0.25">
      <c r="B100" s="429" t="str">
        <f>'2 - CONTEXTO'!E42</f>
        <v>Evaluación del Impacto del Ordenamiento Social de la Propiedad Rural</v>
      </c>
      <c r="C100" s="430"/>
      <c r="D100" s="416" t="s">
        <v>306</v>
      </c>
      <c r="E100" s="416" t="str">
        <f>'2 - CONTEXTO'!K42</f>
        <v>1. Oficina del Planeación.</v>
      </c>
      <c r="F100" s="435">
        <v>1</v>
      </c>
      <c r="G100" s="159" t="s">
        <v>272</v>
      </c>
      <c r="H100" s="159" t="s">
        <v>273</v>
      </c>
      <c r="I100" s="419"/>
      <c r="J100" s="159"/>
      <c r="K100" s="159"/>
      <c r="L100" s="159" t="s">
        <v>274</v>
      </c>
      <c r="M100" s="419"/>
      <c r="N100" s="420"/>
      <c r="O100" s="420"/>
      <c r="P100" s="420"/>
      <c r="Q100" s="420"/>
    </row>
    <row r="101" spans="2:17" s="60" customFormat="1" ht="16.5" customHeight="1" x14ac:dyDescent="0.25">
      <c r="B101" s="431"/>
      <c r="C101" s="432"/>
      <c r="D101" s="423"/>
      <c r="E101" s="423"/>
      <c r="F101" s="436"/>
      <c r="G101" s="159"/>
      <c r="H101" s="159" t="s">
        <v>275</v>
      </c>
      <c r="I101" s="419"/>
      <c r="J101" s="159"/>
      <c r="K101" s="159"/>
      <c r="L101" s="159" t="s">
        <v>276</v>
      </c>
      <c r="M101" s="419"/>
      <c r="N101" s="420"/>
      <c r="O101" s="420"/>
      <c r="P101" s="420"/>
      <c r="Q101" s="420"/>
    </row>
    <row r="102" spans="2:17" s="60" customFormat="1" ht="16.5" customHeight="1" x14ac:dyDescent="0.25">
      <c r="B102" s="431"/>
      <c r="C102" s="432"/>
      <c r="D102" s="423"/>
      <c r="E102" s="423"/>
      <c r="F102" s="435">
        <v>2</v>
      </c>
      <c r="G102" s="159" t="s">
        <v>277</v>
      </c>
      <c r="H102" s="159" t="s">
        <v>278</v>
      </c>
      <c r="I102" s="419"/>
      <c r="J102" s="159"/>
      <c r="K102" s="159"/>
      <c r="L102" s="159" t="s">
        <v>279</v>
      </c>
      <c r="M102" s="419"/>
      <c r="N102" s="420"/>
      <c r="O102" s="420"/>
      <c r="P102" s="420"/>
      <c r="Q102" s="420"/>
    </row>
    <row r="103" spans="2:17" s="60" customFormat="1" ht="16.5" customHeight="1" x14ac:dyDescent="0.25">
      <c r="B103" s="431"/>
      <c r="C103" s="432"/>
      <c r="D103" s="423"/>
      <c r="E103" s="423"/>
      <c r="F103" s="436"/>
      <c r="G103" s="159"/>
      <c r="H103" s="159" t="s">
        <v>280</v>
      </c>
      <c r="I103" s="419"/>
      <c r="J103" s="159"/>
      <c r="K103" s="159"/>
      <c r="L103" s="159" t="s">
        <v>281</v>
      </c>
      <c r="M103" s="419"/>
      <c r="N103" s="420"/>
      <c r="O103" s="420"/>
      <c r="P103" s="420"/>
      <c r="Q103" s="420"/>
    </row>
    <row r="104" spans="2:17" s="60" customFormat="1" ht="16.5" customHeight="1" x14ac:dyDescent="0.25">
      <c r="B104" s="431"/>
      <c r="C104" s="432"/>
      <c r="D104" s="423"/>
      <c r="E104" s="423"/>
      <c r="F104" s="435">
        <v>3</v>
      </c>
      <c r="G104" s="159" t="s">
        <v>282</v>
      </c>
      <c r="H104" s="159" t="s">
        <v>283</v>
      </c>
      <c r="I104" s="419"/>
      <c r="J104" s="159"/>
      <c r="K104" s="159"/>
      <c r="L104" s="159" t="s">
        <v>284</v>
      </c>
      <c r="M104" s="419"/>
      <c r="N104" s="420"/>
      <c r="O104" s="420"/>
      <c r="P104" s="420"/>
      <c r="Q104" s="420"/>
    </row>
    <row r="105" spans="2:17" s="60" customFormat="1" ht="16.5" customHeight="1" x14ac:dyDescent="0.25">
      <c r="B105" s="431"/>
      <c r="C105" s="432"/>
      <c r="D105" s="423"/>
      <c r="E105" s="423"/>
      <c r="F105" s="436"/>
      <c r="G105" s="159"/>
      <c r="H105" s="159" t="s">
        <v>285</v>
      </c>
      <c r="I105" s="419"/>
      <c r="J105" s="159"/>
      <c r="K105" s="159"/>
      <c r="L105" s="159" t="s">
        <v>286</v>
      </c>
      <c r="M105" s="419"/>
      <c r="N105" s="420"/>
      <c r="O105" s="420"/>
      <c r="P105" s="420"/>
      <c r="Q105" s="420"/>
    </row>
    <row r="106" spans="2:17" s="60" customFormat="1" ht="16.5" customHeight="1" x14ac:dyDescent="0.25">
      <c r="B106" s="431"/>
      <c r="C106" s="432"/>
      <c r="D106" s="423"/>
      <c r="E106" s="423"/>
      <c r="F106" s="435">
        <v>4</v>
      </c>
      <c r="G106" s="159" t="s">
        <v>287</v>
      </c>
      <c r="H106" s="159" t="s">
        <v>288</v>
      </c>
      <c r="I106" s="419"/>
      <c r="J106" s="159"/>
      <c r="K106" s="159"/>
      <c r="L106" s="159" t="s">
        <v>289</v>
      </c>
      <c r="M106" s="419"/>
      <c r="N106" s="420"/>
      <c r="O106" s="420"/>
      <c r="P106" s="420"/>
      <c r="Q106" s="420"/>
    </row>
    <row r="107" spans="2:17" s="60" customFormat="1" ht="16.5" customHeight="1" x14ac:dyDescent="0.25">
      <c r="B107" s="431"/>
      <c r="C107" s="432"/>
      <c r="D107" s="423"/>
      <c r="E107" s="423"/>
      <c r="F107" s="436"/>
      <c r="G107" s="159"/>
      <c r="H107" s="159" t="s">
        <v>290</v>
      </c>
      <c r="I107" s="419"/>
      <c r="J107" s="159"/>
      <c r="K107" s="159"/>
      <c r="L107" s="159" t="s">
        <v>291</v>
      </c>
      <c r="M107" s="419"/>
      <c r="N107" s="420"/>
      <c r="O107" s="420"/>
      <c r="P107" s="420"/>
      <c r="Q107" s="420"/>
    </row>
    <row r="108" spans="2:17" s="60" customFormat="1" ht="16.5" customHeight="1" x14ac:dyDescent="0.25">
      <c r="B108" s="431"/>
      <c r="C108" s="432"/>
      <c r="D108" s="423"/>
      <c r="E108" s="423"/>
      <c r="F108" s="435">
        <v>5</v>
      </c>
      <c r="G108" s="159" t="s">
        <v>292</v>
      </c>
      <c r="H108" s="159" t="s">
        <v>293</v>
      </c>
      <c r="I108" s="419"/>
      <c r="J108" s="159"/>
      <c r="K108" s="159"/>
      <c r="L108" s="159" t="s">
        <v>294</v>
      </c>
      <c r="M108" s="419"/>
      <c r="N108" s="420"/>
      <c r="O108" s="420"/>
      <c r="P108" s="420"/>
      <c r="Q108" s="420"/>
    </row>
    <row r="109" spans="2:17" s="60" customFormat="1" ht="16.5" customHeight="1" x14ac:dyDescent="0.25">
      <c r="B109" s="433"/>
      <c r="C109" s="434"/>
      <c r="D109" s="427"/>
      <c r="E109" s="427"/>
      <c r="F109" s="436"/>
      <c r="G109" s="159"/>
      <c r="H109" s="159" t="s">
        <v>295</v>
      </c>
      <c r="I109" s="419"/>
      <c r="J109" s="159"/>
      <c r="K109" s="159"/>
      <c r="L109" s="159" t="s">
        <v>296</v>
      </c>
      <c r="M109" s="419"/>
      <c r="N109" s="420"/>
      <c r="O109" s="420"/>
      <c r="P109" s="420"/>
      <c r="Q109" s="420"/>
    </row>
    <row r="110" spans="2:17" s="60" customFormat="1" ht="30.75" customHeight="1" x14ac:dyDescent="0.25">
      <c r="B110" s="429" t="str">
        <f>'2 - CONTEXTO'!E43</f>
        <v>Gestión de la Información</v>
      </c>
      <c r="C110" s="430"/>
      <c r="D110" s="416" t="s">
        <v>332</v>
      </c>
      <c r="E110" s="416" t="str">
        <f>'2 - CONTEXTO'!K43</f>
        <v>1. Dirección General (Comunicaciones y Topografía).
2.Secretaria General.
3. Dirección de Gestión del Ordenamiento Social de la Propiedad.
4. Subdirección de Sistemas de Información de Tierras.</v>
      </c>
      <c r="F110" s="435">
        <v>1</v>
      </c>
      <c r="G110" s="159" t="s">
        <v>1254</v>
      </c>
      <c r="H110" s="159" t="s">
        <v>333</v>
      </c>
      <c r="I110" s="419"/>
      <c r="J110" s="159" t="s">
        <v>334</v>
      </c>
      <c r="K110" s="159"/>
      <c r="L110" s="159" t="s">
        <v>335</v>
      </c>
      <c r="M110" s="442"/>
      <c r="N110" s="420" t="s">
        <v>45</v>
      </c>
      <c r="O110" s="420" t="s">
        <v>45</v>
      </c>
      <c r="P110" s="420" t="s">
        <v>45</v>
      </c>
      <c r="Q110" s="420" t="s">
        <v>45</v>
      </c>
    </row>
    <row r="111" spans="2:17" s="60" customFormat="1" ht="16.5" customHeight="1" x14ac:dyDescent="0.25">
      <c r="B111" s="431"/>
      <c r="C111" s="432"/>
      <c r="D111" s="423"/>
      <c r="E111" s="423"/>
      <c r="F111" s="436"/>
      <c r="G111" s="442"/>
      <c r="H111" s="159" t="s">
        <v>275</v>
      </c>
      <c r="I111" s="419"/>
      <c r="J111" s="159"/>
      <c r="K111" s="159"/>
      <c r="L111" s="159" t="s">
        <v>276</v>
      </c>
      <c r="M111" s="419"/>
      <c r="N111" s="420"/>
      <c r="O111" s="420"/>
      <c r="P111" s="420"/>
      <c r="Q111" s="420"/>
    </row>
    <row r="112" spans="2:17" s="60" customFormat="1" ht="30" customHeight="1" x14ac:dyDescent="0.25">
      <c r="B112" s="431"/>
      <c r="C112" s="432"/>
      <c r="D112" s="423"/>
      <c r="E112" s="423"/>
      <c r="F112" s="435">
        <v>2</v>
      </c>
      <c r="G112" s="159" t="s">
        <v>910</v>
      </c>
      <c r="H112" s="159" t="s">
        <v>336</v>
      </c>
      <c r="I112" s="419"/>
      <c r="J112" s="159" t="s">
        <v>337</v>
      </c>
      <c r="K112" s="159"/>
      <c r="L112" s="159" t="s">
        <v>338</v>
      </c>
      <c r="M112" s="419"/>
      <c r="N112" s="420" t="s">
        <v>45</v>
      </c>
      <c r="O112" s="420" t="s">
        <v>45</v>
      </c>
      <c r="P112" s="420" t="s">
        <v>45</v>
      </c>
      <c r="Q112" s="420" t="s">
        <v>45</v>
      </c>
    </row>
    <row r="113" spans="2:17" s="60" customFormat="1" ht="34.5" customHeight="1" x14ac:dyDescent="0.25">
      <c r="B113" s="431"/>
      <c r="C113" s="432"/>
      <c r="D113" s="423"/>
      <c r="E113" s="423"/>
      <c r="F113" s="436"/>
      <c r="G113" s="159"/>
      <c r="H113" s="159" t="s">
        <v>280</v>
      </c>
      <c r="I113" s="419"/>
      <c r="J113" s="159"/>
      <c r="K113" s="159"/>
      <c r="L113" s="159" t="s">
        <v>1255</v>
      </c>
      <c r="M113" s="442"/>
      <c r="N113" s="420"/>
      <c r="O113" s="420"/>
      <c r="P113" s="420"/>
      <c r="Q113" s="420"/>
    </row>
    <row r="114" spans="2:17" s="60" customFormat="1" ht="37.5" customHeight="1" x14ac:dyDescent="0.25">
      <c r="B114" s="431"/>
      <c r="C114" s="432"/>
      <c r="D114" s="423"/>
      <c r="E114" s="423"/>
      <c r="F114" s="435">
        <v>3</v>
      </c>
      <c r="G114" s="159" t="s">
        <v>911</v>
      </c>
      <c r="H114" s="159" t="s">
        <v>1256</v>
      </c>
      <c r="I114" s="419"/>
      <c r="J114" s="159" t="s">
        <v>339</v>
      </c>
      <c r="K114" s="159"/>
      <c r="L114" s="159" t="s">
        <v>340</v>
      </c>
      <c r="M114" s="419"/>
      <c r="N114" s="420" t="s">
        <v>45</v>
      </c>
      <c r="O114" s="420" t="s">
        <v>45</v>
      </c>
      <c r="P114" s="420" t="s">
        <v>45</v>
      </c>
      <c r="Q114" s="420" t="s">
        <v>45</v>
      </c>
    </row>
    <row r="115" spans="2:17" s="60" customFormat="1" ht="16.5" customHeight="1" x14ac:dyDescent="0.25">
      <c r="B115" s="431"/>
      <c r="C115" s="432"/>
      <c r="D115" s="423"/>
      <c r="E115" s="423"/>
      <c r="F115" s="436"/>
      <c r="G115" s="159"/>
      <c r="H115" s="159" t="s">
        <v>285</v>
      </c>
      <c r="I115" s="419"/>
      <c r="J115" s="159"/>
      <c r="K115" s="159"/>
      <c r="L115" s="159" t="s">
        <v>286</v>
      </c>
      <c r="M115" s="419"/>
      <c r="N115" s="420"/>
      <c r="O115" s="420"/>
      <c r="P115" s="420"/>
      <c r="Q115" s="420"/>
    </row>
    <row r="116" spans="2:17" s="60" customFormat="1" ht="16.5" customHeight="1" x14ac:dyDescent="0.25">
      <c r="B116" s="431"/>
      <c r="C116" s="432"/>
      <c r="D116" s="423"/>
      <c r="E116" s="423"/>
      <c r="F116" s="435">
        <v>4</v>
      </c>
      <c r="G116" s="159" t="s">
        <v>287</v>
      </c>
      <c r="H116" s="159" t="s">
        <v>288</v>
      </c>
      <c r="I116" s="419"/>
      <c r="J116" s="159"/>
      <c r="K116" s="159"/>
      <c r="L116" s="159" t="s">
        <v>289</v>
      </c>
      <c r="M116" s="419"/>
      <c r="N116" s="420"/>
      <c r="O116" s="420"/>
      <c r="P116" s="420"/>
      <c r="Q116" s="420"/>
    </row>
    <row r="117" spans="2:17" s="60" customFormat="1" ht="16.5" customHeight="1" x14ac:dyDescent="0.25">
      <c r="B117" s="431"/>
      <c r="C117" s="432"/>
      <c r="D117" s="423"/>
      <c r="E117" s="423"/>
      <c r="F117" s="436"/>
      <c r="G117" s="159"/>
      <c r="H117" s="159" t="s">
        <v>290</v>
      </c>
      <c r="I117" s="419"/>
      <c r="J117" s="159"/>
      <c r="K117" s="159"/>
      <c r="L117" s="159" t="s">
        <v>291</v>
      </c>
      <c r="M117" s="419"/>
      <c r="N117" s="420"/>
      <c r="O117" s="420"/>
      <c r="P117" s="420"/>
      <c r="Q117" s="420"/>
    </row>
    <row r="118" spans="2:17" s="60" customFormat="1" ht="16.5" customHeight="1" x14ac:dyDescent="0.25">
      <c r="B118" s="431"/>
      <c r="C118" s="432"/>
      <c r="D118" s="423"/>
      <c r="E118" s="423"/>
      <c r="F118" s="435">
        <v>5</v>
      </c>
      <c r="G118" s="159" t="s">
        <v>292</v>
      </c>
      <c r="H118" s="159" t="s">
        <v>293</v>
      </c>
      <c r="I118" s="419"/>
      <c r="J118" s="159"/>
      <c r="K118" s="159"/>
      <c r="L118" s="159" t="s">
        <v>294</v>
      </c>
      <c r="M118" s="419"/>
      <c r="N118" s="420"/>
      <c r="O118" s="420"/>
      <c r="P118" s="420"/>
      <c r="Q118" s="420"/>
    </row>
    <row r="119" spans="2:17" s="60" customFormat="1" ht="16.5" customHeight="1" x14ac:dyDescent="0.25">
      <c r="B119" s="433"/>
      <c r="C119" s="434"/>
      <c r="D119" s="427"/>
      <c r="E119" s="427"/>
      <c r="F119" s="436"/>
      <c r="G119" s="159"/>
      <c r="H119" s="159" t="s">
        <v>295</v>
      </c>
      <c r="I119" s="419"/>
      <c r="J119" s="159"/>
      <c r="K119" s="159"/>
      <c r="L119" s="159" t="s">
        <v>296</v>
      </c>
      <c r="M119" s="419"/>
      <c r="N119" s="420"/>
      <c r="O119" s="420"/>
      <c r="P119" s="420"/>
      <c r="Q119" s="420"/>
    </row>
    <row r="120" spans="2:17" s="60" customFormat="1" ht="15" customHeight="1" x14ac:dyDescent="0.25">
      <c r="B120" s="429" t="str">
        <f>'2 - CONTEXTO'!E44</f>
        <v>Gestión del Talento Humano</v>
      </c>
      <c r="C120" s="430"/>
      <c r="D120" s="416" t="s">
        <v>341</v>
      </c>
      <c r="E120" s="416" t="str">
        <f>'2 - CONTEXTO'!K44</f>
        <v>1. Subdirección de Talento Humano.
2. Secretaría General.</v>
      </c>
      <c r="F120" s="435">
        <v>1</v>
      </c>
      <c r="G120" s="159" t="s">
        <v>995</v>
      </c>
      <c r="H120" s="159" t="s">
        <v>346</v>
      </c>
      <c r="I120" s="419"/>
      <c r="J120" s="159" t="s">
        <v>347</v>
      </c>
      <c r="K120" s="159"/>
      <c r="L120" s="159" t="s">
        <v>348</v>
      </c>
      <c r="M120" s="419"/>
      <c r="N120" s="420" t="s">
        <v>45</v>
      </c>
      <c r="O120" s="420" t="s">
        <v>45</v>
      </c>
      <c r="P120" s="420" t="s">
        <v>45</v>
      </c>
      <c r="Q120" s="420" t="s">
        <v>45</v>
      </c>
    </row>
    <row r="121" spans="2:17" s="60" customFormat="1" ht="24.75" customHeight="1" x14ac:dyDescent="0.25">
      <c r="B121" s="431"/>
      <c r="C121" s="432"/>
      <c r="D121" s="423"/>
      <c r="E121" s="423"/>
      <c r="F121" s="436"/>
      <c r="G121" s="159"/>
      <c r="H121" s="159" t="s">
        <v>349</v>
      </c>
      <c r="I121" s="442"/>
      <c r="J121" s="159"/>
      <c r="K121" s="159"/>
      <c r="L121" s="159" t="s">
        <v>350</v>
      </c>
      <c r="M121" s="419"/>
      <c r="N121" s="420"/>
      <c r="O121" s="420"/>
      <c r="P121" s="420"/>
      <c r="Q121" s="420"/>
    </row>
    <row r="122" spans="2:17" s="60" customFormat="1" ht="24.75" customHeight="1" x14ac:dyDescent="0.25">
      <c r="B122" s="431"/>
      <c r="C122" s="432"/>
      <c r="D122" s="423"/>
      <c r="E122" s="423"/>
      <c r="F122" s="435">
        <v>2</v>
      </c>
      <c r="G122" s="159" t="s">
        <v>277</v>
      </c>
      <c r="H122" s="159" t="s">
        <v>278</v>
      </c>
      <c r="I122" s="419"/>
      <c r="J122" s="159"/>
      <c r="K122" s="159"/>
      <c r="L122" s="159" t="s">
        <v>279</v>
      </c>
      <c r="M122" s="419"/>
      <c r="N122" s="420"/>
      <c r="O122" s="420"/>
      <c r="P122" s="420"/>
      <c r="Q122" s="420"/>
    </row>
    <row r="123" spans="2:17" s="60" customFormat="1" ht="51" customHeight="1" x14ac:dyDescent="0.25">
      <c r="B123" s="431"/>
      <c r="C123" s="432"/>
      <c r="D123" s="423"/>
      <c r="E123" s="423"/>
      <c r="F123" s="436"/>
      <c r="G123" s="159"/>
      <c r="H123" s="159" t="s">
        <v>280</v>
      </c>
      <c r="I123" s="419"/>
      <c r="J123" s="159"/>
      <c r="K123" s="159"/>
      <c r="L123" s="159" t="s">
        <v>281</v>
      </c>
      <c r="M123" s="419"/>
      <c r="N123" s="420"/>
      <c r="O123" s="420"/>
      <c r="P123" s="420"/>
      <c r="Q123" s="420"/>
    </row>
    <row r="124" spans="2:17" s="60" customFormat="1" ht="54.75" customHeight="1" x14ac:dyDescent="0.25">
      <c r="B124" s="431"/>
      <c r="C124" s="432"/>
      <c r="D124" s="423"/>
      <c r="E124" s="423"/>
      <c r="F124" s="435">
        <v>3</v>
      </c>
      <c r="G124" s="159" t="s">
        <v>282</v>
      </c>
      <c r="H124" s="159" t="s">
        <v>283</v>
      </c>
      <c r="I124" s="419"/>
      <c r="J124" s="159"/>
      <c r="K124" s="159"/>
      <c r="L124" s="159" t="s">
        <v>284</v>
      </c>
      <c r="M124" s="419"/>
      <c r="N124" s="420"/>
      <c r="O124" s="420"/>
      <c r="P124" s="420"/>
      <c r="Q124" s="420"/>
    </row>
    <row r="125" spans="2:17" s="60" customFormat="1" ht="40.5" customHeight="1" x14ac:dyDescent="0.25">
      <c r="B125" s="431"/>
      <c r="C125" s="432"/>
      <c r="D125" s="423"/>
      <c r="E125" s="423"/>
      <c r="F125" s="436"/>
      <c r="G125" s="159"/>
      <c r="H125" s="159" t="s">
        <v>285</v>
      </c>
      <c r="I125" s="419"/>
      <c r="J125" s="159"/>
      <c r="K125" s="159"/>
      <c r="L125" s="159" t="s">
        <v>286</v>
      </c>
      <c r="M125" s="419"/>
      <c r="N125" s="420"/>
      <c r="O125" s="420"/>
      <c r="P125" s="420"/>
      <c r="Q125" s="420"/>
    </row>
    <row r="126" spans="2:17" s="60" customFormat="1" ht="15" customHeight="1" x14ac:dyDescent="0.25">
      <c r="B126" s="431"/>
      <c r="C126" s="432"/>
      <c r="D126" s="423"/>
      <c r="E126" s="423"/>
      <c r="F126" s="435">
        <v>4</v>
      </c>
      <c r="G126" s="159" t="s">
        <v>287</v>
      </c>
      <c r="H126" s="159" t="s">
        <v>288</v>
      </c>
      <c r="I126" s="419"/>
      <c r="J126" s="159"/>
      <c r="K126" s="159"/>
      <c r="L126" s="159" t="s">
        <v>289</v>
      </c>
      <c r="M126" s="419"/>
      <c r="N126" s="420"/>
      <c r="O126" s="420"/>
      <c r="P126" s="420"/>
      <c r="Q126" s="420"/>
    </row>
    <row r="127" spans="2:17" s="60" customFormat="1" ht="15" customHeight="1" x14ac:dyDescent="0.25">
      <c r="B127" s="431"/>
      <c r="C127" s="432"/>
      <c r="D127" s="423"/>
      <c r="E127" s="423"/>
      <c r="F127" s="436"/>
      <c r="G127" s="159"/>
      <c r="H127" s="159" t="s">
        <v>290</v>
      </c>
      <c r="I127" s="419"/>
      <c r="J127" s="159"/>
      <c r="K127" s="159"/>
      <c r="L127" s="159" t="s">
        <v>291</v>
      </c>
      <c r="M127" s="419"/>
      <c r="N127" s="420"/>
      <c r="O127" s="420"/>
      <c r="P127" s="420"/>
      <c r="Q127" s="420"/>
    </row>
    <row r="128" spans="2:17" s="60" customFormat="1" ht="15" customHeight="1" x14ac:dyDescent="0.25">
      <c r="B128" s="431"/>
      <c r="C128" s="432"/>
      <c r="D128" s="423"/>
      <c r="E128" s="423"/>
      <c r="F128" s="435">
        <v>5</v>
      </c>
      <c r="G128" s="159" t="s">
        <v>292</v>
      </c>
      <c r="H128" s="159" t="s">
        <v>293</v>
      </c>
      <c r="I128" s="419"/>
      <c r="J128" s="159"/>
      <c r="K128" s="159"/>
      <c r="L128" s="159" t="s">
        <v>294</v>
      </c>
      <c r="M128" s="419"/>
      <c r="N128" s="420"/>
      <c r="O128" s="420"/>
      <c r="P128" s="420"/>
      <c r="Q128" s="420"/>
    </row>
    <row r="129" spans="2:17" s="60" customFormat="1" ht="16.5" customHeight="1" x14ac:dyDescent="0.25">
      <c r="B129" s="433"/>
      <c r="C129" s="434"/>
      <c r="D129" s="427"/>
      <c r="E129" s="427"/>
      <c r="F129" s="436"/>
      <c r="G129" s="159"/>
      <c r="H129" s="159" t="s">
        <v>295</v>
      </c>
      <c r="I129" s="419"/>
      <c r="J129" s="159"/>
      <c r="K129" s="159"/>
      <c r="L129" s="159" t="s">
        <v>296</v>
      </c>
      <c r="M129" s="419"/>
      <c r="N129" s="420"/>
      <c r="O129" s="420"/>
      <c r="P129" s="420"/>
      <c r="Q129" s="420"/>
    </row>
    <row r="130" spans="2:17" s="60" customFormat="1" ht="16.5" customHeight="1" x14ac:dyDescent="0.25">
      <c r="B130" s="429" t="str">
        <f>'2 - CONTEXTO'!E45</f>
        <v>Apoyo Jurídico</v>
      </c>
      <c r="C130" s="430"/>
      <c r="D130" s="416" t="s">
        <v>351</v>
      </c>
      <c r="E130" s="416" t="str">
        <f>'2 - CONTEXTO'!K45</f>
        <v>1. Oficina Jurídica</v>
      </c>
      <c r="F130" s="435">
        <v>1</v>
      </c>
      <c r="G130" s="466" t="s">
        <v>352</v>
      </c>
      <c r="H130" s="159" t="s">
        <v>353</v>
      </c>
      <c r="I130" s="419"/>
      <c r="J130" s="159" t="s">
        <v>354</v>
      </c>
      <c r="K130" s="159"/>
      <c r="L130" s="159" t="s">
        <v>343</v>
      </c>
      <c r="M130" s="419"/>
      <c r="N130" s="420" t="s">
        <v>45</v>
      </c>
      <c r="O130" s="420" t="s">
        <v>45</v>
      </c>
      <c r="P130" s="420" t="s">
        <v>45</v>
      </c>
      <c r="Q130" s="420" t="s">
        <v>45</v>
      </c>
    </row>
    <row r="131" spans="2:17" s="60" customFormat="1" ht="71.25" customHeight="1" x14ac:dyDescent="0.25">
      <c r="B131" s="431"/>
      <c r="C131" s="432"/>
      <c r="D131" s="423"/>
      <c r="E131" s="423"/>
      <c r="F131" s="436"/>
      <c r="G131" s="467"/>
      <c r="H131" s="468" t="s">
        <v>355</v>
      </c>
      <c r="I131" s="469"/>
      <c r="J131" s="159"/>
      <c r="K131" s="159"/>
      <c r="L131" s="159" t="s">
        <v>356</v>
      </c>
      <c r="M131" s="419"/>
      <c r="N131" s="420"/>
      <c r="O131" s="420"/>
      <c r="P131" s="420"/>
      <c r="Q131" s="420"/>
    </row>
    <row r="132" spans="2:17" s="60" customFormat="1" x14ac:dyDescent="0.25">
      <c r="B132" s="431"/>
      <c r="C132" s="432"/>
      <c r="D132" s="423"/>
      <c r="E132" s="423"/>
      <c r="F132" s="435">
        <v>2</v>
      </c>
      <c r="G132" s="466" t="s">
        <v>357</v>
      </c>
      <c r="H132" s="159" t="s">
        <v>342</v>
      </c>
      <c r="I132" s="419"/>
      <c r="J132" s="159" t="s">
        <v>358</v>
      </c>
      <c r="K132" s="159"/>
      <c r="L132" s="159" t="s">
        <v>343</v>
      </c>
      <c r="M132" s="442"/>
      <c r="N132" s="420" t="s">
        <v>45</v>
      </c>
      <c r="O132" s="420" t="s">
        <v>45</v>
      </c>
      <c r="P132" s="420" t="s">
        <v>45</v>
      </c>
      <c r="Q132" s="420" t="s">
        <v>45</v>
      </c>
    </row>
    <row r="133" spans="2:17" s="60" customFormat="1" ht="51.75" customHeight="1" x14ac:dyDescent="0.25">
      <c r="B133" s="431"/>
      <c r="C133" s="432"/>
      <c r="D133" s="423"/>
      <c r="E133" s="423"/>
      <c r="F133" s="436"/>
      <c r="G133" s="467"/>
      <c r="H133" s="159" t="s">
        <v>344</v>
      </c>
      <c r="I133" s="419"/>
      <c r="J133" s="159"/>
      <c r="K133" s="159"/>
      <c r="L133" s="159" t="s">
        <v>356</v>
      </c>
      <c r="M133" s="442"/>
      <c r="N133" s="420"/>
      <c r="O133" s="420"/>
      <c r="P133" s="420"/>
      <c r="Q133" s="420"/>
    </row>
    <row r="134" spans="2:17" s="60" customFormat="1" x14ac:dyDescent="0.25">
      <c r="B134" s="431"/>
      <c r="C134" s="432"/>
      <c r="D134" s="423"/>
      <c r="E134" s="423"/>
      <c r="F134" s="435">
        <v>3</v>
      </c>
      <c r="G134" s="159" t="s">
        <v>282</v>
      </c>
      <c r="H134" s="159" t="s">
        <v>283</v>
      </c>
      <c r="I134" s="419"/>
      <c r="J134" s="159"/>
      <c r="K134" s="159"/>
      <c r="L134" s="159" t="s">
        <v>284</v>
      </c>
      <c r="M134" s="419"/>
      <c r="N134" s="420"/>
      <c r="O134" s="420"/>
      <c r="P134" s="420"/>
      <c r="Q134" s="420"/>
    </row>
    <row r="135" spans="2:17" s="60" customFormat="1" x14ac:dyDescent="0.25">
      <c r="B135" s="431"/>
      <c r="C135" s="432"/>
      <c r="D135" s="423"/>
      <c r="E135" s="423"/>
      <c r="F135" s="436"/>
      <c r="G135" s="159"/>
      <c r="H135" s="159" t="s">
        <v>285</v>
      </c>
      <c r="I135" s="419"/>
      <c r="J135" s="159"/>
      <c r="K135" s="159"/>
      <c r="L135" s="159" t="s">
        <v>286</v>
      </c>
      <c r="M135" s="419"/>
      <c r="N135" s="420"/>
      <c r="O135" s="420"/>
      <c r="P135" s="420"/>
      <c r="Q135" s="420"/>
    </row>
    <row r="136" spans="2:17" s="60" customFormat="1" x14ac:dyDescent="0.25">
      <c r="B136" s="431"/>
      <c r="C136" s="432"/>
      <c r="D136" s="423"/>
      <c r="E136" s="423"/>
      <c r="F136" s="435">
        <v>4</v>
      </c>
      <c r="G136" s="159" t="s">
        <v>287</v>
      </c>
      <c r="H136" s="159" t="s">
        <v>288</v>
      </c>
      <c r="I136" s="419"/>
      <c r="J136" s="159"/>
      <c r="K136" s="159"/>
      <c r="L136" s="159" t="s">
        <v>289</v>
      </c>
      <c r="M136" s="419"/>
      <c r="N136" s="420"/>
      <c r="O136" s="420"/>
      <c r="P136" s="420"/>
      <c r="Q136" s="420"/>
    </row>
    <row r="137" spans="2:17" s="60" customFormat="1" x14ac:dyDescent="0.25">
      <c r="B137" s="431"/>
      <c r="C137" s="432"/>
      <c r="D137" s="423"/>
      <c r="E137" s="423"/>
      <c r="F137" s="436"/>
      <c r="G137" s="159"/>
      <c r="H137" s="159" t="s">
        <v>290</v>
      </c>
      <c r="I137" s="419"/>
      <c r="J137" s="159"/>
      <c r="K137" s="159"/>
      <c r="L137" s="159" t="s">
        <v>291</v>
      </c>
      <c r="M137" s="419"/>
      <c r="N137" s="420"/>
      <c r="O137" s="420"/>
      <c r="P137" s="420"/>
      <c r="Q137" s="420"/>
    </row>
    <row r="138" spans="2:17" s="60" customFormat="1" x14ac:dyDescent="0.25">
      <c r="B138" s="431"/>
      <c r="C138" s="432"/>
      <c r="D138" s="423"/>
      <c r="E138" s="423"/>
      <c r="F138" s="435">
        <v>5</v>
      </c>
      <c r="G138" s="159" t="s">
        <v>292</v>
      </c>
      <c r="H138" s="159" t="s">
        <v>293</v>
      </c>
      <c r="I138" s="419"/>
      <c r="J138" s="159"/>
      <c r="K138" s="159"/>
      <c r="L138" s="159" t="s">
        <v>294</v>
      </c>
      <c r="M138" s="419"/>
      <c r="N138" s="420"/>
      <c r="O138" s="420"/>
      <c r="P138" s="420"/>
      <c r="Q138" s="420"/>
    </row>
    <row r="139" spans="2:17" s="60" customFormat="1" x14ac:dyDescent="0.25">
      <c r="B139" s="433"/>
      <c r="C139" s="434"/>
      <c r="D139" s="427"/>
      <c r="E139" s="427"/>
      <c r="F139" s="436"/>
      <c r="G139" s="159"/>
      <c r="H139" s="159" t="s">
        <v>295</v>
      </c>
      <c r="I139" s="419"/>
      <c r="J139" s="159"/>
      <c r="K139" s="159"/>
      <c r="L139" s="159" t="s">
        <v>296</v>
      </c>
      <c r="M139" s="419"/>
      <c r="N139" s="420"/>
      <c r="O139" s="420"/>
      <c r="P139" s="420"/>
      <c r="Q139" s="420"/>
    </row>
    <row r="140" spans="2:17" s="60" customFormat="1" ht="17.25" customHeight="1" x14ac:dyDescent="0.25">
      <c r="B140" s="429" t="str">
        <f>'2 - CONTEXTO'!E46</f>
        <v>Adquisición de Bienes y Servicios</v>
      </c>
      <c r="C140" s="430"/>
      <c r="D140" s="416" t="s">
        <v>359</v>
      </c>
      <c r="E140" s="416" t="str">
        <f>'2 - CONTEXTO'!K46</f>
        <v>1. Subdirección Administrativa y Financiera.
2. Secretaría General.</v>
      </c>
      <c r="F140" s="435">
        <v>1</v>
      </c>
      <c r="G140" s="159" t="s">
        <v>913</v>
      </c>
      <c r="H140" s="159" t="s">
        <v>1257</v>
      </c>
      <c r="I140" s="419"/>
      <c r="J140" s="159" t="s">
        <v>360</v>
      </c>
      <c r="K140" s="159"/>
      <c r="L140" s="159" t="s">
        <v>361</v>
      </c>
      <c r="M140" s="419"/>
      <c r="N140" s="420" t="s">
        <v>45</v>
      </c>
      <c r="O140" s="420" t="s">
        <v>45</v>
      </c>
      <c r="P140" s="420" t="s">
        <v>45</v>
      </c>
      <c r="Q140" s="420" t="s">
        <v>45</v>
      </c>
    </row>
    <row r="141" spans="2:17" s="60" customFormat="1" ht="17.25" customHeight="1" x14ac:dyDescent="0.25">
      <c r="B141" s="431"/>
      <c r="C141" s="432"/>
      <c r="D141" s="423"/>
      <c r="E141" s="423"/>
      <c r="F141" s="436"/>
      <c r="G141" s="159"/>
      <c r="H141" s="159" t="s">
        <v>1258</v>
      </c>
      <c r="I141" s="419"/>
      <c r="J141" s="159"/>
      <c r="K141" s="159"/>
      <c r="L141" s="159" t="s">
        <v>362</v>
      </c>
      <c r="M141" s="419"/>
      <c r="N141" s="420"/>
      <c r="O141" s="420"/>
      <c r="P141" s="420"/>
      <c r="Q141" s="420"/>
    </row>
    <row r="142" spans="2:17" s="60" customFormat="1" ht="17.25" customHeight="1" x14ac:dyDescent="0.25">
      <c r="B142" s="431"/>
      <c r="C142" s="432"/>
      <c r="D142" s="423"/>
      <c r="E142" s="423"/>
      <c r="F142" s="435">
        <v>2</v>
      </c>
      <c r="G142" s="159" t="s">
        <v>277</v>
      </c>
      <c r="H142" s="159" t="s">
        <v>278</v>
      </c>
      <c r="I142" s="419"/>
      <c r="J142" s="159"/>
      <c r="K142" s="159"/>
      <c r="L142" s="159" t="s">
        <v>279</v>
      </c>
      <c r="M142" s="419"/>
      <c r="N142" s="420"/>
      <c r="O142" s="420"/>
      <c r="P142" s="420"/>
      <c r="Q142" s="420"/>
    </row>
    <row r="143" spans="2:17" s="60" customFormat="1" ht="17.25" customHeight="1" x14ac:dyDescent="0.25">
      <c r="B143" s="431"/>
      <c r="C143" s="432"/>
      <c r="D143" s="423"/>
      <c r="E143" s="423"/>
      <c r="F143" s="436"/>
      <c r="G143" s="159"/>
      <c r="H143" s="159" t="s">
        <v>280</v>
      </c>
      <c r="I143" s="419"/>
      <c r="J143" s="159"/>
      <c r="K143" s="159"/>
      <c r="L143" s="159" t="s">
        <v>281</v>
      </c>
      <c r="M143" s="419"/>
      <c r="N143" s="420"/>
      <c r="O143" s="420"/>
      <c r="P143" s="420"/>
      <c r="Q143" s="420"/>
    </row>
    <row r="144" spans="2:17" s="60" customFormat="1" ht="17.25" customHeight="1" x14ac:dyDescent="0.25">
      <c r="B144" s="431"/>
      <c r="C144" s="432"/>
      <c r="D144" s="423"/>
      <c r="E144" s="423"/>
      <c r="F144" s="435">
        <v>3</v>
      </c>
      <c r="G144" s="159" t="s">
        <v>282</v>
      </c>
      <c r="H144" s="159" t="s">
        <v>283</v>
      </c>
      <c r="I144" s="419"/>
      <c r="J144" s="159"/>
      <c r="K144" s="159"/>
      <c r="L144" s="159" t="s">
        <v>284</v>
      </c>
      <c r="M144" s="419"/>
      <c r="N144" s="420"/>
      <c r="O144" s="420"/>
      <c r="P144" s="420"/>
      <c r="Q144" s="420"/>
    </row>
    <row r="145" spans="2:17" s="60" customFormat="1" ht="17.25" customHeight="1" x14ac:dyDescent="0.25">
      <c r="B145" s="431"/>
      <c r="C145" s="432"/>
      <c r="D145" s="423"/>
      <c r="E145" s="423"/>
      <c r="F145" s="436"/>
      <c r="G145" s="159"/>
      <c r="H145" s="159" t="s">
        <v>285</v>
      </c>
      <c r="I145" s="419"/>
      <c r="J145" s="159"/>
      <c r="K145" s="159"/>
      <c r="L145" s="159" t="s">
        <v>286</v>
      </c>
      <c r="M145" s="419"/>
      <c r="N145" s="420"/>
      <c r="O145" s="420"/>
      <c r="P145" s="420"/>
      <c r="Q145" s="420"/>
    </row>
    <row r="146" spans="2:17" s="60" customFormat="1" ht="17.25" customHeight="1" x14ac:dyDescent="0.25">
      <c r="B146" s="431"/>
      <c r="C146" s="432"/>
      <c r="D146" s="423"/>
      <c r="E146" s="423"/>
      <c r="F146" s="435">
        <v>4</v>
      </c>
      <c r="G146" s="159" t="s">
        <v>287</v>
      </c>
      <c r="H146" s="159" t="s">
        <v>288</v>
      </c>
      <c r="I146" s="419"/>
      <c r="J146" s="159"/>
      <c r="K146" s="159"/>
      <c r="L146" s="159" t="s">
        <v>289</v>
      </c>
      <c r="M146" s="419"/>
      <c r="N146" s="420"/>
      <c r="O146" s="420"/>
      <c r="P146" s="420"/>
      <c r="Q146" s="420"/>
    </row>
    <row r="147" spans="2:17" s="60" customFormat="1" ht="17.25" customHeight="1" x14ac:dyDescent="0.25">
      <c r="B147" s="431"/>
      <c r="C147" s="432"/>
      <c r="D147" s="423"/>
      <c r="E147" s="423"/>
      <c r="F147" s="436"/>
      <c r="G147" s="159"/>
      <c r="H147" s="159" t="s">
        <v>290</v>
      </c>
      <c r="I147" s="419"/>
      <c r="J147" s="159"/>
      <c r="K147" s="159"/>
      <c r="L147" s="159" t="s">
        <v>291</v>
      </c>
      <c r="M147" s="419"/>
      <c r="N147" s="420"/>
      <c r="O147" s="420"/>
      <c r="P147" s="420"/>
      <c r="Q147" s="420"/>
    </row>
    <row r="148" spans="2:17" s="60" customFormat="1" x14ac:dyDescent="0.25">
      <c r="B148" s="431"/>
      <c r="C148" s="432"/>
      <c r="D148" s="423"/>
      <c r="E148" s="423"/>
      <c r="F148" s="435">
        <v>5</v>
      </c>
      <c r="G148" s="159" t="s">
        <v>292</v>
      </c>
      <c r="H148" s="159" t="s">
        <v>293</v>
      </c>
      <c r="I148" s="419"/>
      <c r="J148" s="159"/>
      <c r="K148" s="159"/>
      <c r="L148" s="159" t="s">
        <v>294</v>
      </c>
      <c r="M148" s="419"/>
      <c r="N148" s="420"/>
      <c r="O148" s="420"/>
      <c r="P148" s="420"/>
      <c r="Q148" s="420"/>
    </row>
    <row r="149" spans="2:17" s="60" customFormat="1" x14ac:dyDescent="0.25">
      <c r="B149" s="433"/>
      <c r="C149" s="434"/>
      <c r="D149" s="427"/>
      <c r="E149" s="427"/>
      <c r="F149" s="436"/>
      <c r="G149" s="159"/>
      <c r="H149" s="159" t="s">
        <v>295</v>
      </c>
      <c r="I149" s="419"/>
      <c r="J149" s="159"/>
      <c r="K149" s="159"/>
      <c r="L149" s="159" t="s">
        <v>296</v>
      </c>
      <c r="M149" s="419"/>
      <c r="N149" s="420"/>
      <c r="O149" s="420"/>
      <c r="P149" s="420"/>
      <c r="Q149" s="420"/>
    </row>
    <row r="150" spans="2:17" s="60" customFormat="1" ht="34.5" customHeight="1" x14ac:dyDescent="0.25">
      <c r="B150" s="470" t="str">
        <f>'2 - CONTEXTO'!E47</f>
        <v>Administración de Bienes y Servicios</v>
      </c>
      <c r="C150" s="430"/>
      <c r="D150" s="416" t="s">
        <v>363</v>
      </c>
      <c r="E150" s="416" t="str">
        <f>'2 - CONTEXTO'!K47</f>
        <v>1. Subdirección Administrativa y Financiera.
2. Secretaría General.</v>
      </c>
      <c r="F150" s="435">
        <v>1</v>
      </c>
      <c r="G150" s="159" t="s">
        <v>914</v>
      </c>
      <c r="H150" s="159" t="s">
        <v>364</v>
      </c>
      <c r="I150" s="419"/>
      <c r="J150" s="159" t="s">
        <v>365</v>
      </c>
      <c r="K150" s="159"/>
      <c r="L150" s="159" t="s">
        <v>366</v>
      </c>
      <c r="M150" s="419"/>
      <c r="N150" s="420" t="s">
        <v>45</v>
      </c>
      <c r="O150" s="420" t="s">
        <v>45</v>
      </c>
      <c r="P150" s="420" t="s">
        <v>45</v>
      </c>
      <c r="Q150" s="420" t="s">
        <v>45</v>
      </c>
    </row>
    <row r="151" spans="2:17" s="60" customFormat="1" ht="27" customHeight="1" x14ac:dyDescent="0.25">
      <c r="B151" s="471"/>
      <c r="C151" s="432"/>
      <c r="D151" s="423"/>
      <c r="E151" s="423"/>
      <c r="F151" s="436"/>
      <c r="G151" s="159"/>
      <c r="H151" s="159" t="s">
        <v>367</v>
      </c>
      <c r="I151" s="419"/>
      <c r="J151" s="159"/>
      <c r="K151" s="159"/>
      <c r="L151" s="159" t="s">
        <v>368</v>
      </c>
      <c r="M151" s="419"/>
      <c r="N151" s="420"/>
      <c r="O151" s="420"/>
      <c r="P151" s="420"/>
      <c r="Q151" s="420"/>
    </row>
    <row r="152" spans="2:17" s="60" customFormat="1" x14ac:dyDescent="0.25">
      <c r="B152" s="471"/>
      <c r="C152" s="432"/>
      <c r="D152" s="423"/>
      <c r="E152" s="423"/>
      <c r="F152" s="435">
        <v>2</v>
      </c>
      <c r="G152" s="159" t="s">
        <v>277</v>
      </c>
      <c r="H152" s="159" t="s">
        <v>278</v>
      </c>
      <c r="I152" s="419"/>
      <c r="J152" s="159"/>
      <c r="K152" s="159"/>
      <c r="L152" s="159" t="s">
        <v>279</v>
      </c>
      <c r="M152" s="419"/>
      <c r="N152" s="420"/>
      <c r="O152" s="420"/>
      <c r="P152" s="420"/>
      <c r="Q152" s="420"/>
    </row>
    <row r="153" spans="2:17" s="60" customFormat="1" ht="27" customHeight="1" x14ac:dyDescent="0.25">
      <c r="B153" s="471"/>
      <c r="C153" s="432"/>
      <c r="D153" s="423"/>
      <c r="E153" s="423"/>
      <c r="F153" s="436"/>
      <c r="G153" s="159"/>
      <c r="H153" s="159" t="s">
        <v>280</v>
      </c>
      <c r="I153" s="419"/>
      <c r="J153" s="159"/>
      <c r="K153" s="159"/>
      <c r="L153" s="159" t="s">
        <v>281</v>
      </c>
      <c r="M153" s="419"/>
      <c r="N153" s="420"/>
      <c r="O153" s="420"/>
      <c r="P153" s="420"/>
      <c r="Q153" s="420"/>
    </row>
    <row r="154" spans="2:17" s="60" customFormat="1" x14ac:dyDescent="0.25">
      <c r="B154" s="471"/>
      <c r="C154" s="432"/>
      <c r="D154" s="423"/>
      <c r="E154" s="423"/>
      <c r="F154" s="435">
        <v>3</v>
      </c>
      <c r="G154" s="159" t="s">
        <v>282</v>
      </c>
      <c r="H154" s="159" t="s">
        <v>283</v>
      </c>
      <c r="I154" s="419"/>
      <c r="J154" s="159"/>
      <c r="K154" s="159"/>
      <c r="L154" s="159" t="s">
        <v>284</v>
      </c>
      <c r="M154" s="419"/>
      <c r="N154" s="420"/>
      <c r="O154" s="420"/>
      <c r="P154" s="420"/>
      <c r="Q154" s="420"/>
    </row>
    <row r="155" spans="2:17" s="60" customFormat="1" x14ac:dyDescent="0.25">
      <c r="B155" s="471"/>
      <c r="C155" s="432"/>
      <c r="D155" s="423"/>
      <c r="E155" s="423"/>
      <c r="F155" s="436"/>
      <c r="G155" s="159"/>
      <c r="H155" s="159" t="s">
        <v>285</v>
      </c>
      <c r="I155" s="419"/>
      <c r="J155" s="159"/>
      <c r="K155" s="159"/>
      <c r="L155" s="159" t="s">
        <v>286</v>
      </c>
      <c r="M155" s="419"/>
      <c r="N155" s="420"/>
      <c r="O155" s="420"/>
      <c r="P155" s="420"/>
      <c r="Q155" s="420"/>
    </row>
    <row r="156" spans="2:17" s="60" customFormat="1" x14ac:dyDescent="0.25">
      <c r="B156" s="471"/>
      <c r="C156" s="432"/>
      <c r="D156" s="423"/>
      <c r="E156" s="423"/>
      <c r="F156" s="435">
        <v>4</v>
      </c>
      <c r="G156" s="159" t="s">
        <v>287</v>
      </c>
      <c r="H156" s="159" t="s">
        <v>288</v>
      </c>
      <c r="I156" s="419"/>
      <c r="J156" s="159"/>
      <c r="K156" s="159"/>
      <c r="L156" s="159" t="s">
        <v>289</v>
      </c>
      <c r="M156" s="419"/>
      <c r="N156" s="420"/>
      <c r="O156" s="420"/>
      <c r="P156" s="420"/>
      <c r="Q156" s="420"/>
    </row>
    <row r="157" spans="2:17" s="60" customFormat="1" x14ac:dyDescent="0.25">
      <c r="B157" s="471"/>
      <c r="C157" s="432"/>
      <c r="D157" s="423"/>
      <c r="E157" s="423"/>
      <c r="F157" s="436"/>
      <c r="G157" s="159"/>
      <c r="H157" s="159" t="s">
        <v>290</v>
      </c>
      <c r="I157" s="419"/>
      <c r="J157" s="159"/>
      <c r="K157" s="159"/>
      <c r="L157" s="159" t="s">
        <v>291</v>
      </c>
      <c r="M157" s="419"/>
      <c r="N157" s="420"/>
      <c r="O157" s="420"/>
      <c r="P157" s="420"/>
      <c r="Q157" s="420"/>
    </row>
    <row r="158" spans="2:17" s="60" customFormat="1" x14ac:dyDescent="0.25">
      <c r="B158" s="471"/>
      <c r="C158" s="432"/>
      <c r="D158" s="423"/>
      <c r="E158" s="423"/>
      <c r="F158" s="435">
        <v>5</v>
      </c>
      <c r="G158" s="159" t="s">
        <v>292</v>
      </c>
      <c r="H158" s="159" t="s">
        <v>293</v>
      </c>
      <c r="I158" s="419"/>
      <c r="J158" s="159"/>
      <c r="K158" s="159"/>
      <c r="L158" s="159" t="s">
        <v>294</v>
      </c>
      <c r="M158" s="419"/>
      <c r="N158" s="420"/>
      <c r="O158" s="420"/>
      <c r="P158" s="420"/>
      <c r="Q158" s="420"/>
    </row>
    <row r="159" spans="2:17" s="60" customFormat="1" x14ac:dyDescent="0.25">
      <c r="B159" s="472"/>
      <c r="C159" s="434"/>
      <c r="D159" s="427"/>
      <c r="E159" s="427"/>
      <c r="F159" s="436"/>
      <c r="G159" s="159"/>
      <c r="H159" s="159" t="s">
        <v>295</v>
      </c>
      <c r="I159" s="419"/>
      <c r="J159" s="159"/>
      <c r="K159" s="159"/>
      <c r="L159" s="159" t="s">
        <v>296</v>
      </c>
      <c r="M159" s="419"/>
      <c r="N159" s="420"/>
      <c r="O159" s="420"/>
      <c r="P159" s="420"/>
      <c r="Q159" s="420"/>
    </row>
    <row r="160" spans="2:17" s="60" customFormat="1" ht="46.5" customHeight="1" x14ac:dyDescent="0.25">
      <c r="B160" s="473" t="str">
        <f>'2 - CONTEXTO'!E48</f>
        <v>Gestión Financiera</v>
      </c>
      <c r="C160" s="473"/>
      <c r="D160" s="474" t="s">
        <v>369</v>
      </c>
      <c r="E160" s="474" t="str">
        <f>'2 - CONTEXTO'!K48</f>
        <v xml:space="preserve">1. Secretaría General.
2. Subdirección Administrativa y Financiera.
3. Subdirección de Administración de Tierras de la Nación.
4. Oficina de Planeación </v>
      </c>
      <c r="F160" s="435">
        <v>1</v>
      </c>
      <c r="G160" s="159" t="s">
        <v>990</v>
      </c>
      <c r="H160" s="159" t="s">
        <v>370</v>
      </c>
      <c r="I160" s="419"/>
      <c r="J160" s="159" t="s">
        <v>371</v>
      </c>
      <c r="K160" s="159"/>
      <c r="L160" s="159" t="s">
        <v>372</v>
      </c>
      <c r="M160" s="419"/>
      <c r="N160" s="420" t="s">
        <v>45</v>
      </c>
      <c r="O160" s="420" t="s">
        <v>45</v>
      </c>
      <c r="P160" s="420" t="s">
        <v>45</v>
      </c>
      <c r="Q160" s="420" t="s">
        <v>45</v>
      </c>
    </row>
    <row r="161" spans="2:17" s="60" customFormat="1" x14ac:dyDescent="0.25">
      <c r="B161" s="473"/>
      <c r="C161" s="473"/>
      <c r="D161" s="474"/>
      <c r="E161" s="474"/>
      <c r="F161" s="436"/>
      <c r="G161" s="159"/>
      <c r="H161" s="159" t="s">
        <v>373</v>
      </c>
      <c r="I161" s="419"/>
      <c r="J161" s="159"/>
      <c r="K161" s="159"/>
      <c r="L161" s="159" t="s">
        <v>374</v>
      </c>
      <c r="M161" s="419"/>
      <c r="N161" s="420"/>
      <c r="O161" s="420"/>
      <c r="P161" s="420"/>
      <c r="Q161" s="420"/>
    </row>
    <row r="162" spans="2:17" s="60" customFormat="1" x14ac:dyDescent="0.25">
      <c r="B162" s="473"/>
      <c r="C162" s="473"/>
      <c r="D162" s="474"/>
      <c r="E162" s="474"/>
      <c r="F162" s="435">
        <v>2</v>
      </c>
      <c r="G162" s="159" t="s">
        <v>277</v>
      </c>
      <c r="H162" s="159" t="s">
        <v>278</v>
      </c>
      <c r="I162" s="419"/>
      <c r="J162" s="159"/>
      <c r="K162" s="159"/>
      <c r="L162" s="159" t="s">
        <v>279</v>
      </c>
      <c r="M162" s="419"/>
      <c r="N162" s="420"/>
      <c r="O162" s="420"/>
      <c r="P162" s="420"/>
      <c r="Q162" s="420"/>
    </row>
    <row r="163" spans="2:17" s="60" customFormat="1" x14ac:dyDescent="0.25">
      <c r="B163" s="473"/>
      <c r="C163" s="473"/>
      <c r="D163" s="474"/>
      <c r="E163" s="474"/>
      <c r="F163" s="436"/>
      <c r="G163" s="159"/>
      <c r="H163" s="159" t="s">
        <v>280</v>
      </c>
      <c r="I163" s="419"/>
      <c r="J163" s="159"/>
      <c r="K163" s="159"/>
      <c r="L163" s="159" t="s">
        <v>281</v>
      </c>
      <c r="M163" s="419"/>
      <c r="N163" s="420"/>
      <c r="O163" s="420"/>
      <c r="P163" s="420"/>
      <c r="Q163" s="420"/>
    </row>
    <row r="164" spans="2:17" s="60" customFormat="1" x14ac:dyDescent="0.25">
      <c r="B164" s="473"/>
      <c r="C164" s="473"/>
      <c r="D164" s="474"/>
      <c r="E164" s="474"/>
      <c r="F164" s="435">
        <v>3</v>
      </c>
      <c r="G164" s="159" t="s">
        <v>282</v>
      </c>
      <c r="H164" s="159" t="s">
        <v>283</v>
      </c>
      <c r="I164" s="419"/>
      <c r="J164" s="159"/>
      <c r="K164" s="159"/>
      <c r="L164" s="159" t="s">
        <v>284</v>
      </c>
      <c r="M164" s="419"/>
      <c r="N164" s="420"/>
      <c r="O164" s="420"/>
      <c r="P164" s="420"/>
      <c r="Q164" s="420"/>
    </row>
    <row r="165" spans="2:17" s="60" customFormat="1" x14ac:dyDescent="0.25">
      <c r="B165" s="473"/>
      <c r="C165" s="473"/>
      <c r="D165" s="474"/>
      <c r="E165" s="474"/>
      <c r="F165" s="436"/>
      <c r="G165" s="159"/>
      <c r="H165" s="159" t="s">
        <v>285</v>
      </c>
      <c r="I165" s="419"/>
      <c r="J165" s="159"/>
      <c r="K165" s="159"/>
      <c r="L165" s="159" t="s">
        <v>286</v>
      </c>
      <c r="M165" s="419"/>
      <c r="N165" s="420"/>
      <c r="O165" s="420"/>
      <c r="P165" s="420"/>
      <c r="Q165" s="420"/>
    </row>
    <row r="166" spans="2:17" s="60" customFormat="1" x14ac:dyDescent="0.25">
      <c r="B166" s="473"/>
      <c r="C166" s="473"/>
      <c r="D166" s="474"/>
      <c r="E166" s="474"/>
      <c r="F166" s="435">
        <v>4</v>
      </c>
      <c r="G166" s="159" t="s">
        <v>287</v>
      </c>
      <c r="H166" s="159" t="s">
        <v>288</v>
      </c>
      <c r="I166" s="419"/>
      <c r="J166" s="159"/>
      <c r="K166" s="159"/>
      <c r="L166" s="159" t="s">
        <v>289</v>
      </c>
      <c r="M166" s="419"/>
      <c r="N166" s="420"/>
      <c r="O166" s="420"/>
      <c r="P166" s="420"/>
      <c r="Q166" s="420"/>
    </row>
    <row r="167" spans="2:17" s="60" customFormat="1" x14ac:dyDescent="0.25">
      <c r="B167" s="473"/>
      <c r="C167" s="473"/>
      <c r="D167" s="474"/>
      <c r="E167" s="474"/>
      <c r="F167" s="436"/>
      <c r="G167" s="159"/>
      <c r="H167" s="159" t="s">
        <v>290</v>
      </c>
      <c r="I167" s="419"/>
      <c r="J167" s="159"/>
      <c r="K167" s="159"/>
      <c r="L167" s="159" t="s">
        <v>291</v>
      </c>
      <c r="M167" s="419"/>
      <c r="N167" s="420"/>
      <c r="O167" s="420"/>
      <c r="P167" s="420"/>
      <c r="Q167" s="420"/>
    </row>
    <row r="168" spans="2:17" s="60" customFormat="1" x14ac:dyDescent="0.25">
      <c r="B168" s="473"/>
      <c r="C168" s="473"/>
      <c r="D168" s="474"/>
      <c r="E168" s="474"/>
      <c r="F168" s="435">
        <v>5</v>
      </c>
      <c r="G168" s="159" t="s">
        <v>292</v>
      </c>
      <c r="H168" s="159" t="s">
        <v>293</v>
      </c>
      <c r="I168" s="419"/>
      <c r="J168" s="159"/>
      <c r="K168" s="159"/>
      <c r="L168" s="159" t="s">
        <v>294</v>
      </c>
      <c r="M168" s="419"/>
      <c r="N168" s="420"/>
      <c r="O168" s="420"/>
      <c r="P168" s="420"/>
      <c r="Q168" s="420"/>
    </row>
    <row r="169" spans="2:17" s="60" customFormat="1" x14ac:dyDescent="0.25">
      <c r="B169" s="473"/>
      <c r="C169" s="473"/>
      <c r="D169" s="474"/>
      <c r="E169" s="474"/>
      <c r="F169" s="436"/>
      <c r="G169" s="159"/>
      <c r="H169" s="159" t="s">
        <v>295</v>
      </c>
      <c r="I169" s="419"/>
      <c r="J169" s="159"/>
      <c r="K169" s="159"/>
      <c r="L169" s="159" t="s">
        <v>296</v>
      </c>
      <c r="M169" s="419"/>
      <c r="N169" s="420"/>
      <c r="O169" s="420"/>
      <c r="P169" s="420"/>
      <c r="Q169" s="420"/>
    </row>
    <row r="170" spans="2:17" s="60" customFormat="1" ht="16.5" customHeight="1" x14ac:dyDescent="0.25">
      <c r="B170" s="473" t="str">
        <f>'2 - CONTEXTO'!E49</f>
        <v>Seguimiento, Evaluación y Mejora</v>
      </c>
      <c r="C170" s="473"/>
      <c r="D170" s="474" t="s">
        <v>375</v>
      </c>
      <c r="E170" s="474" t="str">
        <f>'2 - CONTEXTO'!K49</f>
        <v xml:space="preserve">1. Oficina de Control Interno.
2. Oficina de Planeación.
3. Oficina del Inspector de Gestión de Tierras.
4. Secretaría General
</v>
      </c>
      <c r="F170" s="435">
        <v>1</v>
      </c>
      <c r="G170" s="159" t="s">
        <v>272</v>
      </c>
      <c r="H170" s="159" t="s">
        <v>273</v>
      </c>
      <c r="I170" s="419"/>
      <c r="J170" s="159"/>
      <c r="K170" s="159"/>
      <c r="L170" s="159" t="s">
        <v>274</v>
      </c>
      <c r="M170" s="419"/>
      <c r="N170" s="420"/>
      <c r="O170" s="420"/>
      <c r="P170" s="420"/>
      <c r="Q170" s="420"/>
    </row>
    <row r="171" spans="2:17" s="60" customFormat="1" x14ac:dyDescent="0.25">
      <c r="B171" s="473"/>
      <c r="C171" s="473"/>
      <c r="D171" s="474"/>
      <c r="E171" s="474"/>
      <c r="F171" s="436"/>
      <c r="G171" s="159"/>
      <c r="H171" s="159" t="s">
        <v>275</v>
      </c>
      <c r="I171" s="419"/>
      <c r="J171" s="159"/>
      <c r="K171" s="159"/>
      <c r="L171" s="159" t="s">
        <v>276</v>
      </c>
      <c r="M171" s="419"/>
      <c r="N171" s="420"/>
      <c r="O171" s="420"/>
      <c r="P171" s="420"/>
      <c r="Q171" s="420"/>
    </row>
    <row r="172" spans="2:17" s="60" customFormat="1" x14ac:dyDescent="0.25">
      <c r="B172" s="473"/>
      <c r="C172" s="473"/>
      <c r="D172" s="474"/>
      <c r="E172" s="474"/>
      <c r="F172" s="435">
        <v>2</v>
      </c>
      <c r="G172" s="159" t="s">
        <v>277</v>
      </c>
      <c r="H172" s="159" t="s">
        <v>278</v>
      </c>
      <c r="I172" s="419"/>
      <c r="J172" s="159"/>
      <c r="K172" s="159"/>
      <c r="L172" s="159" t="s">
        <v>279</v>
      </c>
      <c r="M172" s="419"/>
      <c r="N172" s="420"/>
      <c r="O172" s="420"/>
      <c r="P172" s="420"/>
      <c r="Q172" s="420"/>
    </row>
    <row r="173" spans="2:17" s="60" customFormat="1" x14ac:dyDescent="0.25">
      <c r="B173" s="473"/>
      <c r="C173" s="473"/>
      <c r="D173" s="474"/>
      <c r="E173" s="474"/>
      <c r="F173" s="436"/>
      <c r="G173" s="159"/>
      <c r="H173" s="159" t="s">
        <v>280</v>
      </c>
      <c r="I173" s="419"/>
      <c r="J173" s="159"/>
      <c r="K173" s="159"/>
      <c r="L173" s="159" t="s">
        <v>281</v>
      </c>
      <c r="M173" s="419"/>
      <c r="N173" s="420"/>
      <c r="O173" s="420"/>
      <c r="P173" s="420"/>
      <c r="Q173" s="420"/>
    </row>
    <row r="174" spans="2:17" s="60" customFormat="1" x14ac:dyDescent="0.25">
      <c r="B174" s="473"/>
      <c r="C174" s="473"/>
      <c r="D174" s="474"/>
      <c r="E174" s="474"/>
      <c r="F174" s="435">
        <v>3</v>
      </c>
      <c r="G174" s="159" t="s">
        <v>282</v>
      </c>
      <c r="H174" s="159" t="s">
        <v>283</v>
      </c>
      <c r="I174" s="419"/>
      <c r="J174" s="159"/>
      <c r="K174" s="159"/>
      <c r="L174" s="159" t="s">
        <v>284</v>
      </c>
      <c r="M174" s="419"/>
      <c r="N174" s="420"/>
      <c r="O174" s="420"/>
      <c r="P174" s="420"/>
      <c r="Q174" s="420"/>
    </row>
    <row r="175" spans="2:17" s="60" customFormat="1" x14ac:dyDescent="0.25">
      <c r="B175" s="473"/>
      <c r="C175" s="473"/>
      <c r="D175" s="474"/>
      <c r="E175" s="474"/>
      <c r="F175" s="436"/>
      <c r="G175" s="159"/>
      <c r="H175" s="159" t="s">
        <v>285</v>
      </c>
      <c r="I175" s="419"/>
      <c r="J175" s="159"/>
      <c r="K175" s="159"/>
      <c r="L175" s="159" t="s">
        <v>286</v>
      </c>
      <c r="M175" s="419"/>
      <c r="N175" s="420"/>
      <c r="O175" s="420"/>
      <c r="P175" s="420"/>
      <c r="Q175" s="420"/>
    </row>
    <row r="176" spans="2:17" s="60" customFormat="1" x14ac:dyDescent="0.25">
      <c r="B176" s="473"/>
      <c r="C176" s="473"/>
      <c r="D176" s="474"/>
      <c r="E176" s="474"/>
      <c r="F176" s="435">
        <v>4</v>
      </c>
      <c r="G176" s="159" t="s">
        <v>287</v>
      </c>
      <c r="H176" s="159" t="s">
        <v>288</v>
      </c>
      <c r="I176" s="419"/>
      <c r="J176" s="159"/>
      <c r="K176" s="159"/>
      <c r="L176" s="159" t="s">
        <v>289</v>
      </c>
      <c r="M176" s="419"/>
      <c r="N176" s="420"/>
      <c r="O176" s="420"/>
      <c r="P176" s="420"/>
      <c r="Q176" s="420"/>
    </row>
    <row r="177" spans="2:17" s="60" customFormat="1" x14ac:dyDescent="0.25">
      <c r="B177" s="473"/>
      <c r="C177" s="473"/>
      <c r="D177" s="474"/>
      <c r="E177" s="474"/>
      <c r="F177" s="436"/>
      <c r="G177" s="159"/>
      <c r="H177" s="159" t="s">
        <v>290</v>
      </c>
      <c r="I177" s="419"/>
      <c r="J177" s="159"/>
      <c r="K177" s="159"/>
      <c r="L177" s="159" t="s">
        <v>291</v>
      </c>
      <c r="M177" s="419"/>
      <c r="N177" s="420"/>
      <c r="O177" s="420"/>
      <c r="P177" s="420"/>
      <c r="Q177" s="420"/>
    </row>
    <row r="178" spans="2:17" s="60" customFormat="1" x14ac:dyDescent="0.25">
      <c r="B178" s="473"/>
      <c r="C178" s="473"/>
      <c r="D178" s="474"/>
      <c r="E178" s="474"/>
      <c r="F178" s="435">
        <v>5</v>
      </c>
      <c r="G178" s="159" t="s">
        <v>292</v>
      </c>
      <c r="H178" s="159" t="s">
        <v>293</v>
      </c>
      <c r="I178" s="419"/>
      <c r="J178" s="159"/>
      <c r="K178" s="159"/>
      <c r="L178" s="159" t="s">
        <v>294</v>
      </c>
      <c r="M178" s="419"/>
      <c r="N178" s="420"/>
      <c r="O178" s="420"/>
      <c r="P178" s="420"/>
      <c r="Q178" s="420"/>
    </row>
    <row r="179" spans="2:17" s="60" customFormat="1" x14ac:dyDescent="0.25">
      <c r="B179" s="473"/>
      <c r="C179" s="473"/>
      <c r="D179" s="474"/>
      <c r="E179" s="474"/>
      <c r="F179" s="436"/>
      <c r="G179" s="159"/>
      <c r="H179" s="159" t="s">
        <v>295</v>
      </c>
      <c r="I179" s="419"/>
      <c r="J179" s="159"/>
      <c r="K179" s="159"/>
      <c r="L179" s="159" t="s">
        <v>296</v>
      </c>
      <c r="M179" s="419"/>
      <c r="N179" s="420"/>
      <c r="O179" s="420"/>
      <c r="P179" s="420"/>
      <c r="Q179" s="420"/>
    </row>
    <row r="180" spans="2:17" s="60" customFormat="1" ht="18.75" x14ac:dyDescent="0.3">
      <c r="B180" s="97"/>
      <c r="C180" s="269"/>
      <c r="D180" s="269"/>
      <c r="E180" s="269"/>
      <c r="F180" s="269"/>
      <c r="G180" s="264"/>
      <c r="H180" s="264"/>
      <c r="I180" s="264"/>
      <c r="J180" s="264"/>
      <c r="K180" s="264"/>
      <c r="L180" s="264"/>
      <c r="M180" s="264"/>
      <c r="N180" s="98"/>
      <c r="O180" s="98"/>
      <c r="P180" s="98"/>
      <c r="Q180" s="99"/>
    </row>
    <row r="181" spans="2:17" s="60" customFormat="1" x14ac:dyDescent="0.25">
      <c r="B181" s="97"/>
      <c r="C181" s="98"/>
      <c r="D181" s="98"/>
      <c r="E181" s="98"/>
      <c r="F181" s="98"/>
      <c r="G181" s="98"/>
      <c r="H181" s="98"/>
      <c r="I181" s="98"/>
      <c r="J181" s="98"/>
      <c r="K181" s="98"/>
      <c r="L181" s="98"/>
      <c r="M181" s="98"/>
      <c r="N181" s="98"/>
      <c r="O181" s="98"/>
      <c r="P181" s="98"/>
      <c r="Q181" s="99"/>
    </row>
    <row r="182" spans="2:17" s="60" customFormat="1" ht="69" customHeight="1" thickBot="1" x14ac:dyDescent="0.3">
      <c r="B182" s="281"/>
      <c r="C182" s="282"/>
      <c r="D182" s="282"/>
      <c r="E182" s="282"/>
      <c r="F182" s="282"/>
      <c r="G182" s="282"/>
      <c r="H182" s="282"/>
      <c r="I182" s="282"/>
      <c r="J182" s="282"/>
      <c r="K182" s="282"/>
      <c r="L182" s="282"/>
      <c r="M182" s="282"/>
      <c r="N182" s="282"/>
      <c r="O182" s="282"/>
      <c r="P182" s="282"/>
      <c r="Q182" s="283"/>
    </row>
  </sheetData>
  <sheetProtection algorithmName="SHA-512" hashValue="tKzUkU5Pe/sIHP1TrHROxHQkeAn3LB86Xx3Ss3cmlaZivVN6P9xkJxFAI22vKxYOvY6BSE/vHuYtLNbixGuXCA==" saltValue="gODSDl9N8yat0U+HJm2OhQ==" spinCount="100000" sheet="1" objects="1" scenarios="1"/>
  <mergeCells count="994">
    <mergeCell ref="O178:O179"/>
    <mergeCell ref="P178:P179"/>
    <mergeCell ref="Q178:Q179"/>
    <mergeCell ref="H179:I179"/>
    <mergeCell ref="L179:M179"/>
    <mergeCell ref="O170:O171"/>
    <mergeCell ref="P170:P171"/>
    <mergeCell ref="Q170:Q171"/>
    <mergeCell ref="H171:I171"/>
    <mergeCell ref="L171:M171"/>
    <mergeCell ref="O174:O175"/>
    <mergeCell ref="P174:P175"/>
    <mergeCell ref="Q174:Q175"/>
    <mergeCell ref="H175:I175"/>
    <mergeCell ref="L175:M175"/>
    <mergeCell ref="J176:K177"/>
    <mergeCell ref="L176:M176"/>
    <mergeCell ref="N176:N177"/>
    <mergeCell ref="O176:O177"/>
    <mergeCell ref="P176:P177"/>
    <mergeCell ref="Q176:Q177"/>
    <mergeCell ref="H177:I177"/>
    <mergeCell ref="L177:M177"/>
    <mergeCell ref="F172:F173"/>
    <mergeCell ref="G172:G173"/>
    <mergeCell ref="H172:I172"/>
    <mergeCell ref="J172:K173"/>
    <mergeCell ref="L172:M172"/>
    <mergeCell ref="N172:N173"/>
    <mergeCell ref="O172:O173"/>
    <mergeCell ref="P172:P173"/>
    <mergeCell ref="Q172:Q173"/>
    <mergeCell ref="H173:I173"/>
    <mergeCell ref="L173:M173"/>
    <mergeCell ref="B170:C179"/>
    <mergeCell ref="D170:D179"/>
    <mergeCell ref="E170:E179"/>
    <mergeCell ref="F170:F171"/>
    <mergeCell ref="G170:G171"/>
    <mergeCell ref="H170:I170"/>
    <mergeCell ref="J170:K171"/>
    <mergeCell ref="L170:M170"/>
    <mergeCell ref="N170:N171"/>
    <mergeCell ref="F174:F175"/>
    <mergeCell ref="G174:G175"/>
    <mergeCell ref="H174:I174"/>
    <mergeCell ref="J174:K175"/>
    <mergeCell ref="L174:M174"/>
    <mergeCell ref="N174:N175"/>
    <mergeCell ref="F178:F179"/>
    <mergeCell ref="G178:G179"/>
    <mergeCell ref="H178:I178"/>
    <mergeCell ref="J178:K179"/>
    <mergeCell ref="L178:M178"/>
    <mergeCell ref="N178:N179"/>
    <mergeCell ref="F176:F177"/>
    <mergeCell ref="G176:G177"/>
    <mergeCell ref="H176:I176"/>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D12:D21"/>
    <mergeCell ref="E12:E21"/>
    <mergeCell ref="F18:F19"/>
    <mergeCell ref="G18:G19"/>
    <mergeCell ref="F20:F21"/>
    <mergeCell ref="G20:G21"/>
    <mergeCell ref="F16:F17"/>
    <mergeCell ref="G16:G17"/>
    <mergeCell ref="F14:F15"/>
    <mergeCell ref="G14:G15"/>
    <mergeCell ref="J14:K15"/>
    <mergeCell ref="H18:I18"/>
    <mergeCell ref="H20:I20"/>
    <mergeCell ref="H12:I12"/>
    <mergeCell ref="F12:F13"/>
    <mergeCell ref="G12:G13"/>
    <mergeCell ref="J12:K13"/>
    <mergeCell ref="H14:I14"/>
    <mergeCell ref="H16:I16"/>
    <mergeCell ref="J16:K17"/>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Q32:Q33"/>
    <mergeCell ref="Q34:Q35"/>
    <mergeCell ref="P34:P35"/>
    <mergeCell ref="O34:O35"/>
    <mergeCell ref="N34:N35"/>
    <mergeCell ref="L35:M35"/>
    <mergeCell ref="J34:K35"/>
    <mergeCell ref="H35:I35"/>
    <mergeCell ref="G34:G35"/>
    <mergeCell ref="H34:I34"/>
    <mergeCell ref="H33:I33"/>
    <mergeCell ref="Q36:Q37"/>
    <mergeCell ref="Q38:Q39"/>
    <mergeCell ref="P38:P39"/>
    <mergeCell ref="O38:O39"/>
    <mergeCell ref="N38:N39"/>
    <mergeCell ref="L39:M39"/>
    <mergeCell ref="J38:K39"/>
    <mergeCell ref="H39:I39"/>
    <mergeCell ref="G38:G39"/>
    <mergeCell ref="H36:I36"/>
    <mergeCell ref="H38:I38"/>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G44:G45"/>
    <mergeCell ref="F44:F45"/>
    <mergeCell ref="F46:F47"/>
    <mergeCell ref="G46:G47"/>
    <mergeCell ref="H47:I47"/>
    <mergeCell ref="J46:K47"/>
    <mergeCell ref="L47:M47"/>
    <mergeCell ref="N46:N47"/>
    <mergeCell ref="O46:O47"/>
    <mergeCell ref="H44:I44"/>
    <mergeCell ref="H46:I46"/>
    <mergeCell ref="L44:M44"/>
    <mergeCell ref="L46:M46"/>
    <mergeCell ref="P46:P47"/>
    <mergeCell ref="Q46:Q47"/>
    <mergeCell ref="Q48:Q49"/>
    <mergeCell ref="P48:P49"/>
    <mergeCell ref="O48:O49"/>
    <mergeCell ref="N48:N49"/>
    <mergeCell ref="L49:M49"/>
    <mergeCell ref="J48:K49"/>
    <mergeCell ref="H49:I49"/>
    <mergeCell ref="L48:M48"/>
    <mergeCell ref="G48:G49"/>
    <mergeCell ref="F48:F49"/>
    <mergeCell ref="F50:F51"/>
    <mergeCell ref="G50:G51"/>
    <mergeCell ref="H51:I51"/>
    <mergeCell ref="J50:K51"/>
    <mergeCell ref="L51:M51"/>
    <mergeCell ref="N50:N51"/>
    <mergeCell ref="O50:O51"/>
    <mergeCell ref="H50:I50"/>
    <mergeCell ref="L50:M50"/>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O56:O57"/>
    <mergeCell ref="P56:P57"/>
    <mergeCell ref="Q56:Q57"/>
    <mergeCell ref="P50:P51"/>
    <mergeCell ref="Q50:Q51"/>
    <mergeCell ref="O52:O53"/>
    <mergeCell ref="P52:P53"/>
    <mergeCell ref="Q52:Q53"/>
    <mergeCell ref="Q54:Q55"/>
    <mergeCell ref="P54:P55"/>
    <mergeCell ref="O54:O55"/>
    <mergeCell ref="Q58:Q59"/>
    <mergeCell ref="P58:P59"/>
    <mergeCell ref="O58:O59"/>
    <mergeCell ref="N58:N59"/>
    <mergeCell ref="L59:M59"/>
    <mergeCell ref="J58:K59"/>
    <mergeCell ref="H59:I59"/>
    <mergeCell ref="G58:G59"/>
    <mergeCell ref="F58:F59"/>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64:Q65"/>
    <mergeCell ref="P64:P65"/>
    <mergeCell ref="O64:O65"/>
    <mergeCell ref="N64:N65"/>
    <mergeCell ref="L65:M65"/>
    <mergeCell ref="N66:N67"/>
    <mergeCell ref="O66:O67"/>
    <mergeCell ref="P66:P67"/>
    <mergeCell ref="Q66:Q67"/>
    <mergeCell ref="L64:M64"/>
    <mergeCell ref="L66:M66"/>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N78:N79"/>
    <mergeCell ref="O78:O79"/>
    <mergeCell ref="P78:P79"/>
    <mergeCell ref="Q78:Q79"/>
    <mergeCell ref="Q80:Q81"/>
    <mergeCell ref="P80:P81"/>
    <mergeCell ref="O80:O81"/>
    <mergeCell ref="N80:N81"/>
    <mergeCell ref="L81:M81"/>
    <mergeCell ref="G80:G81"/>
    <mergeCell ref="F80:F81"/>
    <mergeCell ref="F82:F83"/>
    <mergeCell ref="G82:G83"/>
    <mergeCell ref="H83:I83"/>
    <mergeCell ref="J82:K83"/>
    <mergeCell ref="L83:M83"/>
    <mergeCell ref="N82:N83"/>
    <mergeCell ref="O82:O83"/>
    <mergeCell ref="P82:P83"/>
    <mergeCell ref="Q82:Q83"/>
    <mergeCell ref="Q84:Q85"/>
    <mergeCell ref="P84:P85"/>
    <mergeCell ref="O84:O85"/>
    <mergeCell ref="N84:N85"/>
    <mergeCell ref="L85:M85"/>
    <mergeCell ref="J84:K85"/>
    <mergeCell ref="H85:I85"/>
    <mergeCell ref="G84:G85"/>
    <mergeCell ref="F84:F85"/>
    <mergeCell ref="F86:F87"/>
    <mergeCell ref="G86:G87"/>
    <mergeCell ref="H87:I87"/>
    <mergeCell ref="J86:K87"/>
    <mergeCell ref="L87:M87"/>
    <mergeCell ref="N86:N87"/>
    <mergeCell ref="L86:M86"/>
    <mergeCell ref="O86:O87"/>
    <mergeCell ref="P86:P87"/>
    <mergeCell ref="Q86:Q87"/>
    <mergeCell ref="Q88:Q89"/>
    <mergeCell ref="P88:P89"/>
    <mergeCell ref="O88:O89"/>
    <mergeCell ref="N88:N89"/>
    <mergeCell ref="L89:M89"/>
    <mergeCell ref="J88:K89"/>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P90:P91"/>
    <mergeCell ref="Q90:Q91"/>
    <mergeCell ref="Q92:Q93"/>
    <mergeCell ref="P92:P93"/>
    <mergeCell ref="O92:O93"/>
    <mergeCell ref="N92:N93"/>
    <mergeCell ref="L93:M93"/>
    <mergeCell ref="J92:K93"/>
    <mergeCell ref="J90:K91"/>
    <mergeCell ref="L91:M91"/>
    <mergeCell ref="N90:N91"/>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O100:O101"/>
    <mergeCell ref="P100:P101"/>
    <mergeCell ref="Q100:Q101"/>
    <mergeCell ref="Q102:Q103"/>
    <mergeCell ref="P102:P103"/>
    <mergeCell ref="O102:O103"/>
    <mergeCell ref="N102:N103"/>
    <mergeCell ref="L103:M103"/>
    <mergeCell ref="J102:K10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Q142:Q143"/>
    <mergeCell ref="H143:I143"/>
    <mergeCell ref="L143:M143"/>
    <mergeCell ref="F144:F145"/>
    <mergeCell ref="G144:G145"/>
    <mergeCell ref="J144:K145"/>
    <mergeCell ref="N144:N145"/>
    <mergeCell ref="O144:O145"/>
    <mergeCell ref="P144:P145"/>
    <mergeCell ref="Q144:Q145"/>
    <mergeCell ref="H145:I145"/>
    <mergeCell ref="L145:M145"/>
    <mergeCell ref="F146:F147"/>
    <mergeCell ref="G146:G147"/>
    <mergeCell ref="J146:K147"/>
    <mergeCell ref="N146:N147"/>
    <mergeCell ref="O146:O147"/>
    <mergeCell ref="P146:P147"/>
    <mergeCell ref="Q146:Q147"/>
    <mergeCell ref="H147:I147"/>
    <mergeCell ref="L147:M147"/>
    <mergeCell ref="F148:F149"/>
    <mergeCell ref="G148:G149"/>
    <mergeCell ref="J148:K149"/>
    <mergeCell ref="N148:N149"/>
    <mergeCell ref="O148:O149"/>
    <mergeCell ref="P148:P149"/>
    <mergeCell ref="Q148:Q149"/>
    <mergeCell ref="H149:I149"/>
    <mergeCell ref="L149:M149"/>
    <mergeCell ref="L148:M148"/>
    <mergeCell ref="H148:I148"/>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N64:Q64 N66:Q66 N68:Q68 N70:Q70 N82:Q82 N84:Q84 N86:Q86 N88:Q88 N72:Q72 N74:Q74 N76:Q76 N78:Q78 N80:Q80 N90:Q90 N92:Q92 N94:Q94 N96:Q96 N98:Q98 N108:Q108 N110:Q110 N112:Q112 N114:Q114 N116:Q116 N128:Q128 N120:Q120 N122:Q122 N124:Q124 N126:Q126 N136:Q136 N138:Q138 N130:Q130 N132:Q132 N134:Q134 N144:Q144 N146:Q146 N148:Q148 N140:Q140 N142:Q142 N152:Q152 N154:Q154 N156:Q156 N158:Q158 N150:Q150 N162:Q162 N164:Q164 N166:Q166 N168:Q168 N160:Q160 N172:Q172 N174:Q174 N176:Q176 N178:Q178 N170:Q170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97"/>
  <sheetViews>
    <sheetView zoomScale="70" zoomScaleNormal="70" workbookViewId="0">
      <selection activeCell="B6" sqref="B6:AF6"/>
    </sheetView>
  </sheetViews>
  <sheetFormatPr baseColWidth="10" defaultColWidth="11.42578125" defaultRowHeight="15" x14ac:dyDescent="0.25"/>
  <cols>
    <col min="1" max="1" width="2" style="60" customWidth="1"/>
    <col min="2" max="2" width="17.7109375" style="60" customWidth="1"/>
    <col min="3" max="3" width="14.85546875" style="60" customWidth="1"/>
    <col min="4" max="4" width="32.85546875" style="60" customWidth="1"/>
    <col min="5" max="5" width="19.7109375" style="60" customWidth="1"/>
    <col min="6" max="6" width="31.140625" style="60" customWidth="1"/>
    <col min="7" max="7" width="72.140625" style="60" customWidth="1"/>
    <col min="8" max="8" width="19.42578125" style="60" customWidth="1"/>
    <col min="9" max="9" width="9.5703125" style="60" customWidth="1"/>
    <col min="10" max="10" width="10.85546875" style="60" customWidth="1"/>
    <col min="11" max="11" width="10.7109375" style="60" customWidth="1"/>
    <col min="12" max="12" width="11.140625" style="60" customWidth="1"/>
    <col min="13" max="13" width="11.42578125" style="60" customWidth="1"/>
    <col min="14" max="14" width="11.28515625" style="60" customWidth="1"/>
    <col min="15" max="15" width="11.140625" style="60" customWidth="1"/>
    <col min="16" max="16" width="15" style="60" customWidth="1"/>
    <col min="17" max="17" width="9.85546875" style="60" customWidth="1"/>
    <col min="18" max="18" width="13.5703125" style="60" customWidth="1"/>
    <col min="19" max="19" width="11.7109375" style="60" customWidth="1"/>
    <col min="20" max="20" width="10.85546875" style="60" customWidth="1"/>
    <col min="21" max="21" width="8.140625" style="60" customWidth="1"/>
    <col min="22" max="22" width="8.7109375" style="60" customWidth="1"/>
    <col min="23" max="23" width="10.85546875" style="60" customWidth="1"/>
    <col min="24" max="24" width="9.7109375" style="60" customWidth="1"/>
    <col min="25" max="25" width="10.28515625" style="60" customWidth="1"/>
    <col min="26" max="26" width="9.42578125" style="60" customWidth="1"/>
    <col min="27" max="27" width="9" style="60" customWidth="1"/>
    <col min="28" max="28" width="11.85546875" style="60" customWidth="1"/>
    <col min="29" max="29" width="19.85546875" style="60" customWidth="1"/>
    <col min="30" max="30" width="19.85546875" style="60" hidden="1" customWidth="1"/>
    <col min="31" max="31" width="32.7109375" style="60" customWidth="1"/>
    <col min="32" max="32" width="31.85546875" style="60" customWidth="1"/>
    <col min="33" max="33" width="16.42578125" style="60" customWidth="1"/>
    <col min="34" max="16384" width="11.42578125" style="60"/>
  </cols>
  <sheetData>
    <row r="1" spans="2:32" s="60" customFormat="1" ht="11.25" customHeight="1" thickBot="1" x14ac:dyDescent="0.3"/>
    <row r="2" spans="2:32" s="69" customFormat="1" ht="39" customHeight="1" x14ac:dyDescent="0.25">
      <c r="B2" s="371"/>
      <c r="C2" s="475"/>
      <c r="D2" s="372"/>
      <c r="E2" s="63" t="s">
        <v>0</v>
      </c>
      <c r="F2" s="63"/>
      <c r="G2" s="64" t="s">
        <v>1</v>
      </c>
      <c r="H2" s="65"/>
      <c r="I2" s="65"/>
      <c r="J2" s="65"/>
      <c r="K2" s="65"/>
      <c r="L2" s="65"/>
      <c r="M2" s="65"/>
      <c r="N2" s="65"/>
      <c r="O2" s="65"/>
      <c r="P2" s="65"/>
      <c r="Q2" s="65"/>
      <c r="R2" s="65"/>
      <c r="S2" s="65"/>
      <c r="T2" s="65"/>
      <c r="U2" s="65"/>
      <c r="V2" s="65"/>
      <c r="W2" s="65"/>
      <c r="X2" s="65"/>
      <c r="Y2" s="65"/>
      <c r="Z2" s="65"/>
      <c r="AA2" s="65"/>
      <c r="AB2" s="65"/>
      <c r="AC2" s="65"/>
      <c r="AD2" s="66"/>
      <c r="AE2" s="476" t="s">
        <v>2</v>
      </c>
      <c r="AF2" s="477"/>
    </row>
    <row r="3" spans="2:32" s="69" customFormat="1" ht="27.75" customHeight="1" x14ac:dyDescent="0.25">
      <c r="B3" s="379"/>
      <c r="C3" s="478"/>
      <c r="D3" s="380"/>
      <c r="E3" s="72" t="s">
        <v>3</v>
      </c>
      <c r="F3" s="72"/>
      <c r="G3" s="73" t="s">
        <v>4</v>
      </c>
      <c r="H3" s="74"/>
      <c r="I3" s="74"/>
      <c r="J3" s="74"/>
      <c r="K3" s="74"/>
      <c r="L3" s="74"/>
      <c r="M3" s="74"/>
      <c r="N3" s="74"/>
      <c r="O3" s="74"/>
      <c r="P3" s="74"/>
      <c r="Q3" s="74"/>
      <c r="R3" s="74"/>
      <c r="S3" s="74"/>
      <c r="T3" s="74"/>
      <c r="U3" s="74"/>
      <c r="V3" s="74"/>
      <c r="W3" s="74"/>
      <c r="X3" s="74"/>
      <c r="Y3" s="74"/>
      <c r="Z3" s="74"/>
      <c r="AA3" s="74"/>
      <c r="AB3" s="74"/>
      <c r="AC3" s="74"/>
      <c r="AD3" s="75"/>
      <c r="AE3" s="479" t="s">
        <v>5</v>
      </c>
      <c r="AF3" s="480"/>
    </row>
    <row r="4" spans="2:32" s="69" customFormat="1" ht="27.75" customHeight="1" x14ac:dyDescent="0.25">
      <c r="B4" s="379"/>
      <c r="C4" s="478"/>
      <c r="D4" s="380"/>
      <c r="E4" s="72" t="s">
        <v>6</v>
      </c>
      <c r="F4" s="72"/>
      <c r="G4" s="335" t="s">
        <v>7</v>
      </c>
      <c r="H4" s="336"/>
      <c r="I4" s="336"/>
      <c r="J4" s="336"/>
      <c r="K4" s="336"/>
      <c r="L4" s="336"/>
      <c r="M4" s="336"/>
      <c r="N4" s="336"/>
      <c r="O4" s="336"/>
      <c r="P4" s="336"/>
      <c r="Q4" s="336"/>
      <c r="R4" s="336"/>
      <c r="S4" s="336"/>
      <c r="T4" s="336"/>
      <c r="U4" s="336"/>
      <c r="V4" s="336"/>
      <c r="W4" s="336"/>
      <c r="X4" s="336"/>
      <c r="Y4" s="336"/>
      <c r="Z4" s="336"/>
      <c r="AA4" s="336"/>
      <c r="AB4" s="336"/>
      <c r="AC4" s="336"/>
      <c r="AD4" s="337"/>
      <c r="AE4" s="79" t="s">
        <v>8</v>
      </c>
      <c r="AF4" s="82"/>
    </row>
    <row r="5" spans="2:32" s="69" customFormat="1" ht="42" customHeight="1" thickBot="1" x14ac:dyDescent="0.3">
      <c r="B5" s="379"/>
      <c r="C5" s="478"/>
      <c r="D5" s="380"/>
      <c r="E5" s="85" t="s">
        <v>9</v>
      </c>
      <c r="F5" s="85"/>
      <c r="G5" s="339" t="s">
        <v>10</v>
      </c>
      <c r="H5" s="340"/>
      <c r="I5" s="340"/>
      <c r="J5" s="340"/>
      <c r="K5" s="340"/>
      <c r="L5" s="340"/>
      <c r="M5" s="340"/>
      <c r="N5" s="340"/>
      <c r="O5" s="340"/>
      <c r="P5" s="340"/>
      <c r="Q5" s="340"/>
      <c r="R5" s="340"/>
      <c r="S5" s="340"/>
      <c r="T5" s="340"/>
      <c r="U5" s="340"/>
      <c r="V5" s="340"/>
      <c r="W5" s="340"/>
      <c r="X5" s="340"/>
      <c r="Y5" s="340"/>
      <c r="Z5" s="340"/>
      <c r="AA5" s="340"/>
      <c r="AB5" s="340"/>
      <c r="AC5" s="340"/>
      <c r="AD5" s="341"/>
      <c r="AE5" s="87"/>
      <c r="AF5" s="90"/>
    </row>
    <row r="6" spans="2:32" s="60" customFormat="1" ht="23.25" customHeight="1" thickBot="1" x14ac:dyDescent="0.3">
      <c r="B6" s="91" t="s">
        <v>376</v>
      </c>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3"/>
    </row>
    <row r="7" spans="2:32" s="60" customFormat="1" ht="33" customHeight="1" x14ac:dyDescent="0.25">
      <c r="B7" s="391" t="s">
        <v>377</v>
      </c>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3"/>
    </row>
    <row r="8" spans="2:32" s="60" customFormat="1" ht="27.75" customHeight="1" x14ac:dyDescent="0.25">
      <c r="B8" s="394" t="s">
        <v>378</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6"/>
    </row>
    <row r="9" spans="2:32" s="60" customFormat="1" ht="93" customHeight="1" x14ac:dyDescent="0.25">
      <c r="B9" s="481" t="s">
        <v>9</v>
      </c>
      <c r="C9" s="482"/>
      <c r="D9" s="483" t="s">
        <v>261</v>
      </c>
      <c r="E9" s="484" t="s">
        <v>379</v>
      </c>
      <c r="F9" s="485"/>
      <c r="G9" s="486" t="s">
        <v>380</v>
      </c>
      <c r="H9" s="487" t="s">
        <v>381</v>
      </c>
      <c r="I9" s="488" t="s">
        <v>382</v>
      </c>
      <c r="J9" s="488"/>
      <c r="K9" s="488"/>
      <c r="L9" s="488"/>
      <c r="M9" s="488"/>
      <c r="N9" s="488"/>
      <c r="O9" s="488"/>
      <c r="P9" s="488"/>
      <c r="Q9" s="488"/>
      <c r="R9" s="488"/>
      <c r="S9" s="488"/>
      <c r="T9" s="488"/>
      <c r="U9" s="488"/>
      <c r="V9" s="488"/>
      <c r="W9" s="488"/>
      <c r="X9" s="488"/>
      <c r="Y9" s="488"/>
      <c r="Z9" s="488"/>
      <c r="AA9" s="488"/>
      <c r="AB9" s="488"/>
      <c r="AC9" s="488"/>
      <c r="AD9" s="487" t="s">
        <v>383</v>
      </c>
      <c r="AE9" s="489" t="s">
        <v>384</v>
      </c>
      <c r="AF9" s="490" t="s">
        <v>385</v>
      </c>
    </row>
    <row r="10" spans="2:32" s="60" customFormat="1" ht="93" customHeight="1" x14ac:dyDescent="0.25">
      <c r="B10" s="481"/>
      <c r="C10" s="482"/>
      <c r="D10" s="491"/>
      <c r="E10" s="492"/>
      <c r="F10" s="493"/>
      <c r="G10" s="494"/>
      <c r="H10" s="495"/>
      <c r="I10" s="496" t="s">
        <v>49</v>
      </c>
      <c r="J10" s="496" t="s">
        <v>50</v>
      </c>
      <c r="K10" s="496" t="s">
        <v>53</v>
      </c>
      <c r="L10" s="496" t="s">
        <v>56</v>
      </c>
      <c r="M10" s="496" t="s">
        <v>59</v>
      </c>
      <c r="N10" s="496" t="s">
        <v>60</v>
      </c>
      <c r="O10" s="496" t="s">
        <v>61</v>
      </c>
      <c r="P10" s="496" t="s">
        <v>63</v>
      </c>
      <c r="Q10" s="496" t="s">
        <v>65</v>
      </c>
      <c r="R10" s="496" t="s">
        <v>68</v>
      </c>
      <c r="S10" s="496" t="s">
        <v>71</v>
      </c>
      <c r="T10" s="496" t="s">
        <v>74</v>
      </c>
      <c r="U10" s="496" t="s">
        <v>77</v>
      </c>
      <c r="V10" s="496" t="s">
        <v>78</v>
      </c>
      <c r="W10" s="496" t="s">
        <v>79</v>
      </c>
      <c r="X10" s="496" t="s">
        <v>80</v>
      </c>
      <c r="Y10" s="496" t="s">
        <v>81</v>
      </c>
      <c r="Z10" s="496" t="s">
        <v>82</v>
      </c>
      <c r="AA10" s="496" t="s">
        <v>83</v>
      </c>
      <c r="AB10" s="496" t="s">
        <v>386</v>
      </c>
      <c r="AC10" s="497" t="s">
        <v>15</v>
      </c>
      <c r="AD10" s="495"/>
      <c r="AE10" s="489"/>
      <c r="AF10" s="490"/>
    </row>
    <row r="11" spans="2:32" s="60" customFormat="1" ht="25.5" x14ac:dyDescent="0.25">
      <c r="B11" s="414" t="str">
        <f>'3-IDENTIFICACIÓN DEL RIESGO'!B12</f>
        <v>Direccionamiento Estratégico</v>
      </c>
      <c r="C11" s="415"/>
      <c r="D11" s="498" t="str">
        <f>'3-IDENTIFICACIÓN DEL RIESGO'!E12</f>
        <v>1. Oficina del Planeación.
2. Dirección General.</v>
      </c>
      <c r="E11" s="499" t="str">
        <f>'3-IDENTIFICACIÓN DEL RIESGO'!G12</f>
        <v>Riesgo 1</v>
      </c>
      <c r="F11" s="500"/>
      <c r="G11" s="501"/>
      <c r="H11" s="502" t="b">
        <f>IF(G11="Casi Seguro",5,IF(G11="Probable",4,IF(G11="Posible",3,IF(G11="Improbable",2,IF(G11="Rara Vez",1)))))</f>
        <v>0</v>
      </c>
      <c r="I11" s="503"/>
      <c r="J11" s="503"/>
      <c r="K11" s="503"/>
      <c r="L11" s="503"/>
      <c r="M11" s="503"/>
      <c r="N11" s="503"/>
      <c r="O11" s="503"/>
      <c r="P11" s="503"/>
      <c r="Q11" s="503"/>
      <c r="R11" s="503"/>
      <c r="S11" s="503"/>
      <c r="T11" s="503"/>
      <c r="U11" s="503"/>
      <c r="V11" s="503"/>
      <c r="W11" s="503"/>
      <c r="X11" s="503"/>
      <c r="Y11" s="503"/>
      <c r="Z11" s="503"/>
      <c r="AA11" s="503"/>
      <c r="AB11" s="504">
        <f>COUNTIF(I11:AA11,"SI")</f>
        <v>0</v>
      </c>
      <c r="AC11" s="505" t="str">
        <f>IF(AB11&lt;6,"Moderado",IF(AB11&lt;12,"Mayor",IF(AB11&lt;20,"Catastrófico")))</f>
        <v>Moderado</v>
      </c>
      <c r="AD11" s="505">
        <f>IF(AC11="Catastrófico",5,IF(AC11="Mayor",4,IF(AC11="Moderado",3)))</f>
        <v>3</v>
      </c>
      <c r="AE11" s="506" t="b">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0</v>
      </c>
      <c r="AF11" s="507" t="s">
        <v>69</v>
      </c>
    </row>
    <row r="12" spans="2:32" s="60" customFormat="1" ht="25.5" x14ac:dyDescent="0.25">
      <c r="B12" s="421"/>
      <c r="C12" s="422"/>
      <c r="D12" s="508"/>
      <c r="E12" s="499" t="str">
        <f>'3-IDENTIFICACIÓN DEL RIESGO'!G14</f>
        <v>Riesgo 2</v>
      </c>
      <c r="F12" s="500"/>
      <c r="G12" s="501"/>
      <c r="H12" s="502" t="b">
        <f t="shared" ref="H12:H75" si="0">IF(G12="Casi Seguro",5,IF(G12="Probable",4,IF(G12="Posible",3,IF(G12="Improbable",2,IF(G12="Rara Vez",1)))))</f>
        <v>0</v>
      </c>
      <c r="I12" s="503"/>
      <c r="J12" s="503"/>
      <c r="K12" s="503"/>
      <c r="L12" s="503"/>
      <c r="M12" s="503"/>
      <c r="N12" s="503"/>
      <c r="O12" s="503"/>
      <c r="P12" s="503"/>
      <c r="Q12" s="503"/>
      <c r="R12" s="503"/>
      <c r="S12" s="503"/>
      <c r="T12" s="503"/>
      <c r="U12" s="503"/>
      <c r="V12" s="503"/>
      <c r="W12" s="503"/>
      <c r="X12" s="503"/>
      <c r="Y12" s="503"/>
      <c r="Z12" s="503"/>
      <c r="AA12" s="503"/>
      <c r="AB12" s="504">
        <f t="shared" ref="AB12:AB15" si="1">COUNTIF(I12:AA12,"SI")</f>
        <v>0</v>
      </c>
      <c r="AC12" s="505" t="str">
        <f t="shared" ref="AC12:AC15" si="2">IF(AB12&lt;6,"Moderado",IF(AB12&lt;12,"Mayor",IF(AB12&lt;20,"Catastrófico")))</f>
        <v>Moderado</v>
      </c>
      <c r="AD12" s="505">
        <f t="shared" ref="AD12:AD75" si="3">IF(AC12="Catastrófico",5,IF(AC12="Mayor",4,IF(AC12="Moderado",3)))</f>
        <v>3</v>
      </c>
      <c r="AE12" s="506"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507" t="s">
        <v>69</v>
      </c>
    </row>
    <row r="13" spans="2:32" s="60" customFormat="1" ht="25.5" x14ac:dyDescent="0.25">
      <c r="B13" s="421"/>
      <c r="C13" s="422"/>
      <c r="D13" s="508"/>
      <c r="E13" s="499" t="str">
        <f>'3-IDENTIFICACIÓN DEL RIESGO'!G16</f>
        <v>Riesgo 3</v>
      </c>
      <c r="F13" s="500"/>
      <c r="G13" s="501"/>
      <c r="H13" s="502" t="b">
        <f t="shared" si="0"/>
        <v>0</v>
      </c>
      <c r="I13" s="503"/>
      <c r="J13" s="503"/>
      <c r="K13" s="503"/>
      <c r="L13" s="503"/>
      <c r="M13" s="503"/>
      <c r="N13" s="503"/>
      <c r="O13" s="503"/>
      <c r="P13" s="503"/>
      <c r="Q13" s="503"/>
      <c r="R13" s="503"/>
      <c r="S13" s="503"/>
      <c r="T13" s="503"/>
      <c r="U13" s="503"/>
      <c r="V13" s="503"/>
      <c r="W13" s="503"/>
      <c r="X13" s="503"/>
      <c r="Y13" s="503"/>
      <c r="Z13" s="503"/>
      <c r="AA13" s="503"/>
      <c r="AB13" s="504">
        <f t="shared" si="1"/>
        <v>0</v>
      </c>
      <c r="AC13" s="505" t="str">
        <f t="shared" si="2"/>
        <v>Moderado</v>
      </c>
      <c r="AD13" s="505">
        <f t="shared" si="3"/>
        <v>3</v>
      </c>
      <c r="AE13" s="506" t="b">
        <f t="shared" si="4"/>
        <v>0</v>
      </c>
      <c r="AF13" s="507" t="s">
        <v>69</v>
      </c>
    </row>
    <row r="14" spans="2:32" s="60" customFormat="1" ht="25.5" x14ac:dyDescent="0.25">
      <c r="B14" s="421"/>
      <c r="C14" s="422"/>
      <c r="D14" s="508"/>
      <c r="E14" s="499" t="str">
        <f>'3-IDENTIFICACIÓN DEL RIESGO'!G18</f>
        <v>Riesgo 4</v>
      </c>
      <c r="F14" s="500"/>
      <c r="G14" s="501"/>
      <c r="H14" s="502" t="b">
        <f t="shared" si="0"/>
        <v>0</v>
      </c>
      <c r="I14" s="503"/>
      <c r="J14" s="503"/>
      <c r="K14" s="503"/>
      <c r="L14" s="503"/>
      <c r="M14" s="503"/>
      <c r="N14" s="503"/>
      <c r="O14" s="503"/>
      <c r="P14" s="503"/>
      <c r="Q14" s="503"/>
      <c r="R14" s="503"/>
      <c r="S14" s="503"/>
      <c r="T14" s="503"/>
      <c r="U14" s="503"/>
      <c r="V14" s="503"/>
      <c r="W14" s="503"/>
      <c r="X14" s="503"/>
      <c r="Y14" s="503"/>
      <c r="Z14" s="503"/>
      <c r="AA14" s="503"/>
      <c r="AB14" s="504">
        <f t="shared" si="1"/>
        <v>0</v>
      </c>
      <c r="AC14" s="505" t="str">
        <f t="shared" si="2"/>
        <v>Moderado</v>
      </c>
      <c r="AD14" s="505">
        <f t="shared" si="3"/>
        <v>3</v>
      </c>
      <c r="AE14" s="506" t="b">
        <f t="shared" si="4"/>
        <v>0</v>
      </c>
      <c r="AF14" s="507" t="s">
        <v>69</v>
      </c>
    </row>
    <row r="15" spans="2:32" s="60" customFormat="1" ht="25.5" x14ac:dyDescent="0.25">
      <c r="B15" s="425"/>
      <c r="C15" s="426"/>
      <c r="D15" s="509"/>
      <c r="E15" s="499" t="str">
        <f>'3-IDENTIFICACIÓN DEL RIESGO'!G20</f>
        <v>Riesgo 5</v>
      </c>
      <c r="F15" s="500"/>
      <c r="G15" s="501"/>
      <c r="H15" s="502" t="b">
        <f t="shared" si="0"/>
        <v>0</v>
      </c>
      <c r="I15" s="503"/>
      <c r="J15" s="503"/>
      <c r="K15" s="503"/>
      <c r="L15" s="503"/>
      <c r="M15" s="503"/>
      <c r="N15" s="503"/>
      <c r="O15" s="503"/>
      <c r="P15" s="503"/>
      <c r="Q15" s="503"/>
      <c r="R15" s="503"/>
      <c r="S15" s="503"/>
      <c r="T15" s="503"/>
      <c r="U15" s="503"/>
      <c r="V15" s="503"/>
      <c r="W15" s="503"/>
      <c r="X15" s="503"/>
      <c r="Y15" s="503"/>
      <c r="Z15" s="503"/>
      <c r="AA15" s="503"/>
      <c r="AB15" s="504">
        <f t="shared" si="1"/>
        <v>0</v>
      </c>
      <c r="AC15" s="505" t="str">
        <f t="shared" si="2"/>
        <v>Moderado</v>
      </c>
      <c r="AD15" s="505">
        <f t="shared" si="3"/>
        <v>3</v>
      </c>
      <c r="AE15" s="506" t="b">
        <f t="shared" si="4"/>
        <v>0</v>
      </c>
      <c r="AF15" s="507" t="s">
        <v>69</v>
      </c>
    </row>
    <row r="16" spans="2:32" s="60" customFormat="1" ht="19.5" customHeight="1" x14ac:dyDescent="0.25">
      <c r="B16" s="429" t="str">
        <f>'3-IDENTIFICACIÓN DEL RIESGO'!B22</f>
        <v>Comunicación y Gestión con Grupos de Interés.</v>
      </c>
      <c r="C16" s="430"/>
      <c r="D16" s="510" t="str">
        <f>'3-IDENTIFICACIÓN DEL RIESGO'!E22</f>
        <v>1. Dirección General.
2. Secretaría General.
3. Oficina de Planeación.
4. Oficina Jurídica.
5. Oficina del Inspector de la Gestión de Tierras.
6. Oficina de Control Interno.</v>
      </c>
      <c r="E16" s="499" t="str">
        <f>'3-IDENTIFICACIÓN DEL RIESGO'!G22</f>
        <v>Riesgo 1</v>
      </c>
      <c r="F16" s="500"/>
      <c r="G16" s="501"/>
      <c r="H16" s="502" t="b">
        <f t="shared" si="0"/>
        <v>0</v>
      </c>
      <c r="I16" s="503"/>
      <c r="J16" s="503"/>
      <c r="K16" s="503"/>
      <c r="L16" s="503"/>
      <c r="M16" s="503"/>
      <c r="N16" s="503"/>
      <c r="O16" s="503"/>
      <c r="P16" s="503"/>
      <c r="Q16" s="503"/>
      <c r="R16" s="503"/>
      <c r="S16" s="503"/>
      <c r="T16" s="503"/>
      <c r="U16" s="503"/>
      <c r="V16" s="503"/>
      <c r="W16" s="503"/>
      <c r="X16" s="503"/>
      <c r="Y16" s="503"/>
      <c r="Z16" s="503"/>
      <c r="AA16" s="503"/>
      <c r="AB16" s="504">
        <f t="shared" ref="AB16:AB86" si="5">COUNTIF(I16:AA16,"SI")</f>
        <v>0</v>
      </c>
      <c r="AC16" s="505" t="str">
        <f t="shared" ref="AC16:AC86" si="6">IF(AB16&lt;6,"Moderado",IF(AB16&lt;12,"Mayor",IF(AB16&lt;20,"Catastrófico")))</f>
        <v>Moderado</v>
      </c>
      <c r="AD16" s="505">
        <f t="shared" si="3"/>
        <v>3</v>
      </c>
      <c r="AE16" s="506" t="b">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0</v>
      </c>
      <c r="AF16" s="507" t="s">
        <v>69</v>
      </c>
    </row>
    <row r="17" spans="2:32" s="60" customFormat="1" ht="19.5" customHeight="1" x14ac:dyDescent="0.25">
      <c r="B17" s="431"/>
      <c r="C17" s="432"/>
      <c r="D17" s="511"/>
      <c r="E17" s="499" t="str">
        <f>'3-IDENTIFICACIÓN DEL RIESGO'!G24</f>
        <v>Riesgo 2</v>
      </c>
      <c r="F17" s="500"/>
      <c r="G17" s="501"/>
      <c r="H17" s="502" t="b">
        <f t="shared" si="0"/>
        <v>0</v>
      </c>
      <c r="I17" s="503"/>
      <c r="J17" s="503"/>
      <c r="K17" s="503"/>
      <c r="L17" s="503"/>
      <c r="M17" s="503"/>
      <c r="N17" s="503"/>
      <c r="O17" s="503"/>
      <c r="P17" s="503"/>
      <c r="Q17" s="503"/>
      <c r="R17" s="503"/>
      <c r="S17" s="503"/>
      <c r="T17" s="503"/>
      <c r="U17" s="503"/>
      <c r="V17" s="503"/>
      <c r="W17" s="503"/>
      <c r="X17" s="503"/>
      <c r="Y17" s="503"/>
      <c r="Z17" s="503"/>
      <c r="AA17" s="503"/>
      <c r="AB17" s="504">
        <f t="shared" si="5"/>
        <v>0</v>
      </c>
      <c r="AC17" s="505" t="str">
        <f t="shared" si="6"/>
        <v>Moderado</v>
      </c>
      <c r="AD17" s="505">
        <f t="shared" si="3"/>
        <v>3</v>
      </c>
      <c r="AE17" s="506" t="b">
        <f t="shared" si="7"/>
        <v>0</v>
      </c>
      <c r="AF17" s="507" t="s">
        <v>69</v>
      </c>
    </row>
    <row r="18" spans="2:32" s="60" customFormat="1" ht="19.5" customHeight="1" x14ac:dyDescent="0.25">
      <c r="B18" s="431"/>
      <c r="C18" s="432"/>
      <c r="D18" s="511"/>
      <c r="E18" s="499" t="str">
        <f>'3-IDENTIFICACIÓN DEL RIESGO'!G26</f>
        <v>Riesgo 3</v>
      </c>
      <c r="F18" s="500"/>
      <c r="G18" s="501"/>
      <c r="H18" s="502" t="b">
        <f t="shared" si="0"/>
        <v>0</v>
      </c>
      <c r="I18" s="503"/>
      <c r="J18" s="503"/>
      <c r="K18" s="503"/>
      <c r="L18" s="503"/>
      <c r="M18" s="503"/>
      <c r="N18" s="503"/>
      <c r="O18" s="503"/>
      <c r="P18" s="503"/>
      <c r="Q18" s="503"/>
      <c r="R18" s="503"/>
      <c r="S18" s="503"/>
      <c r="T18" s="503"/>
      <c r="U18" s="503"/>
      <c r="V18" s="503"/>
      <c r="W18" s="503"/>
      <c r="X18" s="503"/>
      <c r="Y18" s="503"/>
      <c r="Z18" s="503"/>
      <c r="AA18" s="503"/>
      <c r="AB18" s="504">
        <f t="shared" si="5"/>
        <v>0</v>
      </c>
      <c r="AC18" s="505" t="str">
        <f t="shared" si="6"/>
        <v>Moderado</v>
      </c>
      <c r="AD18" s="505">
        <f t="shared" si="3"/>
        <v>3</v>
      </c>
      <c r="AE18" s="506" t="b">
        <f t="shared" si="7"/>
        <v>0</v>
      </c>
      <c r="AF18" s="507" t="s">
        <v>69</v>
      </c>
    </row>
    <row r="19" spans="2:32" s="60" customFormat="1" ht="19.5" customHeight="1" x14ac:dyDescent="0.25">
      <c r="B19" s="431"/>
      <c r="C19" s="432"/>
      <c r="D19" s="511"/>
      <c r="E19" s="499" t="str">
        <f>'3-IDENTIFICACIÓN DEL RIESGO'!G28</f>
        <v>Riesgo 4</v>
      </c>
      <c r="F19" s="500"/>
      <c r="G19" s="501"/>
      <c r="H19" s="502" t="b">
        <f t="shared" si="0"/>
        <v>0</v>
      </c>
      <c r="I19" s="503"/>
      <c r="J19" s="503"/>
      <c r="K19" s="503"/>
      <c r="L19" s="503"/>
      <c r="M19" s="503"/>
      <c r="N19" s="503"/>
      <c r="O19" s="503"/>
      <c r="P19" s="503"/>
      <c r="Q19" s="503"/>
      <c r="R19" s="503"/>
      <c r="S19" s="503"/>
      <c r="T19" s="503"/>
      <c r="U19" s="503"/>
      <c r="V19" s="503"/>
      <c r="W19" s="503"/>
      <c r="X19" s="503"/>
      <c r="Y19" s="503"/>
      <c r="Z19" s="503"/>
      <c r="AA19" s="503"/>
      <c r="AB19" s="504">
        <f t="shared" si="5"/>
        <v>0</v>
      </c>
      <c r="AC19" s="505" t="str">
        <f t="shared" si="6"/>
        <v>Moderado</v>
      </c>
      <c r="AD19" s="505">
        <f t="shared" si="3"/>
        <v>3</v>
      </c>
      <c r="AE19" s="506" t="b">
        <f t="shared" si="7"/>
        <v>0</v>
      </c>
      <c r="AF19" s="507" t="s">
        <v>69</v>
      </c>
    </row>
    <row r="20" spans="2:32" s="60" customFormat="1" ht="25.5" x14ac:dyDescent="0.25">
      <c r="B20" s="433"/>
      <c r="C20" s="434"/>
      <c r="D20" s="512"/>
      <c r="E20" s="499" t="str">
        <f>'3-IDENTIFICACIÓN DEL RIESGO'!G30</f>
        <v>Riesgo 5</v>
      </c>
      <c r="F20" s="500"/>
      <c r="G20" s="501"/>
      <c r="H20" s="502" t="b">
        <f t="shared" si="0"/>
        <v>0</v>
      </c>
      <c r="I20" s="503"/>
      <c r="J20" s="503"/>
      <c r="K20" s="503"/>
      <c r="L20" s="503"/>
      <c r="M20" s="503"/>
      <c r="N20" s="503"/>
      <c r="O20" s="503"/>
      <c r="P20" s="503"/>
      <c r="Q20" s="503"/>
      <c r="R20" s="503"/>
      <c r="S20" s="503"/>
      <c r="T20" s="503"/>
      <c r="U20" s="503"/>
      <c r="V20" s="503"/>
      <c r="W20" s="503"/>
      <c r="X20" s="503"/>
      <c r="Y20" s="503"/>
      <c r="Z20" s="503"/>
      <c r="AA20" s="503"/>
      <c r="AB20" s="504">
        <f t="shared" si="5"/>
        <v>0</v>
      </c>
      <c r="AC20" s="505" t="str">
        <f t="shared" si="6"/>
        <v>Moderado</v>
      </c>
      <c r="AD20" s="505">
        <f t="shared" si="3"/>
        <v>3</v>
      </c>
      <c r="AE20" s="506" t="b">
        <f t="shared" si="7"/>
        <v>0</v>
      </c>
      <c r="AF20" s="507" t="s">
        <v>69</v>
      </c>
    </row>
    <row r="21" spans="2:32" s="60" customFormat="1" ht="25.5" x14ac:dyDescent="0.25">
      <c r="B21" s="429" t="str">
        <f>'3-IDENTIFICACIÓN DEL RIESGO'!B32</f>
        <v>Inteligencia de la información.</v>
      </c>
      <c r="C21" s="430"/>
      <c r="D21" s="513" t="str">
        <f>'3-IDENTIFICACIÓN DEL RIESGO'!E32</f>
        <v>1. Dirección de Gestión del Ordenamiento Social de la Propiedad.
2. Oficina de Planeación.</v>
      </c>
      <c r="E21" s="499" t="str">
        <f>'3-IDENTIFICACIÓN DEL RIESGO'!G32</f>
        <v>Riesgo 1</v>
      </c>
      <c r="F21" s="500"/>
      <c r="G21" s="501"/>
      <c r="H21" s="502" t="b">
        <f t="shared" si="0"/>
        <v>0</v>
      </c>
      <c r="I21" s="503"/>
      <c r="J21" s="503"/>
      <c r="K21" s="503"/>
      <c r="L21" s="503"/>
      <c r="M21" s="503"/>
      <c r="N21" s="503"/>
      <c r="O21" s="503"/>
      <c r="P21" s="503"/>
      <c r="Q21" s="503"/>
      <c r="R21" s="503"/>
      <c r="S21" s="503"/>
      <c r="T21" s="503"/>
      <c r="U21" s="503"/>
      <c r="V21" s="503"/>
      <c r="W21" s="503"/>
      <c r="X21" s="503"/>
      <c r="Y21" s="503"/>
      <c r="Z21" s="503"/>
      <c r="AA21" s="503"/>
      <c r="AB21" s="504">
        <f t="shared" si="5"/>
        <v>0</v>
      </c>
      <c r="AC21" s="505" t="str">
        <f t="shared" si="6"/>
        <v>Moderado</v>
      </c>
      <c r="AD21" s="505">
        <f t="shared" si="3"/>
        <v>3</v>
      </c>
      <c r="AE21" s="506" t="b">
        <f t="shared" si="7"/>
        <v>0</v>
      </c>
      <c r="AF21" s="507" t="s">
        <v>69</v>
      </c>
    </row>
    <row r="22" spans="2:32" s="60" customFormat="1" ht="25.5" x14ac:dyDescent="0.25">
      <c r="B22" s="431"/>
      <c r="C22" s="432"/>
      <c r="D22" s="514"/>
      <c r="E22" s="499" t="str">
        <f>'3-IDENTIFICACIÓN DEL RIESGO'!G34</f>
        <v>Riesgo 2</v>
      </c>
      <c r="F22" s="500"/>
      <c r="G22" s="501"/>
      <c r="H22" s="502" t="b">
        <f t="shared" si="0"/>
        <v>0</v>
      </c>
      <c r="I22" s="503"/>
      <c r="J22" s="503"/>
      <c r="K22" s="503"/>
      <c r="L22" s="503"/>
      <c r="M22" s="503"/>
      <c r="N22" s="503"/>
      <c r="O22" s="503"/>
      <c r="P22" s="503"/>
      <c r="Q22" s="503"/>
      <c r="R22" s="503"/>
      <c r="S22" s="503"/>
      <c r="T22" s="503"/>
      <c r="U22" s="503"/>
      <c r="V22" s="503"/>
      <c r="W22" s="503"/>
      <c r="X22" s="503"/>
      <c r="Y22" s="503"/>
      <c r="Z22" s="503"/>
      <c r="AA22" s="503"/>
      <c r="AB22" s="504">
        <f t="shared" si="5"/>
        <v>0</v>
      </c>
      <c r="AC22" s="505" t="str">
        <f t="shared" si="6"/>
        <v>Moderado</v>
      </c>
      <c r="AD22" s="505">
        <f t="shared" si="3"/>
        <v>3</v>
      </c>
      <c r="AE22" s="506" t="b">
        <f t="shared" si="7"/>
        <v>0</v>
      </c>
      <c r="AF22" s="507" t="s">
        <v>69</v>
      </c>
    </row>
    <row r="23" spans="2:32" s="60" customFormat="1" ht="25.5" x14ac:dyDescent="0.25">
      <c r="B23" s="431"/>
      <c r="C23" s="432"/>
      <c r="D23" s="514"/>
      <c r="E23" s="499" t="str">
        <f>'3-IDENTIFICACIÓN DEL RIESGO'!G36</f>
        <v>Riesgo 3</v>
      </c>
      <c r="F23" s="500"/>
      <c r="G23" s="501"/>
      <c r="H23" s="502" t="b">
        <f t="shared" si="0"/>
        <v>0</v>
      </c>
      <c r="I23" s="503"/>
      <c r="J23" s="503"/>
      <c r="K23" s="503"/>
      <c r="L23" s="503"/>
      <c r="M23" s="503"/>
      <c r="N23" s="503"/>
      <c r="O23" s="503"/>
      <c r="P23" s="503"/>
      <c r="Q23" s="503"/>
      <c r="R23" s="503"/>
      <c r="S23" s="503"/>
      <c r="T23" s="503"/>
      <c r="U23" s="503"/>
      <c r="V23" s="503"/>
      <c r="W23" s="503"/>
      <c r="X23" s="503"/>
      <c r="Y23" s="503"/>
      <c r="Z23" s="503"/>
      <c r="AA23" s="503"/>
      <c r="AB23" s="504">
        <f t="shared" si="5"/>
        <v>0</v>
      </c>
      <c r="AC23" s="505" t="str">
        <f t="shared" si="6"/>
        <v>Moderado</v>
      </c>
      <c r="AD23" s="505">
        <f t="shared" si="3"/>
        <v>3</v>
      </c>
      <c r="AE23" s="506" t="b">
        <f t="shared" si="7"/>
        <v>0</v>
      </c>
      <c r="AF23" s="507" t="s">
        <v>69</v>
      </c>
    </row>
    <row r="24" spans="2:32" s="60" customFormat="1" ht="25.5" x14ac:dyDescent="0.25">
      <c r="B24" s="431"/>
      <c r="C24" s="432"/>
      <c r="D24" s="514"/>
      <c r="E24" s="499" t="str">
        <f>'3-IDENTIFICACIÓN DEL RIESGO'!G38</f>
        <v>Riesgo 4</v>
      </c>
      <c r="F24" s="500"/>
      <c r="G24" s="501"/>
      <c r="H24" s="502" t="b">
        <f t="shared" si="0"/>
        <v>0</v>
      </c>
      <c r="I24" s="503"/>
      <c r="J24" s="503"/>
      <c r="K24" s="503"/>
      <c r="L24" s="503"/>
      <c r="M24" s="503"/>
      <c r="N24" s="503"/>
      <c r="O24" s="503"/>
      <c r="P24" s="503"/>
      <c r="Q24" s="503"/>
      <c r="R24" s="503"/>
      <c r="S24" s="503"/>
      <c r="T24" s="503"/>
      <c r="U24" s="503"/>
      <c r="V24" s="503"/>
      <c r="W24" s="503"/>
      <c r="X24" s="503"/>
      <c r="Y24" s="503"/>
      <c r="Z24" s="503"/>
      <c r="AA24" s="503"/>
      <c r="AB24" s="504">
        <f t="shared" si="5"/>
        <v>0</v>
      </c>
      <c r="AC24" s="505" t="str">
        <f t="shared" si="6"/>
        <v>Moderado</v>
      </c>
      <c r="AD24" s="505">
        <f t="shared" si="3"/>
        <v>3</v>
      </c>
      <c r="AE24" s="506" t="b">
        <f t="shared" si="7"/>
        <v>0</v>
      </c>
      <c r="AF24" s="507" t="s">
        <v>69</v>
      </c>
    </row>
    <row r="25" spans="2:32" s="60" customFormat="1" ht="25.5" x14ac:dyDescent="0.25">
      <c r="B25" s="433"/>
      <c r="C25" s="434"/>
      <c r="D25" s="515"/>
      <c r="E25" s="499" t="str">
        <f>'3-IDENTIFICACIÓN DEL RIESGO'!G40</f>
        <v>Riesgo 5</v>
      </c>
      <c r="F25" s="500"/>
      <c r="G25" s="501"/>
      <c r="H25" s="502" t="b">
        <f t="shared" si="0"/>
        <v>0</v>
      </c>
      <c r="I25" s="503"/>
      <c r="J25" s="503"/>
      <c r="K25" s="503"/>
      <c r="L25" s="503"/>
      <c r="M25" s="503"/>
      <c r="N25" s="503"/>
      <c r="O25" s="503"/>
      <c r="P25" s="503"/>
      <c r="Q25" s="503"/>
      <c r="R25" s="503"/>
      <c r="S25" s="503"/>
      <c r="T25" s="503"/>
      <c r="U25" s="503"/>
      <c r="V25" s="503"/>
      <c r="W25" s="503"/>
      <c r="X25" s="503"/>
      <c r="Y25" s="503"/>
      <c r="Z25" s="503"/>
      <c r="AA25" s="503"/>
      <c r="AB25" s="504">
        <f t="shared" si="5"/>
        <v>0</v>
      </c>
      <c r="AC25" s="505" t="str">
        <f t="shared" si="6"/>
        <v>Moderado</v>
      </c>
      <c r="AD25" s="505">
        <f t="shared" si="3"/>
        <v>3</v>
      </c>
      <c r="AE25" s="506" t="b">
        <f t="shared" si="7"/>
        <v>0</v>
      </c>
      <c r="AF25" s="507" t="s">
        <v>69</v>
      </c>
    </row>
    <row r="26" spans="2:32" s="60" customFormat="1" ht="49.5" customHeight="1" x14ac:dyDescent="0.25">
      <c r="B26" s="429" t="str">
        <f>'3-IDENTIFICACIÓN DEL RIESGO'!B42</f>
        <v>Gestión del Modelo de Atención.</v>
      </c>
      <c r="C26" s="430"/>
      <c r="D26" s="513" t="str">
        <f>'3-IDENTIFICACIÓN DEL RIESGO'!E42</f>
        <v>1. Secretaría General.
2. Dirección de Gestión del Ordenamiento social de la Propiedad.
3. Dirección Acceso a Tierras.
4. Dirección Gestión Jurídica de Tierras.
5. Dirección Asuntos Étnicos.</v>
      </c>
      <c r="E26" s="499" t="str">
        <f>'3-IDENTIFICACIÓN DEL RIESGO'!G42</f>
        <v>La posibilidad de ocurrencia de hechos de concusión o cohecho en la atención a la ciudadanía en la UGT’S, PAT’S y cualquier ventanilla de atención al ciudadano.</v>
      </c>
      <c r="F26" s="500"/>
      <c r="G26" s="501" t="s">
        <v>18</v>
      </c>
      <c r="H26" s="502">
        <f t="shared" si="0"/>
        <v>4</v>
      </c>
      <c r="I26" s="503" t="s">
        <v>45</v>
      </c>
      <c r="J26" s="503" t="s">
        <v>45</v>
      </c>
      <c r="K26" s="503" t="s">
        <v>45</v>
      </c>
      <c r="L26" s="503" t="s">
        <v>45</v>
      </c>
      <c r="M26" s="503" t="s">
        <v>45</v>
      </c>
      <c r="N26" s="503" t="s">
        <v>45</v>
      </c>
      <c r="O26" s="503" t="s">
        <v>45</v>
      </c>
      <c r="P26" s="503" t="s">
        <v>46</v>
      </c>
      <c r="Q26" s="503" t="s">
        <v>45</v>
      </c>
      <c r="R26" s="503" t="s">
        <v>45</v>
      </c>
      <c r="S26" s="503" t="s">
        <v>45</v>
      </c>
      <c r="T26" s="503" t="s">
        <v>45</v>
      </c>
      <c r="U26" s="503" t="s">
        <v>45</v>
      </c>
      <c r="V26" s="503" t="s">
        <v>45</v>
      </c>
      <c r="W26" s="503" t="s">
        <v>45</v>
      </c>
      <c r="X26" s="503" t="s">
        <v>46</v>
      </c>
      <c r="Y26" s="503" t="s">
        <v>45</v>
      </c>
      <c r="Z26" s="503" t="s">
        <v>45</v>
      </c>
      <c r="AA26" s="503" t="s">
        <v>46</v>
      </c>
      <c r="AB26" s="504">
        <f t="shared" si="5"/>
        <v>16</v>
      </c>
      <c r="AC26" s="505" t="str">
        <f t="shared" si="6"/>
        <v>Catastrófico</v>
      </c>
      <c r="AD26" s="505">
        <f t="shared" si="3"/>
        <v>5</v>
      </c>
      <c r="AE26" s="506" t="str">
        <f t="shared" si="7"/>
        <v>Extremo</v>
      </c>
      <c r="AF26" s="507" t="s">
        <v>69</v>
      </c>
    </row>
    <row r="27" spans="2:32" s="60" customFormat="1" ht="25.5" x14ac:dyDescent="0.25">
      <c r="B27" s="431"/>
      <c r="C27" s="432"/>
      <c r="D27" s="514"/>
      <c r="E27" s="499" t="str">
        <f>'3-IDENTIFICACIÓN DEL RIESGO'!G44</f>
        <v>Riesgo 2</v>
      </c>
      <c r="F27" s="500"/>
      <c r="G27" s="501"/>
      <c r="H27" s="502" t="b">
        <f t="shared" si="0"/>
        <v>0</v>
      </c>
      <c r="I27" s="503"/>
      <c r="J27" s="503"/>
      <c r="K27" s="503"/>
      <c r="L27" s="503"/>
      <c r="M27" s="503"/>
      <c r="N27" s="503"/>
      <c r="O27" s="503"/>
      <c r="P27" s="503"/>
      <c r="Q27" s="503"/>
      <c r="R27" s="503"/>
      <c r="S27" s="503"/>
      <c r="T27" s="503"/>
      <c r="U27" s="503"/>
      <c r="V27" s="503"/>
      <c r="W27" s="503"/>
      <c r="X27" s="503"/>
      <c r="Y27" s="503"/>
      <c r="Z27" s="503"/>
      <c r="AA27" s="503"/>
      <c r="AB27" s="504">
        <f t="shared" si="5"/>
        <v>0</v>
      </c>
      <c r="AC27" s="505" t="str">
        <f t="shared" si="6"/>
        <v>Moderado</v>
      </c>
      <c r="AD27" s="505">
        <f t="shared" si="3"/>
        <v>3</v>
      </c>
      <c r="AE27" s="506" t="b">
        <f t="shared" si="7"/>
        <v>0</v>
      </c>
      <c r="AF27" s="507" t="s">
        <v>69</v>
      </c>
    </row>
    <row r="28" spans="2:32" s="60" customFormat="1" ht="25.5" x14ac:dyDescent="0.25">
      <c r="B28" s="431"/>
      <c r="C28" s="432"/>
      <c r="D28" s="514"/>
      <c r="E28" s="499" t="str">
        <f>'3-IDENTIFICACIÓN DEL RIESGO'!G46</f>
        <v>Riesgo 3</v>
      </c>
      <c r="F28" s="500"/>
      <c r="G28" s="501"/>
      <c r="H28" s="502" t="b">
        <f t="shared" si="0"/>
        <v>0</v>
      </c>
      <c r="I28" s="503"/>
      <c r="J28" s="503"/>
      <c r="K28" s="503"/>
      <c r="L28" s="503"/>
      <c r="M28" s="503"/>
      <c r="N28" s="503"/>
      <c r="O28" s="503"/>
      <c r="P28" s="503"/>
      <c r="Q28" s="503"/>
      <c r="R28" s="503"/>
      <c r="S28" s="503"/>
      <c r="T28" s="503"/>
      <c r="U28" s="503"/>
      <c r="V28" s="503"/>
      <c r="W28" s="503"/>
      <c r="X28" s="503"/>
      <c r="Y28" s="503"/>
      <c r="Z28" s="503"/>
      <c r="AA28" s="503"/>
      <c r="AB28" s="504">
        <f t="shared" si="5"/>
        <v>0</v>
      </c>
      <c r="AC28" s="505" t="str">
        <f t="shared" si="6"/>
        <v>Moderado</v>
      </c>
      <c r="AD28" s="505">
        <f t="shared" si="3"/>
        <v>3</v>
      </c>
      <c r="AE28" s="506" t="b">
        <f t="shared" si="7"/>
        <v>0</v>
      </c>
      <c r="AF28" s="507" t="s">
        <v>69</v>
      </c>
    </row>
    <row r="29" spans="2:32" s="60" customFormat="1" ht="25.5" x14ac:dyDescent="0.25">
      <c r="B29" s="431"/>
      <c r="C29" s="432"/>
      <c r="D29" s="514"/>
      <c r="E29" s="499" t="str">
        <f>'3-IDENTIFICACIÓN DEL RIESGO'!G48</f>
        <v>Riesgo 4</v>
      </c>
      <c r="F29" s="500"/>
      <c r="G29" s="501"/>
      <c r="H29" s="502" t="b">
        <f t="shared" si="0"/>
        <v>0</v>
      </c>
      <c r="I29" s="503"/>
      <c r="J29" s="503"/>
      <c r="K29" s="503"/>
      <c r="L29" s="503"/>
      <c r="M29" s="503"/>
      <c r="N29" s="503"/>
      <c r="O29" s="503"/>
      <c r="P29" s="503"/>
      <c r="Q29" s="503"/>
      <c r="R29" s="503"/>
      <c r="S29" s="503"/>
      <c r="T29" s="503"/>
      <c r="U29" s="503"/>
      <c r="V29" s="503"/>
      <c r="W29" s="503"/>
      <c r="X29" s="503"/>
      <c r="Y29" s="503"/>
      <c r="Z29" s="503"/>
      <c r="AA29" s="503"/>
      <c r="AB29" s="504">
        <f t="shared" si="5"/>
        <v>0</v>
      </c>
      <c r="AC29" s="505" t="str">
        <f t="shared" si="6"/>
        <v>Moderado</v>
      </c>
      <c r="AD29" s="505">
        <f t="shared" si="3"/>
        <v>3</v>
      </c>
      <c r="AE29" s="506" t="b">
        <f t="shared" si="7"/>
        <v>0</v>
      </c>
      <c r="AF29" s="507" t="s">
        <v>69</v>
      </c>
    </row>
    <row r="30" spans="2:32" s="60" customFormat="1" ht="25.5" x14ac:dyDescent="0.25">
      <c r="B30" s="433"/>
      <c r="C30" s="434"/>
      <c r="D30" s="515"/>
      <c r="E30" s="499" t="str">
        <f>'3-IDENTIFICACIÓN DEL RIESGO'!G50</f>
        <v>Riesgo 5</v>
      </c>
      <c r="F30" s="500"/>
      <c r="G30" s="501"/>
      <c r="H30" s="502" t="b">
        <f t="shared" si="0"/>
        <v>0</v>
      </c>
      <c r="I30" s="503"/>
      <c r="J30" s="503"/>
      <c r="K30" s="503"/>
      <c r="L30" s="503"/>
      <c r="M30" s="503"/>
      <c r="N30" s="503"/>
      <c r="O30" s="503"/>
      <c r="P30" s="503"/>
      <c r="Q30" s="503"/>
      <c r="R30" s="503"/>
      <c r="S30" s="503"/>
      <c r="T30" s="503"/>
      <c r="U30" s="503"/>
      <c r="V30" s="503"/>
      <c r="W30" s="503"/>
      <c r="X30" s="503"/>
      <c r="Y30" s="503"/>
      <c r="Z30" s="503"/>
      <c r="AA30" s="503"/>
      <c r="AB30" s="504">
        <f t="shared" si="5"/>
        <v>0</v>
      </c>
      <c r="AC30" s="505" t="str">
        <f t="shared" si="6"/>
        <v>Moderado</v>
      </c>
      <c r="AD30" s="505">
        <f t="shared" si="3"/>
        <v>3</v>
      </c>
      <c r="AE30" s="506" t="b">
        <f t="shared" si="7"/>
        <v>0</v>
      </c>
      <c r="AF30" s="507" t="s">
        <v>69</v>
      </c>
    </row>
    <row r="31" spans="2:32" s="60" customFormat="1" ht="51.75" customHeight="1" x14ac:dyDescent="0.25">
      <c r="B31" s="429" t="str">
        <f>'3-IDENTIFICACIÓN DEL RIESGO'!B52</f>
        <v>Planificación del Ordenamiento Social de la Propiedad</v>
      </c>
      <c r="C31" s="430"/>
      <c r="D31" s="513"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E31" s="499" t="str">
        <f>'3-IDENTIFICACIÓN DEL RIESGO'!G52</f>
        <v>Posibilidad de trafico de influencias en el levantamiento de información durante la implementación de Planes de Ordenamiento Social de la Propiedad para favorecer a terceros.</v>
      </c>
      <c r="F31" s="500"/>
      <c r="G31" s="501" t="s">
        <v>22</v>
      </c>
      <c r="H31" s="502">
        <f t="shared" si="0"/>
        <v>3</v>
      </c>
      <c r="I31" s="503" t="s">
        <v>45</v>
      </c>
      <c r="J31" s="503" t="s">
        <v>46</v>
      </c>
      <c r="K31" s="503" t="s">
        <v>45</v>
      </c>
      <c r="L31" s="503" t="s">
        <v>45</v>
      </c>
      <c r="M31" s="503" t="s">
        <v>45</v>
      </c>
      <c r="N31" s="503" t="s">
        <v>45</v>
      </c>
      <c r="O31" s="503" t="s">
        <v>45</v>
      </c>
      <c r="P31" s="503" t="s">
        <v>45</v>
      </c>
      <c r="Q31" s="503" t="s">
        <v>45</v>
      </c>
      <c r="R31" s="503" t="s">
        <v>45</v>
      </c>
      <c r="S31" s="503" t="s">
        <v>45</v>
      </c>
      <c r="T31" s="503" t="s">
        <v>45</v>
      </c>
      <c r="U31" s="503" t="s">
        <v>45</v>
      </c>
      <c r="V31" s="503" t="s">
        <v>45</v>
      </c>
      <c r="W31" s="503" t="s">
        <v>45</v>
      </c>
      <c r="X31" s="503" t="s">
        <v>46</v>
      </c>
      <c r="Y31" s="503" t="s">
        <v>46</v>
      </c>
      <c r="Z31" s="503" t="s">
        <v>45</v>
      </c>
      <c r="AA31" s="503" t="s">
        <v>46</v>
      </c>
      <c r="AB31" s="504">
        <f t="shared" si="5"/>
        <v>15</v>
      </c>
      <c r="AC31" s="505" t="str">
        <f t="shared" si="6"/>
        <v>Catastrófico</v>
      </c>
      <c r="AD31" s="505">
        <f t="shared" si="3"/>
        <v>5</v>
      </c>
      <c r="AE31" s="506" t="str">
        <f t="shared" si="7"/>
        <v>Extremo</v>
      </c>
      <c r="AF31" s="507" t="s">
        <v>69</v>
      </c>
    </row>
    <row r="32" spans="2:32" s="60" customFormat="1" ht="47.25" customHeight="1" x14ac:dyDescent="0.25">
      <c r="B32" s="431"/>
      <c r="C32" s="432"/>
      <c r="D32" s="514"/>
      <c r="E32" s="499" t="str">
        <f>'3-IDENTIFICACIÓN DEL RIESGO'!G54</f>
        <v>Posibilidad de concusión o cohecho por inscripción, valoración y calificación en el Registro de Sujetos de Ordenamiento</v>
      </c>
      <c r="F32" s="500"/>
      <c r="G32" s="501" t="s">
        <v>22</v>
      </c>
      <c r="H32" s="502">
        <f t="shared" si="0"/>
        <v>3</v>
      </c>
      <c r="I32" s="503" t="s">
        <v>45</v>
      </c>
      <c r="J32" s="503" t="s">
        <v>46</v>
      </c>
      <c r="K32" s="503" t="s">
        <v>45</v>
      </c>
      <c r="L32" s="503" t="s">
        <v>45</v>
      </c>
      <c r="M32" s="503" t="s">
        <v>45</v>
      </c>
      <c r="N32" s="503" t="s">
        <v>45</v>
      </c>
      <c r="O32" s="503" t="s">
        <v>45</v>
      </c>
      <c r="P32" s="503" t="s">
        <v>45</v>
      </c>
      <c r="Q32" s="503" t="s">
        <v>45</v>
      </c>
      <c r="R32" s="503" t="s">
        <v>45</v>
      </c>
      <c r="S32" s="503" t="s">
        <v>45</v>
      </c>
      <c r="T32" s="503" t="s">
        <v>45</v>
      </c>
      <c r="U32" s="503" t="s">
        <v>45</v>
      </c>
      <c r="V32" s="503" t="s">
        <v>45</v>
      </c>
      <c r="W32" s="503" t="s">
        <v>45</v>
      </c>
      <c r="X32" s="503" t="s">
        <v>46</v>
      </c>
      <c r="Y32" s="503" t="s">
        <v>46</v>
      </c>
      <c r="Z32" s="503" t="s">
        <v>45</v>
      </c>
      <c r="AA32" s="503" t="s">
        <v>46</v>
      </c>
      <c r="AB32" s="504">
        <f t="shared" si="5"/>
        <v>15</v>
      </c>
      <c r="AC32" s="505" t="str">
        <f t="shared" si="6"/>
        <v>Catastrófico</v>
      </c>
      <c r="AD32" s="505">
        <f t="shared" si="3"/>
        <v>5</v>
      </c>
      <c r="AE32" s="506" t="str">
        <f t="shared" si="7"/>
        <v>Extremo</v>
      </c>
      <c r="AF32" s="507" t="s">
        <v>69</v>
      </c>
    </row>
    <row r="33" spans="2:32" s="60" customFormat="1" ht="63" customHeight="1" x14ac:dyDescent="0.25">
      <c r="B33" s="431"/>
      <c r="C33" s="432"/>
      <c r="D33" s="514"/>
      <c r="E33" s="499" t="str">
        <f>'3-IDENTIFICACIÓN DEL RIESGO'!G56</f>
        <v>Posibilidad de prevaricato por inscripción, valoración y calificación en el Registro de Sujetos de Ordenamiento</v>
      </c>
      <c r="F33" s="500"/>
      <c r="G33" s="501" t="s">
        <v>22</v>
      </c>
      <c r="H33" s="502">
        <f t="shared" si="0"/>
        <v>3</v>
      </c>
      <c r="I33" s="503" t="s">
        <v>45</v>
      </c>
      <c r="J33" s="503" t="s">
        <v>46</v>
      </c>
      <c r="K33" s="503" t="s">
        <v>45</v>
      </c>
      <c r="L33" s="503" t="s">
        <v>45</v>
      </c>
      <c r="M33" s="503" t="s">
        <v>45</v>
      </c>
      <c r="N33" s="503" t="s">
        <v>45</v>
      </c>
      <c r="O33" s="503" t="s">
        <v>46</v>
      </c>
      <c r="P33" s="503" t="s">
        <v>45</v>
      </c>
      <c r="Q33" s="503" t="s">
        <v>45</v>
      </c>
      <c r="R33" s="503" t="s">
        <v>45</v>
      </c>
      <c r="S33" s="503" t="s">
        <v>45</v>
      </c>
      <c r="T33" s="503" t="s">
        <v>45</v>
      </c>
      <c r="U33" s="503" t="s">
        <v>45</v>
      </c>
      <c r="V33" s="503" t="s">
        <v>45</v>
      </c>
      <c r="W33" s="503" t="s">
        <v>45</v>
      </c>
      <c r="X33" s="503" t="s">
        <v>46</v>
      </c>
      <c r="Y33" s="503" t="s">
        <v>46</v>
      </c>
      <c r="Z33" s="503" t="s">
        <v>45</v>
      </c>
      <c r="AA33" s="503" t="s">
        <v>46</v>
      </c>
      <c r="AB33" s="504">
        <f t="shared" si="5"/>
        <v>14</v>
      </c>
      <c r="AC33" s="505" t="str">
        <f t="shared" si="6"/>
        <v>Catastrófico</v>
      </c>
      <c r="AD33" s="505">
        <f t="shared" si="3"/>
        <v>5</v>
      </c>
      <c r="AE33" s="506" t="str">
        <f t="shared" si="7"/>
        <v>Extremo</v>
      </c>
      <c r="AF33" s="507" t="s">
        <v>69</v>
      </c>
    </row>
    <row r="34" spans="2:32" s="60" customFormat="1" ht="25.5" x14ac:dyDescent="0.25">
      <c r="B34" s="431"/>
      <c r="C34" s="432"/>
      <c r="D34" s="514"/>
      <c r="E34" s="499" t="str">
        <f>'3-IDENTIFICACIÓN DEL RIESGO'!G58</f>
        <v>Riesgo 4</v>
      </c>
      <c r="F34" s="500"/>
      <c r="G34" s="501"/>
      <c r="H34" s="502" t="b">
        <f t="shared" si="0"/>
        <v>0</v>
      </c>
      <c r="I34" s="503"/>
      <c r="J34" s="503"/>
      <c r="K34" s="503"/>
      <c r="L34" s="503"/>
      <c r="M34" s="503"/>
      <c r="N34" s="503"/>
      <c r="O34" s="503"/>
      <c r="P34" s="503"/>
      <c r="Q34" s="503"/>
      <c r="R34" s="503"/>
      <c r="S34" s="503"/>
      <c r="T34" s="503"/>
      <c r="U34" s="503"/>
      <c r="V34" s="503"/>
      <c r="W34" s="503"/>
      <c r="X34" s="503"/>
      <c r="Y34" s="503"/>
      <c r="Z34" s="503"/>
      <c r="AA34" s="503"/>
      <c r="AB34" s="504">
        <f t="shared" si="5"/>
        <v>0</v>
      </c>
      <c r="AC34" s="505" t="str">
        <f t="shared" si="6"/>
        <v>Moderado</v>
      </c>
      <c r="AD34" s="505">
        <f t="shared" si="3"/>
        <v>3</v>
      </c>
      <c r="AE34" s="506" t="b">
        <f t="shared" si="7"/>
        <v>0</v>
      </c>
      <c r="AF34" s="507" t="s">
        <v>69</v>
      </c>
    </row>
    <row r="35" spans="2:32" s="60" customFormat="1" ht="32.25" customHeight="1" x14ac:dyDescent="0.25">
      <c r="B35" s="433"/>
      <c r="C35" s="434"/>
      <c r="D35" s="515"/>
      <c r="E35" s="499" t="str">
        <f>'3-IDENTIFICACIÓN DEL RIESGO'!G60</f>
        <v>Riesgo 5</v>
      </c>
      <c r="F35" s="500"/>
      <c r="G35" s="501"/>
      <c r="H35" s="502" t="b">
        <f t="shared" si="0"/>
        <v>0</v>
      </c>
      <c r="I35" s="503"/>
      <c r="J35" s="503"/>
      <c r="K35" s="503"/>
      <c r="L35" s="503"/>
      <c r="M35" s="503"/>
      <c r="N35" s="503"/>
      <c r="O35" s="503"/>
      <c r="P35" s="503"/>
      <c r="Q35" s="503"/>
      <c r="R35" s="503"/>
      <c r="S35" s="503"/>
      <c r="T35" s="503"/>
      <c r="U35" s="503"/>
      <c r="V35" s="503"/>
      <c r="W35" s="503"/>
      <c r="X35" s="503"/>
      <c r="Y35" s="503"/>
      <c r="Z35" s="503"/>
      <c r="AA35" s="503"/>
      <c r="AB35" s="504">
        <f t="shared" si="5"/>
        <v>0</v>
      </c>
      <c r="AC35" s="505" t="str">
        <f t="shared" si="6"/>
        <v>Moderado</v>
      </c>
      <c r="AD35" s="505">
        <f t="shared" si="3"/>
        <v>3</v>
      </c>
      <c r="AE35" s="506" t="b">
        <f t="shared" si="7"/>
        <v>0</v>
      </c>
      <c r="AF35" s="507" t="s">
        <v>69</v>
      </c>
    </row>
    <row r="36" spans="2:32" s="60" customFormat="1" ht="77.25" customHeight="1" x14ac:dyDescent="0.25">
      <c r="B36" s="429" t="str">
        <f>'3-IDENTIFICACIÓN DEL RIESGO'!B62</f>
        <v>Seguridad Jurídica sobre la Titularidad de la Tierra y los Territorios</v>
      </c>
      <c r="C36" s="430"/>
      <c r="D36" s="513" t="str">
        <f>'3-IDENTIFICACIÓN DEL RIESGO'!E62</f>
        <v>1. Dirección de Gestión Jurídica de Tierras.
2. Subdirección de procesos Agrarios y Gestión Jurídica.
3. Subdirección de seguridad Jurídica.
4. Dirección Asuntos Étnicos.
5. Subdirección Asuntos Étnicos.</v>
      </c>
      <c r="E36" s="499"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F36" s="500"/>
      <c r="G36" s="501" t="s">
        <v>24</v>
      </c>
      <c r="H36" s="502">
        <f t="shared" si="0"/>
        <v>1</v>
      </c>
      <c r="I36" s="516" t="s">
        <v>45</v>
      </c>
      <c r="J36" s="516" t="s">
        <v>45</v>
      </c>
      <c r="K36" s="516" t="s">
        <v>45</v>
      </c>
      <c r="L36" s="516" t="s">
        <v>46</v>
      </c>
      <c r="M36" s="516" t="s">
        <v>45</v>
      </c>
      <c r="N36" s="516" t="s">
        <v>45</v>
      </c>
      <c r="O36" s="516" t="s">
        <v>45</v>
      </c>
      <c r="P36" s="516" t="s">
        <v>45</v>
      </c>
      <c r="Q36" s="516" t="s">
        <v>45</v>
      </c>
      <c r="R36" s="516" t="s">
        <v>45</v>
      </c>
      <c r="S36" s="516" t="s">
        <v>45</v>
      </c>
      <c r="T36" s="516" t="s">
        <v>45</v>
      </c>
      <c r="U36" s="516" t="s">
        <v>45</v>
      </c>
      <c r="V36" s="516" t="s">
        <v>45</v>
      </c>
      <c r="W36" s="516" t="s">
        <v>45</v>
      </c>
      <c r="X36" s="516" t="s">
        <v>46</v>
      </c>
      <c r="Y36" s="516" t="s">
        <v>45</v>
      </c>
      <c r="Z36" s="516" t="s">
        <v>46</v>
      </c>
      <c r="AA36" s="516" t="s">
        <v>45</v>
      </c>
      <c r="AB36" s="504">
        <f t="shared" si="5"/>
        <v>16</v>
      </c>
      <c r="AC36" s="505" t="str">
        <f t="shared" si="6"/>
        <v>Catastrófico</v>
      </c>
      <c r="AD36" s="505">
        <f t="shared" si="3"/>
        <v>5</v>
      </c>
      <c r="AE36" s="506" t="str">
        <f t="shared" si="7"/>
        <v>Extremo</v>
      </c>
      <c r="AF36" s="507" t="s">
        <v>69</v>
      </c>
    </row>
    <row r="37" spans="2:32" s="60" customFormat="1" ht="85.5" customHeight="1" x14ac:dyDescent="0.25">
      <c r="B37" s="431"/>
      <c r="C37" s="432"/>
      <c r="D37" s="514"/>
      <c r="E37" s="499"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F37" s="500"/>
      <c r="G37" s="501" t="s">
        <v>24</v>
      </c>
      <c r="H37" s="502">
        <f t="shared" si="0"/>
        <v>1</v>
      </c>
      <c r="I37" s="516" t="s">
        <v>45</v>
      </c>
      <c r="J37" s="516" t="s">
        <v>45</v>
      </c>
      <c r="K37" s="516" t="s">
        <v>45</v>
      </c>
      <c r="L37" s="516" t="s">
        <v>46</v>
      </c>
      <c r="M37" s="516" t="s">
        <v>45</v>
      </c>
      <c r="N37" s="516" t="s">
        <v>45</v>
      </c>
      <c r="O37" s="516" t="s">
        <v>45</v>
      </c>
      <c r="P37" s="516" t="s">
        <v>45</v>
      </c>
      <c r="Q37" s="516" t="s">
        <v>45</v>
      </c>
      <c r="R37" s="516" t="s">
        <v>45</v>
      </c>
      <c r="S37" s="516" t="s">
        <v>45</v>
      </c>
      <c r="T37" s="516" t="s">
        <v>45</v>
      </c>
      <c r="U37" s="516" t="s">
        <v>45</v>
      </c>
      <c r="V37" s="516" t="s">
        <v>45</v>
      </c>
      <c r="W37" s="516" t="s">
        <v>45</v>
      </c>
      <c r="X37" s="516" t="s">
        <v>46</v>
      </c>
      <c r="Y37" s="516" t="s">
        <v>45</v>
      </c>
      <c r="Z37" s="516" t="s">
        <v>46</v>
      </c>
      <c r="AA37" s="516" t="s">
        <v>45</v>
      </c>
      <c r="AB37" s="504">
        <f t="shared" si="5"/>
        <v>16</v>
      </c>
      <c r="AC37" s="505" t="str">
        <f t="shared" si="6"/>
        <v>Catastrófico</v>
      </c>
      <c r="AD37" s="505">
        <f t="shared" si="3"/>
        <v>5</v>
      </c>
      <c r="AE37" s="506" t="str">
        <f t="shared" si="7"/>
        <v>Extremo</v>
      </c>
      <c r="AF37" s="507" t="s">
        <v>69</v>
      </c>
    </row>
    <row r="38" spans="2:32" s="60" customFormat="1" ht="25.5" x14ac:dyDescent="0.25">
      <c r="B38" s="431"/>
      <c r="C38" s="432"/>
      <c r="D38" s="514"/>
      <c r="E38" s="499" t="str">
        <f>'3-IDENTIFICACIÓN DEL RIESGO'!G66</f>
        <v>Riesgo 3</v>
      </c>
      <c r="F38" s="500"/>
      <c r="G38" s="501"/>
      <c r="H38" s="502" t="b">
        <f t="shared" si="0"/>
        <v>0</v>
      </c>
      <c r="I38" s="503"/>
      <c r="J38" s="503"/>
      <c r="K38" s="503"/>
      <c r="L38" s="503"/>
      <c r="M38" s="503"/>
      <c r="N38" s="503"/>
      <c r="O38" s="503"/>
      <c r="P38" s="503"/>
      <c r="Q38" s="503"/>
      <c r="R38" s="503"/>
      <c r="S38" s="503"/>
      <c r="T38" s="503"/>
      <c r="U38" s="503"/>
      <c r="V38" s="503"/>
      <c r="W38" s="503"/>
      <c r="X38" s="503"/>
      <c r="Y38" s="503"/>
      <c r="Z38" s="503"/>
      <c r="AA38" s="503"/>
      <c r="AB38" s="504">
        <f t="shared" si="5"/>
        <v>0</v>
      </c>
      <c r="AC38" s="505" t="str">
        <f t="shared" si="6"/>
        <v>Moderado</v>
      </c>
      <c r="AD38" s="505">
        <f t="shared" si="3"/>
        <v>3</v>
      </c>
      <c r="AE38" s="506" t="b">
        <f t="shared" si="7"/>
        <v>0</v>
      </c>
      <c r="AF38" s="507" t="s">
        <v>69</v>
      </c>
    </row>
    <row r="39" spans="2:32" s="60" customFormat="1" ht="25.5" x14ac:dyDescent="0.25">
      <c r="B39" s="431"/>
      <c r="C39" s="432"/>
      <c r="D39" s="514"/>
      <c r="E39" s="499" t="str">
        <f>'3-IDENTIFICACIÓN DEL RIESGO'!G68</f>
        <v>Riesgo 4</v>
      </c>
      <c r="F39" s="500"/>
      <c r="G39" s="501"/>
      <c r="H39" s="502" t="b">
        <f t="shared" si="0"/>
        <v>0</v>
      </c>
      <c r="I39" s="503"/>
      <c r="J39" s="503"/>
      <c r="K39" s="503"/>
      <c r="L39" s="503"/>
      <c r="M39" s="503"/>
      <c r="N39" s="503"/>
      <c r="O39" s="503"/>
      <c r="P39" s="503"/>
      <c r="Q39" s="503"/>
      <c r="R39" s="503"/>
      <c r="S39" s="503"/>
      <c r="T39" s="503"/>
      <c r="U39" s="503"/>
      <c r="V39" s="503"/>
      <c r="W39" s="503"/>
      <c r="X39" s="503"/>
      <c r="Y39" s="503"/>
      <c r="Z39" s="503"/>
      <c r="AA39" s="503"/>
      <c r="AB39" s="504">
        <f t="shared" si="5"/>
        <v>0</v>
      </c>
      <c r="AC39" s="505" t="str">
        <f t="shared" si="6"/>
        <v>Moderado</v>
      </c>
      <c r="AD39" s="505">
        <f t="shared" si="3"/>
        <v>3</v>
      </c>
      <c r="AE39" s="506" t="b">
        <f t="shared" si="7"/>
        <v>0</v>
      </c>
      <c r="AF39" s="507" t="s">
        <v>69</v>
      </c>
    </row>
    <row r="40" spans="2:32" s="60" customFormat="1" ht="25.5" x14ac:dyDescent="0.25">
      <c r="B40" s="433"/>
      <c r="C40" s="434"/>
      <c r="D40" s="515"/>
      <c r="E40" s="499" t="str">
        <f>'3-IDENTIFICACIÓN DEL RIESGO'!G70</f>
        <v>Riesgo 5</v>
      </c>
      <c r="F40" s="500"/>
      <c r="G40" s="501"/>
      <c r="H40" s="502" t="b">
        <f t="shared" si="0"/>
        <v>0</v>
      </c>
      <c r="I40" s="503"/>
      <c r="J40" s="503"/>
      <c r="K40" s="503"/>
      <c r="L40" s="503"/>
      <c r="M40" s="503"/>
      <c r="N40" s="503"/>
      <c r="O40" s="503"/>
      <c r="P40" s="503"/>
      <c r="Q40" s="503"/>
      <c r="R40" s="503"/>
      <c r="S40" s="503"/>
      <c r="T40" s="503"/>
      <c r="U40" s="503"/>
      <c r="V40" s="503"/>
      <c r="W40" s="503"/>
      <c r="X40" s="503"/>
      <c r="Y40" s="503"/>
      <c r="Z40" s="503"/>
      <c r="AA40" s="503"/>
      <c r="AB40" s="504">
        <f t="shared" si="5"/>
        <v>0</v>
      </c>
      <c r="AC40" s="505" t="str">
        <f t="shared" si="6"/>
        <v>Moderado</v>
      </c>
      <c r="AD40" s="505">
        <f t="shared" si="3"/>
        <v>3</v>
      </c>
      <c r="AE40" s="506" t="b">
        <f t="shared" si="7"/>
        <v>0</v>
      </c>
      <c r="AF40" s="507" t="s">
        <v>69</v>
      </c>
    </row>
    <row r="41" spans="2:32" s="60" customFormat="1" ht="48" customHeight="1" x14ac:dyDescent="0.25">
      <c r="B41" s="429" t="str">
        <f>'3-IDENTIFICACIÓN DEL RIESGO'!B72</f>
        <v>Acceso a la Propiedad de la Tierra y los Territorios</v>
      </c>
      <c r="C41" s="430"/>
      <c r="D41" s="513"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E41" s="499"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F41" s="500"/>
      <c r="G41" s="501" t="s">
        <v>18</v>
      </c>
      <c r="H41" s="502">
        <f t="shared" si="0"/>
        <v>4</v>
      </c>
      <c r="I41" s="517" t="s">
        <v>45</v>
      </c>
      <c r="J41" s="517" t="s">
        <v>45</v>
      </c>
      <c r="K41" s="517" t="s">
        <v>45</v>
      </c>
      <c r="L41" s="517" t="s">
        <v>45</v>
      </c>
      <c r="M41" s="517" t="s">
        <v>45</v>
      </c>
      <c r="N41" s="517" t="s">
        <v>45</v>
      </c>
      <c r="O41" s="517" t="s">
        <v>45</v>
      </c>
      <c r="P41" s="517" t="s">
        <v>45</v>
      </c>
      <c r="Q41" s="517" t="s">
        <v>45</v>
      </c>
      <c r="R41" s="517" t="s">
        <v>45</v>
      </c>
      <c r="S41" s="517" t="s">
        <v>45</v>
      </c>
      <c r="T41" s="517" t="s">
        <v>45</v>
      </c>
      <c r="U41" s="517" t="s">
        <v>45</v>
      </c>
      <c r="V41" s="517" t="s">
        <v>45</v>
      </c>
      <c r="W41" s="517" t="s">
        <v>45</v>
      </c>
      <c r="X41" s="517" t="s">
        <v>46</v>
      </c>
      <c r="Y41" s="517" t="s">
        <v>45</v>
      </c>
      <c r="Z41" s="517" t="s">
        <v>45</v>
      </c>
      <c r="AA41" s="517" t="s">
        <v>45</v>
      </c>
      <c r="AB41" s="504">
        <f t="shared" si="5"/>
        <v>18</v>
      </c>
      <c r="AC41" s="505" t="str">
        <f t="shared" si="6"/>
        <v>Catastrófico</v>
      </c>
      <c r="AD41" s="505">
        <f t="shared" si="3"/>
        <v>5</v>
      </c>
      <c r="AE41" s="506" t="str">
        <f t="shared" si="7"/>
        <v>Extremo</v>
      </c>
      <c r="AF41" s="507" t="s">
        <v>69</v>
      </c>
    </row>
    <row r="42" spans="2:32" s="60" customFormat="1" ht="74.25" customHeight="1" x14ac:dyDescent="0.25">
      <c r="B42" s="431"/>
      <c r="C42" s="432"/>
      <c r="D42" s="514"/>
      <c r="E42" s="499"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F42" s="500"/>
      <c r="G42" s="501" t="s">
        <v>24</v>
      </c>
      <c r="H42" s="502">
        <f t="shared" si="0"/>
        <v>1</v>
      </c>
      <c r="I42" s="517" t="s">
        <v>45</v>
      </c>
      <c r="J42" s="517" t="s">
        <v>45</v>
      </c>
      <c r="K42" s="517" t="s">
        <v>45</v>
      </c>
      <c r="L42" s="517" t="s">
        <v>45</v>
      </c>
      <c r="M42" s="517" t="s">
        <v>45</v>
      </c>
      <c r="N42" s="517" t="s">
        <v>45</v>
      </c>
      <c r="O42" s="517" t="s">
        <v>45</v>
      </c>
      <c r="P42" s="517" t="s">
        <v>45</v>
      </c>
      <c r="Q42" s="517" t="s">
        <v>45</v>
      </c>
      <c r="R42" s="517" t="s">
        <v>45</v>
      </c>
      <c r="S42" s="517" t="s">
        <v>45</v>
      </c>
      <c r="T42" s="517" t="s">
        <v>45</v>
      </c>
      <c r="U42" s="517" t="s">
        <v>45</v>
      </c>
      <c r="V42" s="517" t="s">
        <v>45</v>
      </c>
      <c r="W42" s="517" t="s">
        <v>45</v>
      </c>
      <c r="X42" s="517" t="s">
        <v>46</v>
      </c>
      <c r="Y42" s="517" t="s">
        <v>45</v>
      </c>
      <c r="Z42" s="517" t="s">
        <v>45</v>
      </c>
      <c r="AA42" s="517" t="s">
        <v>45</v>
      </c>
      <c r="AB42" s="504">
        <f t="shared" si="5"/>
        <v>18</v>
      </c>
      <c r="AC42" s="505" t="str">
        <f t="shared" si="6"/>
        <v>Catastrófico</v>
      </c>
      <c r="AD42" s="505">
        <f t="shared" si="3"/>
        <v>5</v>
      </c>
      <c r="AE42" s="506" t="str">
        <f t="shared" si="7"/>
        <v>Extremo</v>
      </c>
      <c r="AF42" s="507" t="s">
        <v>69</v>
      </c>
    </row>
    <row r="43" spans="2:32" s="60" customFormat="1" ht="81.75" customHeight="1" x14ac:dyDescent="0.25">
      <c r="B43" s="431"/>
      <c r="C43" s="432"/>
      <c r="D43" s="514"/>
      <c r="E43" s="499"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F43" s="500"/>
      <c r="G43" s="501" t="s">
        <v>18</v>
      </c>
      <c r="H43" s="502">
        <f t="shared" si="0"/>
        <v>4</v>
      </c>
      <c r="I43" s="517" t="s">
        <v>45</v>
      </c>
      <c r="J43" s="517" t="s">
        <v>45</v>
      </c>
      <c r="K43" s="517" t="s">
        <v>45</v>
      </c>
      <c r="L43" s="517" t="s">
        <v>45</v>
      </c>
      <c r="M43" s="517" t="s">
        <v>45</v>
      </c>
      <c r="N43" s="517" t="s">
        <v>45</v>
      </c>
      <c r="O43" s="517" t="s">
        <v>45</v>
      </c>
      <c r="P43" s="517" t="s">
        <v>45</v>
      </c>
      <c r="Q43" s="517" t="s">
        <v>46</v>
      </c>
      <c r="R43" s="517" t="s">
        <v>45</v>
      </c>
      <c r="S43" s="517" t="s">
        <v>45</v>
      </c>
      <c r="T43" s="517" t="s">
        <v>45</v>
      </c>
      <c r="U43" s="517" t="s">
        <v>45</v>
      </c>
      <c r="V43" s="517" t="s">
        <v>45</v>
      </c>
      <c r="W43" s="517" t="s">
        <v>45</v>
      </c>
      <c r="X43" s="517" t="s">
        <v>46</v>
      </c>
      <c r="Y43" s="517" t="s">
        <v>45</v>
      </c>
      <c r="Z43" s="517" t="s">
        <v>45</v>
      </c>
      <c r="AA43" s="517" t="s">
        <v>46</v>
      </c>
      <c r="AB43" s="504">
        <f t="shared" si="5"/>
        <v>16</v>
      </c>
      <c r="AC43" s="505" t="str">
        <f t="shared" si="6"/>
        <v>Catastrófico</v>
      </c>
      <c r="AD43" s="505">
        <f t="shared" si="3"/>
        <v>5</v>
      </c>
      <c r="AE43" s="506" t="str">
        <f t="shared" si="7"/>
        <v>Extremo</v>
      </c>
      <c r="AF43" s="507" t="s">
        <v>69</v>
      </c>
    </row>
    <row r="44" spans="2:32" s="60" customFormat="1" ht="74.25" customHeight="1" x14ac:dyDescent="0.25">
      <c r="B44" s="431"/>
      <c r="C44" s="432"/>
      <c r="D44" s="514"/>
      <c r="E44" s="499"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F44" s="500"/>
      <c r="G44" s="501" t="s">
        <v>18</v>
      </c>
      <c r="H44" s="502">
        <f t="shared" si="0"/>
        <v>4</v>
      </c>
      <c r="I44" s="517" t="s">
        <v>45</v>
      </c>
      <c r="J44" s="517" t="s">
        <v>45</v>
      </c>
      <c r="K44" s="517" t="s">
        <v>45</v>
      </c>
      <c r="L44" s="517" t="s">
        <v>45</v>
      </c>
      <c r="M44" s="517" t="s">
        <v>45</v>
      </c>
      <c r="N44" s="517" t="s">
        <v>45</v>
      </c>
      <c r="O44" s="517" t="s">
        <v>45</v>
      </c>
      <c r="P44" s="517" t="s">
        <v>45</v>
      </c>
      <c r="Q44" s="517" t="s">
        <v>45</v>
      </c>
      <c r="R44" s="517" t="s">
        <v>45</v>
      </c>
      <c r="S44" s="517" t="s">
        <v>45</v>
      </c>
      <c r="T44" s="517" t="s">
        <v>45</v>
      </c>
      <c r="U44" s="517" t="s">
        <v>45</v>
      </c>
      <c r="V44" s="517" t="s">
        <v>45</v>
      </c>
      <c r="W44" s="517" t="s">
        <v>45</v>
      </c>
      <c r="X44" s="517" t="s">
        <v>46</v>
      </c>
      <c r="Y44" s="517" t="s">
        <v>45</v>
      </c>
      <c r="Z44" s="517" t="s">
        <v>45</v>
      </c>
      <c r="AA44" s="517" t="s">
        <v>46</v>
      </c>
      <c r="AB44" s="504">
        <f t="shared" si="5"/>
        <v>17</v>
      </c>
      <c r="AC44" s="505" t="str">
        <f t="shared" si="6"/>
        <v>Catastrófico</v>
      </c>
      <c r="AD44" s="505">
        <f t="shared" si="3"/>
        <v>5</v>
      </c>
      <c r="AE44" s="506" t="str">
        <f t="shared" si="7"/>
        <v>Extremo</v>
      </c>
      <c r="AF44" s="507" t="s">
        <v>69</v>
      </c>
    </row>
    <row r="45" spans="2:32" s="60" customFormat="1" ht="78.75" customHeight="1" x14ac:dyDescent="0.25">
      <c r="B45" s="431"/>
      <c r="C45" s="432"/>
      <c r="D45" s="514"/>
      <c r="E45" s="499"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F45" s="500"/>
      <c r="G45" s="501" t="s">
        <v>22</v>
      </c>
      <c r="H45" s="502">
        <f t="shared" si="0"/>
        <v>3</v>
      </c>
      <c r="I45" s="503" t="s">
        <v>45</v>
      </c>
      <c r="J45" s="503" t="s">
        <v>45</v>
      </c>
      <c r="K45" s="503" t="s">
        <v>45</v>
      </c>
      <c r="L45" s="503" t="s">
        <v>45</v>
      </c>
      <c r="M45" s="503" t="s">
        <v>45</v>
      </c>
      <c r="N45" s="503" t="s">
        <v>45</v>
      </c>
      <c r="O45" s="503" t="s">
        <v>45</v>
      </c>
      <c r="P45" s="503" t="s">
        <v>45</v>
      </c>
      <c r="Q45" s="503" t="s">
        <v>45</v>
      </c>
      <c r="R45" s="503" t="s">
        <v>45</v>
      </c>
      <c r="S45" s="503" t="s">
        <v>45</v>
      </c>
      <c r="T45" s="503" t="s">
        <v>45</v>
      </c>
      <c r="U45" s="503" t="s">
        <v>46</v>
      </c>
      <c r="V45" s="503" t="s">
        <v>45</v>
      </c>
      <c r="W45" s="503" t="s">
        <v>45</v>
      </c>
      <c r="X45" s="503" t="s">
        <v>46</v>
      </c>
      <c r="Y45" s="503" t="s">
        <v>45</v>
      </c>
      <c r="Z45" s="503" t="s">
        <v>45</v>
      </c>
      <c r="AA45" s="503" t="s">
        <v>46</v>
      </c>
      <c r="AB45" s="504">
        <f t="shared" si="5"/>
        <v>16</v>
      </c>
      <c r="AC45" s="505" t="str">
        <f t="shared" si="6"/>
        <v>Catastrófico</v>
      </c>
      <c r="AD45" s="505">
        <f t="shared" si="3"/>
        <v>5</v>
      </c>
      <c r="AE45" s="506" t="str">
        <f t="shared" si="7"/>
        <v>Extremo</v>
      </c>
      <c r="AF45" s="507" t="s">
        <v>69</v>
      </c>
    </row>
    <row r="46" spans="2:32" s="60" customFormat="1" ht="75" customHeight="1" x14ac:dyDescent="0.25">
      <c r="B46" s="431"/>
      <c r="C46" s="432"/>
      <c r="D46" s="514"/>
      <c r="E46" s="499"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F46" s="500"/>
      <c r="G46" s="501" t="s">
        <v>22</v>
      </c>
      <c r="H46" s="502">
        <f t="shared" si="0"/>
        <v>3</v>
      </c>
      <c r="I46" s="503" t="s">
        <v>45</v>
      </c>
      <c r="J46" s="503" t="s">
        <v>45</v>
      </c>
      <c r="K46" s="503" t="s">
        <v>45</v>
      </c>
      <c r="L46" s="503" t="s">
        <v>45</v>
      </c>
      <c r="M46" s="503" t="s">
        <v>45</v>
      </c>
      <c r="N46" s="503" t="s">
        <v>45</v>
      </c>
      <c r="O46" s="503" t="s">
        <v>45</v>
      </c>
      <c r="P46" s="503" t="s">
        <v>45</v>
      </c>
      <c r="Q46" s="503" t="s">
        <v>45</v>
      </c>
      <c r="R46" s="503" t="s">
        <v>45</v>
      </c>
      <c r="S46" s="503" t="s">
        <v>45</v>
      </c>
      <c r="T46" s="503" t="s">
        <v>45</v>
      </c>
      <c r="U46" s="503" t="s">
        <v>46</v>
      </c>
      <c r="V46" s="503" t="s">
        <v>45</v>
      </c>
      <c r="W46" s="503" t="s">
        <v>45</v>
      </c>
      <c r="X46" s="503" t="s">
        <v>46</v>
      </c>
      <c r="Y46" s="503" t="s">
        <v>45</v>
      </c>
      <c r="Z46" s="503" t="s">
        <v>45</v>
      </c>
      <c r="AA46" s="503" t="s">
        <v>46</v>
      </c>
      <c r="AB46" s="504">
        <f t="shared" si="5"/>
        <v>16</v>
      </c>
      <c r="AC46" s="505" t="str">
        <f t="shared" si="6"/>
        <v>Catastrófico</v>
      </c>
      <c r="AD46" s="505">
        <f t="shared" si="3"/>
        <v>5</v>
      </c>
      <c r="AE46" s="506" t="str">
        <f t="shared" si="7"/>
        <v>Extremo</v>
      </c>
      <c r="AF46" s="507" t="s">
        <v>69</v>
      </c>
    </row>
    <row r="47" spans="2:32" s="60" customFormat="1" ht="66" customHeight="1" x14ac:dyDescent="0.25">
      <c r="B47" s="431"/>
      <c r="C47" s="432"/>
      <c r="D47" s="514"/>
      <c r="E47" s="499"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F47" s="500"/>
      <c r="G47" s="501" t="s">
        <v>24</v>
      </c>
      <c r="H47" s="502">
        <f t="shared" si="0"/>
        <v>1</v>
      </c>
      <c r="I47" s="503" t="s">
        <v>45</v>
      </c>
      <c r="J47" s="503" t="s">
        <v>45</v>
      </c>
      <c r="K47" s="503" t="s">
        <v>45</v>
      </c>
      <c r="L47" s="503" t="s">
        <v>45</v>
      </c>
      <c r="M47" s="503" t="s">
        <v>45</v>
      </c>
      <c r="N47" s="503" t="s">
        <v>45</v>
      </c>
      <c r="O47" s="503" t="s">
        <v>45</v>
      </c>
      <c r="P47" s="503" t="s">
        <v>45</v>
      </c>
      <c r="Q47" s="503" t="s">
        <v>46</v>
      </c>
      <c r="R47" s="503" t="s">
        <v>45</v>
      </c>
      <c r="S47" s="503" t="s">
        <v>387</v>
      </c>
      <c r="T47" s="503" t="s">
        <v>45</v>
      </c>
      <c r="U47" s="503" t="s">
        <v>45</v>
      </c>
      <c r="V47" s="503" t="s">
        <v>45</v>
      </c>
      <c r="W47" s="503" t="s">
        <v>45</v>
      </c>
      <c r="X47" s="503" t="s">
        <v>46</v>
      </c>
      <c r="Y47" s="503" t="s">
        <v>45</v>
      </c>
      <c r="Z47" s="503" t="s">
        <v>45</v>
      </c>
      <c r="AA47" s="503" t="s">
        <v>46</v>
      </c>
      <c r="AB47" s="504">
        <f t="shared" si="5"/>
        <v>16</v>
      </c>
      <c r="AC47" s="505" t="str">
        <f t="shared" si="6"/>
        <v>Catastrófico</v>
      </c>
      <c r="AD47" s="505">
        <f t="shared" si="3"/>
        <v>5</v>
      </c>
      <c r="AE47" s="506" t="str">
        <f t="shared" si="7"/>
        <v>Extremo</v>
      </c>
      <c r="AF47" s="507" t="s">
        <v>69</v>
      </c>
    </row>
    <row r="48" spans="2:32" s="60" customFormat="1" ht="52.5" customHeight="1" x14ac:dyDescent="0.25">
      <c r="B48" s="431"/>
      <c r="C48" s="432"/>
      <c r="D48" s="514"/>
      <c r="E48" s="499" t="str">
        <f>'3-IDENTIFICACIÓN DEL RIESGO'!G86</f>
        <v>Posibilidad de ocurrencia de prevaricato en la adquisición de predios para comunidades étnicas con avalúos mal practicados, o no aptos para beneficio de terceros.</v>
      </c>
      <c r="F48" s="500"/>
      <c r="G48" s="501" t="s">
        <v>24</v>
      </c>
      <c r="H48" s="502">
        <f t="shared" si="0"/>
        <v>1</v>
      </c>
      <c r="I48" s="503" t="s">
        <v>45</v>
      </c>
      <c r="J48" s="503" t="s">
        <v>45</v>
      </c>
      <c r="K48" s="503" t="s">
        <v>45</v>
      </c>
      <c r="L48" s="503" t="s">
        <v>45</v>
      </c>
      <c r="M48" s="503" t="s">
        <v>45</v>
      </c>
      <c r="N48" s="503" t="s">
        <v>45</v>
      </c>
      <c r="O48" s="503" t="s">
        <v>45</v>
      </c>
      <c r="P48" s="503" t="s">
        <v>45</v>
      </c>
      <c r="Q48" s="503" t="s">
        <v>45</v>
      </c>
      <c r="R48" s="503" t="s">
        <v>45</v>
      </c>
      <c r="S48" s="503" t="s">
        <v>45</v>
      </c>
      <c r="T48" s="503" t="s">
        <v>45</v>
      </c>
      <c r="U48" s="503" t="s">
        <v>46</v>
      </c>
      <c r="V48" s="503" t="s">
        <v>45</v>
      </c>
      <c r="W48" s="503" t="s">
        <v>45</v>
      </c>
      <c r="X48" s="503" t="s">
        <v>46</v>
      </c>
      <c r="Y48" s="503" t="s">
        <v>45</v>
      </c>
      <c r="Z48" s="503" t="s">
        <v>45</v>
      </c>
      <c r="AA48" s="503" t="s">
        <v>46</v>
      </c>
      <c r="AB48" s="504">
        <f t="shared" si="5"/>
        <v>16</v>
      </c>
      <c r="AC48" s="505" t="str">
        <f t="shared" si="6"/>
        <v>Catastrófico</v>
      </c>
      <c r="AD48" s="505">
        <f t="shared" si="3"/>
        <v>5</v>
      </c>
      <c r="AE48" s="506" t="str">
        <f t="shared" si="7"/>
        <v>Extremo</v>
      </c>
      <c r="AF48" s="507" t="s">
        <v>69</v>
      </c>
    </row>
    <row r="49" spans="2:32" s="60" customFormat="1" ht="25.5" x14ac:dyDescent="0.25">
      <c r="B49" s="433"/>
      <c r="C49" s="434"/>
      <c r="D49" s="515"/>
      <c r="E49" s="499" t="str">
        <f>'3-IDENTIFICACIÓN DEL RIESGO'!G88</f>
        <v>Riesgo 9</v>
      </c>
      <c r="F49" s="500"/>
      <c r="G49" s="501"/>
      <c r="H49" s="502" t="b">
        <f t="shared" si="0"/>
        <v>0</v>
      </c>
      <c r="I49" s="503"/>
      <c r="J49" s="503"/>
      <c r="K49" s="503"/>
      <c r="L49" s="503"/>
      <c r="M49" s="503"/>
      <c r="N49" s="503"/>
      <c r="O49" s="503"/>
      <c r="P49" s="503"/>
      <c r="Q49" s="503"/>
      <c r="R49" s="503"/>
      <c r="S49" s="503"/>
      <c r="T49" s="503"/>
      <c r="U49" s="503"/>
      <c r="V49" s="503"/>
      <c r="W49" s="503"/>
      <c r="X49" s="503"/>
      <c r="Y49" s="503"/>
      <c r="Z49" s="503"/>
      <c r="AA49" s="503"/>
      <c r="AB49" s="504">
        <f t="shared" si="5"/>
        <v>0</v>
      </c>
      <c r="AC49" s="505" t="str">
        <f t="shared" si="6"/>
        <v>Moderado</v>
      </c>
      <c r="AD49" s="505">
        <f t="shared" si="3"/>
        <v>3</v>
      </c>
      <c r="AE49" s="506" t="b">
        <f t="shared" si="7"/>
        <v>0</v>
      </c>
      <c r="AF49" s="507" t="s">
        <v>69</v>
      </c>
    </row>
    <row r="50" spans="2:32" s="60" customFormat="1" ht="70.5" customHeight="1" x14ac:dyDescent="0.25">
      <c r="B50" s="429" t="str">
        <f>'3-IDENTIFICACIÓN DEL RIESGO'!B90</f>
        <v>Administración de Tierras.</v>
      </c>
      <c r="C50" s="430"/>
      <c r="D50" s="513" t="str">
        <f>'3-IDENTIFICACIÓN DEL RIESGO'!E90</f>
        <v>1. Dirección de Acceso a Tierras.
2. Subdirección de Administración de Tierras de la Nación.
3. Dirección de Asuntos Étnicos.
4. Subdirección de Asuntos Étnicos.
5. UGT's.</v>
      </c>
      <c r="E50" s="499"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F50" s="500"/>
      <c r="G50" s="501" t="s">
        <v>22</v>
      </c>
      <c r="H50" s="502">
        <f t="shared" si="0"/>
        <v>3</v>
      </c>
      <c r="I50" s="517" t="s">
        <v>45</v>
      </c>
      <c r="J50" s="517" t="s">
        <v>45</v>
      </c>
      <c r="K50" s="517" t="s">
        <v>45</v>
      </c>
      <c r="L50" s="517" t="s">
        <v>45</v>
      </c>
      <c r="M50" s="517" t="s">
        <v>45</v>
      </c>
      <c r="N50" s="517" t="s">
        <v>45</v>
      </c>
      <c r="O50" s="517" t="s">
        <v>45</v>
      </c>
      <c r="P50" s="517" t="s">
        <v>45</v>
      </c>
      <c r="Q50" s="517" t="s">
        <v>46</v>
      </c>
      <c r="R50" s="517" t="s">
        <v>45</v>
      </c>
      <c r="S50" s="517" t="s">
        <v>45</v>
      </c>
      <c r="T50" s="517" t="s">
        <v>45</v>
      </c>
      <c r="U50" s="517" t="s">
        <v>45</v>
      </c>
      <c r="V50" s="517" t="s">
        <v>45</v>
      </c>
      <c r="W50" s="517" t="s">
        <v>45</v>
      </c>
      <c r="X50" s="517" t="s">
        <v>46</v>
      </c>
      <c r="Y50" s="517" t="s">
        <v>45</v>
      </c>
      <c r="Z50" s="517" t="s">
        <v>45</v>
      </c>
      <c r="AA50" s="517" t="s">
        <v>45</v>
      </c>
      <c r="AB50" s="504">
        <f t="shared" si="5"/>
        <v>17</v>
      </c>
      <c r="AC50" s="505" t="str">
        <f t="shared" si="6"/>
        <v>Catastrófico</v>
      </c>
      <c r="AD50" s="505">
        <f t="shared" si="3"/>
        <v>5</v>
      </c>
      <c r="AE50" s="506" t="str">
        <f t="shared" si="7"/>
        <v>Extremo</v>
      </c>
      <c r="AF50" s="507" t="s">
        <v>69</v>
      </c>
    </row>
    <row r="51" spans="2:32" s="60" customFormat="1" ht="65.25" customHeight="1" x14ac:dyDescent="0.25">
      <c r="B51" s="431"/>
      <c r="C51" s="432"/>
      <c r="D51" s="514"/>
      <c r="E51" s="499" t="str">
        <f>'3-IDENTIFICACIÓN DEL RIESGO'!G92</f>
        <v>Posibilidad de presentarse cohecho, concusión y/o prevaricato,  en las actuaciones de algún profesional de la Subdirección de Administración de Tierras de la Nación, sobre adjudicación de baldíos a Entidades de Derecho Público</v>
      </c>
      <c r="F51" s="500"/>
      <c r="G51" s="501" t="s">
        <v>22</v>
      </c>
      <c r="H51" s="502">
        <f t="shared" si="0"/>
        <v>3</v>
      </c>
      <c r="I51" s="517" t="s">
        <v>45</v>
      </c>
      <c r="J51" s="517" t="s">
        <v>45</v>
      </c>
      <c r="K51" s="517" t="s">
        <v>45</v>
      </c>
      <c r="L51" s="517" t="s">
        <v>45</v>
      </c>
      <c r="M51" s="517" t="s">
        <v>45</v>
      </c>
      <c r="N51" s="517" t="s">
        <v>45</v>
      </c>
      <c r="O51" s="517" t="s">
        <v>45</v>
      </c>
      <c r="P51" s="517" t="s">
        <v>45</v>
      </c>
      <c r="Q51" s="517" t="s">
        <v>46</v>
      </c>
      <c r="R51" s="517" t="s">
        <v>45</v>
      </c>
      <c r="S51" s="517" t="s">
        <v>45</v>
      </c>
      <c r="T51" s="517" t="s">
        <v>45</v>
      </c>
      <c r="U51" s="517" t="s">
        <v>45</v>
      </c>
      <c r="V51" s="517" t="s">
        <v>45</v>
      </c>
      <c r="W51" s="517" t="s">
        <v>45</v>
      </c>
      <c r="X51" s="517" t="s">
        <v>46</v>
      </c>
      <c r="Y51" s="517" t="s">
        <v>45</v>
      </c>
      <c r="Z51" s="517" t="s">
        <v>45</v>
      </c>
      <c r="AA51" s="517" t="s">
        <v>45</v>
      </c>
      <c r="AB51" s="504">
        <f t="shared" si="5"/>
        <v>17</v>
      </c>
      <c r="AC51" s="505" t="str">
        <f t="shared" si="6"/>
        <v>Catastrófico</v>
      </c>
      <c r="AD51" s="505">
        <f t="shared" si="3"/>
        <v>5</v>
      </c>
      <c r="AE51" s="506" t="str">
        <f t="shared" si="7"/>
        <v>Extremo</v>
      </c>
      <c r="AF51" s="507" t="s">
        <v>69</v>
      </c>
    </row>
    <row r="52" spans="2:32" s="60" customFormat="1" ht="56.25" customHeight="1" x14ac:dyDescent="0.25">
      <c r="B52" s="431"/>
      <c r="C52" s="432"/>
      <c r="D52" s="514"/>
      <c r="E52" s="499" t="str">
        <f>'3-IDENTIFICACIÓN DEL RIESGO'!G94</f>
        <v>Posibilidad de ocurrencia de hechos de concusión o cohecho en la gestión de los trámites administrativos de caducidad administrativa y condición resolutoria realizados por las UGT .</v>
      </c>
      <c r="F52" s="500"/>
      <c r="G52" s="501" t="s">
        <v>22</v>
      </c>
      <c r="H52" s="502">
        <f t="shared" si="0"/>
        <v>3</v>
      </c>
      <c r="I52" s="517" t="s">
        <v>45</v>
      </c>
      <c r="J52" s="517" t="s">
        <v>45</v>
      </c>
      <c r="K52" s="517" t="s">
        <v>45</v>
      </c>
      <c r="L52" s="517" t="s">
        <v>45</v>
      </c>
      <c r="M52" s="517" t="s">
        <v>45</v>
      </c>
      <c r="N52" s="517" t="s">
        <v>45</v>
      </c>
      <c r="O52" s="517" t="s">
        <v>45</v>
      </c>
      <c r="P52" s="517" t="s">
        <v>45</v>
      </c>
      <c r="Q52" s="517" t="s">
        <v>46</v>
      </c>
      <c r="R52" s="517" t="s">
        <v>45</v>
      </c>
      <c r="S52" s="517" t="s">
        <v>45</v>
      </c>
      <c r="T52" s="517" t="s">
        <v>45</v>
      </c>
      <c r="U52" s="517" t="s">
        <v>45</v>
      </c>
      <c r="V52" s="517" t="s">
        <v>45</v>
      </c>
      <c r="W52" s="517" t="s">
        <v>45</v>
      </c>
      <c r="X52" s="517" t="s">
        <v>46</v>
      </c>
      <c r="Y52" s="517" t="s">
        <v>45</v>
      </c>
      <c r="Z52" s="517" t="s">
        <v>45</v>
      </c>
      <c r="AA52" s="517" t="s">
        <v>45</v>
      </c>
      <c r="AB52" s="504">
        <f t="shared" si="5"/>
        <v>17</v>
      </c>
      <c r="AC52" s="505" t="str">
        <f t="shared" si="6"/>
        <v>Catastrófico</v>
      </c>
      <c r="AD52" s="505">
        <f t="shared" si="3"/>
        <v>5</v>
      </c>
      <c r="AE52" s="506" t="str">
        <f t="shared" si="7"/>
        <v>Extremo</v>
      </c>
      <c r="AF52" s="507" t="s">
        <v>69</v>
      </c>
    </row>
    <row r="53" spans="2:32" s="60" customFormat="1" ht="25.5" x14ac:dyDescent="0.25">
      <c r="B53" s="431"/>
      <c r="C53" s="432"/>
      <c r="D53" s="514"/>
      <c r="E53" s="499" t="str">
        <f>'3-IDENTIFICACIÓN DEL RIESGO'!G96</f>
        <v>Riesgo 4</v>
      </c>
      <c r="F53" s="500"/>
      <c r="G53" s="501"/>
      <c r="H53" s="502" t="b">
        <f t="shared" si="0"/>
        <v>0</v>
      </c>
      <c r="I53" s="503"/>
      <c r="J53" s="503"/>
      <c r="K53" s="503"/>
      <c r="L53" s="503"/>
      <c r="M53" s="503"/>
      <c r="N53" s="503"/>
      <c r="O53" s="503"/>
      <c r="P53" s="503"/>
      <c r="Q53" s="503"/>
      <c r="R53" s="503"/>
      <c r="S53" s="503"/>
      <c r="T53" s="503"/>
      <c r="U53" s="503"/>
      <c r="V53" s="503"/>
      <c r="W53" s="503"/>
      <c r="X53" s="503"/>
      <c r="Y53" s="503"/>
      <c r="Z53" s="503"/>
      <c r="AA53" s="503"/>
      <c r="AB53" s="504">
        <f t="shared" si="5"/>
        <v>0</v>
      </c>
      <c r="AC53" s="505" t="str">
        <f t="shared" si="6"/>
        <v>Moderado</v>
      </c>
      <c r="AD53" s="505">
        <f t="shared" si="3"/>
        <v>3</v>
      </c>
      <c r="AE53" s="506" t="b">
        <f t="shared" si="7"/>
        <v>0</v>
      </c>
      <c r="AF53" s="507" t="s">
        <v>69</v>
      </c>
    </row>
    <row r="54" spans="2:32" s="60" customFormat="1" ht="25.5" x14ac:dyDescent="0.25">
      <c r="B54" s="433"/>
      <c r="C54" s="434"/>
      <c r="D54" s="515"/>
      <c r="E54" s="499" t="str">
        <f>'3-IDENTIFICACIÓN DEL RIESGO'!G98</f>
        <v>Riesgo 5</v>
      </c>
      <c r="F54" s="500"/>
      <c r="G54" s="501"/>
      <c r="H54" s="502" t="b">
        <f t="shared" si="0"/>
        <v>0</v>
      </c>
      <c r="I54" s="503"/>
      <c r="J54" s="503"/>
      <c r="K54" s="503"/>
      <c r="L54" s="503"/>
      <c r="M54" s="503"/>
      <c r="N54" s="503"/>
      <c r="O54" s="503"/>
      <c r="P54" s="503"/>
      <c r="Q54" s="503"/>
      <c r="R54" s="503"/>
      <c r="S54" s="503"/>
      <c r="T54" s="503"/>
      <c r="U54" s="503"/>
      <c r="V54" s="503"/>
      <c r="W54" s="503"/>
      <c r="X54" s="503"/>
      <c r="Y54" s="503"/>
      <c r="Z54" s="503"/>
      <c r="AA54" s="503"/>
      <c r="AB54" s="504">
        <f t="shared" si="5"/>
        <v>0</v>
      </c>
      <c r="AC54" s="505" t="str">
        <f t="shared" si="6"/>
        <v>Moderado</v>
      </c>
      <c r="AD54" s="505">
        <f t="shared" si="3"/>
        <v>3</v>
      </c>
      <c r="AE54" s="506" t="b">
        <f t="shared" si="7"/>
        <v>0</v>
      </c>
      <c r="AF54" s="507" t="s">
        <v>69</v>
      </c>
    </row>
    <row r="55" spans="2:32" s="60" customFormat="1" ht="25.5" x14ac:dyDescent="0.25">
      <c r="B55" s="429" t="str">
        <f>'3-IDENTIFICACIÓN DEL RIESGO'!B100</f>
        <v>Evaluación del Impacto del Ordenamiento Social de la Propiedad Rural</v>
      </c>
      <c r="C55" s="430"/>
      <c r="D55" s="513" t="str">
        <f>'3-IDENTIFICACIÓN DEL RIESGO'!E100</f>
        <v>1. Oficina del Planeación.</v>
      </c>
      <c r="E55" s="499" t="str">
        <f>'3-IDENTIFICACIÓN DEL RIESGO'!G100</f>
        <v>Riesgo 1</v>
      </c>
      <c r="F55" s="500"/>
      <c r="G55" s="501"/>
      <c r="H55" s="502" t="b">
        <f t="shared" si="0"/>
        <v>0</v>
      </c>
      <c r="I55" s="503"/>
      <c r="J55" s="503"/>
      <c r="K55" s="503"/>
      <c r="L55" s="503"/>
      <c r="M55" s="503"/>
      <c r="N55" s="503"/>
      <c r="O55" s="503"/>
      <c r="P55" s="503"/>
      <c r="Q55" s="503"/>
      <c r="R55" s="503"/>
      <c r="S55" s="503"/>
      <c r="T55" s="503"/>
      <c r="U55" s="503"/>
      <c r="V55" s="503"/>
      <c r="W55" s="503"/>
      <c r="X55" s="503"/>
      <c r="Y55" s="503"/>
      <c r="Z55" s="503"/>
      <c r="AA55" s="503"/>
      <c r="AB55" s="504">
        <f t="shared" si="5"/>
        <v>0</v>
      </c>
      <c r="AC55" s="505" t="str">
        <f t="shared" si="6"/>
        <v>Moderado</v>
      </c>
      <c r="AD55" s="505">
        <f t="shared" si="3"/>
        <v>3</v>
      </c>
      <c r="AE55" s="506" t="b">
        <f t="shared" si="7"/>
        <v>0</v>
      </c>
      <c r="AF55" s="507" t="s">
        <v>69</v>
      </c>
    </row>
    <row r="56" spans="2:32" s="60" customFormat="1" ht="25.5" x14ac:dyDescent="0.25">
      <c r="B56" s="431"/>
      <c r="C56" s="432"/>
      <c r="D56" s="514"/>
      <c r="E56" s="499" t="str">
        <f>'3-IDENTIFICACIÓN DEL RIESGO'!G102</f>
        <v>Riesgo 2</v>
      </c>
      <c r="F56" s="500"/>
      <c r="G56" s="501"/>
      <c r="H56" s="502" t="b">
        <f t="shared" si="0"/>
        <v>0</v>
      </c>
      <c r="I56" s="503"/>
      <c r="J56" s="503"/>
      <c r="K56" s="503"/>
      <c r="L56" s="503"/>
      <c r="M56" s="503"/>
      <c r="N56" s="503"/>
      <c r="O56" s="503"/>
      <c r="P56" s="503"/>
      <c r="Q56" s="503"/>
      <c r="R56" s="503"/>
      <c r="S56" s="503"/>
      <c r="T56" s="503"/>
      <c r="U56" s="503"/>
      <c r="V56" s="503"/>
      <c r="W56" s="503"/>
      <c r="X56" s="503"/>
      <c r="Y56" s="503"/>
      <c r="Z56" s="503"/>
      <c r="AA56" s="503"/>
      <c r="AB56" s="504">
        <f t="shared" si="5"/>
        <v>0</v>
      </c>
      <c r="AC56" s="505" t="str">
        <f t="shared" si="6"/>
        <v>Moderado</v>
      </c>
      <c r="AD56" s="505">
        <f t="shared" si="3"/>
        <v>3</v>
      </c>
      <c r="AE56" s="506" t="b">
        <f t="shared" si="7"/>
        <v>0</v>
      </c>
      <c r="AF56" s="507" t="s">
        <v>69</v>
      </c>
    </row>
    <row r="57" spans="2:32" s="60" customFormat="1" ht="25.5" x14ac:dyDescent="0.25">
      <c r="B57" s="431"/>
      <c r="C57" s="432"/>
      <c r="D57" s="514"/>
      <c r="E57" s="499" t="str">
        <f>'3-IDENTIFICACIÓN DEL RIESGO'!G104</f>
        <v>Riesgo 3</v>
      </c>
      <c r="F57" s="500"/>
      <c r="G57" s="501"/>
      <c r="H57" s="502" t="b">
        <f t="shared" si="0"/>
        <v>0</v>
      </c>
      <c r="I57" s="503"/>
      <c r="J57" s="503"/>
      <c r="K57" s="503"/>
      <c r="L57" s="503"/>
      <c r="M57" s="503"/>
      <c r="N57" s="503"/>
      <c r="O57" s="503"/>
      <c r="P57" s="503"/>
      <c r="Q57" s="503"/>
      <c r="R57" s="503"/>
      <c r="S57" s="503"/>
      <c r="T57" s="503"/>
      <c r="U57" s="503"/>
      <c r="V57" s="503"/>
      <c r="W57" s="503"/>
      <c r="X57" s="503"/>
      <c r="Y57" s="503"/>
      <c r="Z57" s="503"/>
      <c r="AA57" s="503"/>
      <c r="AB57" s="504">
        <f t="shared" si="5"/>
        <v>0</v>
      </c>
      <c r="AC57" s="505" t="str">
        <f t="shared" si="6"/>
        <v>Moderado</v>
      </c>
      <c r="AD57" s="505">
        <f t="shared" si="3"/>
        <v>3</v>
      </c>
      <c r="AE57" s="506" t="b">
        <f t="shared" si="7"/>
        <v>0</v>
      </c>
      <c r="AF57" s="507" t="s">
        <v>69</v>
      </c>
    </row>
    <row r="58" spans="2:32" s="60" customFormat="1" ht="25.5" x14ac:dyDescent="0.25">
      <c r="B58" s="431"/>
      <c r="C58" s="432"/>
      <c r="D58" s="514"/>
      <c r="E58" s="499" t="str">
        <f>'3-IDENTIFICACIÓN DEL RIESGO'!G106</f>
        <v>Riesgo 4</v>
      </c>
      <c r="F58" s="500"/>
      <c r="G58" s="501"/>
      <c r="H58" s="502" t="b">
        <f t="shared" si="0"/>
        <v>0</v>
      </c>
      <c r="I58" s="503"/>
      <c r="J58" s="503"/>
      <c r="K58" s="503"/>
      <c r="L58" s="503"/>
      <c r="M58" s="503"/>
      <c r="N58" s="503"/>
      <c r="O58" s="503"/>
      <c r="P58" s="503"/>
      <c r="Q58" s="503"/>
      <c r="R58" s="503"/>
      <c r="S58" s="503"/>
      <c r="T58" s="503"/>
      <c r="U58" s="503"/>
      <c r="V58" s="503"/>
      <c r="W58" s="503"/>
      <c r="X58" s="503"/>
      <c r="Y58" s="503"/>
      <c r="Z58" s="503"/>
      <c r="AA58" s="503"/>
      <c r="AB58" s="504">
        <f t="shared" si="5"/>
        <v>0</v>
      </c>
      <c r="AC58" s="505" t="str">
        <f t="shared" si="6"/>
        <v>Moderado</v>
      </c>
      <c r="AD58" s="505">
        <f t="shared" si="3"/>
        <v>3</v>
      </c>
      <c r="AE58" s="506" t="b">
        <f t="shared" si="7"/>
        <v>0</v>
      </c>
      <c r="AF58" s="507" t="s">
        <v>69</v>
      </c>
    </row>
    <row r="59" spans="2:32" s="60" customFormat="1" ht="25.5" x14ac:dyDescent="0.25">
      <c r="B59" s="433"/>
      <c r="C59" s="434"/>
      <c r="D59" s="515"/>
      <c r="E59" s="499" t="str">
        <f>'3-IDENTIFICACIÓN DEL RIESGO'!G108</f>
        <v>Riesgo 5</v>
      </c>
      <c r="F59" s="500"/>
      <c r="G59" s="501"/>
      <c r="H59" s="502" t="b">
        <f t="shared" si="0"/>
        <v>0</v>
      </c>
      <c r="I59" s="503"/>
      <c r="J59" s="503"/>
      <c r="K59" s="503"/>
      <c r="L59" s="503"/>
      <c r="M59" s="503"/>
      <c r="N59" s="503"/>
      <c r="O59" s="503"/>
      <c r="P59" s="503"/>
      <c r="Q59" s="503"/>
      <c r="R59" s="503"/>
      <c r="S59" s="503"/>
      <c r="T59" s="503"/>
      <c r="U59" s="503"/>
      <c r="V59" s="503"/>
      <c r="W59" s="503"/>
      <c r="X59" s="503"/>
      <c r="Y59" s="503"/>
      <c r="Z59" s="503"/>
      <c r="AA59" s="503"/>
      <c r="AB59" s="504">
        <f t="shared" si="5"/>
        <v>0</v>
      </c>
      <c r="AC59" s="505" t="str">
        <f t="shared" si="6"/>
        <v>Moderado</v>
      </c>
      <c r="AD59" s="505">
        <f t="shared" si="3"/>
        <v>3</v>
      </c>
      <c r="AE59" s="506" t="b">
        <f t="shared" si="7"/>
        <v>0</v>
      </c>
      <c r="AF59" s="507" t="s">
        <v>69</v>
      </c>
    </row>
    <row r="60" spans="2:32" s="60" customFormat="1" ht="37.5" customHeight="1" x14ac:dyDescent="0.25">
      <c r="B60" s="429" t="str">
        <f>'3-IDENTIFICACIÓN DEL RIESGO'!B110</f>
        <v>Gestión de la Información</v>
      </c>
      <c r="C60" s="430"/>
      <c r="D60" s="513" t="str">
        <f>'3-IDENTIFICACIÓN DEL RIESGO'!E110</f>
        <v>1. Dirección General (Comunicaciones y Topografía).
2.Secretaria General.
3. Dirección de Gestión del Ordenamiento Social de la Propiedad.
4. Subdirección de Sistemas de Información de Tierras.</v>
      </c>
      <c r="E60" s="499" t="str">
        <f>'3-IDENTIFICACIÓN DEL RIESGO'!G110</f>
        <v>Posibilidad de ocurrencia de revelación de secreto, por publicación de información reservada o clasificada sobre los  predios que han sido ofertados a la entidad.</v>
      </c>
      <c r="F60" s="500"/>
      <c r="G60" s="501" t="s">
        <v>18</v>
      </c>
      <c r="H60" s="502">
        <f t="shared" si="0"/>
        <v>4</v>
      </c>
      <c r="I60" s="503" t="s">
        <v>46</v>
      </c>
      <c r="J60" s="503" t="s">
        <v>45</v>
      </c>
      <c r="K60" s="503" t="s">
        <v>45</v>
      </c>
      <c r="L60" s="503" t="s">
        <v>45</v>
      </c>
      <c r="M60" s="503" t="s">
        <v>45</v>
      </c>
      <c r="N60" s="503" t="s">
        <v>45</v>
      </c>
      <c r="O60" s="503" t="s">
        <v>46</v>
      </c>
      <c r="P60" s="503" t="s">
        <v>45</v>
      </c>
      <c r="Q60" s="503" t="s">
        <v>45</v>
      </c>
      <c r="R60" s="503" t="s">
        <v>45</v>
      </c>
      <c r="S60" s="503" t="s">
        <v>45</v>
      </c>
      <c r="T60" s="503" t="s">
        <v>45</v>
      </c>
      <c r="U60" s="503" t="s">
        <v>46</v>
      </c>
      <c r="V60" s="503" t="s">
        <v>46</v>
      </c>
      <c r="W60" s="503" t="s">
        <v>45</v>
      </c>
      <c r="X60" s="503" t="s">
        <v>45</v>
      </c>
      <c r="Y60" s="503" t="s">
        <v>45</v>
      </c>
      <c r="Z60" s="503" t="s">
        <v>45</v>
      </c>
      <c r="AA60" s="503" t="s">
        <v>46</v>
      </c>
      <c r="AB60" s="504">
        <f t="shared" si="5"/>
        <v>14</v>
      </c>
      <c r="AC60" s="505" t="str">
        <f t="shared" si="6"/>
        <v>Catastrófico</v>
      </c>
      <c r="AD60" s="505">
        <f t="shared" si="3"/>
        <v>5</v>
      </c>
      <c r="AE60" s="506" t="str">
        <f t="shared" si="7"/>
        <v>Extremo</v>
      </c>
      <c r="AF60" s="507" t="s">
        <v>69</v>
      </c>
    </row>
    <row r="61" spans="2:32" s="60" customFormat="1" ht="39.75" customHeight="1" x14ac:dyDescent="0.25">
      <c r="B61" s="431"/>
      <c r="C61" s="432"/>
      <c r="D61" s="514"/>
      <c r="E61" s="499"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F61" s="500"/>
      <c r="G61" s="501" t="s">
        <v>22</v>
      </c>
      <c r="H61" s="502">
        <f t="shared" si="0"/>
        <v>3</v>
      </c>
      <c r="I61" s="503" t="s">
        <v>45</v>
      </c>
      <c r="J61" s="503" t="s">
        <v>45</v>
      </c>
      <c r="K61" s="503" t="s">
        <v>45</v>
      </c>
      <c r="L61" s="503" t="s">
        <v>45</v>
      </c>
      <c r="M61" s="503" t="s">
        <v>45</v>
      </c>
      <c r="N61" s="503" t="s">
        <v>46</v>
      </c>
      <c r="O61" s="503" t="s">
        <v>46</v>
      </c>
      <c r="P61" s="503" t="s">
        <v>45</v>
      </c>
      <c r="Q61" s="503" t="s">
        <v>45</v>
      </c>
      <c r="R61" s="503" t="s">
        <v>45</v>
      </c>
      <c r="S61" s="503" t="s">
        <v>45</v>
      </c>
      <c r="T61" s="503" t="s">
        <v>45</v>
      </c>
      <c r="U61" s="503" t="s">
        <v>46</v>
      </c>
      <c r="V61" s="503" t="s">
        <v>45</v>
      </c>
      <c r="W61" s="503" t="s">
        <v>45</v>
      </c>
      <c r="X61" s="503" t="s">
        <v>46</v>
      </c>
      <c r="Y61" s="503" t="s">
        <v>45</v>
      </c>
      <c r="Z61" s="503" t="s">
        <v>45</v>
      </c>
      <c r="AA61" s="503" t="s">
        <v>46</v>
      </c>
      <c r="AB61" s="504">
        <f t="shared" si="5"/>
        <v>14</v>
      </c>
      <c r="AC61" s="505" t="str">
        <f t="shared" si="6"/>
        <v>Catastrófico</v>
      </c>
      <c r="AD61" s="505">
        <f t="shared" si="3"/>
        <v>5</v>
      </c>
      <c r="AE61" s="506" t="str">
        <f t="shared" si="7"/>
        <v>Extremo</v>
      </c>
      <c r="AF61" s="507" t="s">
        <v>69</v>
      </c>
    </row>
    <row r="62" spans="2:32" s="60" customFormat="1" ht="50.25" customHeight="1" x14ac:dyDescent="0.25">
      <c r="B62" s="431"/>
      <c r="C62" s="432"/>
      <c r="D62" s="514"/>
      <c r="E62" s="499" t="str">
        <f>'3-IDENTIFICACIÓN DEL RIESGO'!G114</f>
        <v>Posibilidad de ocurrencia de utilización indebida de información oficial privilegiada, cuando un colaborador no autorizado, asuma la representación de la entidad frente a los medios de comunicación y la opinión pública.</v>
      </c>
      <c r="F62" s="500"/>
      <c r="G62" s="501" t="s">
        <v>22</v>
      </c>
      <c r="H62" s="502">
        <f t="shared" si="0"/>
        <v>3</v>
      </c>
      <c r="I62" s="503" t="s">
        <v>46</v>
      </c>
      <c r="J62" s="503" t="s">
        <v>46</v>
      </c>
      <c r="K62" s="503" t="s">
        <v>45</v>
      </c>
      <c r="L62" s="503" t="s">
        <v>45</v>
      </c>
      <c r="M62" s="503" t="s">
        <v>45</v>
      </c>
      <c r="N62" s="503" t="s">
        <v>46</v>
      </c>
      <c r="O62" s="503" t="s">
        <v>46</v>
      </c>
      <c r="P62" s="503" t="s">
        <v>46</v>
      </c>
      <c r="Q62" s="503" t="s">
        <v>45</v>
      </c>
      <c r="R62" s="503" t="s">
        <v>45</v>
      </c>
      <c r="S62" s="503" t="s">
        <v>45</v>
      </c>
      <c r="T62" s="503" t="s">
        <v>45</v>
      </c>
      <c r="U62" s="503" t="s">
        <v>46</v>
      </c>
      <c r="V62" s="503" t="s">
        <v>45</v>
      </c>
      <c r="W62" s="503" t="s">
        <v>45</v>
      </c>
      <c r="X62" s="503" t="s">
        <v>46</v>
      </c>
      <c r="Y62" s="503" t="s">
        <v>45</v>
      </c>
      <c r="Z62" s="503" t="s">
        <v>45</v>
      </c>
      <c r="AA62" s="503" t="s">
        <v>46</v>
      </c>
      <c r="AB62" s="504">
        <f t="shared" si="5"/>
        <v>11</v>
      </c>
      <c r="AC62" s="505" t="str">
        <f t="shared" si="6"/>
        <v>Mayor</v>
      </c>
      <c r="AD62" s="505">
        <f t="shared" si="3"/>
        <v>4</v>
      </c>
      <c r="AE62" s="506" t="str">
        <f t="shared" si="7"/>
        <v>Extremo</v>
      </c>
      <c r="AF62" s="507" t="s">
        <v>69</v>
      </c>
    </row>
    <row r="63" spans="2:32" s="60" customFormat="1" ht="25.5" x14ac:dyDescent="0.25">
      <c r="B63" s="431"/>
      <c r="C63" s="432"/>
      <c r="D63" s="514"/>
      <c r="E63" s="499" t="str">
        <f>'3-IDENTIFICACIÓN DEL RIESGO'!G116</f>
        <v>Riesgo 4</v>
      </c>
      <c r="F63" s="500"/>
      <c r="G63" s="501"/>
      <c r="H63" s="502" t="b">
        <f t="shared" si="0"/>
        <v>0</v>
      </c>
      <c r="I63" s="503"/>
      <c r="J63" s="503"/>
      <c r="K63" s="503"/>
      <c r="L63" s="503"/>
      <c r="M63" s="503"/>
      <c r="N63" s="503"/>
      <c r="O63" s="503"/>
      <c r="P63" s="503"/>
      <c r="Q63" s="503"/>
      <c r="R63" s="503"/>
      <c r="S63" s="503"/>
      <c r="T63" s="503"/>
      <c r="U63" s="503"/>
      <c r="V63" s="503"/>
      <c r="W63" s="503"/>
      <c r="X63" s="503"/>
      <c r="Y63" s="503"/>
      <c r="Z63" s="503"/>
      <c r="AA63" s="503"/>
      <c r="AB63" s="504">
        <f t="shared" si="5"/>
        <v>0</v>
      </c>
      <c r="AC63" s="505" t="str">
        <f t="shared" si="6"/>
        <v>Moderado</v>
      </c>
      <c r="AD63" s="505">
        <f t="shared" si="3"/>
        <v>3</v>
      </c>
      <c r="AE63" s="506" t="b">
        <f t="shared" si="7"/>
        <v>0</v>
      </c>
      <c r="AF63" s="507" t="s">
        <v>69</v>
      </c>
    </row>
    <row r="64" spans="2:32" s="60" customFormat="1" ht="25.5" x14ac:dyDescent="0.25">
      <c r="B64" s="433"/>
      <c r="C64" s="434"/>
      <c r="D64" s="515"/>
      <c r="E64" s="499" t="str">
        <f>'3-IDENTIFICACIÓN DEL RIESGO'!G118</f>
        <v>Riesgo 5</v>
      </c>
      <c r="F64" s="500"/>
      <c r="G64" s="501"/>
      <c r="H64" s="502" t="b">
        <f t="shared" si="0"/>
        <v>0</v>
      </c>
      <c r="I64" s="503"/>
      <c r="J64" s="503"/>
      <c r="K64" s="503"/>
      <c r="L64" s="503"/>
      <c r="M64" s="503"/>
      <c r="N64" s="503"/>
      <c r="O64" s="503"/>
      <c r="P64" s="503"/>
      <c r="Q64" s="503"/>
      <c r="R64" s="503"/>
      <c r="S64" s="503"/>
      <c r="T64" s="503"/>
      <c r="U64" s="503"/>
      <c r="V64" s="503"/>
      <c r="W64" s="503"/>
      <c r="X64" s="503"/>
      <c r="Y64" s="503"/>
      <c r="Z64" s="503"/>
      <c r="AA64" s="503"/>
      <c r="AB64" s="504">
        <f t="shared" si="5"/>
        <v>0</v>
      </c>
      <c r="AC64" s="505" t="str">
        <f t="shared" si="6"/>
        <v>Moderado</v>
      </c>
      <c r="AD64" s="505">
        <f t="shared" si="3"/>
        <v>3</v>
      </c>
      <c r="AE64" s="506" t="b">
        <f t="shared" si="7"/>
        <v>0</v>
      </c>
      <c r="AF64" s="507" t="s">
        <v>69</v>
      </c>
    </row>
    <row r="65" spans="2:32" s="60" customFormat="1" ht="25.5" x14ac:dyDescent="0.25">
      <c r="B65" s="429" t="str">
        <f>'3-IDENTIFICACIÓN DEL RIESGO'!B120</f>
        <v>Gestión del Talento Humano</v>
      </c>
      <c r="C65" s="430"/>
      <c r="D65" s="513" t="str">
        <f>'3-IDENTIFICACIÓN DEL RIESGO'!E120</f>
        <v>1. Subdirección de Talento Humano.
2. Secretaría General.</v>
      </c>
      <c r="E65" s="499" t="str">
        <f>'3-IDENTIFICACIÓN DEL RIESGO'!G120</f>
        <v>Posibilidad de ocurrencia de prevaricato por la vinculación de personal sin cumplimiento de requisitos mínimos en beneficio particular o de un tercero.</v>
      </c>
      <c r="F65" s="500"/>
      <c r="G65" s="501" t="s">
        <v>24</v>
      </c>
      <c r="H65" s="502">
        <f t="shared" si="0"/>
        <v>1</v>
      </c>
      <c r="I65" s="503" t="s">
        <v>45</v>
      </c>
      <c r="J65" s="503" t="s">
        <v>45</v>
      </c>
      <c r="K65" s="503" t="s">
        <v>46</v>
      </c>
      <c r="L65" s="503" t="s">
        <v>46</v>
      </c>
      <c r="M65" s="503" t="s">
        <v>45</v>
      </c>
      <c r="N65" s="503" t="s">
        <v>45</v>
      </c>
      <c r="O65" s="503" t="s">
        <v>45</v>
      </c>
      <c r="P65" s="503" t="s">
        <v>46</v>
      </c>
      <c r="Q65" s="503" t="s">
        <v>46</v>
      </c>
      <c r="R65" s="503" t="s">
        <v>46</v>
      </c>
      <c r="S65" s="503" t="s">
        <v>45</v>
      </c>
      <c r="T65" s="503" t="s">
        <v>45</v>
      </c>
      <c r="U65" s="503" t="s">
        <v>46</v>
      </c>
      <c r="V65" s="503" t="s">
        <v>46</v>
      </c>
      <c r="W65" s="503" t="s">
        <v>46</v>
      </c>
      <c r="X65" s="503" t="s">
        <v>46</v>
      </c>
      <c r="Y65" s="503" t="s">
        <v>46</v>
      </c>
      <c r="Z65" s="503" t="s">
        <v>45</v>
      </c>
      <c r="AA65" s="503" t="s">
        <v>46</v>
      </c>
      <c r="AB65" s="504">
        <f t="shared" si="5"/>
        <v>8</v>
      </c>
      <c r="AC65" s="505" t="str">
        <f t="shared" si="6"/>
        <v>Mayor</v>
      </c>
      <c r="AD65" s="505">
        <f t="shared" si="3"/>
        <v>4</v>
      </c>
      <c r="AE65" s="506" t="str">
        <f t="shared" si="7"/>
        <v>Alto</v>
      </c>
      <c r="AF65" s="507" t="s">
        <v>69</v>
      </c>
    </row>
    <row r="66" spans="2:32" s="60" customFormat="1" ht="25.5" x14ac:dyDescent="0.25">
      <c r="B66" s="431"/>
      <c r="C66" s="432"/>
      <c r="D66" s="514"/>
      <c r="E66" s="499" t="str">
        <f>'3-IDENTIFICACIÓN DEL RIESGO'!G122</f>
        <v>Riesgo 2</v>
      </c>
      <c r="F66" s="500"/>
      <c r="G66" s="501"/>
      <c r="H66" s="502" t="b">
        <f t="shared" si="0"/>
        <v>0</v>
      </c>
      <c r="I66" s="503"/>
      <c r="J66" s="503"/>
      <c r="K66" s="503"/>
      <c r="L66" s="503"/>
      <c r="M66" s="503"/>
      <c r="N66" s="503"/>
      <c r="O66" s="503"/>
      <c r="P66" s="503"/>
      <c r="Q66" s="503"/>
      <c r="R66" s="503"/>
      <c r="S66" s="503"/>
      <c r="T66" s="503"/>
      <c r="U66" s="503"/>
      <c r="V66" s="503"/>
      <c r="W66" s="503"/>
      <c r="X66" s="503"/>
      <c r="Y66" s="503"/>
      <c r="Z66" s="503"/>
      <c r="AA66" s="503"/>
      <c r="AB66" s="504">
        <f t="shared" si="5"/>
        <v>0</v>
      </c>
      <c r="AC66" s="505" t="str">
        <f t="shared" si="6"/>
        <v>Moderado</v>
      </c>
      <c r="AD66" s="505">
        <f t="shared" si="3"/>
        <v>3</v>
      </c>
      <c r="AE66" s="506" t="b">
        <f t="shared" si="7"/>
        <v>0</v>
      </c>
      <c r="AF66" s="507" t="s">
        <v>69</v>
      </c>
    </row>
    <row r="67" spans="2:32" s="60" customFormat="1" ht="30.75" customHeight="1" x14ac:dyDescent="0.25">
      <c r="B67" s="431"/>
      <c r="C67" s="432"/>
      <c r="D67" s="514"/>
      <c r="E67" s="499" t="str">
        <f>'3-IDENTIFICACIÓN DEL RIESGO'!G124</f>
        <v>Riesgo 3</v>
      </c>
      <c r="F67" s="500"/>
      <c r="G67" s="501"/>
      <c r="H67" s="502" t="b">
        <f t="shared" si="0"/>
        <v>0</v>
      </c>
      <c r="I67" s="503"/>
      <c r="J67" s="503"/>
      <c r="K67" s="503"/>
      <c r="L67" s="503"/>
      <c r="M67" s="503"/>
      <c r="N67" s="503"/>
      <c r="O67" s="503"/>
      <c r="P67" s="503"/>
      <c r="Q67" s="503"/>
      <c r="R67" s="503"/>
      <c r="S67" s="503"/>
      <c r="T67" s="503"/>
      <c r="U67" s="503"/>
      <c r="V67" s="503"/>
      <c r="W67" s="503"/>
      <c r="X67" s="503"/>
      <c r="Y67" s="503"/>
      <c r="Z67" s="503"/>
      <c r="AA67" s="503"/>
      <c r="AB67" s="504">
        <f t="shared" si="5"/>
        <v>0</v>
      </c>
      <c r="AC67" s="505" t="str">
        <f t="shared" si="6"/>
        <v>Moderado</v>
      </c>
      <c r="AD67" s="505">
        <f t="shared" si="3"/>
        <v>3</v>
      </c>
      <c r="AE67" s="506" t="b">
        <f t="shared" si="7"/>
        <v>0</v>
      </c>
      <c r="AF67" s="507" t="s">
        <v>69</v>
      </c>
    </row>
    <row r="68" spans="2:32" s="60" customFormat="1" ht="25.5" x14ac:dyDescent="0.25">
      <c r="B68" s="431"/>
      <c r="C68" s="432"/>
      <c r="D68" s="514"/>
      <c r="E68" s="499" t="str">
        <f>'3-IDENTIFICACIÓN DEL RIESGO'!G126</f>
        <v>Riesgo 4</v>
      </c>
      <c r="F68" s="500"/>
      <c r="G68" s="501"/>
      <c r="H68" s="502" t="b">
        <f t="shared" si="0"/>
        <v>0</v>
      </c>
      <c r="I68" s="503"/>
      <c r="J68" s="503"/>
      <c r="K68" s="503"/>
      <c r="L68" s="503"/>
      <c r="M68" s="503"/>
      <c r="N68" s="503"/>
      <c r="O68" s="503"/>
      <c r="P68" s="503"/>
      <c r="Q68" s="503"/>
      <c r="R68" s="503"/>
      <c r="S68" s="503"/>
      <c r="T68" s="503"/>
      <c r="U68" s="503"/>
      <c r="V68" s="503"/>
      <c r="W68" s="503"/>
      <c r="X68" s="503"/>
      <c r="Y68" s="503"/>
      <c r="Z68" s="503"/>
      <c r="AA68" s="503"/>
      <c r="AB68" s="504">
        <f t="shared" si="5"/>
        <v>0</v>
      </c>
      <c r="AC68" s="505" t="str">
        <f t="shared" si="6"/>
        <v>Moderado</v>
      </c>
      <c r="AD68" s="505">
        <f t="shared" si="3"/>
        <v>3</v>
      </c>
      <c r="AE68" s="506" t="b">
        <f t="shared" si="7"/>
        <v>0</v>
      </c>
      <c r="AF68" s="507" t="s">
        <v>69</v>
      </c>
    </row>
    <row r="69" spans="2:32" s="60" customFormat="1" ht="25.5" x14ac:dyDescent="0.25">
      <c r="B69" s="433"/>
      <c r="C69" s="434"/>
      <c r="D69" s="515"/>
      <c r="E69" s="499" t="str">
        <f>'3-IDENTIFICACIÓN DEL RIESGO'!G128</f>
        <v>Riesgo 5</v>
      </c>
      <c r="F69" s="500"/>
      <c r="G69" s="501"/>
      <c r="H69" s="502" t="b">
        <f t="shared" si="0"/>
        <v>0</v>
      </c>
      <c r="I69" s="503"/>
      <c r="J69" s="503"/>
      <c r="K69" s="503"/>
      <c r="L69" s="503"/>
      <c r="M69" s="503"/>
      <c r="N69" s="503"/>
      <c r="O69" s="503"/>
      <c r="P69" s="503"/>
      <c r="Q69" s="503"/>
      <c r="R69" s="503"/>
      <c r="S69" s="503"/>
      <c r="T69" s="503"/>
      <c r="U69" s="503"/>
      <c r="V69" s="503"/>
      <c r="W69" s="503"/>
      <c r="X69" s="503"/>
      <c r="Y69" s="503"/>
      <c r="Z69" s="503"/>
      <c r="AA69" s="503"/>
      <c r="AB69" s="504">
        <f t="shared" si="5"/>
        <v>0</v>
      </c>
      <c r="AC69" s="505" t="str">
        <f t="shared" si="6"/>
        <v>Moderado</v>
      </c>
      <c r="AD69" s="505">
        <f t="shared" si="3"/>
        <v>3</v>
      </c>
      <c r="AE69" s="506" t="b">
        <f t="shared" si="7"/>
        <v>0</v>
      </c>
      <c r="AF69" s="507" t="s">
        <v>69</v>
      </c>
    </row>
    <row r="70" spans="2:32" s="60" customFormat="1" ht="66" customHeight="1" x14ac:dyDescent="0.25">
      <c r="B70" s="429" t="str">
        <f>'3-IDENTIFICACIÓN DEL RIESGO'!B130</f>
        <v>Apoyo Jurídico</v>
      </c>
      <c r="C70" s="430"/>
      <c r="D70" s="513" t="str">
        <f>'3-IDENTIFICACIÓN DEL RIESGO'!E130</f>
        <v>1. Oficina Jurídica</v>
      </c>
      <c r="E70" s="499"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F70" s="500"/>
      <c r="G70" s="501" t="s">
        <v>22</v>
      </c>
      <c r="H70" s="502">
        <f t="shared" si="0"/>
        <v>3</v>
      </c>
      <c r="I70" s="503" t="s">
        <v>45</v>
      </c>
      <c r="J70" s="503" t="s">
        <v>45</v>
      </c>
      <c r="K70" s="503" t="s">
        <v>45</v>
      </c>
      <c r="L70" s="503" t="s">
        <v>45</v>
      </c>
      <c r="M70" s="503" t="s">
        <v>45</v>
      </c>
      <c r="N70" s="503" t="s">
        <v>45</v>
      </c>
      <c r="O70" s="503" t="s">
        <v>46</v>
      </c>
      <c r="P70" s="503" t="s">
        <v>46</v>
      </c>
      <c r="Q70" s="503" t="s">
        <v>46</v>
      </c>
      <c r="R70" s="503" t="s">
        <v>46</v>
      </c>
      <c r="S70" s="503" t="s">
        <v>46</v>
      </c>
      <c r="T70" s="503" t="s">
        <v>46</v>
      </c>
      <c r="U70" s="503" t="s">
        <v>46</v>
      </c>
      <c r="V70" s="503" t="s">
        <v>46</v>
      </c>
      <c r="W70" s="503" t="s">
        <v>46</v>
      </c>
      <c r="X70" s="503" t="s">
        <v>46</v>
      </c>
      <c r="Y70" s="503" t="s">
        <v>46</v>
      </c>
      <c r="Z70" s="503" t="s">
        <v>46</v>
      </c>
      <c r="AA70" s="503" t="s">
        <v>46</v>
      </c>
      <c r="AB70" s="504">
        <f t="shared" si="5"/>
        <v>6</v>
      </c>
      <c r="AC70" s="505" t="str">
        <f t="shared" si="6"/>
        <v>Mayor</v>
      </c>
      <c r="AD70" s="505">
        <f t="shared" si="3"/>
        <v>4</v>
      </c>
      <c r="AE70" s="506" t="str">
        <f t="shared" si="7"/>
        <v>Extremo</v>
      </c>
      <c r="AF70" s="507" t="s">
        <v>69</v>
      </c>
    </row>
    <row r="71" spans="2:32" s="60" customFormat="1" ht="68.25" customHeight="1" x14ac:dyDescent="0.25">
      <c r="B71" s="431"/>
      <c r="C71" s="432"/>
      <c r="D71" s="514"/>
      <c r="E71" s="499"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F71" s="500"/>
      <c r="G71" s="501" t="s">
        <v>22</v>
      </c>
      <c r="H71" s="502">
        <f t="shared" si="0"/>
        <v>3</v>
      </c>
      <c r="I71" s="503" t="s">
        <v>45</v>
      </c>
      <c r="J71" s="503" t="s">
        <v>45</v>
      </c>
      <c r="K71" s="503" t="s">
        <v>45</v>
      </c>
      <c r="L71" s="503" t="s">
        <v>45</v>
      </c>
      <c r="M71" s="503" t="s">
        <v>45</v>
      </c>
      <c r="N71" s="503" t="s">
        <v>45</v>
      </c>
      <c r="O71" s="503" t="s">
        <v>45</v>
      </c>
      <c r="P71" s="503" t="s">
        <v>46</v>
      </c>
      <c r="Q71" s="503" t="s">
        <v>46</v>
      </c>
      <c r="R71" s="503" t="s">
        <v>45</v>
      </c>
      <c r="S71" s="503" t="s">
        <v>45</v>
      </c>
      <c r="T71" s="503" t="s">
        <v>45</v>
      </c>
      <c r="U71" s="503" t="s">
        <v>45</v>
      </c>
      <c r="V71" s="503" t="s">
        <v>45</v>
      </c>
      <c r="W71" s="503" t="s">
        <v>45</v>
      </c>
      <c r="X71" s="503" t="s">
        <v>46</v>
      </c>
      <c r="Y71" s="503" t="s">
        <v>45</v>
      </c>
      <c r="Z71" s="503" t="s">
        <v>45</v>
      </c>
      <c r="AA71" s="503" t="s">
        <v>46</v>
      </c>
      <c r="AB71" s="504">
        <f t="shared" si="5"/>
        <v>15</v>
      </c>
      <c r="AC71" s="505" t="str">
        <f t="shared" si="6"/>
        <v>Catastrófico</v>
      </c>
      <c r="AD71" s="505">
        <f t="shared" si="3"/>
        <v>5</v>
      </c>
      <c r="AE71" s="506" t="str">
        <f t="shared" si="7"/>
        <v>Extremo</v>
      </c>
      <c r="AF71" s="507" t="s">
        <v>69</v>
      </c>
    </row>
    <row r="72" spans="2:32" s="60" customFormat="1" ht="26.25" customHeight="1" x14ac:dyDescent="0.25">
      <c r="B72" s="431"/>
      <c r="C72" s="432"/>
      <c r="D72" s="514"/>
      <c r="E72" s="499" t="str">
        <f>'3-IDENTIFICACIÓN DEL RIESGO'!G134</f>
        <v>Riesgo 3</v>
      </c>
      <c r="F72" s="500"/>
      <c r="G72" s="501"/>
      <c r="H72" s="502" t="b">
        <f t="shared" si="0"/>
        <v>0</v>
      </c>
      <c r="I72" s="503"/>
      <c r="J72" s="503"/>
      <c r="K72" s="503"/>
      <c r="L72" s="503"/>
      <c r="M72" s="503"/>
      <c r="N72" s="503"/>
      <c r="O72" s="503"/>
      <c r="P72" s="503"/>
      <c r="Q72" s="503"/>
      <c r="R72" s="503"/>
      <c r="S72" s="503"/>
      <c r="T72" s="503"/>
      <c r="U72" s="503"/>
      <c r="V72" s="503"/>
      <c r="W72" s="503"/>
      <c r="X72" s="503"/>
      <c r="Y72" s="503"/>
      <c r="Z72" s="503"/>
      <c r="AA72" s="503"/>
      <c r="AB72" s="504">
        <f t="shared" si="5"/>
        <v>0</v>
      </c>
      <c r="AC72" s="505" t="str">
        <f t="shared" si="6"/>
        <v>Moderado</v>
      </c>
      <c r="AD72" s="505">
        <f t="shared" si="3"/>
        <v>3</v>
      </c>
      <c r="AE72" s="506" t="b">
        <f t="shared" si="7"/>
        <v>0</v>
      </c>
      <c r="AF72" s="507" t="s">
        <v>69</v>
      </c>
    </row>
    <row r="73" spans="2:32" s="60" customFormat="1" ht="27" customHeight="1" x14ac:dyDescent="0.25">
      <c r="B73" s="431"/>
      <c r="C73" s="432"/>
      <c r="D73" s="514"/>
      <c r="E73" s="499" t="str">
        <f>'3-IDENTIFICACIÓN DEL RIESGO'!G136</f>
        <v>Riesgo 4</v>
      </c>
      <c r="F73" s="500"/>
      <c r="G73" s="501"/>
      <c r="H73" s="502" t="b">
        <f t="shared" si="0"/>
        <v>0</v>
      </c>
      <c r="I73" s="503"/>
      <c r="J73" s="503"/>
      <c r="K73" s="503"/>
      <c r="L73" s="503"/>
      <c r="M73" s="503"/>
      <c r="N73" s="503"/>
      <c r="O73" s="503"/>
      <c r="P73" s="503"/>
      <c r="Q73" s="503"/>
      <c r="R73" s="503"/>
      <c r="S73" s="503"/>
      <c r="T73" s="503"/>
      <c r="U73" s="503"/>
      <c r="V73" s="503"/>
      <c r="W73" s="503"/>
      <c r="X73" s="503"/>
      <c r="Y73" s="503"/>
      <c r="Z73" s="503"/>
      <c r="AA73" s="503"/>
      <c r="AB73" s="504">
        <f t="shared" si="5"/>
        <v>0</v>
      </c>
      <c r="AC73" s="505" t="str">
        <f t="shared" si="6"/>
        <v>Moderado</v>
      </c>
      <c r="AD73" s="505">
        <f t="shared" si="3"/>
        <v>3</v>
      </c>
      <c r="AE73" s="506" t="b">
        <f t="shared" si="7"/>
        <v>0</v>
      </c>
      <c r="AF73" s="507" t="s">
        <v>69</v>
      </c>
    </row>
    <row r="74" spans="2:32" s="60" customFormat="1" ht="25.5" x14ac:dyDescent="0.25">
      <c r="B74" s="433"/>
      <c r="C74" s="434"/>
      <c r="D74" s="515"/>
      <c r="E74" s="499" t="str">
        <f>'3-IDENTIFICACIÓN DEL RIESGO'!G138</f>
        <v>Riesgo 5</v>
      </c>
      <c r="F74" s="500"/>
      <c r="G74" s="501"/>
      <c r="H74" s="502" t="b">
        <f t="shared" si="0"/>
        <v>0</v>
      </c>
      <c r="I74" s="503"/>
      <c r="J74" s="503"/>
      <c r="K74" s="503"/>
      <c r="L74" s="503"/>
      <c r="M74" s="503"/>
      <c r="N74" s="503"/>
      <c r="O74" s="503"/>
      <c r="P74" s="503"/>
      <c r="Q74" s="503"/>
      <c r="R74" s="503"/>
      <c r="S74" s="503"/>
      <c r="T74" s="503"/>
      <c r="U74" s="503"/>
      <c r="V74" s="503"/>
      <c r="W74" s="503"/>
      <c r="X74" s="503"/>
      <c r="Y74" s="503"/>
      <c r="Z74" s="503"/>
      <c r="AA74" s="503"/>
      <c r="AB74" s="504">
        <f t="shared" si="5"/>
        <v>0</v>
      </c>
      <c r="AC74" s="505" t="str">
        <f t="shared" si="6"/>
        <v>Moderado</v>
      </c>
      <c r="AD74" s="505">
        <f t="shared" si="3"/>
        <v>3</v>
      </c>
      <c r="AE74" s="506" t="b">
        <f t="shared" si="7"/>
        <v>0</v>
      </c>
      <c r="AF74" s="507" t="s">
        <v>69</v>
      </c>
    </row>
    <row r="75" spans="2:32" s="60" customFormat="1" ht="25.5" x14ac:dyDescent="0.25">
      <c r="B75" s="429" t="str">
        <f>'3-IDENTIFICACIÓN DEL RIESGO'!B140</f>
        <v>Adquisición de Bienes y Servicios</v>
      </c>
      <c r="C75" s="430"/>
      <c r="D75" s="513" t="str">
        <f>'3-IDENTIFICACIÓN DEL RIESGO'!E140</f>
        <v>1. Subdirección Administrativa y Financiera.
2. Secretaría General.</v>
      </c>
      <c r="E75" s="499" t="str">
        <f>'3-IDENTIFICACIÓN DEL RIESGO'!G140</f>
        <v>Posibilidad de ocurrencia de celebración indebida de contratos en la adquisición de bienes y servicios de la ANT</v>
      </c>
      <c r="F75" s="500"/>
      <c r="G75" s="501" t="s">
        <v>18</v>
      </c>
      <c r="H75" s="502">
        <f t="shared" si="0"/>
        <v>4</v>
      </c>
      <c r="I75" s="503" t="s">
        <v>45</v>
      </c>
      <c r="J75" s="503" t="s">
        <v>45</v>
      </c>
      <c r="K75" s="503" t="s">
        <v>45</v>
      </c>
      <c r="L75" s="503" t="s">
        <v>46</v>
      </c>
      <c r="M75" s="503" t="s">
        <v>45</v>
      </c>
      <c r="N75" s="503" t="s">
        <v>45</v>
      </c>
      <c r="O75" s="503" t="s">
        <v>45</v>
      </c>
      <c r="P75" s="503" t="s">
        <v>46</v>
      </c>
      <c r="Q75" s="503" t="s">
        <v>46</v>
      </c>
      <c r="R75" s="503" t="s">
        <v>45</v>
      </c>
      <c r="S75" s="503" t="s">
        <v>45</v>
      </c>
      <c r="T75" s="503" t="s">
        <v>45</v>
      </c>
      <c r="U75" s="503" t="s">
        <v>45</v>
      </c>
      <c r="V75" s="503" t="s">
        <v>45</v>
      </c>
      <c r="W75" s="503" t="s">
        <v>46</v>
      </c>
      <c r="X75" s="503" t="s">
        <v>46</v>
      </c>
      <c r="Y75" s="503" t="s">
        <v>46</v>
      </c>
      <c r="Z75" s="503" t="s">
        <v>45</v>
      </c>
      <c r="AA75" s="503" t="s">
        <v>46</v>
      </c>
      <c r="AB75" s="504">
        <f t="shared" si="5"/>
        <v>12</v>
      </c>
      <c r="AC75" s="505" t="str">
        <f t="shared" si="6"/>
        <v>Catastrófico</v>
      </c>
      <c r="AD75" s="505">
        <f t="shared" si="3"/>
        <v>5</v>
      </c>
      <c r="AE75" s="506" t="str">
        <f t="shared" si="7"/>
        <v>Extremo</v>
      </c>
      <c r="AF75" s="507" t="s">
        <v>69</v>
      </c>
    </row>
    <row r="76" spans="2:32" s="60" customFormat="1" ht="25.5" x14ac:dyDescent="0.25">
      <c r="B76" s="431"/>
      <c r="C76" s="432"/>
      <c r="D76" s="514"/>
      <c r="E76" s="499" t="str">
        <f>'3-IDENTIFICACIÓN DEL RIESGO'!G142</f>
        <v>Riesgo 2</v>
      </c>
      <c r="F76" s="500"/>
      <c r="G76" s="501"/>
      <c r="H76" s="502" t="b">
        <f t="shared" ref="H76:H89" si="8">IF(G76="Casi Seguro",5,IF(G76="Probable",4,IF(G76="Posible",3,IF(G76="Improbable",2,IF(G76="Rara Vez",1)))))</f>
        <v>0</v>
      </c>
      <c r="I76" s="503"/>
      <c r="J76" s="503"/>
      <c r="K76" s="503"/>
      <c r="L76" s="503"/>
      <c r="M76" s="503"/>
      <c r="N76" s="503"/>
      <c r="O76" s="503"/>
      <c r="P76" s="503"/>
      <c r="Q76" s="503"/>
      <c r="R76" s="503"/>
      <c r="S76" s="503"/>
      <c r="T76" s="503"/>
      <c r="U76" s="503"/>
      <c r="V76" s="503"/>
      <c r="W76" s="503"/>
      <c r="X76" s="503"/>
      <c r="Y76" s="503"/>
      <c r="Z76" s="503"/>
      <c r="AA76" s="503"/>
      <c r="AB76" s="504">
        <f t="shared" si="5"/>
        <v>0</v>
      </c>
      <c r="AC76" s="505" t="str">
        <f t="shared" si="6"/>
        <v>Moderado</v>
      </c>
      <c r="AD76" s="505">
        <f t="shared" ref="AD76:AD89" si="9">IF(AC76="Catastrófico",5,IF(AC76="Mayor",4,IF(AC76="Moderado",3)))</f>
        <v>3</v>
      </c>
      <c r="AE76" s="506" t="b">
        <f t="shared" si="7"/>
        <v>0</v>
      </c>
      <c r="AF76" s="507" t="s">
        <v>69</v>
      </c>
    </row>
    <row r="77" spans="2:32" s="60" customFormat="1" ht="25.5" x14ac:dyDescent="0.25">
      <c r="B77" s="431"/>
      <c r="C77" s="432"/>
      <c r="D77" s="514"/>
      <c r="E77" s="499" t="str">
        <f>'3-IDENTIFICACIÓN DEL RIESGO'!G144</f>
        <v>Riesgo 3</v>
      </c>
      <c r="F77" s="500"/>
      <c r="G77" s="501"/>
      <c r="H77" s="502" t="b">
        <f t="shared" si="8"/>
        <v>0</v>
      </c>
      <c r="I77" s="503"/>
      <c r="J77" s="503"/>
      <c r="K77" s="503"/>
      <c r="L77" s="503"/>
      <c r="M77" s="503"/>
      <c r="N77" s="503"/>
      <c r="O77" s="503"/>
      <c r="P77" s="503"/>
      <c r="Q77" s="503"/>
      <c r="R77" s="503"/>
      <c r="S77" s="503"/>
      <c r="T77" s="503"/>
      <c r="U77" s="503"/>
      <c r="V77" s="503"/>
      <c r="W77" s="503"/>
      <c r="X77" s="503"/>
      <c r="Y77" s="503"/>
      <c r="Z77" s="503"/>
      <c r="AA77" s="503"/>
      <c r="AB77" s="504">
        <f t="shared" si="5"/>
        <v>0</v>
      </c>
      <c r="AC77" s="505" t="str">
        <f t="shared" si="6"/>
        <v>Moderado</v>
      </c>
      <c r="AD77" s="505">
        <f t="shared" si="9"/>
        <v>3</v>
      </c>
      <c r="AE77" s="506" t="b">
        <f t="shared" si="7"/>
        <v>0</v>
      </c>
      <c r="AF77" s="507" t="s">
        <v>69</v>
      </c>
    </row>
    <row r="78" spans="2:32" s="60" customFormat="1" ht="25.5" x14ac:dyDescent="0.25">
      <c r="B78" s="431"/>
      <c r="C78" s="432"/>
      <c r="D78" s="514"/>
      <c r="E78" s="499" t="str">
        <f>'3-IDENTIFICACIÓN DEL RIESGO'!G146</f>
        <v>Riesgo 4</v>
      </c>
      <c r="F78" s="500"/>
      <c r="G78" s="501"/>
      <c r="H78" s="502" t="b">
        <f t="shared" si="8"/>
        <v>0</v>
      </c>
      <c r="I78" s="503"/>
      <c r="J78" s="503"/>
      <c r="K78" s="503"/>
      <c r="L78" s="503"/>
      <c r="M78" s="503"/>
      <c r="N78" s="503"/>
      <c r="O78" s="503"/>
      <c r="P78" s="503"/>
      <c r="Q78" s="503"/>
      <c r="R78" s="503"/>
      <c r="S78" s="503"/>
      <c r="T78" s="503"/>
      <c r="U78" s="503"/>
      <c r="V78" s="503"/>
      <c r="W78" s="503"/>
      <c r="X78" s="503"/>
      <c r="Y78" s="503"/>
      <c r="Z78" s="503"/>
      <c r="AA78" s="503"/>
      <c r="AB78" s="504">
        <f t="shared" si="5"/>
        <v>0</v>
      </c>
      <c r="AC78" s="505" t="str">
        <f t="shared" si="6"/>
        <v>Moderado</v>
      </c>
      <c r="AD78" s="505">
        <f t="shared" si="9"/>
        <v>3</v>
      </c>
      <c r="AE78" s="506" t="b">
        <f t="shared" si="7"/>
        <v>0</v>
      </c>
      <c r="AF78" s="507" t="s">
        <v>69</v>
      </c>
    </row>
    <row r="79" spans="2:32" s="60" customFormat="1" ht="25.5" x14ac:dyDescent="0.25">
      <c r="B79" s="433"/>
      <c r="C79" s="434"/>
      <c r="D79" s="515"/>
      <c r="E79" s="499" t="str">
        <f>'3-IDENTIFICACIÓN DEL RIESGO'!G148</f>
        <v>Riesgo 5</v>
      </c>
      <c r="F79" s="500"/>
      <c r="G79" s="501"/>
      <c r="H79" s="502" t="b">
        <f t="shared" si="8"/>
        <v>0</v>
      </c>
      <c r="I79" s="503"/>
      <c r="J79" s="503"/>
      <c r="K79" s="503"/>
      <c r="L79" s="503"/>
      <c r="M79" s="503"/>
      <c r="N79" s="503"/>
      <c r="O79" s="503"/>
      <c r="P79" s="503"/>
      <c r="Q79" s="503"/>
      <c r="R79" s="503"/>
      <c r="S79" s="503"/>
      <c r="T79" s="503"/>
      <c r="U79" s="503"/>
      <c r="V79" s="503"/>
      <c r="W79" s="503"/>
      <c r="X79" s="503"/>
      <c r="Y79" s="503"/>
      <c r="Z79" s="503"/>
      <c r="AA79" s="503"/>
      <c r="AB79" s="504">
        <f t="shared" si="5"/>
        <v>0</v>
      </c>
      <c r="AC79" s="505" t="str">
        <f t="shared" si="6"/>
        <v>Moderado</v>
      </c>
      <c r="AD79" s="505">
        <f t="shared" si="9"/>
        <v>3</v>
      </c>
      <c r="AE79" s="506" t="b">
        <f t="shared" si="7"/>
        <v>0</v>
      </c>
      <c r="AF79" s="507" t="s">
        <v>69</v>
      </c>
    </row>
    <row r="80" spans="2:32" s="60" customFormat="1" ht="25.5" x14ac:dyDescent="0.25">
      <c r="B80" s="429" t="str">
        <f>'3-IDENTIFICACIÓN DEL RIESGO'!B150</f>
        <v>Administración de Bienes y Servicios</v>
      </c>
      <c r="C80" s="430"/>
      <c r="D80" s="513" t="str">
        <f>'3-IDENTIFICACIÓN DEL RIESGO'!E150</f>
        <v>1. Subdirección Administrativa y Financiera.
2. Secretaría General.</v>
      </c>
      <c r="E80" s="499" t="str">
        <f>'3-IDENTIFICACIÓN DEL RIESGO'!G150</f>
        <v>Posibilidad de incurrir en peculado con los bienes devolutivos de la Agencia Nacional de Tierras.</v>
      </c>
      <c r="F80" s="500"/>
      <c r="G80" s="501" t="s">
        <v>18</v>
      </c>
      <c r="H80" s="502">
        <f t="shared" si="8"/>
        <v>4</v>
      </c>
      <c r="I80" s="503" t="s">
        <v>45</v>
      </c>
      <c r="J80" s="503" t="s">
        <v>45</v>
      </c>
      <c r="K80" s="503" t="s">
        <v>45</v>
      </c>
      <c r="L80" s="503" t="s">
        <v>46</v>
      </c>
      <c r="M80" s="503" t="s">
        <v>45</v>
      </c>
      <c r="N80" s="503" t="s">
        <v>45</v>
      </c>
      <c r="O80" s="503" t="s">
        <v>45</v>
      </c>
      <c r="P80" s="503" t="s">
        <v>46</v>
      </c>
      <c r="Q80" s="503" t="s">
        <v>46</v>
      </c>
      <c r="R80" s="503" t="s">
        <v>45</v>
      </c>
      <c r="S80" s="503" t="s">
        <v>45</v>
      </c>
      <c r="T80" s="503" t="s">
        <v>45</v>
      </c>
      <c r="U80" s="503" t="s">
        <v>45</v>
      </c>
      <c r="V80" s="503" t="s">
        <v>45</v>
      </c>
      <c r="W80" s="503" t="s">
        <v>46</v>
      </c>
      <c r="X80" s="503" t="s">
        <v>46</v>
      </c>
      <c r="Y80" s="503" t="s">
        <v>46</v>
      </c>
      <c r="Z80" s="503" t="s">
        <v>46</v>
      </c>
      <c r="AA80" s="503" t="s">
        <v>46</v>
      </c>
      <c r="AB80" s="504">
        <f t="shared" si="5"/>
        <v>11</v>
      </c>
      <c r="AC80" s="505" t="str">
        <f t="shared" si="6"/>
        <v>Mayor</v>
      </c>
      <c r="AD80" s="505">
        <f t="shared" si="9"/>
        <v>4</v>
      </c>
      <c r="AE80" s="506" t="str">
        <f t="shared" si="7"/>
        <v>Extremo</v>
      </c>
      <c r="AF80" s="507" t="s">
        <v>69</v>
      </c>
    </row>
    <row r="81" spans="2:32" s="60" customFormat="1" ht="25.5" x14ac:dyDescent="0.25">
      <c r="B81" s="431"/>
      <c r="C81" s="432"/>
      <c r="D81" s="514"/>
      <c r="E81" s="499" t="str">
        <f>'3-IDENTIFICACIÓN DEL RIESGO'!G152</f>
        <v>Riesgo 2</v>
      </c>
      <c r="F81" s="500"/>
      <c r="G81" s="501"/>
      <c r="H81" s="502" t="b">
        <f t="shared" si="8"/>
        <v>0</v>
      </c>
      <c r="I81" s="503"/>
      <c r="J81" s="503"/>
      <c r="K81" s="503"/>
      <c r="L81" s="503"/>
      <c r="M81" s="503"/>
      <c r="N81" s="503"/>
      <c r="O81" s="503"/>
      <c r="P81" s="503"/>
      <c r="Q81" s="503"/>
      <c r="R81" s="503"/>
      <c r="S81" s="503"/>
      <c r="T81" s="503"/>
      <c r="U81" s="503"/>
      <c r="V81" s="503"/>
      <c r="W81" s="503"/>
      <c r="X81" s="503"/>
      <c r="Y81" s="503"/>
      <c r="Z81" s="503"/>
      <c r="AA81" s="503"/>
      <c r="AB81" s="504">
        <f t="shared" si="5"/>
        <v>0</v>
      </c>
      <c r="AC81" s="505" t="str">
        <f t="shared" si="6"/>
        <v>Moderado</v>
      </c>
      <c r="AD81" s="505">
        <f t="shared" si="9"/>
        <v>3</v>
      </c>
      <c r="AE81" s="506" t="b">
        <f t="shared" si="7"/>
        <v>0</v>
      </c>
      <c r="AF81" s="507" t="s">
        <v>69</v>
      </c>
    </row>
    <row r="82" spans="2:32" s="60" customFormat="1" ht="25.5" x14ac:dyDescent="0.25">
      <c r="B82" s="431"/>
      <c r="C82" s="432"/>
      <c r="D82" s="514"/>
      <c r="E82" s="499" t="str">
        <f>'3-IDENTIFICACIÓN DEL RIESGO'!G154</f>
        <v>Riesgo 3</v>
      </c>
      <c r="F82" s="500"/>
      <c r="G82" s="501"/>
      <c r="H82" s="502" t="b">
        <f t="shared" si="8"/>
        <v>0</v>
      </c>
      <c r="I82" s="503"/>
      <c r="J82" s="503"/>
      <c r="K82" s="503"/>
      <c r="L82" s="503"/>
      <c r="M82" s="503"/>
      <c r="N82" s="503"/>
      <c r="O82" s="503"/>
      <c r="P82" s="503"/>
      <c r="Q82" s="503"/>
      <c r="R82" s="503"/>
      <c r="S82" s="503"/>
      <c r="T82" s="503"/>
      <c r="U82" s="503"/>
      <c r="V82" s="503"/>
      <c r="W82" s="503"/>
      <c r="X82" s="503"/>
      <c r="Y82" s="503"/>
      <c r="Z82" s="503"/>
      <c r="AA82" s="503"/>
      <c r="AB82" s="504">
        <f t="shared" si="5"/>
        <v>0</v>
      </c>
      <c r="AC82" s="505" t="str">
        <f t="shared" si="6"/>
        <v>Moderado</v>
      </c>
      <c r="AD82" s="505">
        <f t="shared" si="9"/>
        <v>3</v>
      </c>
      <c r="AE82" s="506" t="b">
        <f t="shared" si="7"/>
        <v>0</v>
      </c>
      <c r="AF82" s="507" t="s">
        <v>69</v>
      </c>
    </row>
    <row r="83" spans="2:32" s="60" customFormat="1" ht="25.5" x14ac:dyDescent="0.25">
      <c r="B83" s="431"/>
      <c r="C83" s="432"/>
      <c r="D83" s="514"/>
      <c r="E83" s="499" t="str">
        <f>'3-IDENTIFICACIÓN DEL RIESGO'!G156</f>
        <v>Riesgo 4</v>
      </c>
      <c r="F83" s="500"/>
      <c r="G83" s="501"/>
      <c r="H83" s="502" t="b">
        <f t="shared" si="8"/>
        <v>0</v>
      </c>
      <c r="I83" s="503"/>
      <c r="J83" s="503"/>
      <c r="K83" s="503"/>
      <c r="L83" s="503"/>
      <c r="M83" s="503"/>
      <c r="N83" s="503"/>
      <c r="O83" s="503"/>
      <c r="P83" s="503"/>
      <c r="Q83" s="503"/>
      <c r="R83" s="503"/>
      <c r="S83" s="503"/>
      <c r="T83" s="503"/>
      <c r="U83" s="503"/>
      <c r="V83" s="503"/>
      <c r="W83" s="503"/>
      <c r="X83" s="503"/>
      <c r="Y83" s="503"/>
      <c r="Z83" s="503"/>
      <c r="AA83" s="503"/>
      <c r="AB83" s="504">
        <f t="shared" si="5"/>
        <v>0</v>
      </c>
      <c r="AC83" s="505" t="str">
        <f t="shared" si="6"/>
        <v>Moderado</v>
      </c>
      <c r="AD83" s="505">
        <f t="shared" si="9"/>
        <v>3</v>
      </c>
      <c r="AE83" s="506" t="b">
        <f t="shared" si="7"/>
        <v>0</v>
      </c>
      <c r="AF83" s="507" t="s">
        <v>69</v>
      </c>
    </row>
    <row r="84" spans="2:32" s="60" customFormat="1" ht="25.5" x14ac:dyDescent="0.25">
      <c r="B84" s="433"/>
      <c r="C84" s="434"/>
      <c r="D84" s="515"/>
      <c r="E84" s="499" t="str">
        <f>'3-IDENTIFICACIÓN DEL RIESGO'!G158</f>
        <v>Riesgo 5</v>
      </c>
      <c r="F84" s="500"/>
      <c r="G84" s="501"/>
      <c r="H84" s="502" t="b">
        <f t="shared" si="8"/>
        <v>0</v>
      </c>
      <c r="I84" s="503"/>
      <c r="J84" s="503"/>
      <c r="K84" s="503"/>
      <c r="L84" s="503"/>
      <c r="M84" s="503"/>
      <c r="N84" s="503"/>
      <c r="O84" s="503"/>
      <c r="P84" s="503"/>
      <c r="Q84" s="503"/>
      <c r="R84" s="503"/>
      <c r="S84" s="503"/>
      <c r="T84" s="503"/>
      <c r="U84" s="503"/>
      <c r="V84" s="503"/>
      <c r="W84" s="503"/>
      <c r="X84" s="503"/>
      <c r="Y84" s="503"/>
      <c r="Z84" s="503"/>
      <c r="AA84" s="503"/>
      <c r="AB84" s="504">
        <f t="shared" si="5"/>
        <v>0</v>
      </c>
      <c r="AC84" s="505" t="str">
        <f t="shared" si="6"/>
        <v>Moderado</v>
      </c>
      <c r="AD84" s="505">
        <f t="shared" si="9"/>
        <v>3</v>
      </c>
      <c r="AE84" s="506" t="b">
        <f t="shared" si="7"/>
        <v>0</v>
      </c>
      <c r="AF84" s="507" t="s">
        <v>69</v>
      </c>
    </row>
    <row r="85" spans="2:32" s="60" customFormat="1" ht="25.5" x14ac:dyDescent="0.25">
      <c r="B85" s="473" t="str">
        <f>'3-IDENTIFICACIÓN DEL RIESGO'!B160</f>
        <v>Gestión Financiera</v>
      </c>
      <c r="C85" s="473"/>
      <c r="D85" s="518" t="str">
        <f>'3-IDENTIFICACIÓN DEL RIESGO'!E160</f>
        <v xml:space="preserve">1. Secretaría General.
2. Subdirección Administrativa y Financiera.
3. Subdirección de Administración de Tierras de la Nación.
4. Oficina de Planeación </v>
      </c>
      <c r="E85" s="499"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F85" s="500"/>
      <c r="G85" s="519" t="s">
        <v>24</v>
      </c>
      <c r="H85" s="502">
        <f t="shared" si="8"/>
        <v>1</v>
      </c>
      <c r="I85" s="503" t="s">
        <v>45</v>
      </c>
      <c r="J85" s="503" t="s">
        <v>45</v>
      </c>
      <c r="K85" s="503" t="s">
        <v>46</v>
      </c>
      <c r="L85" s="503" t="s">
        <v>46</v>
      </c>
      <c r="M85" s="503" t="s">
        <v>45</v>
      </c>
      <c r="N85" s="503" t="s">
        <v>45</v>
      </c>
      <c r="O85" s="503" t="s">
        <v>46</v>
      </c>
      <c r="P85" s="503" t="s">
        <v>45</v>
      </c>
      <c r="Q85" s="503" t="s">
        <v>45</v>
      </c>
      <c r="R85" s="503" t="s">
        <v>45</v>
      </c>
      <c r="S85" s="503" t="s">
        <v>45</v>
      </c>
      <c r="T85" s="503" t="s">
        <v>45</v>
      </c>
      <c r="U85" s="503" t="s">
        <v>45</v>
      </c>
      <c r="V85" s="503" t="s">
        <v>45</v>
      </c>
      <c r="W85" s="503" t="s">
        <v>45</v>
      </c>
      <c r="X85" s="503" t="s">
        <v>46</v>
      </c>
      <c r="Y85" s="503" t="s">
        <v>45</v>
      </c>
      <c r="Z85" s="503" t="s">
        <v>45</v>
      </c>
      <c r="AA85" s="503" t="s">
        <v>46</v>
      </c>
      <c r="AB85" s="504">
        <f t="shared" si="5"/>
        <v>14</v>
      </c>
      <c r="AC85" s="505" t="str">
        <f t="shared" si="6"/>
        <v>Catastrófico</v>
      </c>
      <c r="AD85" s="505">
        <f t="shared" si="9"/>
        <v>5</v>
      </c>
      <c r="AE85" s="506" t="str">
        <f t="shared" si="7"/>
        <v>Extremo</v>
      </c>
      <c r="AF85" s="507" t="s">
        <v>69</v>
      </c>
    </row>
    <row r="86" spans="2:32" s="60" customFormat="1" ht="25.5" x14ac:dyDescent="0.25">
      <c r="B86" s="473"/>
      <c r="C86" s="473"/>
      <c r="D86" s="518"/>
      <c r="E86" s="499" t="str">
        <f>'3-IDENTIFICACIÓN DEL RIESGO'!G162</f>
        <v>Riesgo 2</v>
      </c>
      <c r="F86" s="500"/>
      <c r="G86" s="519"/>
      <c r="H86" s="502" t="b">
        <f t="shared" si="8"/>
        <v>0</v>
      </c>
      <c r="I86" s="503"/>
      <c r="J86" s="503"/>
      <c r="K86" s="503"/>
      <c r="L86" s="503"/>
      <c r="M86" s="503"/>
      <c r="N86" s="503"/>
      <c r="O86" s="503"/>
      <c r="P86" s="503"/>
      <c r="Q86" s="503"/>
      <c r="R86" s="503"/>
      <c r="S86" s="503"/>
      <c r="T86" s="503"/>
      <c r="U86" s="503"/>
      <c r="V86" s="503"/>
      <c r="W86" s="503"/>
      <c r="X86" s="503"/>
      <c r="Y86" s="503"/>
      <c r="Z86" s="503"/>
      <c r="AA86" s="503"/>
      <c r="AB86" s="504">
        <f t="shared" si="5"/>
        <v>0</v>
      </c>
      <c r="AC86" s="505" t="str">
        <f t="shared" si="6"/>
        <v>Moderado</v>
      </c>
      <c r="AD86" s="505">
        <f t="shared" si="9"/>
        <v>3</v>
      </c>
      <c r="AE86" s="506" t="b">
        <f t="shared" si="7"/>
        <v>0</v>
      </c>
      <c r="AF86" s="507" t="s">
        <v>69</v>
      </c>
    </row>
    <row r="87" spans="2:32" s="60" customFormat="1" ht="25.5" x14ac:dyDescent="0.25">
      <c r="B87" s="473"/>
      <c r="C87" s="473"/>
      <c r="D87" s="518"/>
      <c r="E87" s="499" t="str">
        <f>'3-IDENTIFICACIÓN DEL RIESGO'!G164</f>
        <v>Riesgo 3</v>
      </c>
      <c r="F87" s="500"/>
      <c r="G87" s="519"/>
      <c r="H87" s="502" t="b">
        <f t="shared" si="8"/>
        <v>0</v>
      </c>
      <c r="I87" s="503"/>
      <c r="J87" s="503"/>
      <c r="K87" s="503"/>
      <c r="L87" s="503"/>
      <c r="M87" s="503"/>
      <c r="N87" s="503"/>
      <c r="O87" s="503"/>
      <c r="P87" s="503"/>
      <c r="Q87" s="503"/>
      <c r="R87" s="503"/>
      <c r="S87" s="503"/>
      <c r="T87" s="503"/>
      <c r="U87" s="503"/>
      <c r="V87" s="503"/>
      <c r="W87" s="503"/>
      <c r="X87" s="503"/>
      <c r="Y87" s="503"/>
      <c r="Z87" s="503"/>
      <c r="AA87" s="503"/>
      <c r="AB87" s="504">
        <f t="shared" ref="AB87:AB91" si="10">COUNTIF(I87:AA87,"SI")</f>
        <v>0</v>
      </c>
      <c r="AC87" s="505" t="str">
        <f t="shared" ref="AC87:AC91" si="11">IF(AB87&lt;6,"Moderado",IF(AB87&lt;12,"Mayor",IF(AB87&lt;20,"Catastrófico")))</f>
        <v>Moderado</v>
      </c>
      <c r="AD87" s="505">
        <f t="shared" si="9"/>
        <v>3</v>
      </c>
      <c r="AE87" s="506" t="b">
        <f t="shared" ref="AE87:AE91"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507" t="s">
        <v>69</v>
      </c>
    </row>
    <row r="88" spans="2:32" s="60" customFormat="1" ht="25.5" x14ac:dyDescent="0.25">
      <c r="B88" s="473"/>
      <c r="C88" s="473"/>
      <c r="D88" s="518"/>
      <c r="E88" s="499" t="str">
        <f>'3-IDENTIFICACIÓN DEL RIESGO'!G166</f>
        <v>Riesgo 4</v>
      </c>
      <c r="F88" s="500"/>
      <c r="G88" s="519"/>
      <c r="H88" s="502" t="b">
        <f t="shared" si="8"/>
        <v>0</v>
      </c>
      <c r="I88" s="503"/>
      <c r="J88" s="503"/>
      <c r="K88" s="503"/>
      <c r="L88" s="503"/>
      <c r="M88" s="503"/>
      <c r="N88" s="503"/>
      <c r="O88" s="503"/>
      <c r="P88" s="503"/>
      <c r="Q88" s="503"/>
      <c r="R88" s="503"/>
      <c r="S88" s="503"/>
      <c r="T88" s="503"/>
      <c r="U88" s="503"/>
      <c r="V88" s="503"/>
      <c r="W88" s="503"/>
      <c r="X88" s="503"/>
      <c r="Y88" s="503"/>
      <c r="Z88" s="503"/>
      <c r="AA88" s="503"/>
      <c r="AB88" s="504">
        <f t="shared" si="10"/>
        <v>0</v>
      </c>
      <c r="AC88" s="505" t="str">
        <f t="shared" si="11"/>
        <v>Moderado</v>
      </c>
      <c r="AD88" s="505">
        <f t="shared" si="9"/>
        <v>3</v>
      </c>
      <c r="AE88" s="506" t="b">
        <f t="shared" si="12"/>
        <v>0</v>
      </c>
      <c r="AF88" s="507" t="s">
        <v>69</v>
      </c>
    </row>
    <row r="89" spans="2:32" s="60" customFormat="1" ht="25.5" x14ac:dyDescent="0.25">
      <c r="B89" s="473"/>
      <c r="C89" s="473"/>
      <c r="D89" s="518"/>
      <c r="E89" s="499" t="str">
        <f>'3-IDENTIFICACIÓN DEL RIESGO'!G168</f>
        <v>Riesgo 5</v>
      </c>
      <c r="F89" s="500"/>
      <c r="G89" s="519"/>
      <c r="H89" s="502" t="b">
        <f t="shared" si="8"/>
        <v>0</v>
      </c>
      <c r="I89" s="503"/>
      <c r="J89" s="503"/>
      <c r="K89" s="503"/>
      <c r="L89" s="503"/>
      <c r="M89" s="503"/>
      <c r="N89" s="503"/>
      <c r="O89" s="503"/>
      <c r="P89" s="503"/>
      <c r="Q89" s="503"/>
      <c r="R89" s="503"/>
      <c r="S89" s="503"/>
      <c r="T89" s="503"/>
      <c r="U89" s="503"/>
      <c r="V89" s="503"/>
      <c r="W89" s="503"/>
      <c r="X89" s="503"/>
      <c r="Y89" s="503"/>
      <c r="Z89" s="503"/>
      <c r="AA89" s="503"/>
      <c r="AB89" s="504">
        <f t="shared" si="10"/>
        <v>0</v>
      </c>
      <c r="AC89" s="505" t="str">
        <f t="shared" si="11"/>
        <v>Moderado</v>
      </c>
      <c r="AD89" s="505">
        <f t="shared" si="9"/>
        <v>3</v>
      </c>
      <c r="AE89" s="506" t="b">
        <f t="shared" si="12"/>
        <v>0</v>
      </c>
      <c r="AF89" s="507" t="s">
        <v>69</v>
      </c>
    </row>
    <row r="90" spans="2:32" s="60" customFormat="1" ht="25.5" x14ac:dyDescent="0.25">
      <c r="B90" s="473" t="str">
        <f>'3-IDENTIFICACIÓN DEL RIESGO'!B170</f>
        <v>Seguimiento, Evaluación y Mejora</v>
      </c>
      <c r="C90" s="473"/>
      <c r="D90" s="518" t="str">
        <f>'3-IDENTIFICACIÓN DEL RIESGO'!E170</f>
        <v xml:space="preserve">1. Oficina de Control Interno.
2. Oficina de Planeación.
3. Oficina del Inspector de Gestión de Tierras.
4. Secretaría General
</v>
      </c>
      <c r="E90" s="499" t="str">
        <f>'3-IDENTIFICACIÓN DEL RIESGO'!G170</f>
        <v>Riesgo 1</v>
      </c>
      <c r="F90" s="500"/>
      <c r="G90" s="519"/>
      <c r="H90" s="502" t="b">
        <f t="shared" ref="H90:H94" si="13">IF(G90="Casi Seguro",5,IF(G90="Probable",4,IF(G90="Posible",3,IF(G90="Improbable",2,IF(G90="Rara Vez",1)))))</f>
        <v>0</v>
      </c>
      <c r="I90" s="503"/>
      <c r="J90" s="503"/>
      <c r="K90" s="503"/>
      <c r="L90" s="503"/>
      <c r="M90" s="503"/>
      <c r="N90" s="503"/>
      <c r="O90" s="503"/>
      <c r="P90" s="503"/>
      <c r="Q90" s="503"/>
      <c r="R90" s="503"/>
      <c r="S90" s="503"/>
      <c r="T90" s="503"/>
      <c r="U90" s="503"/>
      <c r="V90" s="503"/>
      <c r="W90" s="503"/>
      <c r="X90" s="503"/>
      <c r="Y90" s="503"/>
      <c r="Z90" s="503"/>
      <c r="AA90" s="503"/>
      <c r="AB90" s="504">
        <f t="shared" si="10"/>
        <v>0</v>
      </c>
      <c r="AC90" s="505" t="str">
        <f t="shared" si="11"/>
        <v>Moderado</v>
      </c>
      <c r="AD90" s="505">
        <f t="shared" ref="AD90:AD94" si="14">IF(AC90="Catastrófico",5,IF(AC90="Mayor",4,IF(AC90="Moderado",3)))</f>
        <v>3</v>
      </c>
      <c r="AE90" s="506" t="b">
        <f t="shared" si="12"/>
        <v>0</v>
      </c>
      <c r="AF90" s="507" t="s">
        <v>69</v>
      </c>
    </row>
    <row r="91" spans="2:32" s="60" customFormat="1" ht="25.5" x14ac:dyDescent="0.25">
      <c r="B91" s="473"/>
      <c r="C91" s="473"/>
      <c r="D91" s="518"/>
      <c r="E91" s="499" t="str">
        <f>'3-IDENTIFICACIÓN DEL RIESGO'!G172</f>
        <v>Riesgo 2</v>
      </c>
      <c r="F91" s="500"/>
      <c r="G91" s="519"/>
      <c r="H91" s="502" t="b">
        <f t="shared" si="13"/>
        <v>0</v>
      </c>
      <c r="I91" s="503"/>
      <c r="J91" s="503"/>
      <c r="K91" s="503"/>
      <c r="L91" s="503"/>
      <c r="M91" s="503"/>
      <c r="N91" s="503"/>
      <c r="O91" s="503"/>
      <c r="P91" s="503"/>
      <c r="Q91" s="503"/>
      <c r="R91" s="503"/>
      <c r="S91" s="503"/>
      <c r="T91" s="503"/>
      <c r="U91" s="503"/>
      <c r="V91" s="503"/>
      <c r="W91" s="503"/>
      <c r="X91" s="503"/>
      <c r="Y91" s="503"/>
      <c r="Z91" s="503"/>
      <c r="AA91" s="503"/>
      <c r="AB91" s="504">
        <f t="shared" si="10"/>
        <v>0</v>
      </c>
      <c r="AC91" s="505" t="str">
        <f t="shared" si="11"/>
        <v>Moderado</v>
      </c>
      <c r="AD91" s="505">
        <f t="shared" si="14"/>
        <v>3</v>
      </c>
      <c r="AE91" s="506" t="b">
        <f t="shared" si="12"/>
        <v>0</v>
      </c>
      <c r="AF91" s="507" t="s">
        <v>69</v>
      </c>
    </row>
    <row r="92" spans="2:32" s="60" customFormat="1" ht="25.5" x14ac:dyDescent="0.25">
      <c r="B92" s="473"/>
      <c r="C92" s="473"/>
      <c r="D92" s="518"/>
      <c r="E92" s="499" t="str">
        <f>'3-IDENTIFICACIÓN DEL RIESGO'!G174</f>
        <v>Riesgo 3</v>
      </c>
      <c r="F92" s="500"/>
      <c r="G92" s="519"/>
      <c r="H92" s="502" t="b">
        <f t="shared" si="13"/>
        <v>0</v>
      </c>
      <c r="I92" s="503"/>
      <c r="J92" s="503"/>
      <c r="K92" s="503"/>
      <c r="L92" s="503"/>
      <c r="M92" s="503"/>
      <c r="N92" s="503"/>
      <c r="O92" s="503"/>
      <c r="P92" s="503"/>
      <c r="Q92" s="503"/>
      <c r="R92" s="503"/>
      <c r="S92" s="503"/>
      <c r="T92" s="503"/>
      <c r="U92" s="503"/>
      <c r="V92" s="503"/>
      <c r="W92" s="503"/>
      <c r="X92" s="503"/>
      <c r="Y92" s="503"/>
      <c r="Z92" s="503"/>
      <c r="AA92" s="503"/>
      <c r="AB92" s="504">
        <f t="shared" ref="AB92:AB94" si="15">COUNTIF(I92:AA92,"SI")</f>
        <v>0</v>
      </c>
      <c r="AC92" s="505" t="str">
        <f t="shared" ref="AC92:AC94" si="16">IF(AB92&lt;6,"Moderado",IF(AB92&lt;12,"Mayor",IF(AB92&lt;20,"Catastrófico")))</f>
        <v>Moderado</v>
      </c>
      <c r="AD92" s="505">
        <f t="shared" si="14"/>
        <v>3</v>
      </c>
      <c r="AE92" s="506" t="b">
        <f t="shared" ref="AE92:AE94" si="17">IF(OR(AND(AC92="Moderado",G92="Rara Vez"),AND(AC92="Moderado",G92="Improbable")),"Moderado",IF(OR(AND(AC92="Mayor",G92="Improbable"),AND(AC92="Mayor",G92="Rara Vez"),AND(AC92="Moderado",G92="Probable"),AND(AC92="Moderado",G92="Posible")),"Alto",IF(OR(AND(AC92="Moderado",G92="Casi Seguro"),AND(AC92="Mayor",G92="Posible"),AND(AC92="Mayor",G92="Probable"),AND(AC92="Mayor",G92="Casi Seguro")),"Extremo",IF(AC92="Catastrófico","Extremo"))))</f>
        <v>0</v>
      </c>
      <c r="AF92" s="507" t="s">
        <v>69</v>
      </c>
    </row>
    <row r="93" spans="2:32" s="60" customFormat="1" ht="25.5" x14ac:dyDescent="0.25">
      <c r="B93" s="473"/>
      <c r="C93" s="473"/>
      <c r="D93" s="518"/>
      <c r="E93" s="499" t="str">
        <f>'3-IDENTIFICACIÓN DEL RIESGO'!G176</f>
        <v>Riesgo 4</v>
      </c>
      <c r="F93" s="500"/>
      <c r="G93" s="519"/>
      <c r="H93" s="502" t="b">
        <f t="shared" si="13"/>
        <v>0</v>
      </c>
      <c r="I93" s="503"/>
      <c r="J93" s="503"/>
      <c r="K93" s="503"/>
      <c r="L93" s="503"/>
      <c r="M93" s="503"/>
      <c r="N93" s="503"/>
      <c r="O93" s="503"/>
      <c r="P93" s="503"/>
      <c r="Q93" s="503"/>
      <c r="R93" s="503"/>
      <c r="S93" s="503"/>
      <c r="T93" s="503"/>
      <c r="U93" s="503"/>
      <c r="V93" s="503"/>
      <c r="W93" s="503"/>
      <c r="X93" s="503"/>
      <c r="Y93" s="503"/>
      <c r="Z93" s="503"/>
      <c r="AA93" s="503"/>
      <c r="AB93" s="504">
        <f t="shared" si="15"/>
        <v>0</v>
      </c>
      <c r="AC93" s="505" t="str">
        <f t="shared" si="16"/>
        <v>Moderado</v>
      </c>
      <c r="AD93" s="505">
        <f t="shared" si="14"/>
        <v>3</v>
      </c>
      <c r="AE93" s="506" t="b">
        <f t="shared" si="17"/>
        <v>0</v>
      </c>
      <c r="AF93" s="507" t="s">
        <v>69</v>
      </c>
    </row>
    <row r="94" spans="2:32" s="60" customFormat="1" ht="25.5" x14ac:dyDescent="0.25">
      <c r="B94" s="473"/>
      <c r="C94" s="473"/>
      <c r="D94" s="518"/>
      <c r="E94" s="499" t="str">
        <f>'3-IDENTIFICACIÓN DEL RIESGO'!G178</f>
        <v>Riesgo 5</v>
      </c>
      <c r="F94" s="500"/>
      <c r="G94" s="519"/>
      <c r="H94" s="502" t="b">
        <f t="shared" si="13"/>
        <v>0</v>
      </c>
      <c r="I94" s="503"/>
      <c r="J94" s="503"/>
      <c r="K94" s="503"/>
      <c r="L94" s="503"/>
      <c r="M94" s="503"/>
      <c r="N94" s="503"/>
      <c r="O94" s="503"/>
      <c r="P94" s="503"/>
      <c r="Q94" s="503"/>
      <c r="R94" s="503"/>
      <c r="S94" s="503"/>
      <c r="T94" s="503"/>
      <c r="U94" s="503"/>
      <c r="V94" s="503"/>
      <c r="W94" s="503"/>
      <c r="X94" s="503"/>
      <c r="Y94" s="503"/>
      <c r="Z94" s="503"/>
      <c r="AA94" s="503"/>
      <c r="AB94" s="504">
        <f t="shared" si="15"/>
        <v>0</v>
      </c>
      <c r="AC94" s="505" t="str">
        <f t="shared" si="16"/>
        <v>Moderado</v>
      </c>
      <c r="AD94" s="505">
        <f t="shared" si="14"/>
        <v>3</v>
      </c>
      <c r="AE94" s="506" t="b">
        <f t="shared" si="17"/>
        <v>0</v>
      </c>
      <c r="AF94" s="507" t="s">
        <v>69</v>
      </c>
    </row>
    <row r="95" spans="2:32" s="60" customFormat="1" ht="44.25" customHeight="1" x14ac:dyDescent="0.3">
      <c r="B95" s="97"/>
      <c r="C95" s="269"/>
      <c r="D95" s="269"/>
      <c r="E95" s="269"/>
      <c r="F95" s="264"/>
      <c r="G95" s="264"/>
      <c r="H95" s="264"/>
      <c r="I95" s="264"/>
      <c r="J95" s="264"/>
      <c r="K95" s="264"/>
      <c r="L95" s="264"/>
      <c r="M95" s="264"/>
      <c r="N95" s="264"/>
      <c r="O95" s="264"/>
      <c r="P95" s="264"/>
      <c r="Q95" s="264"/>
      <c r="R95" s="264"/>
      <c r="S95" s="264"/>
      <c r="T95" s="264"/>
      <c r="U95" s="264"/>
      <c r="V95" s="264"/>
      <c r="W95" s="264"/>
      <c r="X95" s="264"/>
      <c r="Y95" s="264"/>
      <c r="Z95" s="264"/>
      <c r="AA95" s="264"/>
      <c r="AB95" s="264"/>
      <c r="AC95" s="264"/>
      <c r="AD95" s="264"/>
      <c r="AE95" s="98"/>
      <c r="AF95" s="99"/>
    </row>
    <row r="96" spans="2:32" s="60" customFormat="1" ht="27" customHeight="1" x14ac:dyDescent="0.25">
      <c r="B96" s="97"/>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9"/>
    </row>
    <row r="97" spans="2:32" s="60" customFormat="1" ht="15.75" thickBot="1" x14ac:dyDescent="0.3">
      <c r="B97" s="281"/>
      <c r="C97" s="282"/>
      <c r="D97" s="282"/>
      <c r="E97" s="282"/>
      <c r="F97" s="282"/>
      <c r="G97" s="282"/>
      <c r="H97" s="282"/>
      <c r="I97" s="282"/>
      <c r="J97" s="282"/>
      <c r="K97" s="282"/>
      <c r="L97" s="282"/>
      <c r="M97" s="282"/>
      <c r="N97" s="282"/>
      <c r="O97" s="282"/>
      <c r="P97" s="282"/>
      <c r="Q97" s="282"/>
      <c r="R97" s="282"/>
      <c r="S97" s="282"/>
      <c r="T97" s="282"/>
      <c r="U97" s="282"/>
      <c r="V97" s="282"/>
      <c r="W97" s="282"/>
      <c r="X97" s="282"/>
      <c r="Y97" s="282"/>
      <c r="Z97" s="282"/>
      <c r="AA97" s="282"/>
      <c r="AB97" s="282"/>
      <c r="AC97" s="282"/>
      <c r="AD97" s="282"/>
      <c r="AE97" s="282"/>
      <c r="AF97" s="283"/>
    </row>
  </sheetData>
  <sheetProtection algorithmName="SHA-512" hashValue="J1YwS+6EmfpmSsgjjeJ85i+sAdSJUYAj5B8mkjcv/9SSpiR8RhEki6JOi9zogXSgkscCdf4vkqH6VjDhWD/mUg==" saltValue="Z2NCAVhtUo+VjpoQWJQsmg==" spinCount="100000" sheet="1" objects="1" scenarios="1"/>
  <mergeCells count="139">
    <mergeCell ref="B90:C94"/>
    <mergeCell ref="D90:D94"/>
    <mergeCell ref="E90:F90"/>
    <mergeCell ref="E91:F91"/>
    <mergeCell ref="E92:F92"/>
    <mergeCell ref="E93:F93"/>
    <mergeCell ref="E94:F94"/>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 ref="B55:C59"/>
    <mergeCell ref="D55:D59"/>
    <mergeCell ref="E55:F55"/>
    <mergeCell ref="E56:F56"/>
    <mergeCell ref="E57:F57"/>
    <mergeCell ref="E58:F58"/>
    <mergeCell ref="E59:F59"/>
    <mergeCell ref="E44:F44"/>
    <mergeCell ref="E42:F42"/>
    <mergeCell ref="E73:F73"/>
    <mergeCell ref="E76:F76"/>
    <mergeCell ref="E77:F77"/>
    <mergeCell ref="E78:F78"/>
    <mergeCell ref="E69:F69"/>
    <mergeCell ref="E66:F66"/>
    <mergeCell ref="E74:F74"/>
    <mergeCell ref="E71:F71"/>
    <mergeCell ref="B70:C74"/>
    <mergeCell ref="D70:D74"/>
    <mergeCell ref="B65:C69"/>
    <mergeCell ref="D65:D69"/>
    <mergeCell ref="E65:F65"/>
    <mergeCell ref="E67:F67"/>
    <mergeCell ref="E68:F68"/>
    <mergeCell ref="E85:F85"/>
    <mergeCell ref="E84:F84"/>
    <mergeCell ref="B80:C84"/>
    <mergeCell ref="D80:D84"/>
    <mergeCell ref="E80:F80"/>
    <mergeCell ref="E49:F49"/>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61:F61"/>
    <mergeCell ref="E62:F62"/>
    <mergeCell ref="E63:F63"/>
    <mergeCell ref="E79:F79"/>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72:F72"/>
    <mergeCell ref="B60:C64"/>
    <mergeCell ref="D60:D64"/>
    <mergeCell ref="E64:F64"/>
    <mergeCell ref="E60:F60"/>
    <mergeCell ref="B75:C79"/>
    <mergeCell ref="D75:D79"/>
    <mergeCell ref="E75:F75"/>
    <mergeCell ref="E70:F70"/>
    <mergeCell ref="E16:F16"/>
    <mergeCell ref="B21:C25"/>
    <mergeCell ref="D21:D25"/>
    <mergeCell ref="B11:C15"/>
    <mergeCell ref="D11:D15"/>
    <mergeCell ref="E12:F12"/>
    <mergeCell ref="E13:F13"/>
    <mergeCell ref="E14:F14"/>
    <mergeCell ref="E15:F15"/>
    <mergeCell ref="E17:F17"/>
    <mergeCell ref="E18:F18"/>
    <mergeCell ref="E11:F11"/>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s>
  <conditionalFormatting sqref="AE11:AE94">
    <cfRule type="containsText" dxfId="14" priority="1" operator="containsText" text="Moderado">
      <formula>NOT(ISERROR(SEARCH("Moderado",AE11)))</formula>
    </cfRule>
    <cfRule type="containsText" dxfId="13" priority="2" operator="containsText" text="Alto">
      <formula>NOT(ISERROR(SEARCH("Alto",AE11)))</formula>
    </cfRule>
    <cfRule type="containsText" dxfId="12"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'0 - CALOR'!$D$10:$D$14</xm:f>
          </x14:formula1>
          <xm:sqref>G11:G94</xm:sqref>
        </x14:dataValidation>
        <x14:dataValidation type="list" allowBlank="1" showInputMessage="1" showErrorMessage="1">
          <x14:formula1>
            <xm:f>'0 - CALOR'!$O$42:$P$42</xm:f>
          </x14:formula1>
          <xm:sqref>I11:AA94</xm:sqref>
        </x14:dataValidation>
        <x14:dataValidation type="list" allowBlank="1" showInputMessage="1" showErrorMessage="1">
          <x14:formula1>
            <xm:f>'0 - CALOR'!$C$52:$C$55</xm:f>
          </x14:formula1>
          <xm:sqref>AF11:AF94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S394"/>
  <sheetViews>
    <sheetView zoomScale="50" zoomScaleNormal="50" workbookViewId="0">
      <selection activeCell="B6" sqref="B6:AS6"/>
    </sheetView>
  </sheetViews>
  <sheetFormatPr baseColWidth="10" defaultColWidth="11.42578125" defaultRowHeight="15" x14ac:dyDescent="0.25"/>
  <cols>
    <col min="1" max="1" width="2.140625" style="60" customWidth="1"/>
    <col min="2" max="2" width="33.28515625" style="60" customWidth="1"/>
    <col min="3" max="3" width="32.85546875" style="60" customWidth="1"/>
    <col min="4" max="4" width="19.7109375" style="60" customWidth="1"/>
    <col min="5" max="5" width="31.140625" style="60" customWidth="1"/>
    <col min="6" max="6" width="29.7109375" style="60" customWidth="1"/>
    <col min="7" max="7" width="27.140625" style="60" customWidth="1"/>
    <col min="8" max="8" width="47.28515625" style="60" customWidth="1"/>
    <col min="9" max="9" width="52.85546875" style="60" customWidth="1"/>
    <col min="10" max="10" width="49.7109375" style="60" customWidth="1"/>
    <col min="11" max="11" width="42.140625" style="60" customWidth="1"/>
    <col min="12" max="12" width="66.140625" style="60" customWidth="1"/>
    <col min="13" max="13" width="15.5703125" style="60" customWidth="1"/>
    <col min="14" max="14" width="14.28515625" style="60" customWidth="1"/>
    <col min="15" max="15" width="17.5703125" style="60" customWidth="1"/>
    <col min="16" max="22" width="15.140625" style="60" customWidth="1"/>
    <col min="23" max="23" width="25.140625" style="60" customWidth="1"/>
    <col min="24" max="24" width="12.85546875" style="60" customWidth="1"/>
    <col min="25" max="25" width="19.7109375" style="60" customWidth="1"/>
    <col min="26" max="26" width="11.85546875" style="60" customWidth="1"/>
    <col min="27" max="27" width="17.5703125" style="60" customWidth="1"/>
    <col min="28" max="28" width="23.42578125" style="60" customWidth="1"/>
    <col min="29" max="29" width="66" style="60" customWidth="1"/>
    <col min="30" max="30" width="29.28515625" style="60" customWidth="1"/>
    <col min="31" max="32" width="28.140625" style="60" customWidth="1"/>
    <col min="33" max="33" width="23.7109375" style="520" customWidth="1"/>
    <col min="34" max="34" width="45.5703125" style="520" customWidth="1"/>
    <col min="35" max="35" width="30.140625" style="60" customWidth="1"/>
    <col min="36" max="36" width="28.140625" style="60" hidden="1" customWidth="1"/>
    <col min="37" max="37" width="30.140625" style="60" hidden="1" customWidth="1"/>
    <col min="38" max="39" width="30.140625" style="60" customWidth="1"/>
    <col min="40" max="40" width="28.7109375" style="60" hidden="1" customWidth="1"/>
    <col min="41" max="41" width="30.140625" style="60" hidden="1" customWidth="1"/>
    <col min="42" max="42" width="30.140625" style="60" customWidth="1"/>
    <col min="43" max="43" width="18.28515625" style="60" customWidth="1"/>
    <col min="44" max="44" width="16.5703125" style="60" customWidth="1"/>
    <col min="45" max="45" width="36.7109375" style="60" customWidth="1"/>
    <col min="46" max="46" width="16.42578125" style="60" customWidth="1"/>
    <col min="47" max="16384" width="11.42578125" style="60"/>
  </cols>
  <sheetData>
    <row r="1" spans="2:45" s="60" customFormat="1" ht="6" customHeight="1" thickBot="1" x14ac:dyDescent="0.3">
      <c r="AG1" s="520"/>
      <c r="AH1" s="520"/>
    </row>
    <row r="2" spans="2:45" s="69" customFormat="1" ht="39" customHeight="1" thickTop="1" x14ac:dyDescent="0.25">
      <c r="B2" s="521"/>
      <c r="C2" s="522"/>
      <c r="D2" s="286" t="s">
        <v>0</v>
      </c>
      <c r="E2" s="286"/>
      <c r="F2" s="287" t="s">
        <v>1</v>
      </c>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6" t="s">
        <v>2</v>
      </c>
      <c r="AR2" s="286"/>
      <c r="AS2" s="523"/>
    </row>
    <row r="3" spans="2:45" s="69" customFormat="1" ht="27.75" customHeight="1" x14ac:dyDescent="0.25">
      <c r="B3" s="524"/>
      <c r="C3" s="380"/>
      <c r="D3" s="72" t="s">
        <v>3</v>
      </c>
      <c r="E3" s="72"/>
      <c r="F3" s="78" t="s">
        <v>4</v>
      </c>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2" t="s">
        <v>5</v>
      </c>
      <c r="AR3" s="72"/>
      <c r="AS3" s="525"/>
    </row>
    <row r="4" spans="2:45" s="69" customFormat="1" ht="27.75" customHeight="1" x14ac:dyDescent="0.25">
      <c r="B4" s="524"/>
      <c r="C4" s="380"/>
      <c r="D4" s="72" t="s">
        <v>6</v>
      </c>
      <c r="E4" s="72"/>
      <c r="F4" s="78" t="s">
        <v>7</v>
      </c>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9" t="s">
        <v>8</v>
      </c>
      <c r="AR4" s="80"/>
      <c r="AS4" s="293"/>
    </row>
    <row r="5" spans="2:45" s="69" customFormat="1" ht="42" customHeight="1" thickBot="1" x14ac:dyDescent="0.3">
      <c r="B5" s="524"/>
      <c r="C5" s="380"/>
      <c r="D5" s="85" t="s">
        <v>9</v>
      </c>
      <c r="E5" s="85"/>
      <c r="F5" s="86" t="s">
        <v>10</v>
      </c>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7"/>
      <c r="AR5" s="88"/>
      <c r="AS5" s="295"/>
    </row>
    <row r="6" spans="2:45" s="60" customFormat="1" ht="23.25" customHeight="1" thickBot="1" x14ac:dyDescent="0.3">
      <c r="B6" s="91" t="s">
        <v>388</v>
      </c>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3"/>
    </row>
    <row r="7" spans="2:45" s="60" customFormat="1" ht="23.25" customHeight="1" thickBot="1" x14ac:dyDescent="0.3">
      <c r="B7" s="526" t="s">
        <v>1712</v>
      </c>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c r="AN7" s="392"/>
      <c r="AO7" s="392"/>
      <c r="AP7" s="392"/>
      <c r="AQ7" s="392"/>
      <c r="AR7" s="392"/>
      <c r="AS7" s="527"/>
    </row>
    <row r="8" spans="2:45" s="60" customFormat="1" ht="27.75" customHeight="1" thickBot="1" x14ac:dyDescent="0.3">
      <c r="B8" s="528" t="s">
        <v>389</v>
      </c>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30"/>
      <c r="AD8" s="531" t="s">
        <v>390</v>
      </c>
      <c r="AE8" s="529"/>
      <c r="AF8" s="529"/>
      <c r="AG8" s="529"/>
      <c r="AH8" s="529"/>
      <c r="AI8" s="529"/>
      <c r="AJ8" s="529"/>
      <c r="AK8" s="529"/>
      <c r="AL8" s="529"/>
      <c r="AM8" s="529"/>
      <c r="AN8" s="529"/>
      <c r="AO8" s="529"/>
      <c r="AP8" s="529"/>
      <c r="AQ8" s="529"/>
      <c r="AR8" s="529"/>
      <c r="AS8" s="532"/>
    </row>
    <row r="9" spans="2:45" s="60" customFormat="1" ht="45" customHeight="1" thickTop="1" thickBot="1" x14ac:dyDescent="0.3">
      <c r="B9" s="533" t="s">
        <v>9</v>
      </c>
      <c r="C9" s="534" t="s">
        <v>261</v>
      </c>
      <c r="D9" s="535" t="s">
        <v>379</v>
      </c>
      <c r="E9" s="536"/>
      <c r="F9" s="537" t="s">
        <v>391</v>
      </c>
      <c r="G9" s="538"/>
      <c r="H9" s="538"/>
      <c r="I9" s="538"/>
      <c r="J9" s="538"/>
      <c r="K9" s="538"/>
      <c r="L9" s="539"/>
      <c r="M9" s="540" t="s">
        <v>392</v>
      </c>
      <c r="N9" s="541"/>
      <c r="O9" s="541"/>
      <c r="P9" s="541"/>
      <c r="Q9" s="541"/>
      <c r="R9" s="541"/>
      <c r="S9" s="541"/>
      <c r="T9" s="541"/>
      <c r="U9" s="541"/>
      <c r="V9" s="541"/>
      <c r="W9" s="541"/>
      <c r="X9" s="541"/>
      <c r="Y9" s="541"/>
      <c r="Z9" s="541"/>
      <c r="AA9" s="541"/>
      <c r="AB9" s="542"/>
      <c r="AC9" s="543" t="s">
        <v>393</v>
      </c>
      <c r="AD9" s="544" t="s">
        <v>394</v>
      </c>
      <c r="AE9" s="545"/>
      <c r="AF9" s="546" t="s">
        <v>137</v>
      </c>
      <c r="AG9" s="544" t="s">
        <v>139</v>
      </c>
      <c r="AH9" s="547"/>
      <c r="AI9" s="548" t="s">
        <v>140</v>
      </c>
      <c r="AJ9" s="549" t="s">
        <v>395</v>
      </c>
      <c r="AK9" s="549" t="s">
        <v>396</v>
      </c>
      <c r="AL9" s="550" t="s">
        <v>397</v>
      </c>
      <c r="AM9" s="550" t="s">
        <v>141</v>
      </c>
      <c r="AN9" s="549" t="s">
        <v>395</v>
      </c>
      <c r="AO9" s="549" t="s">
        <v>398</v>
      </c>
      <c r="AP9" s="550" t="s">
        <v>399</v>
      </c>
      <c r="AQ9" s="550" t="s">
        <v>400</v>
      </c>
      <c r="AR9" s="550"/>
      <c r="AS9" s="551" t="s">
        <v>385</v>
      </c>
    </row>
    <row r="10" spans="2:45" s="60" customFormat="1" ht="77.25" customHeight="1" thickBot="1" x14ac:dyDescent="0.3">
      <c r="B10" s="552"/>
      <c r="C10" s="553"/>
      <c r="D10" s="554"/>
      <c r="E10" s="555"/>
      <c r="F10" s="556" t="s">
        <v>401</v>
      </c>
      <c r="G10" s="557" t="s">
        <v>402</v>
      </c>
      <c r="H10" s="557" t="s">
        <v>403</v>
      </c>
      <c r="I10" s="558" t="s">
        <v>404</v>
      </c>
      <c r="J10" s="558" t="s">
        <v>405</v>
      </c>
      <c r="K10" s="557" t="s">
        <v>406</v>
      </c>
      <c r="L10" s="559" t="s">
        <v>407</v>
      </c>
      <c r="M10" s="560" t="s">
        <v>408</v>
      </c>
      <c r="N10" s="561"/>
      <c r="O10" s="562" t="s">
        <v>409</v>
      </c>
      <c r="P10" s="561"/>
      <c r="Q10" s="562" t="s">
        <v>410</v>
      </c>
      <c r="R10" s="561"/>
      <c r="S10" s="562" t="s">
        <v>411</v>
      </c>
      <c r="T10" s="563"/>
      <c r="U10" s="562" t="s">
        <v>412</v>
      </c>
      <c r="V10" s="563"/>
      <c r="W10" s="562" t="s">
        <v>413</v>
      </c>
      <c r="X10" s="563"/>
      <c r="Y10" s="562" t="s">
        <v>414</v>
      </c>
      <c r="Z10" s="563"/>
      <c r="AA10" s="557" t="s">
        <v>415</v>
      </c>
      <c r="AB10" s="559" t="s">
        <v>416</v>
      </c>
      <c r="AC10" s="564" t="s">
        <v>417</v>
      </c>
      <c r="AD10" s="565"/>
      <c r="AE10" s="566"/>
      <c r="AF10" s="567"/>
      <c r="AG10" s="565"/>
      <c r="AH10" s="568"/>
      <c r="AI10" s="569"/>
      <c r="AJ10" s="570"/>
      <c r="AK10" s="570"/>
      <c r="AL10" s="571"/>
      <c r="AM10" s="571"/>
      <c r="AN10" s="570"/>
      <c r="AO10" s="570"/>
      <c r="AP10" s="571"/>
      <c r="AQ10" s="571"/>
      <c r="AR10" s="571"/>
      <c r="AS10" s="572"/>
    </row>
    <row r="11" spans="2:45" s="60" customFormat="1" ht="38.25" customHeight="1" thickBot="1" x14ac:dyDescent="0.3">
      <c r="B11" s="573"/>
      <c r="C11" s="574"/>
      <c r="D11" s="575"/>
      <c r="E11" s="576"/>
      <c r="F11" s="577"/>
      <c r="G11" s="578"/>
      <c r="H11" s="578"/>
      <c r="I11" s="579"/>
      <c r="J11" s="579"/>
      <c r="K11" s="578"/>
      <c r="L11" s="580"/>
      <c r="M11" s="581" t="s">
        <v>418</v>
      </c>
      <c r="N11" s="582" t="s">
        <v>419</v>
      </c>
      <c r="O11" s="582" t="s">
        <v>420</v>
      </c>
      <c r="P11" s="582" t="s">
        <v>419</v>
      </c>
      <c r="Q11" s="582" t="s">
        <v>421</v>
      </c>
      <c r="R11" s="582" t="s">
        <v>419</v>
      </c>
      <c r="S11" s="582" t="s">
        <v>422</v>
      </c>
      <c r="T11" s="582" t="s">
        <v>419</v>
      </c>
      <c r="U11" s="582" t="s">
        <v>423</v>
      </c>
      <c r="V11" s="582" t="s">
        <v>419</v>
      </c>
      <c r="W11" s="582" t="s">
        <v>424</v>
      </c>
      <c r="X11" s="582" t="s">
        <v>419</v>
      </c>
      <c r="Y11" s="582" t="s">
        <v>425</v>
      </c>
      <c r="Z11" s="582" t="s">
        <v>419</v>
      </c>
      <c r="AA11" s="578"/>
      <c r="AB11" s="583"/>
      <c r="AC11" s="584"/>
      <c r="AD11" s="585" t="s">
        <v>426</v>
      </c>
      <c r="AE11" s="586" t="s">
        <v>427</v>
      </c>
      <c r="AF11" s="587"/>
      <c r="AG11" s="585" t="s">
        <v>427</v>
      </c>
      <c r="AH11" s="588" t="s">
        <v>426</v>
      </c>
      <c r="AI11" s="589"/>
      <c r="AJ11" s="570"/>
      <c r="AK11" s="570"/>
      <c r="AL11" s="590"/>
      <c r="AM11" s="590"/>
      <c r="AN11" s="570"/>
      <c r="AO11" s="570"/>
      <c r="AP11" s="590"/>
      <c r="AQ11" s="590"/>
      <c r="AR11" s="590"/>
      <c r="AS11" s="591"/>
    </row>
    <row r="12" spans="2:45" s="60" customFormat="1" ht="30" hidden="1" x14ac:dyDescent="0.25">
      <c r="B12" s="592" t="str">
        <f>'3-IDENTIFICACIÓN DEL RIESGO'!B12</f>
        <v>Direccionamiento Estratégico</v>
      </c>
      <c r="C12" s="593" t="str">
        <f>'3-IDENTIFICACIÓN DEL RIESGO'!E12</f>
        <v>1. Oficina del Planeación.
2. Dirección General.</v>
      </c>
      <c r="D12" s="594" t="str">
        <f>'3-IDENTIFICACIÓN DEL RIESGO'!G12</f>
        <v>Riesgo 1</v>
      </c>
      <c r="E12" s="594"/>
      <c r="F12" s="595"/>
      <c r="G12" s="596"/>
      <c r="H12" s="597"/>
      <c r="I12" s="597"/>
      <c r="J12" s="597"/>
      <c r="K12" s="597"/>
      <c r="L12" s="598"/>
      <c r="M12" s="599"/>
      <c r="N12" s="600" t="b">
        <f>IF(M12="Asignado",15,IF(M12="NO asignado",0))</f>
        <v>0</v>
      </c>
      <c r="O12" s="601"/>
      <c r="P12" s="600" t="b">
        <f>IF(O12="Adecuado",15,IF(O12="Inadecuado",0))</f>
        <v>0</v>
      </c>
      <c r="Q12" s="601"/>
      <c r="R12" s="600" t="b">
        <f>IF(Q12="Oportuna",15,IF(Q12="Inoportuna",0))</f>
        <v>0</v>
      </c>
      <c r="S12" s="601"/>
      <c r="T12" s="600" t="b">
        <f>IF(S12="Prevenir",15,IF(S12="Detectar",10,IF(S12="No es un control",0)))</f>
        <v>0</v>
      </c>
      <c r="U12" s="601"/>
      <c r="V12" s="600" t="b">
        <f>IF(U12="Confiable",15,IF(U12="No confiable",0))</f>
        <v>0</v>
      </c>
      <c r="W12" s="601"/>
      <c r="X12" s="600" t="b">
        <f>IF(W12="Se investigan oportunamente",15,IF(W12="No se investigan oportunamente",0))</f>
        <v>0</v>
      </c>
      <c r="Y12" s="601"/>
      <c r="Z12" s="600" t="b">
        <f>IF(Y12="Completa",10,IF(Y12="Incompleta",5,IF(Y12="No existe",0)))</f>
        <v>0</v>
      </c>
      <c r="AA12" s="602">
        <f>N12+P12+R12+T12+V12+X12+Z12</f>
        <v>0</v>
      </c>
      <c r="AB12" s="603" t="str">
        <f>IF(AA12&lt;86,"Débil",(IF(AA12&lt;96,"Moderado","Fuerte")))</f>
        <v>Débil</v>
      </c>
      <c r="AC12" s="604"/>
      <c r="AD12" s="605" t="str">
        <f>IF(OR(AND(AB12="Fuerte",AC12="Moderado"),AND(AB12="Moderado",AC12="Fuerte"),AND(AB12="Moderado",AC12="Moderado")),"Moderado",IF(OR(AND(AB12="Fuerte",AC12="Débil"),AND(AB12="Moderado",AC12="Débil"),AND(AB12="Débil")),"Débil",IF(AND(AB12="Fuerte",AC12="Fuerte"),"Fuerte")))</f>
        <v>Débil</v>
      </c>
      <c r="AE12" s="606" t="str">
        <f>IF(AD12="Fuerte","100",IF(AD12="Moderado","50",IF(AD12="Débil","0")))</f>
        <v>0</v>
      </c>
      <c r="AF12" s="607"/>
      <c r="AG12" s="608" t="e">
        <f>(AE12+AE13)/AF12</f>
        <v>#DIV/0!</v>
      </c>
      <c r="AH12" s="609" t="e">
        <f>IF(AG12&lt;50,"Débil",IF(AG12&lt;=99,"Moderado",IF(AG12=100,"Fuerte",IF(AG12="","ERROR"))))</f>
        <v>#DIV/0!</v>
      </c>
      <c r="AI12" s="610"/>
      <c r="AJ12" s="611" t="e">
        <f>IF(AH12="Débil",0,IF(AND(AH12="Moderado",AI12="Directamente"),1,IF(AND(AH12="Moderado",AI12="No disminuye"),0,IF(AND(AH12="Fuerte",AI12="Directamente"),2,IF(AND(AH12="Fuerte",AI12="No disminuye"),0)))))</f>
        <v>#DIV/0!</v>
      </c>
      <c r="AK12" s="611" t="e">
        <f>('4-VALORACIÓN DEL RIESGO'!H11-AJ12)</f>
        <v>#DIV/0!</v>
      </c>
      <c r="AL12" s="611" t="e">
        <f>IF(AK12=5,"Casi Seguro",IF(AK12=4,"Probable",IF(AK12=3,"Posible",IF(AK12=2,"Improbable",IF(AK12=1,"Rara Vez",IF(AK12=0,"Rara Vez",IF(AK12&lt;0,"Rara Vez")))))))</f>
        <v>#DIV/0!</v>
      </c>
      <c r="AM12" s="610"/>
      <c r="AN12" s="612" t="e">
        <f>IF(AH12="Débil",0,IF(AND(AH12="Moderado",AM12="Directamente"),1,IF(AND(AH12="Moderado",AM12="Indirectamente"),0,IF(AND(AH12="Moderado",AM12="No disminuye"),0,IF(AND(AH12="Fuerte",AM12="Directamente"),2,IF(AND(AH12="Fuerte",AM12="Indirectamente"),1,IF(AND(AH12="Fuerte",AM12="No disminuye"),0)))))))</f>
        <v>#DIV/0!</v>
      </c>
      <c r="AO12" s="612" t="e">
        <f>('4-VALORACIÓN DEL RIESGO'!AD11-AN12)</f>
        <v>#DIV/0!</v>
      </c>
      <c r="AP12" s="613" t="e">
        <f>IF(AO12=5,"Catastrófico",IF(AO12=4,"Mayor",IF(AO12=3,"Moderado",IF(AO12=2,"Moderado",IF(AO12=1,"Moderado")))))</f>
        <v>#DIV/0!</v>
      </c>
      <c r="AQ12" s="614" t="e">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#DIV/0!</v>
      </c>
      <c r="AR12" s="614"/>
      <c r="AS12" s="615" t="s">
        <v>428</v>
      </c>
    </row>
    <row r="13" spans="2:45" s="60" customFormat="1" ht="30.75" hidden="1" thickBot="1" x14ac:dyDescent="0.3">
      <c r="B13" s="616"/>
      <c r="C13" s="617"/>
      <c r="D13" s="594"/>
      <c r="E13" s="594"/>
      <c r="F13" s="618"/>
      <c r="G13" s="619"/>
      <c r="H13" s="597"/>
      <c r="I13" s="597"/>
      <c r="J13" s="597"/>
      <c r="K13" s="597"/>
      <c r="L13" s="598"/>
      <c r="M13" s="599"/>
      <c r="N13" s="600" t="b">
        <f t="shared" ref="N13:N161" si="0">IF(M13="Asignado",15,IF(M13="NO asignado",0))</f>
        <v>0</v>
      </c>
      <c r="O13" s="601"/>
      <c r="P13" s="600" t="b">
        <f t="shared" ref="P13:P161" si="1">IF(O13="Adecuado",15,IF(O13="Inadecuado",0))</f>
        <v>0</v>
      </c>
      <c r="Q13" s="601"/>
      <c r="R13" s="600" t="b">
        <f t="shared" ref="R13:R161" si="2">IF(Q13="Oportuna",15,IF(Q13="Inoportuna",0))</f>
        <v>0</v>
      </c>
      <c r="S13" s="601"/>
      <c r="T13" s="600" t="b">
        <f t="shared" ref="T13:T161" si="3">IF(S13="Prevenir",15,IF(S13="Detectar",10,IF(S13="No es un control",0)))</f>
        <v>0</v>
      </c>
      <c r="U13" s="601"/>
      <c r="V13" s="600" t="b">
        <f t="shared" ref="V13:V161" si="4">IF(U13="Confiable",15,IF(U13="No confiable",0))</f>
        <v>0</v>
      </c>
      <c r="W13" s="601"/>
      <c r="X13" s="600" t="b">
        <f t="shared" ref="X13:X161" si="5">IF(W13="Se investigan oportunamente",15,IF(W13="No se investigan oportunamente",0))</f>
        <v>0</v>
      </c>
      <c r="Y13" s="601"/>
      <c r="Z13" s="600" t="b">
        <f t="shared" ref="Z13:Z161" si="6">IF(Y13="Completa",10,IF(Y13="Incompleta",5,IF(Y13="No existe",0)))</f>
        <v>0</v>
      </c>
      <c r="AA13" s="602">
        <f t="shared" ref="AA13:AA161" si="7">N13+P13+R13+T13+V13+X13+Z13</f>
        <v>0</v>
      </c>
      <c r="AB13" s="603" t="str">
        <f t="shared" ref="AB13:AB161" si="8">IF(AA13&lt;86,"Débil",(IF(AA13&lt;96,"Moderado","Fuerte")))</f>
        <v>Débil</v>
      </c>
      <c r="AC13" s="604"/>
      <c r="AD13" s="605" t="str">
        <f t="shared" ref="AD13:AD161" si="9">IF(OR(AND(AB13="Fuerte",AC13="Moderado"),AND(AB13="Moderado",AC13="Fuerte"),AND(AB13="Moderado",AC13="Moderado")),"Moderado",IF(OR(AND(AB13="Fuerte",AC13="Débil"),AND(AB13="Moderado",AC13="Débil"),AND(AB13="Débil")),"Débil",IF(AND(AB13="Fuerte",AC13="Fuerte"),"Fuerte")))</f>
        <v>Débil</v>
      </c>
      <c r="AE13" s="606" t="str">
        <f t="shared" ref="AE13:AE161" si="10">IF(AD13="Fuerte","100",IF(AD13="Moderado","50",IF(AD13="Débil","0")))</f>
        <v>0</v>
      </c>
      <c r="AF13" s="620"/>
      <c r="AG13" s="621"/>
      <c r="AH13" s="622"/>
      <c r="AI13" s="610"/>
      <c r="AJ13" s="611"/>
      <c r="AK13" s="611"/>
      <c r="AL13" s="611"/>
      <c r="AM13" s="610"/>
      <c r="AN13" s="623"/>
      <c r="AO13" s="623"/>
      <c r="AP13" s="613"/>
      <c r="AQ13" s="614"/>
      <c r="AR13" s="614"/>
      <c r="AS13" s="615"/>
    </row>
    <row r="14" spans="2:45" s="60" customFormat="1" ht="30" hidden="1" x14ac:dyDescent="0.25">
      <c r="B14" s="616"/>
      <c r="C14" s="617"/>
      <c r="D14" s="594" t="str">
        <f>'3-IDENTIFICACIÓN DEL RIESGO'!G14</f>
        <v>Riesgo 2</v>
      </c>
      <c r="E14" s="594"/>
      <c r="F14" s="618"/>
      <c r="G14" s="619"/>
      <c r="H14" s="597"/>
      <c r="I14" s="597"/>
      <c r="J14" s="597"/>
      <c r="K14" s="597"/>
      <c r="L14" s="598"/>
      <c r="M14" s="599"/>
      <c r="N14" s="600" t="b">
        <f t="shared" si="0"/>
        <v>0</v>
      </c>
      <c r="O14" s="601"/>
      <c r="P14" s="600" t="b">
        <f t="shared" si="1"/>
        <v>0</v>
      </c>
      <c r="Q14" s="601"/>
      <c r="R14" s="600" t="b">
        <f t="shared" si="2"/>
        <v>0</v>
      </c>
      <c r="S14" s="601"/>
      <c r="T14" s="600" t="b">
        <f t="shared" si="3"/>
        <v>0</v>
      </c>
      <c r="U14" s="601"/>
      <c r="V14" s="600" t="b">
        <f t="shared" si="4"/>
        <v>0</v>
      </c>
      <c r="W14" s="601"/>
      <c r="X14" s="600" t="b">
        <f t="shared" si="5"/>
        <v>0</v>
      </c>
      <c r="Y14" s="601"/>
      <c r="Z14" s="600" t="b">
        <f t="shared" si="6"/>
        <v>0</v>
      </c>
      <c r="AA14" s="602">
        <f t="shared" si="7"/>
        <v>0</v>
      </c>
      <c r="AB14" s="603" t="str">
        <f t="shared" si="8"/>
        <v>Débil</v>
      </c>
      <c r="AC14" s="604"/>
      <c r="AD14" s="605" t="str">
        <f t="shared" si="9"/>
        <v>Débil</v>
      </c>
      <c r="AE14" s="606" t="str">
        <f t="shared" si="10"/>
        <v>0</v>
      </c>
      <c r="AF14" s="607"/>
      <c r="AG14" s="608" t="e">
        <f t="shared" ref="AG14" si="11">(AE14+AE15)/AF14</f>
        <v>#DIV/0!</v>
      </c>
      <c r="AH14" s="609" t="e">
        <f t="shared" ref="AH14" si="12">IF(AG14&lt;50,"Débil",IF(AG14&lt;=99,"Moderado",IF(AG14=100,"Fuerte",IF(AG14="","ERROR"))))</f>
        <v>#DIV/0!</v>
      </c>
      <c r="AI14" s="610"/>
      <c r="AJ14" s="611" t="e">
        <f t="shared" ref="AJ14" si="13">IF(AH14="Débil",0,IF(AND(AH14="Moderado",AI14="Directamente"),1,IF(AND(AH14="Moderado",AI14="No disminuye"),0,IF(AND(AH14="Fuerte",AI14="Directamente"),2,IF(AND(AH14="Fuerte",AI14="No disminuye"),0)))))</f>
        <v>#DIV/0!</v>
      </c>
      <c r="AK14" s="611" t="e">
        <f>('4-VALORACIÓN DEL RIESGO'!H12-AJ14)</f>
        <v>#DIV/0!</v>
      </c>
      <c r="AL14" s="611" t="e">
        <f t="shared" ref="AL14" si="14">IF(AK14=5,"Casi Seguro",IF(AK14=4,"Probable",IF(AK14=3,"Posible",IF(AK14=2,"Improbable",IF(AK14=1,"Rara Vez",IF(AK14=0,"Rara Vez",IF(AK14&lt;0,"Rara Vez")))))))</f>
        <v>#DIV/0!</v>
      </c>
      <c r="AM14" s="610"/>
      <c r="AN14" s="612" t="e">
        <f t="shared" ref="AN14" si="15">IF(AH14="Débil",0,IF(AND(AH14="Moderado",AM14="Directamente"),1,IF(AND(AH14="Moderado",AM14="Indirectamente"),0,IF(AND(AH14="Moderado",AM14="No disminuye"),0,IF(AND(AH14="Fuerte",AM14="Directamente"),2,IF(AND(AH14="Fuerte",AM14="Indirectamente"),1,IF(AND(AH14="Fuerte",AM14="No disminuye"),0)))))))</f>
        <v>#DIV/0!</v>
      </c>
      <c r="AO14" s="612" t="e">
        <f>('4-VALORACIÓN DEL RIESGO'!AD12-AN14)</f>
        <v>#DIV/0!</v>
      </c>
      <c r="AP14" s="612" t="e">
        <f t="shared" ref="AP14" si="16">IF(AO14=5,"Catastrófico",IF(AO14=4,"Mayor",IF(AO14=3,"Moderado",IF(AO14=2,"Moderado",IF(AO14=1,"Moderado")))))</f>
        <v>#DIV/0!</v>
      </c>
      <c r="AQ14" s="614"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614"/>
      <c r="AS14" s="615" t="s">
        <v>428</v>
      </c>
    </row>
    <row r="15" spans="2:45" s="60" customFormat="1" ht="30.75" hidden="1" thickBot="1" x14ac:dyDescent="0.3">
      <c r="B15" s="616"/>
      <c r="C15" s="617"/>
      <c r="D15" s="594"/>
      <c r="E15" s="594"/>
      <c r="F15" s="618"/>
      <c r="G15" s="619"/>
      <c r="H15" s="597"/>
      <c r="I15" s="597"/>
      <c r="J15" s="597"/>
      <c r="K15" s="597"/>
      <c r="L15" s="598"/>
      <c r="M15" s="599"/>
      <c r="N15" s="600" t="b">
        <f t="shared" si="0"/>
        <v>0</v>
      </c>
      <c r="O15" s="601"/>
      <c r="P15" s="600" t="b">
        <f t="shared" si="1"/>
        <v>0</v>
      </c>
      <c r="Q15" s="601"/>
      <c r="R15" s="600" t="b">
        <f t="shared" si="2"/>
        <v>0</v>
      </c>
      <c r="S15" s="601"/>
      <c r="T15" s="600" t="b">
        <f t="shared" si="3"/>
        <v>0</v>
      </c>
      <c r="U15" s="601"/>
      <c r="V15" s="600" t="b">
        <f t="shared" si="4"/>
        <v>0</v>
      </c>
      <c r="W15" s="601"/>
      <c r="X15" s="600" t="b">
        <f t="shared" si="5"/>
        <v>0</v>
      </c>
      <c r="Y15" s="601"/>
      <c r="Z15" s="600" t="b">
        <f t="shared" si="6"/>
        <v>0</v>
      </c>
      <c r="AA15" s="602">
        <f t="shared" si="7"/>
        <v>0</v>
      </c>
      <c r="AB15" s="603" t="str">
        <f t="shared" si="8"/>
        <v>Débil</v>
      </c>
      <c r="AC15" s="604"/>
      <c r="AD15" s="605" t="str">
        <f t="shared" si="9"/>
        <v>Débil</v>
      </c>
      <c r="AE15" s="606" t="str">
        <f t="shared" si="10"/>
        <v>0</v>
      </c>
      <c r="AF15" s="620"/>
      <c r="AG15" s="621"/>
      <c r="AH15" s="622"/>
      <c r="AI15" s="610"/>
      <c r="AJ15" s="611"/>
      <c r="AK15" s="611"/>
      <c r="AL15" s="611"/>
      <c r="AM15" s="610"/>
      <c r="AN15" s="623"/>
      <c r="AO15" s="623"/>
      <c r="AP15" s="623"/>
      <c r="AQ15" s="614"/>
      <c r="AR15" s="614"/>
      <c r="AS15" s="615"/>
    </row>
    <row r="16" spans="2:45" s="60" customFormat="1" ht="30" hidden="1" x14ac:dyDescent="0.25">
      <c r="B16" s="616"/>
      <c r="C16" s="617"/>
      <c r="D16" s="594" t="str">
        <f>'3-IDENTIFICACIÓN DEL RIESGO'!G16</f>
        <v>Riesgo 3</v>
      </c>
      <c r="E16" s="594"/>
      <c r="F16" s="618"/>
      <c r="G16" s="619"/>
      <c r="H16" s="597"/>
      <c r="I16" s="597"/>
      <c r="J16" s="597"/>
      <c r="K16" s="597"/>
      <c r="L16" s="598"/>
      <c r="M16" s="599"/>
      <c r="N16" s="600" t="b">
        <f t="shared" si="0"/>
        <v>0</v>
      </c>
      <c r="O16" s="601"/>
      <c r="P16" s="600" t="b">
        <f t="shared" si="1"/>
        <v>0</v>
      </c>
      <c r="Q16" s="601"/>
      <c r="R16" s="600" t="b">
        <f t="shared" si="2"/>
        <v>0</v>
      </c>
      <c r="S16" s="601"/>
      <c r="T16" s="600" t="b">
        <f t="shared" si="3"/>
        <v>0</v>
      </c>
      <c r="U16" s="601"/>
      <c r="V16" s="600" t="b">
        <f t="shared" si="4"/>
        <v>0</v>
      </c>
      <c r="W16" s="601"/>
      <c r="X16" s="600" t="b">
        <f t="shared" si="5"/>
        <v>0</v>
      </c>
      <c r="Y16" s="601"/>
      <c r="Z16" s="600" t="b">
        <f t="shared" si="6"/>
        <v>0</v>
      </c>
      <c r="AA16" s="602">
        <f t="shared" si="7"/>
        <v>0</v>
      </c>
      <c r="AB16" s="603" t="str">
        <f t="shared" si="8"/>
        <v>Débil</v>
      </c>
      <c r="AC16" s="604"/>
      <c r="AD16" s="605" t="str">
        <f t="shared" si="9"/>
        <v>Débil</v>
      </c>
      <c r="AE16" s="606" t="str">
        <f t="shared" si="10"/>
        <v>0</v>
      </c>
      <c r="AF16" s="607"/>
      <c r="AG16" s="608" t="e">
        <f t="shared" ref="AG16" si="18">(AE16+AE17)/AF16</f>
        <v>#DIV/0!</v>
      </c>
      <c r="AH16" s="609" t="e">
        <f t="shared" ref="AH16" si="19">IF(AG16&lt;50,"Débil",IF(AG16&lt;=99,"Moderado",IF(AG16=100,"Fuerte",IF(AG16="","ERROR"))))</f>
        <v>#DIV/0!</v>
      </c>
      <c r="AI16" s="610"/>
      <c r="AJ16" s="611" t="e">
        <f t="shared" ref="AJ16" si="20">IF(AH16="Débil",0,IF(AND(AH16="Moderado",AI16="Directamente"),1,IF(AND(AH16="Moderado",AI16="No disminuye"),0,IF(AND(AH16="Fuerte",AI16="Directamente"),2,IF(AND(AH16="Fuerte",AI16="No disminuye"),0)))))</f>
        <v>#DIV/0!</v>
      </c>
      <c r="AK16" s="611" t="e">
        <f>('4-VALORACIÓN DEL RIESGO'!H13-AJ16)</f>
        <v>#DIV/0!</v>
      </c>
      <c r="AL16" s="611" t="e">
        <f t="shared" ref="AL16" si="21">IF(AK16=5,"Casi Seguro",IF(AK16=4,"Probable",IF(AK16=3,"Posible",IF(AK16=2,"Improbable",IF(AK16=1,"Rara Vez",IF(AK16=0,"Rara Vez",IF(AK16&lt;0,"Rara Vez")))))))</f>
        <v>#DIV/0!</v>
      </c>
      <c r="AM16" s="610"/>
      <c r="AN16" s="612" t="e">
        <f t="shared" ref="AN16" si="22">IF(AH16="Débil",0,IF(AND(AH16="Moderado",AM16="Directamente"),1,IF(AND(AH16="Moderado",AM16="Indirectamente"),0,IF(AND(AH16="Moderado",AM16="No disminuye"),0,IF(AND(AH16="Fuerte",AM16="Directamente"),2,IF(AND(AH16="Fuerte",AM16="Indirectamente"),1,IF(AND(AH16="Fuerte",AM16="No disminuye"),0)))))))</f>
        <v>#DIV/0!</v>
      </c>
      <c r="AO16" s="612" t="e">
        <f>('4-VALORACIÓN DEL RIESGO'!AD13-AN16)</f>
        <v>#DIV/0!</v>
      </c>
      <c r="AP16" s="613" t="e">
        <f t="shared" ref="AP16" si="23">IF(AO16=5,"Catastrófico",IF(AO16=4,"Mayor",IF(AO16=3,"Moderado",IF(AO16=2,"Moderado",IF(AO16=1,"Moderado")))))</f>
        <v>#DIV/0!</v>
      </c>
      <c r="AQ16" s="614"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614"/>
      <c r="AS16" s="615" t="s">
        <v>428</v>
      </c>
    </row>
    <row r="17" spans="2:45" s="60" customFormat="1" ht="30.75" hidden="1" thickBot="1" x14ac:dyDescent="0.3">
      <c r="B17" s="616"/>
      <c r="C17" s="617"/>
      <c r="D17" s="594"/>
      <c r="E17" s="594"/>
      <c r="F17" s="618"/>
      <c r="G17" s="619"/>
      <c r="H17" s="597"/>
      <c r="I17" s="597"/>
      <c r="J17" s="597"/>
      <c r="K17" s="597"/>
      <c r="L17" s="598"/>
      <c r="M17" s="599"/>
      <c r="N17" s="600" t="b">
        <f t="shared" si="0"/>
        <v>0</v>
      </c>
      <c r="O17" s="601"/>
      <c r="P17" s="600" t="b">
        <f t="shared" si="1"/>
        <v>0</v>
      </c>
      <c r="Q17" s="601"/>
      <c r="R17" s="600" t="b">
        <f t="shared" si="2"/>
        <v>0</v>
      </c>
      <c r="S17" s="601"/>
      <c r="T17" s="600" t="b">
        <f t="shared" si="3"/>
        <v>0</v>
      </c>
      <c r="U17" s="601"/>
      <c r="V17" s="600" t="b">
        <f t="shared" si="4"/>
        <v>0</v>
      </c>
      <c r="W17" s="601"/>
      <c r="X17" s="600" t="b">
        <f t="shared" si="5"/>
        <v>0</v>
      </c>
      <c r="Y17" s="601"/>
      <c r="Z17" s="600" t="b">
        <f t="shared" si="6"/>
        <v>0</v>
      </c>
      <c r="AA17" s="602">
        <f t="shared" si="7"/>
        <v>0</v>
      </c>
      <c r="AB17" s="603" t="str">
        <f t="shared" si="8"/>
        <v>Débil</v>
      </c>
      <c r="AC17" s="604"/>
      <c r="AD17" s="605" t="str">
        <f t="shared" si="9"/>
        <v>Débil</v>
      </c>
      <c r="AE17" s="606" t="str">
        <f t="shared" si="10"/>
        <v>0</v>
      </c>
      <c r="AF17" s="620"/>
      <c r="AG17" s="621"/>
      <c r="AH17" s="622"/>
      <c r="AI17" s="610"/>
      <c r="AJ17" s="611"/>
      <c r="AK17" s="611"/>
      <c r="AL17" s="611"/>
      <c r="AM17" s="610"/>
      <c r="AN17" s="623"/>
      <c r="AO17" s="623"/>
      <c r="AP17" s="613"/>
      <c r="AQ17" s="614"/>
      <c r="AR17" s="614"/>
      <c r="AS17" s="615"/>
    </row>
    <row r="18" spans="2:45" s="60" customFormat="1" ht="30" hidden="1" x14ac:dyDescent="0.25">
      <c r="B18" s="616"/>
      <c r="C18" s="617"/>
      <c r="D18" s="594" t="str">
        <f>'3-IDENTIFICACIÓN DEL RIESGO'!G18</f>
        <v>Riesgo 4</v>
      </c>
      <c r="E18" s="594"/>
      <c r="F18" s="618"/>
      <c r="G18" s="619"/>
      <c r="H18" s="597"/>
      <c r="I18" s="597"/>
      <c r="J18" s="597"/>
      <c r="K18" s="597"/>
      <c r="L18" s="598"/>
      <c r="M18" s="599"/>
      <c r="N18" s="600" t="b">
        <f t="shared" si="0"/>
        <v>0</v>
      </c>
      <c r="O18" s="601"/>
      <c r="P18" s="600" t="b">
        <f t="shared" si="1"/>
        <v>0</v>
      </c>
      <c r="Q18" s="601"/>
      <c r="R18" s="600" t="b">
        <f t="shared" si="2"/>
        <v>0</v>
      </c>
      <c r="S18" s="601"/>
      <c r="T18" s="600" t="b">
        <f t="shared" si="3"/>
        <v>0</v>
      </c>
      <c r="U18" s="601"/>
      <c r="V18" s="600" t="b">
        <f t="shared" si="4"/>
        <v>0</v>
      </c>
      <c r="W18" s="601"/>
      <c r="X18" s="600" t="b">
        <f t="shared" si="5"/>
        <v>0</v>
      </c>
      <c r="Y18" s="601"/>
      <c r="Z18" s="600" t="b">
        <f t="shared" si="6"/>
        <v>0</v>
      </c>
      <c r="AA18" s="602">
        <f t="shared" si="7"/>
        <v>0</v>
      </c>
      <c r="AB18" s="603" t="str">
        <f t="shared" si="8"/>
        <v>Débil</v>
      </c>
      <c r="AC18" s="604"/>
      <c r="AD18" s="605" t="str">
        <f t="shared" si="9"/>
        <v>Débil</v>
      </c>
      <c r="AE18" s="606" t="str">
        <f t="shared" si="10"/>
        <v>0</v>
      </c>
      <c r="AF18" s="607"/>
      <c r="AG18" s="608" t="e">
        <f t="shared" ref="AG18" si="25">(AE18+AE19)/AF18</f>
        <v>#DIV/0!</v>
      </c>
      <c r="AH18" s="609" t="e">
        <f t="shared" ref="AH18" si="26">IF(AG18&lt;50,"Débil",IF(AG18&lt;=99,"Moderado",IF(AG18=100,"Fuerte",IF(AG18="","ERROR"))))</f>
        <v>#DIV/0!</v>
      </c>
      <c r="AI18" s="610"/>
      <c r="AJ18" s="611" t="e">
        <f t="shared" ref="AJ18" si="27">IF(AH18="Débil",0,IF(AND(AH18="Moderado",AI18="Directamente"),1,IF(AND(AH18="Moderado",AI18="No disminuye"),0,IF(AND(AH18="Fuerte",AI18="Directamente"),2,IF(AND(AH18="Fuerte",AI18="No disminuye"),0)))))</f>
        <v>#DIV/0!</v>
      </c>
      <c r="AK18" s="611" t="e">
        <f>('4-VALORACIÓN DEL RIESGO'!H14-AJ18)</f>
        <v>#DIV/0!</v>
      </c>
      <c r="AL18" s="611" t="e">
        <f t="shared" ref="AL18" si="28">IF(AK18=5,"Casi Seguro",IF(AK18=4,"Probable",IF(AK18=3,"Posible",IF(AK18=2,"Improbable",IF(AK18=1,"Rara Vez",IF(AK18=0,"Rara Vez",IF(AK18&lt;0,"Rara Vez")))))))</f>
        <v>#DIV/0!</v>
      </c>
      <c r="AM18" s="610"/>
      <c r="AN18" s="612" t="e">
        <f t="shared" ref="AN18" si="29">IF(AH18="Débil",0,IF(AND(AH18="Moderado",AM18="Directamente"),1,IF(AND(AH18="Moderado",AM18="Indirectamente"),0,IF(AND(AH18="Moderado",AM18="No disminuye"),0,IF(AND(AH18="Fuerte",AM18="Directamente"),2,IF(AND(AH18="Fuerte",AM18="Indirectamente"),1,IF(AND(AH18="Fuerte",AM18="No disminuye"),0)))))))</f>
        <v>#DIV/0!</v>
      </c>
      <c r="AO18" s="612" t="e">
        <f>('4-VALORACIÓN DEL RIESGO'!AD14-AN18)</f>
        <v>#DIV/0!</v>
      </c>
      <c r="AP18" s="613" t="e">
        <f t="shared" ref="AP18" si="30">IF(AO18=5,"Catastrófico",IF(AO18=4,"Mayor",IF(AO18=3,"Moderado",IF(AO18=2,"Moderado",IF(AO18=1,"Moderado")))))</f>
        <v>#DIV/0!</v>
      </c>
      <c r="AQ18" s="614"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614"/>
      <c r="AS18" s="615" t="s">
        <v>428</v>
      </c>
    </row>
    <row r="19" spans="2:45" s="60" customFormat="1" ht="30.75" hidden="1" thickBot="1" x14ac:dyDescent="0.3">
      <c r="B19" s="616"/>
      <c r="C19" s="617"/>
      <c r="D19" s="594"/>
      <c r="E19" s="594"/>
      <c r="F19" s="618"/>
      <c r="G19" s="619"/>
      <c r="H19" s="597"/>
      <c r="I19" s="597"/>
      <c r="J19" s="597"/>
      <c r="K19" s="597"/>
      <c r="L19" s="598"/>
      <c r="M19" s="599"/>
      <c r="N19" s="600" t="b">
        <f t="shared" si="0"/>
        <v>0</v>
      </c>
      <c r="O19" s="601"/>
      <c r="P19" s="600" t="b">
        <f t="shared" si="1"/>
        <v>0</v>
      </c>
      <c r="Q19" s="601"/>
      <c r="R19" s="600" t="b">
        <f t="shared" si="2"/>
        <v>0</v>
      </c>
      <c r="S19" s="601"/>
      <c r="T19" s="600" t="b">
        <f t="shared" si="3"/>
        <v>0</v>
      </c>
      <c r="U19" s="601"/>
      <c r="V19" s="600" t="b">
        <f t="shared" si="4"/>
        <v>0</v>
      </c>
      <c r="W19" s="601"/>
      <c r="X19" s="600" t="b">
        <f t="shared" si="5"/>
        <v>0</v>
      </c>
      <c r="Y19" s="601"/>
      <c r="Z19" s="600" t="b">
        <f t="shared" si="6"/>
        <v>0</v>
      </c>
      <c r="AA19" s="602">
        <f t="shared" si="7"/>
        <v>0</v>
      </c>
      <c r="AB19" s="603" t="str">
        <f t="shared" si="8"/>
        <v>Débil</v>
      </c>
      <c r="AC19" s="604"/>
      <c r="AD19" s="605" t="str">
        <f t="shared" si="9"/>
        <v>Débil</v>
      </c>
      <c r="AE19" s="606" t="str">
        <f t="shared" si="10"/>
        <v>0</v>
      </c>
      <c r="AF19" s="620"/>
      <c r="AG19" s="621"/>
      <c r="AH19" s="622"/>
      <c r="AI19" s="610"/>
      <c r="AJ19" s="611"/>
      <c r="AK19" s="611"/>
      <c r="AL19" s="611"/>
      <c r="AM19" s="610"/>
      <c r="AN19" s="623"/>
      <c r="AO19" s="623"/>
      <c r="AP19" s="613"/>
      <c r="AQ19" s="614"/>
      <c r="AR19" s="614"/>
      <c r="AS19" s="615"/>
    </row>
    <row r="20" spans="2:45" s="60" customFormat="1" ht="30" hidden="1" x14ac:dyDescent="0.25">
      <c r="B20" s="616"/>
      <c r="C20" s="617"/>
      <c r="D20" s="594" t="str">
        <f>'3-IDENTIFICACIÓN DEL RIESGO'!G20</f>
        <v>Riesgo 5</v>
      </c>
      <c r="E20" s="594"/>
      <c r="F20" s="618"/>
      <c r="G20" s="619"/>
      <c r="H20" s="597"/>
      <c r="I20" s="597"/>
      <c r="J20" s="597"/>
      <c r="K20" s="597"/>
      <c r="L20" s="598"/>
      <c r="M20" s="599"/>
      <c r="N20" s="600" t="b">
        <f t="shared" si="0"/>
        <v>0</v>
      </c>
      <c r="O20" s="601"/>
      <c r="P20" s="600" t="b">
        <f t="shared" si="1"/>
        <v>0</v>
      </c>
      <c r="Q20" s="601"/>
      <c r="R20" s="600" t="b">
        <f t="shared" si="2"/>
        <v>0</v>
      </c>
      <c r="S20" s="601"/>
      <c r="T20" s="600" t="b">
        <f t="shared" si="3"/>
        <v>0</v>
      </c>
      <c r="U20" s="601"/>
      <c r="V20" s="600" t="b">
        <f t="shared" si="4"/>
        <v>0</v>
      </c>
      <c r="W20" s="601"/>
      <c r="X20" s="600" t="b">
        <f t="shared" si="5"/>
        <v>0</v>
      </c>
      <c r="Y20" s="601"/>
      <c r="Z20" s="600" t="b">
        <f t="shared" si="6"/>
        <v>0</v>
      </c>
      <c r="AA20" s="602">
        <f t="shared" si="7"/>
        <v>0</v>
      </c>
      <c r="AB20" s="603" t="str">
        <f t="shared" si="8"/>
        <v>Débil</v>
      </c>
      <c r="AC20" s="604"/>
      <c r="AD20" s="605" t="str">
        <f t="shared" si="9"/>
        <v>Débil</v>
      </c>
      <c r="AE20" s="606" t="str">
        <f t="shared" si="10"/>
        <v>0</v>
      </c>
      <c r="AF20" s="607"/>
      <c r="AG20" s="608" t="e">
        <f t="shared" ref="AG20" si="32">(AE20+AE21)/AF20</f>
        <v>#DIV/0!</v>
      </c>
      <c r="AH20" s="609" t="e">
        <f t="shared" ref="AH20" si="33">IF(AG20&lt;50,"Débil",IF(AG20&lt;=99,"Moderado",IF(AG20=100,"Fuerte",IF(AG20="","ERROR"))))</f>
        <v>#DIV/0!</v>
      </c>
      <c r="AI20" s="610"/>
      <c r="AJ20" s="611" t="e">
        <f t="shared" ref="AJ20" si="34">IF(AH20="Débil",0,IF(AND(AH20="Moderado",AI20="Directamente"),1,IF(AND(AH20="Moderado",AI20="No disminuye"),0,IF(AND(AH20="Fuerte",AI20="Directamente"),2,IF(AND(AH20="Fuerte",AI20="No disminuye"),0)))))</f>
        <v>#DIV/0!</v>
      </c>
      <c r="AK20" s="611" t="e">
        <f>('4-VALORACIÓN DEL RIESGO'!H15-AJ20)</f>
        <v>#DIV/0!</v>
      </c>
      <c r="AL20" s="611" t="e">
        <f t="shared" ref="AL20" si="35">IF(AK20=5,"Casi Seguro",IF(AK20=4,"Probable",IF(AK20=3,"Posible",IF(AK20=2,"Improbable",IF(AK20=1,"Rara Vez",IF(AK20=0,"Rara Vez",IF(AK20&lt;0,"Rara Vez")))))))</f>
        <v>#DIV/0!</v>
      </c>
      <c r="AM20" s="610"/>
      <c r="AN20" s="612" t="e">
        <f t="shared" ref="AN20" si="36">IF(AH20="Débil",0,IF(AND(AH20="Moderado",AM20="Directamente"),1,IF(AND(AH20="Moderado",AM20="Indirectamente"),0,IF(AND(AH20="Moderado",AM20="No disminuye"),0,IF(AND(AH20="Fuerte",AM20="Directamente"),2,IF(AND(AH20="Fuerte",AM20="Indirectamente"),1,IF(AND(AH20="Fuerte",AM20="No disminuye"),0)))))))</f>
        <v>#DIV/0!</v>
      </c>
      <c r="AO20" s="612" t="e">
        <f>('4-VALORACIÓN DEL RIESGO'!AD15-AN20)</f>
        <v>#DIV/0!</v>
      </c>
      <c r="AP20" s="613" t="e">
        <f t="shared" ref="AP20" si="37">IF(AO20=5,"Catastrófico",IF(AO20=4,"Mayor",IF(AO20=3,"Moderado",IF(AO20=2,"Moderado",IF(AO20=1,"Moderado")))))</f>
        <v>#DIV/0!</v>
      </c>
      <c r="AQ20" s="614"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614"/>
      <c r="AS20" s="615" t="s">
        <v>428</v>
      </c>
    </row>
    <row r="21" spans="2:45" s="60" customFormat="1" ht="30.75" hidden="1" thickBot="1" x14ac:dyDescent="0.3">
      <c r="B21" s="624"/>
      <c r="C21" s="625"/>
      <c r="D21" s="594"/>
      <c r="E21" s="594"/>
      <c r="F21" s="618"/>
      <c r="G21" s="619"/>
      <c r="H21" s="597"/>
      <c r="I21" s="597"/>
      <c r="J21" s="597"/>
      <c r="K21" s="597"/>
      <c r="L21" s="598"/>
      <c r="M21" s="599"/>
      <c r="N21" s="600" t="b">
        <f t="shared" si="0"/>
        <v>0</v>
      </c>
      <c r="O21" s="601"/>
      <c r="P21" s="600" t="b">
        <f t="shared" si="1"/>
        <v>0</v>
      </c>
      <c r="Q21" s="601"/>
      <c r="R21" s="600" t="b">
        <f t="shared" si="2"/>
        <v>0</v>
      </c>
      <c r="S21" s="601"/>
      <c r="T21" s="600" t="b">
        <f t="shared" si="3"/>
        <v>0</v>
      </c>
      <c r="U21" s="601"/>
      <c r="V21" s="600" t="b">
        <f t="shared" si="4"/>
        <v>0</v>
      </c>
      <c r="W21" s="601"/>
      <c r="X21" s="600" t="b">
        <f t="shared" si="5"/>
        <v>0</v>
      </c>
      <c r="Y21" s="601"/>
      <c r="Z21" s="600" t="b">
        <f t="shared" si="6"/>
        <v>0</v>
      </c>
      <c r="AA21" s="602">
        <f t="shared" si="7"/>
        <v>0</v>
      </c>
      <c r="AB21" s="603" t="str">
        <f t="shared" si="8"/>
        <v>Débil</v>
      </c>
      <c r="AC21" s="604"/>
      <c r="AD21" s="605" t="str">
        <f t="shared" si="9"/>
        <v>Débil</v>
      </c>
      <c r="AE21" s="606" t="str">
        <f t="shared" si="10"/>
        <v>0</v>
      </c>
      <c r="AF21" s="620"/>
      <c r="AG21" s="621"/>
      <c r="AH21" s="622"/>
      <c r="AI21" s="610"/>
      <c r="AJ21" s="611"/>
      <c r="AK21" s="611"/>
      <c r="AL21" s="611"/>
      <c r="AM21" s="610"/>
      <c r="AN21" s="623"/>
      <c r="AO21" s="623"/>
      <c r="AP21" s="613"/>
      <c r="AQ21" s="614"/>
      <c r="AR21" s="614"/>
      <c r="AS21" s="615"/>
    </row>
    <row r="22" spans="2:45" s="60" customFormat="1" ht="30" hidden="1" x14ac:dyDescent="0.25">
      <c r="B22" s="626" t="str">
        <f>'3-IDENTIFICACIÓN DEL RIESGO'!B22</f>
        <v>Comunicación y Gestión con Grupos de Interés.</v>
      </c>
      <c r="C22" s="627" t="str">
        <f>'3-IDENTIFICACIÓN DEL RIESGO'!E22</f>
        <v>1. Dirección General.
2. Secretaría General.
3. Oficina de Planeación.
4. Oficina Jurídica.
5. Oficina del Inspector de la Gestión de Tierras.
6. Oficina de Control Interno.</v>
      </c>
      <c r="D22" s="594" t="str">
        <f>'3-IDENTIFICACIÓN DEL RIESGO'!G22</f>
        <v>Riesgo 1</v>
      </c>
      <c r="E22" s="594"/>
      <c r="F22" s="628"/>
      <c r="G22" s="628"/>
      <c r="H22" s="628"/>
      <c r="I22" s="628"/>
      <c r="J22" s="628"/>
      <c r="K22" s="628"/>
      <c r="L22" s="628"/>
      <c r="M22" s="599"/>
      <c r="N22" s="600" t="b">
        <f t="shared" si="0"/>
        <v>0</v>
      </c>
      <c r="O22" s="601"/>
      <c r="P22" s="600" t="b">
        <f t="shared" si="1"/>
        <v>0</v>
      </c>
      <c r="Q22" s="601"/>
      <c r="R22" s="600" t="b">
        <f t="shared" si="2"/>
        <v>0</v>
      </c>
      <c r="S22" s="601"/>
      <c r="T22" s="600" t="b">
        <f t="shared" si="3"/>
        <v>0</v>
      </c>
      <c r="U22" s="601"/>
      <c r="V22" s="600" t="b">
        <f t="shared" si="4"/>
        <v>0</v>
      </c>
      <c r="W22" s="601"/>
      <c r="X22" s="600" t="b">
        <f t="shared" si="5"/>
        <v>0</v>
      </c>
      <c r="Y22" s="601"/>
      <c r="Z22" s="600" t="b">
        <f t="shared" si="6"/>
        <v>0</v>
      </c>
      <c r="AA22" s="602">
        <f t="shared" si="7"/>
        <v>0</v>
      </c>
      <c r="AB22" s="603" t="str">
        <f t="shared" si="8"/>
        <v>Débil</v>
      </c>
      <c r="AC22" s="604"/>
      <c r="AD22" s="605" t="str">
        <f t="shared" si="9"/>
        <v>Débil</v>
      </c>
      <c r="AE22" s="606" t="str">
        <f t="shared" si="10"/>
        <v>0</v>
      </c>
      <c r="AF22" s="607"/>
      <c r="AG22" s="608" t="e">
        <f t="shared" ref="AG22" si="39">(AE22+AE23)/AF22</f>
        <v>#DIV/0!</v>
      </c>
      <c r="AH22" s="609" t="e">
        <f t="shared" ref="AH22" si="40">IF(AG22&lt;50,"Débil",IF(AG22&lt;=99,"Moderado",IF(AG22=100,"Fuerte",IF(AG22="","ERROR"))))</f>
        <v>#DIV/0!</v>
      </c>
      <c r="AI22" s="610"/>
      <c r="AJ22" s="611" t="e">
        <f t="shared" ref="AJ22" si="41">IF(AH22="Débil",0,IF(AND(AH22="Moderado",AI22="Directamente"),1,IF(AND(AH22="Moderado",AI22="No disminuye"),0,IF(AND(AH22="Fuerte",AI22="Directamente"),2,IF(AND(AH22="Fuerte",AI22="No disminuye"),0)))))</f>
        <v>#DIV/0!</v>
      </c>
      <c r="AK22" s="611" t="e">
        <f>('4-VALORACIÓN DEL RIESGO'!H16-AJ22)</f>
        <v>#DIV/0!</v>
      </c>
      <c r="AL22" s="611" t="e">
        <f t="shared" ref="AL22" si="42">IF(AK22=5,"Casi Seguro",IF(AK22=4,"Probable",IF(AK22=3,"Posible",IF(AK22=2,"Improbable",IF(AK22=1,"Rara Vez",IF(AK22=0,"Rara Vez",IF(AK22&lt;0,"Rara Vez")))))))</f>
        <v>#DIV/0!</v>
      </c>
      <c r="AM22" s="610"/>
      <c r="AN22" s="612" t="e">
        <f t="shared" ref="AN22" si="43">IF(AH22="Débil",0,IF(AND(AH22="Moderado",AM22="Directamente"),1,IF(AND(AH22="Moderado",AM22="Indirectamente"),0,IF(AND(AH22="Moderado",AM22="No disminuye"),0,IF(AND(AH22="Fuerte",AM22="Directamente"),2,IF(AND(AH22="Fuerte",AM22="Indirectamente"),1,IF(AND(AH22="Fuerte",AM22="No disminuye"),0)))))))</f>
        <v>#DIV/0!</v>
      </c>
      <c r="AO22" s="612" t="e">
        <f>('4-VALORACIÓN DEL RIESGO'!AD16-AN22)</f>
        <v>#DIV/0!</v>
      </c>
      <c r="AP22" s="613" t="e">
        <f t="shared" ref="AP22" si="44">IF(AO22=5,"Catastrófico",IF(AO22=4,"Mayor",IF(AO22=3,"Moderado",IF(AO22=2,"Moderado",IF(AO22=1,"Moderado")))))</f>
        <v>#DIV/0!</v>
      </c>
      <c r="AQ22" s="614" t="e">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#DIV/0!</v>
      </c>
      <c r="AR22" s="614"/>
      <c r="AS22" s="615" t="s">
        <v>428</v>
      </c>
    </row>
    <row r="23" spans="2:45" s="60" customFormat="1" ht="30.75" hidden="1" thickBot="1" x14ac:dyDescent="0.3">
      <c r="B23" s="629"/>
      <c r="C23" s="630"/>
      <c r="D23" s="594"/>
      <c r="E23" s="594"/>
      <c r="F23" s="628"/>
      <c r="G23" s="628"/>
      <c r="H23" s="628"/>
      <c r="I23" s="628"/>
      <c r="J23" s="628"/>
      <c r="K23" s="628"/>
      <c r="L23" s="628"/>
      <c r="M23" s="599"/>
      <c r="N23" s="600" t="b">
        <f t="shared" si="0"/>
        <v>0</v>
      </c>
      <c r="O23" s="601"/>
      <c r="P23" s="600" t="b">
        <f t="shared" si="1"/>
        <v>0</v>
      </c>
      <c r="Q23" s="601"/>
      <c r="R23" s="600" t="b">
        <f t="shared" si="2"/>
        <v>0</v>
      </c>
      <c r="S23" s="601"/>
      <c r="T23" s="600" t="b">
        <f t="shared" si="3"/>
        <v>0</v>
      </c>
      <c r="U23" s="601"/>
      <c r="V23" s="600" t="b">
        <f t="shared" si="4"/>
        <v>0</v>
      </c>
      <c r="W23" s="601"/>
      <c r="X23" s="600" t="b">
        <f t="shared" si="5"/>
        <v>0</v>
      </c>
      <c r="Y23" s="601"/>
      <c r="Z23" s="600" t="b">
        <f t="shared" si="6"/>
        <v>0</v>
      </c>
      <c r="AA23" s="602">
        <f t="shared" si="7"/>
        <v>0</v>
      </c>
      <c r="AB23" s="603" t="str">
        <f t="shared" si="8"/>
        <v>Débil</v>
      </c>
      <c r="AC23" s="604"/>
      <c r="AD23" s="605" t="str">
        <f t="shared" si="9"/>
        <v>Débil</v>
      </c>
      <c r="AE23" s="606" t="str">
        <f t="shared" si="10"/>
        <v>0</v>
      </c>
      <c r="AF23" s="620"/>
      <c r="AG23" s="621"/>
      <c r="AH23" s="622"/>
      <c r="AI23" s="610"/>
      <c r="AJ23" s="611"/>
      <c r="AK23" s="611"/>
      <c r="AL23" s="611"/>
      <c r="AM23" s="610"/>
      <c r="AN23" s="623"/>
      <c r="AO23" s="623"/>
      <c r="AP23" s="613"/>
      <c r="AQ23" s="614"/>
      <c r="AR23" s="614"/>
      <c r="AS23" s="615"/>
    </row>
    <row r="24" spans="2:45" s="60" customFormat="1" ht="30" hidden="1" x14ac:dyDescent="0.25">
      <c r="B24" s="629"/>
      <c r="C24" s="630"/>
      <c r="D24" s="594" t="str">
        <f>'3-IDENTIFICACIÓN DEL RIESGO'!G24</f>
        <v>Riesgo 2</v>
      </c>
      <c r="E24" s="594"/>
      <c r="F24" s="628"/>
      <c r="G24" s="628"/>
      <c r="H24" s="628"/>
      <c r="I24" s="628"/>
      <c r="J24" s="628"/>
      <c r="K24" s="628"/>
      <c r="L24" s="628"/>
      <c r="M24" s="599"/>
      <c r="N24" s="600" t="b">
        <f t="shared" si="0"/>
        <v>0</v>
      </c>
      <c r="O24" s="601"/>
      <c r="P24" s="600" t="b">
        <f t="shared" si="1"/>
        <v>0</v>
      </c>
      <c r="Q24" s="601"/>
      <c r="R24" s="600" t="b">
        <f t="shared" si="2"/>
        <v>0</v>
      </c>
      <c r="S24" s="601"/>
      <c r="T24" s="600" t="b">
        <f t="shared" si="3"/>
        <v>0</v>
      </c>
      <c r="U24" s="601"/>
      <c r="V24" s="600" t="b">
        <f t="shared" si="4"/>
        <v>0</v>
      </c>
      <c r="W24" s="601"/>
      <c r="X24" s="600" t="b">
        <f t="shared" si="5"/>
        <v>0</v>
      </c>
      <c r="Y24" s="601"/>
      <c r="Z24" s="600" t="b">
        <f t="shared" si="6"/>
        <v>0</v>
      </c>
      <c r="AA24" s="602">
        <f t="shared" si="7"/>
        <v>0</v>
      </c>
      <c r="AB24" s="603" t="str">
        <f t="shared" si="8"/>
        <v>Débil</v>
      </c>
      <c r="AC24" s="604"/>
      <c r="AD24" s="605" t="str">
        <f t="shared" si="9"/>
        <v>Débil</v>
      </c>
      <c r="AE24" s="606" t="str">
        <f t="shared" si="10"/>
        <v>0</v>
      </c>
      <c r="AF24" s="607"/>
      <c r="AG24" s="608" t="e">
        <f t="shared" ref="AG24" si="46">(AE24+AE25)/AF24</f>
        <v>#DIV/0!</v>
      </c>
      <c r="AH24" s="609" t="e">
        <f t="shared" ref="AH24" si="47">IF(AG24&lt;50,"Débil",IF(AG24&lt;=99,"Moderado",IF(AG24=100,"Fuerte",IF(AG24="","ERROR"))))</f>
        <v>#DIV/0!</v>
      </c>
      <c r="AI24" s="610"/>
      <c r="AJ24" s="611" t="e">
        <f t="shared" ref="AJ24" si="48">IF(AH24="Débil",0,IF(AND(AH24="Moderado",AI24="Directamente"),1,IF(AND(AH24="Moderado",AI24="No disminuye"),0,IF(AND(AH24="Fuerte",AI24="Directamente"),2,IF(AND(AH24="Fuerte",AI24="No disminuye"),0)))))</f>
        <v>#DIV/0!</v>
      </c>
      <c r="AK24" s="611" t="e">
        <f>('4-VALORACIÓN DEL RIESGO'!H17-AJ24)</f>
        <v>#DIV/0!</v>
      </c>
      <c r="AL24" s="611" t="e">
        <f t="shared" ref="AL24" si="49">IF(AK24=5,"Casi Seguro",IF(AK24=4,"Probable",IF(AK24=3,"Posible",IF(AK24=2,"Improbable",IF(AK24=1,"Rara Vez",IF(AK24=0,"Rara Vez",IF(AK24&lt;0,"Rara Vez")))))))</f>
        <v>#DIV/0!</v>
      </c>
      <c r="AM24" s="610"/>
      <c r="AN24" s="612" t="e">
        <f t="shared" ref="AN24" si="50">IF(AH24="Débil",0,IF(AND(AH24="Moderado",AM24="Directamente"),1,IF(AND(AH24="Moderado",AM24="Indirectamente"),0,IF(AND(AH24="Moderado",AM24="No disminuye"),0,IF(AND(AH24="Fuerte",AM24="Directamente"),2,IF(AND(AH24="Fuerte",AM24="Indirectamente"),1,IF(AND(AH24="Fuerte",AM24="No disminuye"),0)))))))</f>
        <v>#DIV/0!</v>
      </c>
      <c r="AO24" s="612" t="e">
        <f>('4-VALORACIÓN DEL RIESGO'!AD17-AN24)</f>
        <v>#DIV/0!</v>
      </c>
      <c r="AP24" s="613" t="e">
        <f t="shared" ref="AP24" si="51">IF(AO24=5,"Catastrófico",IF(AO24=4,"Mayor",IF(AO24=3,"Moderado",IF(AO24=2,"Moderado",IF(AO24=1,"Moderado")))))</f>
        <v>#DIV/0!</v>
      </c>
      <c r="AQ24" s="614"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614"/>
      <c r="AS24" s="615" t="s">
        <v>428</v>
      </c>
    </row>
    <row r="25" spans="2:45" s="60" customFormat="1" ht="30.75" hidden="1" thickBot="1" x14ac:dyDescent="0.3">
      <c r="B25" s="629"/>
      <c r="C25" s="630"/>
      <c r="D25" s="594"/>
      <c r="E25" s="594"/>
      <c r="F25" s="628"/>
      <c r="G25" s="628"/>
      <c r="H25" s="628"/>
      <c r="I25" s="628"/>
      <c r="J25" s="628"/>
      <c r="K25" s="628"/>
      <c r="L25" s="628"/>
      <c r="M25" s="599"/>
      <c r="N25" s="600" t="b">
        <f t="shared" si="0"/>
        <v>0</v>
      </c>
      <c r="O25" s="601"/>
      <c r="P25" s="600" t="b">
        <f t="shared" si="1"/>
        <v>0</v>
      </c>
      <c r="Q25" s="601"/>
      <c r="R25" s="600" t="b">
        <f t="shared" si="2"/>
        <v>0</v>
      </c>
      <c r="S25" s="601"/>
      <c r="T25" s="600" t="b">
        <f t="shared" si="3"/>
        <v>0</v>
      </c>
      <c r="U25" s="601"/>
      <c r="V25" s="600" t="b">
        <f t="shared" si="4"/>
        <v>0</v>
      </c>
      <c r="W25" s="601"/>
      <c r="X25" s="600" t="b">
        <f t="shared" si="5"/>
        <v>0</v>
      </c>
      <c r="Y25" s="601"/>
      <c r="Z25" s="600" t="b">
        <f t="shared" si="6"/>
        <v>0</v>
      </c>
      <c r="AA25" s="602">
        <f t="shared" si="7"/>
        <v>0</v>
      </c>
      <c r="AB25" s="603" t="str">
        <f t="shared" si="8"/>
        <v>Débil</v>
      </c>
      <c r="AC25" s="604"/>
      <c r="AD25" s="605" t="str">
        <f t="shared" si="9"/>
        <v>Débil</v>
      </c>
      <c r="AE25" s="606" t="str">
        <f t="shared" si="10"/>
        <v>0</v>
      </c>
      <c r="AF25" s="620"/>
      <c r="AG25" s="621"/>
      <c r="AH25" s="622"/>
      <c r="AI25" s="610"/>
      <c r="AJ25" s="611"/>
      <c r="AK25" s="611"/>
      <c r="AL25" s="611"/>
      <c r="AM25" s="610"/>
      <c r="AN25" s="623"/>
      <c r="AO25" s="623"/>
      <c r="AP25" s="613"/>
      <c r="AQ25" s="614"/>
      <c r="AR25" s="614"/>
      <c r="AS25" s="615"/>
    </row>
    <row r="26" spans="2:45" s="60" customFormat="1" ht="30" hidden="1" x14ac:dyDescent="0.25">
      <c r="B26" s="629"/>
      <c r="C26" s="630"/>
      <c r="D26" s="594" t="str">
        <f>'3-IDENTIFICACIÓN DEL RIESGO'!G26</f>
        <v>Riesgo 3</v>
      </c>
      <c r="E26" s="594"/>
      <c r="F26" s="628"/>
      <c r="G26" s="628"/>
      <c r="H26" s="628"/>
      <c r="I26" s="628"/>
      <c r="J26" s="628"/>
      <c r="K26" s="628"/>
      <c r="L26" s="628"/>
      <c r="M26" s="599"/>
      <c r="N26" s="600" t="b">
        <f t="shared" si="0"/>
        <v>0</v>
      </c>
      <c r="O26" s="601"/>
      <c r="P26" s="600" t="b">
        <f t="shared" si="1"/>
        <v>0</v>
      </c>
      <c r="Q26" s="601"/>
      <c r="R26" s="600" t="b">
        <f t="shared" si="2"/>
        <v>0</v>
      </c>
      <c r="S26" s="601"/>
      <c r="T26" s="600" t="b">
        <f t="shared" si="3"/>
        <v>0</v>
      </c>
      <c r="U26" s="601"/>
      <c r="V26" s="600" t="b">
        <f t="shared" si="4"/>
        <v>0</v>
      </c>
      <c r="W26" s="601"/>
      <c r="X26" s="600" t="b">
        <f t="shared" si="5"/>
        <v>0</v>
      </c>
      <c r="Y26" s="601"/>
      <c r="Z26" s="600" t="b">
        <f t="shared" si="6"/>
        <v>0</v>
      </c>
      <c r="AA26" s="602">
        <f t="shared" si="7"/>
        <v>0</v>
      </c>
      <c r="AB26" s="603" t="str">
        <f t="shared" si="8"/>
        <v>Débil</v>
      </c>
      <c r="AC26" s="604"/>
      <c r="AD26" s="605" t="str">
        <f t="shared" si="9"/>
        <v>Débil</v>
      </c>
      <c r="AE26" s="606" t="str">
        <f t="shared" si="10"/>
        <v>0</v>
      </c>
      <c r="AF26" s="607"/>
      <c r="AG26" s="608" t="e">
        <f t="shared" ref="AG26" si="53">(AE26+AE27)/AF26</f>
        <v>#DIV/0!</v>
      </c>
      <c r="AH26" s="609" t="e">
        <f t="shared" ref="AH26" si="54">IF(AG26&lt;50,"Débil",IF(AG26&lt;=99,"Moderado",IF(AG26=100,"Fuerte",IF(AG26="","ERROR"))))</f>
        <v>#DIV/0!</v>
      </c>
      <c r="AI26" s="610"/>
      <c r="AJ26" s="611" t="e">
        <f t="shared" ref="AJ26" si="55">IF(AH26="Débil",0,IF(AND(AH26="Moderado",AI26="Directamente"),1,IF(AND(AH26="Moderado",AI26="No disminuye"),0,IF(AND(AH26="Fuerte",AI26="Directamente"),2,IF(AND(AH26="Fuerte",AI26="No disminuye"),0)))))</f>
        <v>#DIV/0!</v>
      </c>
      <c r="AK26" s="611" t="e">
        <f>('4-VALORACIÓN DEL RIESGO'!H18-AJ26)</f>
        <v>#DIV/0!</v>
      </c>
      <c r="AL26" s="611" t="e">
        <f t="shared" ref="AL26" si="56">IF(AK26=5,"Casi Seguro",IF(AK26=4,"Probable",IF(AK26=3,"Posible",IF(AK26=2,"Improbable",IF(AK26=1,"Rara Vez",IF(AK26=0,"Rara Vez",IF(AK26&lt;0,"Rara Vez")))))))</f>
        <v>#DIV/0!</v>
      </c>
      <c r="AM26" s="610"/>
      <c r="AN26" s="612" t="e">
        <f t="shared" ref="AN26" si="57">IF(AH26="Débil",0,IF(AND(AH26="Moderado",AM26="Directamente"),1,IF(AND(AH26="Moderado",AM26="Indirectamente"),0,IF(AND(AH26="Moderado",AM26="No disminuye"),0,IF(AND(AH26="Fuerte",AM26="Directamente"),2,IF(AND(AH26="Fuerte",AM26="Indirectamente"),1,IF(AND(AH26="Fuerte",AM26="No disminuye"),0)))))))</f>
        <v>#DIV/0!</v>
      </c>
      <c r="AO26" s="612" t="e">
        <f>('4-VALORACIÓN DEL RIESGO'!AD18-AN26)</f>
        <v>#DIV/0!</v>
      </c>
      <c r="AP26" s="613" t="e">
        <f t="shared" ref="AP26" si="58">IF(AO26=5,"Catastrófico",IF(AO26=4,"Mayor",IF(AO26=3,"Moderado",IF(AO26=2,"Moderado",IF(AO26=1,"Moderado")))))</f>
        <v>#DIV/0!</v>
      </c>
      <c r="AQ26" s="614"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614"/>
      <c r="AS26" s="615" t="s">
        <v>428</v>
      </c>
    </row>
    <row r="27" spans="2:45" s="60" customFormat="1" ht="30.75" hidden="1" thickBot="1" x14ac:dyDescent="0.3">
      <c r="B27" s="629"/>
      <c r="C27" s="630"/>
      <c r="D27" s="594"/>
      <c r="E27" s="594"/>
      <c r="F27" s="628"/>
      <c r="G27" s="628"/>
      <c r="H27" s="628"/>
      <c r="I27" s="628"/>
      <c r="J27" s="628"/>
      <c r="K27" s="628"/>
      <c r="L27" s="628"/>
      <c r="M27" s="599"/>
      <c r="N27" s="600" t="b">
        <f t="shared" si="0"/>
        <v>0</v>
      </c>
      <c r="O27" s="601"/>
      <c r="P27" s="600" t="b">
        <f t="shared" si="1"/>
        <v>0</v>
      </c>
      <c r="Q27" s="601"/>
      <c r="R27" s="600" t="b">
        <f t="shared" si="2"/>
        <v>0</v>
      </c>
      <c r="S27" s="601"/>
      <c r="T27" s="600" t="b">
        <f t="shared" si="3"/>
        <v>0</v>
      </c>
      <c r="U27" s="601"/>
      <c r="V27" s="600" t="b">
        <f t="shared" si="4"/>
        <v>0</v>
      </c>
      <c r="W27" s="601"/>
      <c r="X27" s="600" t="b">
        <f t="shared" si="5"/>
        <v>0</v>
      </c>
      <c r="Y27" s="601"/>
      <c r="Z27" s="600" t="b">
        <f t="shared" si="6"/>
        <v>0</v>
      </c>
      <c r="AA27" s="602">
        <f t="shared" si="7"/>
        <v>0</v>
      </c>
      <c r="AB27" s="603" t="str">
        <f t="shared" si="8"/>
        <v>Débil</v>
      </c>
      <c r="AC27" s="604"/>
      <c r="AD27" s="605" t="str">
        <f t="shared" si="9"/>
        <v>Débil</v>
      </c>
      <c r="AE27" s="606" t="str">
        <f t="shared" si="10"/>
        <v>0</v>
      </c>
      <c r="AF27" s="620"/>
      <c r="AG27" s="621"/>
      <c r="AH27" s="622"/>
      <c r="AI27" s="610"/>
      <c r="AJ27" s="611"/>
      <c r="AK27" s="611"/>
      <c r="AL27" s="611"/>
      <c r="AM27" s="610"/>
      <c r="AN27" s="623"/>
      <c r="AO27" s="623"/>
      <c r="AP27" s="613"/>
      <c r="AQ27" s="614"/>
      <c r="AR27" s="614"/>
      <c r="AS27" s="615"/>
    </row>
    <row r="28" spans="2:45" s="60" customFormat="1" ht="30" hidden="1" x14ac:dyDescent="0.25">
      <c r="B28" s="629"/>
      <c r="C28" s="630"/>
      <c r="D28" s="594" t="str">
        <f>'3-IDENTIFICACIÓN DEL RIESGO'!G28</f>
        <v>Riesgo 4</v>
      </c>
      <c r="E28" s="594"/>
      <c r="F28" s="628"/>
      <c r="G28" s="628"/>
      <c r="H28" s="628"/>
      <c r="I28" s="628"/>
      <c r="J28" s="628"/>
      <c r="K28" s="628"/>
      <c r="L28" s="628"/>
      <c r="M28" s="599"/>
      <c r="N28" s="600" t="b">
        <f t="shared" si="0"/>
        <v>0</v>
      </c>
      <c r="O28" s="601"/>
      <c r="P28" s="600" t="b">
        <f t="shared" si="1"/>
        <v>0</v>
      </c>
      <c r="Q28" s="601"/>
      <c r="R28" s="600" t="b">
        <f t="shared" si="2"/>
        <v>0</v>
      </c>
      <c r="S28" s="601"/>
      <c r="T28" s="600" t="b">
        <f t="shared" si="3"/>
        <v>0</v>
      </c>
      <c r="U28" s="601"/>
      <c r="V28" s="600" t="b">
        <f t="shared" si="4"/>
        <v>0</v>
      </c>
      <c r="W28" s="601"/>
      <c r="X28" s="600" t="b">
        <f t="shared" si="5"/>
        <v>0</v>
      </c>
      <c r="Y28" s="601"/>
      <c r="Z28" s="600" t="b">
        <f t="shared" si="6"/>
        <v>0</v>
      </c>
      <c r="AA28" s="602">
        <f t="shared" si="7"/>
        <v>0</v>
      </c>
      <c r="AB28" s="603" t="str">
        <f t="shared" si="8"/>
        <v>Débil</v>
      </c>
      <c r="AC28" s="604"/>
      <c r="AD28" s="605" t="str">
        <f t="shared" si="9"/>
        <v>Débil</v>
      </c>
      <c r="AE28" s="606" t="str">
        <f t="shared" si="10"/>
        <v>0</v>
      </c>
      <c r="AF28" s="607"/>
      <c r="AG28" s="608" t="e">
        <f t="shared" ref="AG28" si="60">(AE28+AE29)/AF28</f>
        <v>#DIV/0!</v>
      </c>
      <c r="AH28" s="609" t="e">
        <f t="shared" ref="AH28" si="61">IF(AG28&lt;50,"Débil",IF(AG28&lt;=99,"Moderado",IF(AG28=100,"Fuerte",IF(AG28="","ERROR"))))</f>
        <v>#DIV/0!</v>
      </c>
      <c r="AI28" s="610"/>
      <c r="AJ28" s="611" t="e">
        <f t="shared" ref="AJ28" si="62">IF(AH28="Débil",0,IF(AND(AH28="Moderado",AI28="Directamente"),1,IF(AND(AH28="Moderado",AI28="No disminuye"),0,IF(AND(AH28="Fuerte",AI28="Directamente"),2,IF(AND(AH28="Fuerte",AI28="No disminuye"),0)))))</f>
        <v>#DIV/0!</v>
      </c>
      <c r="AK28" s="611" t="e">
        <f>('4-VALORACIÓN DEL RIESGO'!H19-AJ28)</f>
        <v>#DIV/0!</v>
      </c>
      <c r="AL28" s="611" t="e">
        <f t="shared" ref="AL28" si="63">IF(AK28=5,"Casi Seguro",IF(AK28=4,"Probable",IF(AK28=3,"Posible",IF(AK28=2,"Improbable",IF(AK28=1,"Rara Vez",IF(AK28=0,"Rara Vez",IF(AK28&lt;0,"Rara Vez")))))))</f>
        <v>#DIV/0!</v>
      </c>
      <c r="AM28" s="610"/>
      <c r="AN28" s="612" t="e">
        <f t="shared" ref="AN28" si="64">IF(AH28="Débil",0,IF(AND(AH28="Moderado",AM28="Directamente"),1,IF(AND(AH28="Moderado",AM28="Indirectamente"),0,IF(AND(AH28="Moderado",AM28="No disminuye"),0,IF(AND(AH28="Fuerte",AM28="Directamente"),2,IF(AND(AH28="Fuerte",AM28="Indirectamente"),1,IF(AND(AH28="Fuerte",AM28="No disminuye"),0)))))))</f>
        <v>#DIV/0!</v>
      </c>
      <c r="AO28" s="612" t="e">
        <f>('4-VALORACIÓN DEL RIESGO'!AD19-AN28)</f>
        <v>#DIV/0!</v>
      </c>
      <c r="AP28" s="613" t="e">
        <f t="shared" ref="AP28" si="65">IF(AO28=5,"Catastrófico",IF(AO28=4,"Mayor",IF(AO28=3,"Moderado",IF(AO28=2,"Moderado",IF(AO28=1,"Moderado")))))</f>
        <v>#DIV/0!</v>
      </c>
      <c r="AQ28" s="614"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614"/>
      <c r="AS28" s="615" t="s">
        <v>428</v>
      </c>
    </row>
    <row r="29" spans="2:45" s="60" customFormat="1" ht="30.75" hidden="1" thickBot="1" x14ac:dyDescent="0.3">
      <c r="B29" s="629"/>
      <c r="C29" s="630"/>
      <c r="D29" s="594"/>
      <c r="E29" s="594"/>
      <c r="F29" s="628"/>
      <c r="G29" s="628"/>
      <c r="H29" s="628"/>
      <c r="I29" s="628"/>
      <c r="J29" s="628"/>
      <c r="K29" s="628"/>
      <c r="L29" s="628"/>
      <c r="M29" s="599"/>
      <c r="N29" s="600" t="b">
        <f t="shared" si="0"/>
        <v>0</v>
      </c>
      <c r="O29" s="601"/>
      <c r="P29" s="600" t="b">
        <f t="shared" si="1"/>
        <v>0</v>
      </c>
      <c r="Q29" s="601"/>
      <c r="R29" s="600" t="b">
        <f t="shared" si="2"/>
        <v>0</v>
      </c>
      <c r="S29" s="601"/>
      <c r="T29" s="600" t="b">
        <f t="shared" si="3"/>
        <v>0</v>
      </c>
      <c r="U29" s="601"/>
      <c r="V29" s="600" t="b">
        <f t="shared" si="4"/>
        <v>0</v>
      </c>
      <c r="W29" s="601"/>
      <c r="X29" s="600" t="b">
        <f t="shared" si="5"/>
        <v>0</v>
      </c>
      <c r="Y29" s="601"/>
      <c r="Z29" s="600" t="b">
        <f t="shared" si="6"/>
        <v>0</v>
      </c>
      <c r="AA29" s="602">
        <f t="shared" si="7"/>
        <v>0</v>
      </c>
      <c r="AB29" s="603" t="str">
        <f t="shared" si="8"/>
        <v>Débil</v>
      </c>
      <c r="AC29" s="604"/>
      <c r="AD29" s="605" t="str">
        <f t="shared" si="9"/>
        <v>Débil</v>
      </c>
      <c r="AE29" s="606" t="str">
        <f t="shared" si="10"/>
        <v>0</v>
      </c>
      <c r="AF29" s="620"/>
      <c r="AG29" s="621"/>
      <c r="AH29" s="622"/>
      <c r="AI29" s="610"/>
      <c r="AJ29" s="611"/>
      <c r="AK29" s="611"/>
      <c r="AL29" s="611"/>
      <c r="AM29" s="610"/>
      <c r="AN29" s="623"/>
      <c r="AO29" s="623"/>
      <c r="AP29" s="613"/>
      <c r="AQ29" s="614"/>
      <c r="AR29" s="614"/>
      <c r="AS29" s="615"/>
    </row>
    <row r="30" spans="2:45" s="60" customFormat="1" ht="30" hidden="1" x14ac:dyDescent="0.25">
      <c r="B30" s="629"/>
      <c r="C30" s="630"/>
      <c r="D30" s="594" t="str">
        <f>'3-IDENTIFICACIÓN DEL RIESGO'!G30</f>
        <v>Riesgo 5</v>
      </c>
      <c r="E30" s="594"/>
      <c r="F30" s="628"/>
      <c r="G30" s="628"/>
      <c r="H30" s="628"/>
      <c r="I30" s="628"/>
      <c r="J30" s="628"/>
      <c r="K30" s="628"/>
      <c r="L30" s="628"/>
      <c r="M30" s="599"/>
      <c r="N30" s="600" t="b">
        <f t="shared" si="0"/>
        <v>0</v>
      </c>
      <c r="O30" s="601"/>
      <c r="P30" s="600" t="b">
        <f t="shared" si="1"/>
        <v>0</v>
      </c>
      <c r="Q30" s="601"/>
      <c r="R30" s="600" t="b">
        <f t="shared" si="2"/>
        <v>0</v>
      </c>
      <c r="S30" s="601"/>
      <c r="T30" s="600" t="b">
        <f t="shared" si="3"/>
        <v>0</v>
      </c>
      <c r="U30" s="601"/>
      <c r="V30" s="600" t="b">
        <f t="shared" si="4"/>
        <v>0</v>
      </c>
      <c r="W30" s="601"/>
      <c r="X30" s="600" t="b">
        <f t="shared" si="5"/>
        <v>0</v>
      </c>
      <c r="Y30" s="601"/>
      <c r="Z30" s="600" t="b">
        <f t="shared" si="6"/>
        <v>0</v>
      </c>
      <c r="AA30" s="602">
        <f t="shared" si="7"/>
        <v>0</v>
      </c>
      <c r="AB30" s="603" t="str">
        <f t="shared" si="8"/>
        <v>Débil</v>
      </c>
      <c r="AC30" s="604"/>
      <c r="AD30" s="605" t="str">
        <f t="shared" si="9"/>
        <v>Débil</v>
      </c>
      <c r="AE30" s="606" t="str">
        <f t="shared" si="10"/>
        <v>0</v>
      </c>
      <c r="AF30" s="607"/>
      <c r="AG30" s="608" t="e">
        <f t="shared" ref="AG30" si="67">(AE30+AE31)/AF30</f>
        <v>#DIV/0!</v>
      </c>
      <c r="AH30" s="609" t="e">
        <f t="shared" ref="AH30" si="68">IF(AG30&lt;50,"Débil",IF(AG30&lt;=99,"Moderado",IF(AG30=100,"Fuerte",IF(AG30="","ERROR"))))</f>
        <v>#DIV/0!</v>
      </c>
      <c r="AI30" s="610"/>
      <c r="AJ30" s="611" t="e">
        <f t="shared" ref="AJ30" si="69">IF(AH30="Débil",0,IF(AND(AH30="Moderado",AI30="Directamente"),1,IF(AND(AH30="Moderado",AI30="No disminuye"),0,IF(AND(AH30="Fuerte",AI30="Directamente"),2,IF(AND(AH30="Fuerte",AI30="No disminuye"),0)))))</f>
        <v>#DIV/0!</v>
      </c>
      <c r="AK30" s="611" t="e">
        <f>('4-VALORACIÓN DEL RIESGO'!H20-AJ30)</f>
        <v>#DIV/0!</v>
      </c>
      <c r="AL30" s="611" t="e">
        <f t="shared" ref="AL30" si="70">IF(AK30=5,"Casi Seguro",IF(AK30=4,"Probable",IF(AK30=3,"Posible",IF(AK30=2,"Improbable",IF(AK30=1,"Rara Vez",IF(AK30=0,"Rara Vez",IF(AK30&lt;0,"Rara Vez")))))))</f>
        <v>#DIV/0!</v>
      </c>
      <c r="AM30" s="610"/>
      <c r="AN30" s="612" t="e">
        <f t="shared" ref="AN30" si="71">IF(AH30="Débil",0,IF(AND(AH30="Moderado",AM30="Directamente"),1,IF(AND(AH30="Moderado",AM30="Indirectamente"),0,IF(AND(AH30="Moderado",AM30="No disminuye"),0,IF(AND(AH30="Fuerte",AM30="Directamente"),2,IF(AND(AH30="Fuerte",AM30="Indirectamente"),1,IF(AND(AH30="Fuerte",AM30="No disminuye"),0)))))))</f>
        <v>#DIV/0!</v>
      </c>
      <c r="AO30" s="612" t="e">
        <f>('4-VALORACIÓN DEL RIESGO'!AD20-AN30)</f>
        <v>#DIV/0!</v>
      </c>
      <c r="AP30" s="613" t="e">
        <f t="shared" ref="AP30" si="72">IF(AO30=5,"Catastrófico",IF(AO30=4,"Mayor",IF(AO30=3,"Moderado",IF(AO30=2,"Moderado",IF(AO30=1,"Moderado")))))</f>
        <v>#DIV/0!</v>
      </c>
      <c r="AQ30" s="614"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614"/>
      <c r="AS30" s="615" t="s">
        <v>428</v>
      </c>
    </row>
    <row r="31" spans="2:45" s="60" customFormat="1" ht="30.75" hidden="1" thickBot="1" x14ac:dyDescent="0.3">
      <c r="B31" s="631"/>
      <c r="C31" s="632"/>
      <c r="D31" s="594"/>
      <c r="E31" s="594"/>
      <c r="F31" s="628"/>
      <c r="G31" s="628"/>
      <c r="H31" s="628"/>
      <c r="I31" s="628"/>
      <c r="J31" s="628"/>
      <c r="K31" s="628"/>
      <c r="L31" s="628"/>
      <c r="M31" s="599"/>
      <c r="N31" s="600" t="b">
        <f t="shared" si="0"/>
        <v>0</v>
      </c>
      <c r="O31" s="601"/>
      <c r="P31" s="600" t="b">
        <f t="shared" si="1"/>
        <v>0</v>
      </c>
      <c r="Q31" s="601"/>
      <c r="R31" s="600" t="b">
        <f t="shared" si="2"/>
        <v>0</v>
      </c>
      <c r="S31" s="601"/>
      <c r="T31" s="600" t="b">
        <f t="shared" si="3"/>
        <v>0</v>
      </c>
      <c r="U31" s="601"/>
      <c r="V31" s="600" t="b">
        <f t="shared" si="4"/>
        <v>0</v>
      </c>
      <c r="W31" s="601"/>
      <c r="X31" s="600" t="b">
        <f t="shared" si="5"/>
        <v>0</v>
      </c>
      <c r="Y31" s="601"/>
      <c r="Z31" s="600" t="b">
        <f t="shared" si="6"/>
        <v>0</v>
      </c>
      <c r="AA31" s="602">
        <f t="shared" si="7"/>
        <v>0</v>
      </c>
      <c r="AB31" s="603" t="str">
        <f t="shared" si="8"/>
        <v>Débil</v>
      </c>
      <c r="AC31" s="604"/>
      <c r="AD31" s="605" t="str">
        <f t="shared" si="9"/>
        <v>Débil</v>
      </c>
      <c r="AE31" s="606" t="str">
        <f t="shared" si="10"/>
        <v>0</v>
      </c>
      <c r="AF31" s="620"/>
      <c r="AG31" s="621"/>
      <c r="AH31" s="622"/>
      <c r="AI31" s="610"/>
      <c r="AJ31" s="611"/>
      <c r="AK31" s="611"/>
      <c r="AL31" s="611"/>
      <c r="AM31" s="610"/>
      <c r="AN31" s="623"/>
      <c r="AO31" s="623"/>
      <c r="AP31" s="613"/>
      <c r="AQ31" s="614"/>
      <c r="AR31" s="614"/>
      <c r="AS31" s="615"/>
    </row>
    <row r="32" spans="2:45" s="60" customFormat="1" ht="30" hidden="1" x14ac:dyDescent="0.25">
      <c r="B32" s="633" t="str">
        <f>'3-IDENTIFICACIÓN DEL RIESGO'!B32</f>
        <v>Inteligencia de la información.</v>
      </c>
      <c r="C32" s="416" t="str">
        <f>'3-IDENTIFICACIÓN DEL RIESGO'!E32</f>
        <v>1. Dirección de Gestión del Ordenamiento Social de la Propiedad.
2. Oficina de Planeación.</v>
      </c>
      <c r="D32" s="594" t="str">
        <f>'3-IDENTIFICACIÓN DEL RIESGO'!G32</f>
        <v>Riesgo 1</v>
      </c>
      <c r="E32" s="594"/>
      <c r="F32" s="628"/>
      <c r="G32" s="628"/>
      <c r="H32" s="628"/>
      <c r="I32" s="628"/>
      <c r="J32" s="628"/>
      <c r="K32" s="628"/>
      <c r="L32" s="628"/>
      <c r="M32" s="599"/>
      <c r="N32" s="600" t="b">
        <f t="shared" si="0"/>
        <v>0</v>
      </c>
      <c r="O32" s="601"/>
      <c r="P32" s="600" t="b">
        <f t="shared" si="1"/>
        <v>0</v>
      </c>
      <c r="Q32" s="601"/>
      <c r="R32" s="600" t="b">
        <f t="shared" si="2"/>
        <v>0</v>
      </c>
      <c r="S32" s="601"/>
      <c r="T32" s="600" t="b">
        <f t="shared" si="3"/>
        <v>0</v>
      </c>
      <c r="U32" s="601"/>
      <c r="V32" s="600" t="b">
        <f t="shared" si="4"/>
        <v>0</v>
      </c>
      <c r="W32" s="601"/>
      <c r="X32" s="600" t="b">
        <f t="shared" si="5"/>
        <v>0</v>
      </c>
      <c r="Y32" s="601"/>
      <c r="Z32" s="600" t="b">
        <f t="shared" si="6"/>
        <v>0</v>
      </c>
      <c r="AA32" s="602">
        <f t="shared" si="7"/>
        <v>0</v>
      </c>
      <c r="AB32" s="603" t="str">
        <f t="shared" si="8"/>
        <v>Débil</v>
      </c>
      <c r="AC32" s="604"/>
      <c r="AD32" s="605" t="str">
        <f t="shared" si="9"/>
        <v>Débil</v>
      </c>
      <c r="AE32" s="606" t="str">
        <f t="shared" si="10"/>
        <v>0</v>
      </c>
      <c r="AF32" s="607"/>
      <c r="AG32" s="608" t="e">
        <f t="shared" ref="AG32" si="74">(AE32+AE33)/AF32</f>
        <v>#DIV/0!</v>
      </c>
      <c r="AH32" s="609" t="e">
        <f t="shared" ref="AH32" si="75">IF(AG32&lt;50,"Débil",IF(AG32&lt;=99,"Moderado",IF(AG32=100,"Fuerte",IF(AG32="","ERROR"))))</f>
        <v>#DIV/0!</v>
      </c>
      <c r="AI32" s="610"/>
      <c r="AJ32" s="611" t="e">
        <f t="shared" ref="AJ32" si="76">IF(AH32="Débil",0,IF(AND(AH32="Moderado",AI32="Directamente"),1,IF(AND(AH32="Moderado",AI32="No disminuye"),0,IF(AND(AH32="Fuerte",AI32="Directamente"),2,IF(AND(AH32="Fuerte",AI32="No disminuye"),0)))))</f>
        <v>#DIV/0!</v>
      </c>
      <c r="AK32" s="611" t="e">
        <f>('4-VALORACIÓN DEL RIESGO'!H21-AJ32)</f>
        <v>#DIV/0!</v>
      </c>
      <c r="AL32" s="611" t="e">
        <f t="shared" ref="AL32" si="77">IF(AK32=5,"Casi Seguro",IF(AK32=4,"Probable",IF(AK32=3,"Posible",IF(AK32=2,"Improbable",IF(AK32=1,"Rara Vez",IF(AK32=0,"Rara Vez",IF(AK32&lt;0,"Rara Vez")))))))</f>
        <v>#DIV/0!</v>
      </c>
      <c r="AM32" s="610"/>
      <c r="AN32" s="612" t="e">
        <f t="shared" ref="AN32" si="78">IF(AH32="Débil",0,IF(AND(AH32="Moderado",AM32="Directamente"),1,IF(AND(AH32="Moderado",AM32="Indirectamente"),0,IF(AND(AH32="Moderado",AM32="No disminuye"),0,IF(AND(AH32="Fuerte",AM32="Directamente"),2,IF(AND(AH32="Fuerte",AM32="Indirectamente"),1,IF(AND(AH32="Fuerte",AM32="No disminuye"),0)))))))</f>
        <v>#DIV/0!</v>
      </c>
      <c r="AO32" s="612" t="e">
        <f>('4-VALORACIÓN DEL RIESGO'!AD21-AN32)</f>
        <v>#DIV/0!</v>
      </c>
      <c r="AP32" s="613" t="e">
        <f t="shared" ref="AP32" si="79">IF(AO32=5,"Catastrófico",IF(AO32=4,"Mayor",IF(AO32=3,"Moderado",IF(AO32=2,"Moderado",IF(AO32=1,"Moderado")))))</f>
        <v>#DIV/0!</v>
      </c>
      <c r="AQ32" s="614" t="e">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#DIV/0!</v>
      </c>
      <c r="AR32" s="614"/>
      <c r="AS32" s="615" t="s">
        <v>428</v>
      </c>
    </row>
    <row r="33" spans="2:45" s="60" customFormat="1" ht="30.75" hidden="1" thickBot="1" x14ac:dyDescent="0.3">
      <c r="B33" s="634"/>
      <c r="C33" s="423"/>
      <c r="D33" s="594"/>
      <c r="E33" s="594"/>
      <c r="F33" s="628"/>
      <c r="G33" s="628"/>
      <c r="H33" s="628"/>
      <c r="I33" s="628"/>
      <c r="J33" s="628"/>
      <c r="K33" s="628"/>
      <c r="L33" s="628"/>
      <c r="M33" s="599"/>
      <c r="N33" s="600" t="b">
        <f t="shared" si="0"/>
        <v>0</v>
      </c>
      <c r="O33" s="601"/>
      <c r="P33" s="600" t="b">
        <f t="shared" si="1"/>
        <v>0</v>
      </c>
      <c r="Q33" s="601"/>
      <c r="R33" s="600" t="b">
        <f t="shared" si="2"/>
        <v>0</v>
      </c>
      <c r="S33" s="601"/>
      <c r="T33" s="600" t="b">
        <f t="shared" si="3"/>
        <v>0</v>
      </c>
      <c r="U33" s="601"/>
      <c r="V33" s="600" t="b">
        <f t="shared" si="4"/>
        <v>0</v>
      </c>
      <c r="W33" s="601"/>
      <c r="X33" s="600" t="b">
        <f t="shared" si="5"/>
        <v>0</v>
      </c>
      <c r="Y33" s="601"/>
      <c r="Z33" s="600" t="b">
        <f t="shared" si="6"/>
        <v>0</v>
      </c>
      <c r="AA33" s="602">
        <f t="shared" si="7"/>
        <v>0</v>
      </c>
      <c r="AB33" s="603" t="str">
        <f t="shared" si="8"/>
        <v>Débil</v>
      </c>
      <c r="AC33" s="604"/>
      <c r="AD33" s="605" t="str">
        <f t="shared" si="9"/>
        <v>Débil</v>
      </c>
      <c r="AE33" s="606" t="str">
        <f t="shared" si="10"/>
        <v>0</v>
      </c>
      <c r="AF33" s="620"/>
      <c r="AG33" s="621"/>
      <c r="AH33" s="622"/>
      <c r="AI33" s="610"/>
      <c r="AJ33" s="611"/>
      <c r="AK33" s="611"/>
      <c r="AL33" s="611"/>
      <c r="AM33" s="610"/>
      <c r="AN33" s="623"/>
      <c r="AO33" s="623"/>
      <c r="AP33" s="613"/>
      <c r="AQ33" s="614"/>
      <c r="AR33" s="614"/>
      <c r="AS33" s="615"/>
    </row>
    <row r="34" spans="2:45" s="60" customFormat="1" ht="30" hidden="1" x14ac:dyDescent="0.25">
      <c r="B34" s="634"/>
      <c r="C34" s="423"/>
      <c r="D34" s="594" t="str">
        <f>'3-IDENTIFICACIÓN DEL RIESGO'!G34</f>
        <v>Riesgo 2</v>
      </c>
      <c r="E34" s="594"/>
      <c r="F34" s="628"/>
      <c r="G34" s="628"/>
      <c r="H34" s="628"/>
      <c r="I34" s="628"/>
      <c r="J34" s="628"/>
      <c r="K34" s="628"/>
      <c r="L34" s="628"/>
      <c r="M34" s="599"/>
      <c r="N34" s="600" t="b">
        <f t="shared" si="0"/>
        <v>0</v>
      </c>
      <c r="O34" s="601"/>
      <c r="P34" s="600" t="b">
        <f t="shared" si="1"/>
        <v>0</v>
      </c>
      <c r="Q34" s="601"/>
      <c r="R34" s="600" t="b">
        <f t="shared" si="2"/>
        <v>0</v>
      </c>
      <c r="S34" s="601"/>
      <c r="T34" s="600" t="b">
        <f t="shared" si="3"/>
        <v>0</v>
      </c>
      <c r="U34" s="601"/>
      <c r="V34" s="600" t="b">
        <f t="shared" si="4"/>
        <v>0</v>
      </c>
      <c r="W34" s="601"/>
      <c r="X34" s="600" t="b">
        <f t="shared" si="5"/>
        <v>0</v>
      </c>
      <c r="Y34" s="601"/>
      <c r="Z34" s="600" t="b">
        <f t="shared" si="6"/>
        <v>0</v>
      </c>
      <c r="AA34" s="602">
        <f t="shared" si="7"/>
        <v>0</v>
      </c>
      <c r="AB34" s="603" t="str">
        <f t="shared" si="8"/>
        <v>Débil</v>
      </c>
      <c r="AC34" s="604"/>
      <c r="AD34" s="605" t="str">
        <f t="shared" si="9"/>
        <v>Débil</v>
      </c>
      <c r="AE34" s="606" t="str">
        <f t="shared" si="10"/>
        <v>0</v>
      </c>
      <c r="AF34" s="607"/>
      <c r="AG34" s="608" t="e">
        <f t="shared" ref="AG34" si="81">(AE34+AE35)/AF34</f>
        <v>#DIV/0!</v>
      </c>
      <c r="AH34" s="609" t="e">
        <f t="shared" ref="AH34" si="82">IF(AG34&lt;50,"Débil",IF(AG34&lt;=99,"Moderado",IF(AG34=100,"Fuerte",IF(AG34="","ERROR"))))</f>
        <v>#DIV/0!</v>
      </c>
      <c r="AI34" s="610"/>
      <c r="AJ34" s="611" t="e">
        <f t="shared" ref="AJ34" si="83">IF(AH34="Débil",0,IF(AND(AH34="Moderado",AI34="Directamente"),1,IF(AND(AH34="Moderado",AI34="No disminuye"),0,IF(AND(AH34="Fuerte",AI34="Directamente"),2,IF(AND(AH34="Fuerte",AI34="No disminuye"),0)))))</f>
        <v>#DIV/0!</v>
      </c>
      <c r="AK34" s="611" t="e">
        <f>('4-VALORACIÓN DEL RIESGO'!H22-AJ34)</f>
        <v>#DIV/0!</v>
      </c>
      <c r="AL34" s="611" t="e">
        <f t="shared" ref="AL34" si="84">IF(AK34=5,"Casi Seguro",IF(AK34=4,"Probable",IF(AK34=3,"Posible",IF(AK34=2,"Improbable",IF(AK34=1,"Rara Vez",IF(AK34=0,"Rara Vez",IF(AK34&lt;0,"Rara Vez")))))))</f>
        <v>#DIV/0!</v>
      </c>
      <c r="AM34" s="610"/>
      <c r="AN34" s="612" t="e">
        <f t="shared" ref="AN34" si="85">IF(AH34="Débil",0,IF(AND(AH34="Moderado",AM34="Directamente"),1,IF(AND(AH34="Moderado",AM34="Indirectamente"),0,IF(AND(AH34="Moderado",AM34="No disminuye"),0,IF(AND(AH34="Fuerte",AM34="Directamente"),2,IF(AND(AH34="Fuerte",AM34="Indirectamente"),1,IF(AND(AH34="Fuerte",AM34="No disminuye"),0)))))))</f>
        <v>#DIV/0!</v>
      </c>
      <c r="AO34" s="612" t="e">
        <f>('4-VALORACIÓN DEL RIESGO'!AD22-AN34)</f>
        <v>#DIV/0!</v>
      </c>
      <c r="AP34" s="613" t="e">
        <f t="shared" ref="AP34" si="86">IF(AO34=5,"Catastrófico",IF(AO34=4,"Mayor",IF(AO34=3,"Moderado",IF(AO34=2,"Moderado",IF(AO34=1,"Moderado")))))</f>
        <v>#DIV/0!</v>
      </c>
      <c r="AQ34" s="614"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614"/>
      <c r="AS34" s="615" t="s">
        <v>428</v>
      </c>
    </row>
    <row r="35" spans="2:45" s="60" customFormat="1" ht="30.75" hidden="1" thickBot="1" x14ac:dyDescent="0.3">
      <c r="B35" s="634"/>
      <c r="C35" s="423"/>
      <c r="D35" s="594"/>
      <c r="E35" s="594"/>
      <c r="F35" s="628"/>
      <c r="G35" s="628"/>
      <c r="H35" s="628"/>
      <c r="I35" s="628"/>
      <c r="J35" s="628"/>
      <c r="K35" s="628"/>
      <c r="L35" s="628"/>
      <c r="M35" s="599"/>
      <c r="N35" s="600" t="b">
        <f t="shared" si="0"/>
        <v>0</v>
      </c>
      <c r="O35" s="601"/>
      <c r="P35" s="600" t="b">
        <f t="shared" si="1"/>
        <v>0</v>
      </c>
      <c r="Q35" s="601"/>
      <c r="R35" s="600" t="b">
        <f t="shared" si="2"/>
        <v>0</v>
      </c>
      <c r="S35" s="601"/>
      <c r="T35" s="600" t="b">
        <f t="shared" si="3"/>
        <v>0</v>
      </c>
      <c r="U35" s="601"/>
      <c r="V35" s="600" t="b">
        <f t="shared" si="4"/>
        <v>0</v>
      </c>
      <c r="W35" s="601"/>
      <c r="X35" s="600" t="b">
        <f t="shared" si="5"/>
        <v>0</v>
      </c>
      <c r="Y35" s="601"/>
      <c r="Z35" s="600" t="b">
        <f t="shared" si="6"/>
        <v>0</v>
      </c>
      <c r="AA35" s="602">
        <f t="shared" si="7"/>
        <v>0</v>
      </c>
      <c r="AB35" s="603" t="str">
        <f t="shared" si="8"/>
        <v>Débil</v>
      </c>
      <c r="AC35" s="604"/>
      <c r="AD35" s="605" t="str">
        <f t="shared" si="9"/>
        <v>Débil</v>
      </c>
      <c r="AE35" s="606" t="str">
        <f t="shared" si="10"/>
        <v>0</v>
      </c>
      <c r="AF35" s="620"/>
      <c r="AG35" s="621"/>
      <c r="AH35" s="622"/>
      <c r="AI35" s="610"/>
      <c r="AJ35" s="611"/>
      <c r="AK35" s="611"/>
      <c r="AL35" s="611"/>
      <c r="AM35" s="610"/>
      <c r="AN35" s="623"/>
      <c r="AO35" s="623"/>
      <c r="AP35" s="613"/>
      <c r="AQ35" s="614"/>
      <c r="AR35" s="614"/>
      <c r="AS35" s="615"/>
    </row>
    <row r="36" spans="2:45" s="60" customFormat="1" ht="30" hidden="1" x14ac:dyDescent="0.25">
      <c r="B36" s="634"/>
      <c r="C36" s="423"/>
      <c r="D36" s="594" t="str">
        <f>'3-IDENTIFICACIÓN DEL RIESGO'!G36</f>
        <v>Riesgo 3</v>
      </c>
      <c r="E36" s="594"/>
      <c r="F36" s="628"/>
      <c r="G36" s="628"/>
      <c r="H36" s="628"/>
      <c r="I36" s="628"/>
      <c r="J36" s="628"/>
      <c r="K36" s="628"/>
      <c r="L36" s="628"/>
      <c r="M36" s="599"/>
      <c r="N36" s="600" t="b">
        <f t="shared" si="0"/>
        <v>0</v>
      </c>
      <c r="O36" s="601"/>
      <c r="P36" s="600" t="b">
        <f t="shared" si="1"/>
        <v>0</v>
      </c>
      <c r="Q36" s="601"/>
      <c r="R36" s="600" t="b">
        <f t="shared" si="2"/>
        <v>0</v>
      </c>
      <c r="S36" s="601"/>
      <c r="T36" s="600" t="b">
        <f t="shared" si="3"/>
        <v>0</v>
      </c>
      <c r="U36" s="601"/>
      <c r="V36" s="600" t="b">
        <f t="shared" si="4"/>
        <v>0</v>
      </c>
      <c r="W36" s="601"/>
      <c r="X36" s="600" t="b">
        <f t="shared" si="5"/>
        <v>0</v>
      </c>
      <c r="Y36" s="601"/>
      <c r="Z36" s="600" t="b">
        <f t="shared" si="6"/>
        <v>0</v>
      </c>
      <c r="AA36" s="602">
        <f t="shared" si="7"/>
        <v>0</v>
      </c>
      <c r="AB36" s="603" t="str">
        <f t="shared" si="8"/>
        <v>Débil</v>
      </c>
      <c r="AC36" s="604"/>
      <c r="AD36" s="605" t="str">
        <f t="shared" si="9"/>
        <v>Débil</v>
      </c>
      <c r="AE36" s="606" t="str">
        <f t="shared" si="10"/>
        <v>0</v>
      </c>
      <c r="AF36" s="607"/>
      <c r="AG36" s="608" t="e">
        <f t="shared" ref="AG36" si="88">(AE36+AE37)/AF36</f>
        <v>#DIV/0!</v>
      </c>
      <c r="AH36" s="609" t="e">
        <f t="shared" ref="AH36" si="89">IF(AG36&lt;50,"Débil",IF(AG36&lt;=99,"Moderado",IF(AG36=100,"Fuerte",IF(AG36="","ERROR"))))</f>
        <v>#DIV/0!</v>
      </c>
      <c r="AI36" s="610"/>
      <c r="AJ36" s="611" t="e">
        <f t="shared" ref="AJ36" si="90">IF(AH36="Débil",0,IF(AND(AH36="Moderado",AI36="Directamente"),1,IF(AND(AH36="Moderado",AI36="No disminuye"),0,IF(AND(AH36="Fuerte",AI36="Directamente"),2,IF(AND(AH36="Fuerte",AI36="No disminuye"),0)))))</f>
        <v>#DIV/0!</v>
      </c>
      <c r="AK36" s="611" t="e">
        <f>('4-VALORACIÓN DEL RIESGO'!H23-AJ36)</f>
        <v>#DIV/0!</v>
      </c>
      <c r="AL36" s="611" t="e">
        <f t="shared" ref="AL36" si="91">IF(AK36=5,"Casi Seguro",IF(AK36=4,"Probable",IF(AK36=3,"Posible",IF(AK36=2,"Improbable",IF(AK36=1,"Rara Vez",IF(AK36=0,"Rara Vez",IF(AK36&lt;0,"Rara Vez")))))))</f>
        <v>#DIV/0!</v>
      </c>
      <c r="AM36" s="610"/>
      <c r="AN36" s="612" t="e">
        <f t="shared" ref="AN36" si="92">IF(AH36="Débil",0,IF(AND(AH36="Moderado",AM36="Directamente"),1,IF(AND(AH36="Moderado",AM36="Indirectamente"),0,IF(AND(AH36="Moderado",AM36="No disminuye"),0,IF(AND(AH36="Fuerte",AM36="Directamente"),2,IF(AND(AH36="Fuerte",AM36="Indirectamente"),1,IF(AND(AH36="Fuerte",AM36="No disminuye"),0)))))))</f>
        <v>#DIV/0!</v>
      </c>
      <c r="AO36" s="612" t="e">
        <f>('4-VALORACIÓN DEL RIESGO'!AD23-AN36)</f>
        <v>#DIV/0!</v>
      </c>
      <c r="AP36" s="613" t="e">
        <f t="shared" ref="AP36" si="93">IF(AO36=5,"Catastrófico",IF(AO36=4,"Mayor",IF(AO36=3,"Moderado",IF(AO36=2,"Moderado",IF(AO36=1,"Moderado")))))</f>
        <v>#DIV/0!</v>
      </c>
      <c r="AQ36" s="614"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614"/>
      <c r="AS36" s="615" t="s">
        <v>428</v>
      </c>
    </row>
    <row r="37" spans="2:45" s="60" customFormat="1" ht="30.75" hidden="1" thickBot="1" x14ac:dyDescent="0.3">
      <c r="B37" s="634"/>
      <c r="C37" s="423"/>
      <c r="D37" s="594"/>
      <c r="E37" s="594"/>
      <c r="F37" s="628"/>
      <c r="G37" s="628"/>
      <c r="H37" s="628"/>
      <c r="I37" s="628"/>
      <c r="J37" s="628"/>
      <c r="K37" s="628"/>
      <c r="L37" s="628"/>
      <c r="M37" s="599"/>
      <c r="N37" s="600" t="b">
        <f t="shared" si="0"/>
        <v>0</v>
      </c>
      <c r="O37" s="601"/>
      <c r="P37" s="600" t="b">
        <f t="shared" si="1"/>
        <v>0</v>
      </c>
      <c r="Q37" s="601"/>
      <c r="R37" s="600" t="b">
        <f t="shared" si="2"/>
        <v>0</v>
      </c>
      <c r="S37" s="601"/>
      <c r="T37" s="600" t="b">
        <f t="shared" si="3"/>
        <v>0</v>
      </c>
      <c r="U37" s="601"/>
      <c r="V37" s="600" t="b">
        <f t="shared" si="4"/>
        <v>0</v>
      </c>
      <c r="W37" s="601"/>
      <c r="X37" s="600" t="b">
        <f t="shared" si="5"/>
        <v>0</v>
      </c>
      <c r="Y37" s="601"/>
      <c r="Z37" s="600" t="b">
        <f t="shared" si="6"/>
        <v>0</v>
      </c>
      <c r="AA37" s="602">
        <f t="shared" si="7"/>
        <v>0</v>
      </c>
      <c r="AB37" s="603" t="str">
        <f t="shared" si="8"/>
        <v>Débil</v>
      </c>
      <c r="AC37" s="604"/>
      <c r="AD37" s="605" t="str">
        <f t="shared" si="9"/>
        <v>Débil</v>
      </c>
      <c r="AE37" s="606" t="str">
        <f t="shared" si="10"/>
        <v>0</v>
      </c>
      <c r="AF37" s="620"/>
      <c r="AG37" s="621"/>
      <c r="AH37" s="622"/>
      <c r="AI37" s="610"/>
      <c r="AJ37" s="611"/>
      <c r="AK37" s="611"/>
      <c r="AL37" s="611"/>
      <c r="AM37" s="610"/>
      <c r="AN37" s="623"/>
      <c r="AO37" s="623"/>
      <c r="AP37" s="613"/>
      <c r="AQ37" s="614"/>
      <c r="AR37" s="614"/>
      <c r="AS37" s="615"/>
    </row>
    <row r="38" spans="2:45" s="60" customFormat="1" ht="30" hidden="1" x14ac:dyDescent="0.25">
      <c r="B38" s="634"/>
      <c r="C38" s="423"/>
      <c r="D38" s="594" t="str">
        <f>'3-IDENTIFICACIÓN DEL RIESGO'!G38</f>
        <v>Riesgo 4</v>
      </c>
      <c r="E38" s="594"/>
      <c r="F38" s="628"/>
      <c r="G38" s="628"/>
      <c r="H38" s="628"/>
      <c r="I38" s="628"/>
      <c r="J38" s="628"/>
      <c r="K38" s="628"/>
      <c r="L38" s="628"/>
      <c r="M38" s="599"/>
      <c r="N38" s="600" t="b">
        <f t="shared" si="0"/>
        <v>0</v>
      </c>
      <c r="O38" s="601"/>
      <c r="P38" s="600" t="b">
        <f t="shared" si="1"/>
        <v>0</v>
      </c>
      <c r="Q38" s="601"/>
      <c r="R38" s="600" t="b">
        <f t="shared" si="2"/>
        <v>0</v>
      </c>
      <c r="S38" s="601"/>
      <c r="T38" s="600" t="b">
        <f t="shared" si="3"/>
        <v>0</v>
      </c>
      <c r="U38" s="601"/>
      <c r="V38" s="600" t="b">
        <f t="shared" si="4"/>
        <v>0</v>
      </c>
      <c r="W38" s="601"/>
      <c r="X38" s="600" t="b">
        <f t="shared" si="5"/>
        <v>0</v>
      </c>
      <c r="Y38" s="601"/>
      <c r="Z38" s="600" t="b">
        <f t="shared" si="6"/>
        <v>0</v>
      </c>
      <c r="AA38" s="602">
        <f t="shared" si="7"/>
        <v>0</v>
      </c>
      <c r="AB38" s="603" t="str">
        <f t="shared" si="8"/>
        <v>Débil</v>
      </c>
      <c r="AC38" s="604"/>
      <c r="AD38" s="605" t="str">
        <f t="shared" si="9"/>
        <v>Débil</v>
      </c>
      <c r="AE38" s="606" t="str">
        <f t="shared" si="10"/>
        <v>0</v>
      </c>
      <c r="AF38" s="607"/>
      <c r="AG38" s="608" t="e">
        <f t="shared" ref="AG38" si="95">(AE38+AE39)/AF38</f>
        <v>#DIV/0!</v>
      </c>
      <c r="AH38" s="609" t="e">
        <f t="shared" ref="AH38" si="96">IF(AG38&lt;50,"Débil",IF(AG38&lt;=99,"Moderado",IF(AG38=100,"Fuerte",IF(AG38="","ERROR"))))</f>
        <v>#DIV/0!</v>
      </c>
      <c r="AI38" s="610"/>
      <c r="AJ38" s="611" t="e">
        <f t="shared" ref="AJ38" si="97">IF(AH38="Débil",0,IF(AND(AH38="Moderado",AI38="Directamente"),1,IF(AND(AH38="Moderado",AI38="No disminuye"),0,IF(AND(AH38="Fuerte",AI38="Directamente"),2,IF(AND(AH38="Fuerte",AI38="No disminuye"),0)))))</f>
        <v>#DIV/0!</v>
      </c>
      <c r="AK38" s="611" t="e">
        <f>('4-VALORACIÓN DEL RIESGO'!H24-AJ38)</f>
        <v>#DIV/0!</v>
      </c>
      <c r="AL38" s="611" t="e">
        <f t="shared" ref="AL38" si="98">IF(AK38=5,"Casi Seguro",IF(AK38=4,"Probable",IF(AK38=3,"Posible",IF(AK38=2,"Improbable",IF(AK38=1,"Rara Vez",IF(AK38=0,"Rara Vez",IF(AK38&lt;0,"Rara Vez")))))))</f>
        <v>#DIV/0!</v>
      </c>
      <c r="AM38" s="610"/>
      <c r="AN38" s="612" t="e">
        <f t="shared" ref="AN38" si="99">IF(AH38="Débil",0,IF(AND(AH38="Moderado",AM38="Directamente"),1,IF(AND(AH38="Moderado",AM38="Indirectamente"),0,IF(AND(AH38="Moderado",AM38="No disminuye"),0,IF(AND(AH38="Fuerte",AM38="Directamente"),2,IF(AND(AH38="Fuerte",AM38="Indirectamente"),1,IF(AND(AH38="Fuerte",AM38="No disminuye"),0)))))))</f>
        <v>#DIV/0!</v>
      </c>
      <c r="AO38" s="612" t="e">
        <f>('4-VALORACIÓN DEL RIESGO'!AD24-AN38)</f>
        <v>#DIV/0!</v>
      </c>
      <c r="AP38" s="613" t="e">
        <f t="shared" ref="AP38" si="100">IF(AO38=5,"Catastrófico",IF(AO38=4,"Mayor",IF(AO38=3,"Moderado",IF(AO38=2,"Moderado",IF(AO38=1,"Moderado")))))</f>
        <v>#DIV/0!</v>
      </c>
      <c r="AQ38" s="614"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614"/>
      <c r="AS38" s="615" t="s">
        <v>428</v>
      </c>
    </row>
    <row r="39" spans="2:45" s="60" customFormat="1" ht="30.75" hidden="1" thickBot="1" x14ac:dyDescent="0.3">
      <c r="B39" s="634"/>
      <c r="C39" s="423"/>
      <c r="D39" s="594"/>
      <c r="E39" s="594"/>
      <c r="F39" s="628"/>
      <c r="G39" s="628"/>
      <c r="H39" s="628"/>
      <c r="I39" s="628"/>
      <c r="J39" s="628"/>
      <c r="K39" s="628"/>
      <c r="L39" s="628"/>
      <c r="M39" s="599"/>
      <c r="N39" s="600" t="b">
        <f t="shared" si="0"/>
        <v>0</v>
      </c>
      <c r="O39" s="601"/>
      <c r="P39" s="600" t="b">
        <f t="shared" si="1"/>
        <v>0</v>
      </c>
      <c r="Q39" s="601"/>
      <c r="R39" s="600" t="b">
        <f t="shared" si="2"/>
        <v>0</v>
      </c>
      <c r="S39" s="601"/>
      <c r="T39" s="600" t="b">
        <f t="shared" si="3"/>
        <v>0</v>
      </c>
      <c r="U39" s="601"/>
      <c r="V39" s="600" t="b">
        <f t="shared" si="4"/>
        <v>0</v>
      </c>
      <c r="W39" s="601"/>
      <c r="X39" s="600" t="b">
        <f t="shared" si="5"/>
        <v>0</v>
      </c>
      <c r="Y39" s="601"/>
      <c r="Z39" s="600" t="b">
        <f t="shared" si="6"/>
        <v>0</v>
      </c>
      <c r="AA39" s="602">
        <f t="shared" si="7"/>
        <v>0</v>
      </c>
      <c r="AB39" s="603" t="str">
        <f t="shared" si="8"/>
        <v>Débil</v>
      </c>
      <c r="AC39" s="604"/>
      <c r="AD39" s="605" t="str">
        <f t="shared" si="9"/>
        <v>Débil</v>
      </c>
      <c r="AE39" s="606" t="str">
        <f t="shared" si="10"/>
        <v>0</v>
      </c>
      <c r="AF39" s="620"/>
      <c r="AG39" s="621"/>
      <c r="AH39" s="622"/>
      <c r="AI39" s="610"/>
      <c r="AJ39" s="611"/>
      <c r="AK39" s="611"/>
      <c r="AL39" s="611"/>
      <c r="AM39" s="610"/>
      <c r="AN39" s="623"/>
      <c r="AO39" s="623"/>
      <c r="AP39" s="613"/>
      <c r="AQ39" s="614"/>
      <c r="AR39" s="614"/>
      <c r="AS39" s="615"/>
    </row>
    <row r="40" spans="2:45" s="60" customFormat="1" ht="30" hidden="1" x14ac:dyDescent="0.25">
      <c r="B40" s="634"/>
      <c r="C40" s="423"/>
      <c r="D40" s="594" t="str">
        <f>'3-IDENTIFICACIÓN DEL RIESGO'!G40</f>
        <v>Riesgo 5</v>
      </c>
      <c r="E40" s="594"/>
      <c r="F40" s="628"/>
      <c r="G40" s="628"/>
      <c r="H40" s="628"/>
      <c r="I40" s="628"/>
      <c r="J40" s="628"/>
      <c r="K40" s="628"/>
      <c r="L40" s="628"/>
      <c r="M40" s="599"/>
      <c r="N40" s="600" t="b">
        <f t="shared" si="0"/>
        <v>0</v>
      </c>
      <c r="O40" s="601"/>
      <c r="P40" s="600" t="b">
        <f t="shared" si="1"/>
        <v>0</v>
      </c>
      <c r="Q40" s="601"/>
      <c r="R40" s="600" t="b">
        <f t="shared" si="2"/>
        <v>0</v>
      </c>
      <c r="S40" s="601"/>
      <c r="T40" s="600" t="b">
        <f t="shared" si="3"/>
        <v>0</v>
      </c>
      <c r="U40" s="601"/>
      <c r="V40" s="600" t="b">
        <f t="shared" si="4"/>
        <v>0</v>
      </c>
      <c r="W40" s="601"/>
      <c r="X40" s="600" t="b">
        <f t="shared" si="5"/>
        <v>0</v>
      </c>
      <c r="Y40" s="601"/>
      <c r="Z40" s="600" t="b">
        <f t="shared" si="6"/>
        <v>0</v>
      </c>
      <c r="AA40" s="602">
        <f t="shared" si="7"/>
        <v>0</v>
      </c>
      <c r="AB40" s="603" t="str">
        <f t="shared" si="8"/>
        <v>Débil</v>
      </c>
      <c r="AC40" s="604"/>
      <c r="AD40" s="605" t="str">
        <f t="shared" si="9"/>
        <v>Débil</v>
      </c>
      <c r="AE40" s="606" t="str">
        <f t="shared" si="10"/>
        <v>0</v>
      </c>
      <c r="AF40" s="607"/>
      <c r="AG40" s="608" t="e">
        <f t="shared" ref="AG40" si="102">(AE40+AE41)/AF40</f>
        <v>#DIV/0!</v>
      </c>
      <c r="AH40" s="609" t="e">
        <f t="shared" ref="AH40" si="103">IF(AG40&lt;50,"Débil",IF(AG40&lt;=99,"Moderado",IF(AG40=100,"Fuerte",IF(AG40="","ERROR"))))</f>
        <v>#DIV/0!</v>
      </c>
      <c r="AI40" s="610"/>
      <c r="AJ40" s="611" t="e">
        <f t="shared" ref="AJ40" si="104">IF(AH40="Débil",0,IF(AND(AH40="Moderado",AI40="Directamente"),1,IF(AND(AH40="Moderado",AI40="No disminuye"),0,IF(AND(AH40="Fuerte",AI40="Directamente"),2,IF(AND(AH40="Fuerte",AI40="No disminuye"),0)))))</f>
        <v>#DIV/0!</v>
      </c>
      <c r="AK40" s="611" t="e">
        <f>('4-VALORACIÓN DEL RIESGO'!H25-AJ40)</f>
        <v>#DIV/0!</v>
      </c>
      <c r="AL40" s="611" t="e">
        <f t="shared" ref="AL40" si="105">IF(AK40=5,"Casi Seguro",IF(AK40=4,"Probable",IF(AK40=3,"Posible",IF(AK40=2,"Improbable",IF(AK40=1,"Rara Vez",IF(AK40=0,"Rara Vez",IF(AK40&lt;0,"Rara Vez")))))))</f>
        <v>#DIV/0!</v>
      </c>
      <c r="AM40" s="610"/>
      <c r="AN40" s="612" t="e">
        <f t="shared" ref="AN40" si="106">IF(AH40="Débil",0,IF(AND(AH40="Moderado",AM40="Directamente"),1,IF(AND(AH40="Moderado",AM40="Indirectamente"),0,IF(AND(AH40="Moderado",AM40="No disminuye"),0,IF(AND(AH40="Fuerte",AM40="Directamente"),2,IF(AND(AH40="Fuerte",AM40="Indirectamente"),1,IF(AND(AH40="Fuerte",AM40="No disminuye"),0)))))))</f>
        <v>#DIV/0!</v>
      </c>
      <c r="AO40" s="612" t="e">
        <f>('4-VALORACIÓN DEL RIESGO'!AD25-AN40)</f>
        <v>#DIV/0!</v>
      </c>
      <c r="AP40" s="613" t="e">
        <f t="shared" ref="AP40" si="107">IF(AO40=5,"Catastrófico",IF(AO40=4,"Mayor",IF(AO40=3,"Moderado",IF(AO40=2,"Moderado",IF(AO40=1,"Moderado")))))</f>
        <v>#DIV/0!</v>
      </c>
      <c r="AQ40" s="614"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614"/>
      <c r="AS40" s="615" t="s">
        <v>428</v>
      </c>
    </row>
    <row r="41" spans="2:45" s="60" customFormat="1" ht="30.75" hidden="1" thickBot="1" x14ac:dyDescent="0.3">
      <c r="B41" s="635"/>
      <c r="C41" s="427"/>
      <c r="D41" s="594"/>
      <c r="E41" s="594"/>
      <c r="F41" s="628"/>
      <c r="G41" s="628"/>
      <c r="H41" s="628"/>
      <c r="I41" s="628"/>
      <c r="J41" s="628"/>
      <c r="K41" s="628"/>
      <c r="L41" s="628"/>
      <c r="M41" s="599"/>
      <c r="N41" s="600" t="b">
        <f t="shared" si="0"/>
        <v>0</v>
      </c>
      <c r="O41" s="601"/>
      <c r="P41" s="600" t="b">
        <f t="shared" si="1"/>
        <v>0</v>
      </c>
      <c r="Q41" s="601"/>
      <c r="R41" s="600" t="b">
        <f t="shared" si="2"/>
        <v>0</v>
      </c>
      <c r="S41" s="601"/>
      <c r="T41" s="600" t="b">
        <f t="shared" si="3"/>
        <v>0</v>
      </c>
      <c r="U41" s="601"/>
      <c r="V41" s="600" t="b">
        <f t="shared" si="4"/>
        <v>0</v>
      </c>
      <c r="W41" s="601"/>
      <c r="X41" s="600" t="b">
        <f t="shared" si="5"/>
        <v>0</v>
      </c>
      <c r="Y41" s="601"/>
      <c r="Z41" s="600" t="b">
        <f t="shared" si="6"/>
        <v>0</v>
      </c>
      <c r="AA41" s="602">
        <f t="shared" si="7"/>
        <v>0</v>
      </c>
      <c r="AB41" s="603" t="str">
        <f t="shared" si="8"/>
        <v>Débil</v>
      </c>
      <c r="AC41" s="604"/>
      <c r="AD41" s="605" t="str">
        <f t="shared" si="9"/>
        <v>Débil</v>
      </c>
      <c r="AE41" s="606" t="str">
        <f t="shared" si="10"/>
        <v>0</v>
      </c>
      <c r="AF41" s="620"/>
      <c r="AG41" s="621"/>
      <c r="AH41" s="622"/>
      <c r="AI41" s="610"/>
      <c r="AJ41" s="611"/>
      <c r="AK41" s="611"/>
      <c r="AL41" s="611"/>
      <c r="AM41" s="610"/>
      <c r="AN41" s="623"/>
      <c r="AO41" s="623"/>
      <c r="AP41" s="613"/>
      <c r="AQ41" s="614"/>
      <c r="AR41" s="614"/>
      <c r="AS41" s="615"/>
    </row>
    <row r="42" spans="2:45" s="60" customFormat="1" ht="51" hidden="1" customHeight="1" x14ac:dyDescent="0.25">
      <c r="B42" s="626" t="str">
        <f>'3-IDENTIFICACIÓN DEL RIESGO'!B42</f>
        <v>Gestión del Modelo de Atención.</v>
      </c>
      <c r="C42" s="416" t="str">
        <f>'3-IDENTIFICACIÓN DEL RIESGO'!E42</f>
        <v>1. Secretaría General.
2. Dirección de Gestión del Ordenamiento social de la Propiedad.
3. Dirección Acceso a Tierras.
4. Dirección Gestión Jurídica de Tierras.
5. Dirección Asuntos Étnicos.</v>
      </c>
      <c r="D42" s="636" t="str">
        <f>'3-IDENTIFICACIÓN DEL RIESGO'!G42</f>
        <v>La posibilidad de ocurrencia de hechos de concusión o cohecho en la atención a la ciudadanía en la UGT’S, PAT’S y cualquier ventanilla de atención al ciudadano.</v>
      </c>
      <c r="E42" s="637"/>
      <c r="F42" s="628" t="s">
        <v>584</v>
      </c>
      <c r="G42" s="628" t="s">
        <v>429</v>
      </c>
      <c r="H42" s="628" t="s">
        <v>430</v>
      </c>
      <c r="I42" s="628" t="s">
        <v>431</v>
      </c>
      <c r="J42" s="628" t="s">
        <v>432</v>
      </c>
      <c r="K42" s="628" t="s">
        <v>433</v>
      </c>
      <c r="L42" s="628" t="s">
        <v>434</v>
      </c>
      <c r="M42" s="599" t="s">
        <v>100</v>
      </c>
      <c r="N42" s="600">
        <f t="shared" si="0"/>
        <v>15</v>
      </c>
      <c r="O42" s="601" t="s">
        <v>106</v>
      </c>
      <c r="P42" s="600">
        <f t="shared" si="1"/>
        <v>15</v>
      </c>
      <c r="Q42" s="601" t="s">
        <v>109</v>
      </c>
      <c r="R42" s="600">
        <f t="shared" si="2"/>
        <v>15</v>
      </c>
      <c r="S42" s="601" t="s">
        <v>112</v>
      </c>
      <c r="T42" s="600">
        <f t="shared" si="3"/>
        <v>15</v>
      </c>
      <c r="U42" s="601" t="s">
        <v>116</v>
      </c>
      <c r="V42" s="600">
        <f t="shared" si="4"/>
        <v>15</v>
      </c>
      <c r="W42" s="601" t="s">
        <v>119</v>
      </c>
      <c r="X42" s="600">
        <f t="shared" si="5"/>
        <v>15</v>
      </c>
      <c r="Y42" s="601" t="s">
        <v>122</v>
      </c>
      <c r="Z42" s="600">
        <f t="shared" si="6"/>
        <v>10</v>
      </c>
      <c r="AA42" s="602">
        <f t="shared" si="7"/>
        <v>100</v>
      </c>
      <c r="AB42" s="603" t="str">
        <f t="shared" si="8"/>
        <v>Fuerte</v>
      </c>
      <c r="AC42" s="604" t="s">
        <v>97</v>
      </c>
      <c r="AD42" s="605" t="str">
        <f t="shared" si="9"/>
        <v>Fuerte</v>
      </c>
      <c r="AE42" s="606" t="str">
        <f t="shared" si="10"/>
        <v>100</v>
      </c>
      <c r="AF42" s="607">
        <v>36</v>
      </c>
      <c r="AG42" s="638">
        <f>SUM(AE42+AE43+AE44+AE45+AE46+AE47+AE48+AE49+AE50+AE51+AE52+AE53+AE54+AE55+AE56+AE57+AE58+AE59+AE60+AE61+AE62+AE63+AE64+AE65+AE66+AE67+AE68+AE69+AE70+AE71+AE72+AE73+AE74+AE75+AE76+AE77+AE78)/AF42</f>
        <v>80.555555555555557</v>
      </c>
      <c r="AH42" s="639" t="str">
        <f t="shared" ref="AH42" si="109">IF(AG42&lt;50,"Débil",IF(AG42&lt;=99,"Moderado",IF(AG42=100,"Fuerte",IF(AG42="","ERROR"))))</f>
        <v>Moderado</v>
      </c>
      <c r="AI42" s="640" t="s">
        <v>144</v>
      </c>
      <c r="AJ42" s="611">
        <f t="shared" ref="AJ42" si="110">IF(AH42="Débil",0,IF(AND(AH42="Moderado",AI42="Directamente"),1,IF(AND(AH42="Moderado",AI42="No disminuye"),0,IF(AND(AH42="Fuerte",AI42="Directamente"),2,IF(AND(AH42="Fuerte",AI42="No disminuye"),0)))))</f>
        <v>1</v>
      </c>
      <c r="AK42" s="611">
        <f>('4-VALORACIÓN DEL RIESGO'!H26-AJ42)</f>
        <v>3</v>
      </c>
      <c r="AL42" s="641" t="str">
        <f t="shared" ref="AL42" si="111">IF(AK42=5,"Casi Seguro",IF(AK42=4,"Probable",IF(AK42=3,"Posible",IF(AK42=2,"Improbable",IF(AK42=1,"Rara Vez",IF(AK42=0,"Rara Vez",IF(AK42&lt;0,"Rara Vez")))))))</f>
        <v>Posible</v>
      </c>
      <c r="AM42" s="640" t="s">
        <v>144</v>
      </c>
      <c r="AN42" s="612">
        <f t="shared" ref="AN42" si="112">IF(AH42="Débil",0,IF(AND(AH42="Moderado",AM42="Directamente"),1,IF(AND(AH42="Moderado",AM42="Indirectamente"),0,IF(AND(AH42="Moderado",AM42="No disminuye"),0,IF(AND(AH42="Fuerte",AM42="Directamente"),2,IF(AND(AH42="Fuerte",AM42="Indirectamente"),1,IF(AND(AH42="Fuerte",AM42="No disminuye"),0)))))))</f>
        <v>1</v>
      </c>
      <c r="AO42" s="612">
        <f>('4-VALORACIÓN DEL RIESGO'!AD26-AN42)</f>
        <v>4</v>
      </c>
      <c r="AP42" s="612" t="str">
        <f t="shared" ref="AP42" si="113">IF(AO42=5,"Catastrófico",IF(AO42=4,"Mayor",IF(AO42=3,"Moderado",IF(AO42=2,"Moderado",IF(AO42=1,"Moderado")))))</f>
        <v>Mayor</v>
      </c>
      <c r="AQ42" s="642" t="str">
        <f t="shared" ref="AQ42" si="114">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643"/>
      <c r="AS42" s="644" t="s">
        <v>428</v>
      </c>
    </row>
    <row r="43" spans="2:45" s="60" customFormat="1" ht="51" hidden="1" x14ac:dyDescent="0.25">
      <c r="B43" s="629"/>
      <c r="C43" s="423"/>
      <c r="D43" s="645"/>
      <c r="E43" s="646"/>
      <c r="F43" s="628" t="s">
        <v>584</v>
      </c>
      <c r="G43" s="628" t="s">
        <v>435</v>
      </c>
      <c r="H43" s="628" t="s">
        <v>430</v>
      </c>
      <c r="I43" s="628" t="s">
        <v>436</v>
      </c>
      <c r="J43" s="628" t="s">
        <v>432</v>
      </c>
      <c r="K43" s="628" t="s">
        <v>437</v>
      </c>
      <c r="L43" s="628" t="s">
        <v>438</v>
      </c>
      <c r="M43" s="599" t="s">
        <v>100</v>
      </c>
      <c r="N43" s="600">
        <f t="shared" si="0"/>
        <v>15</v>
      </c>
      <c r="O43" s="601" t="s">
        <v>106</v>
      </c>
      <c r="P43" s="600">
        <f t="shared" si="1"/>
        <v>15</v>
      </c>
      <c r="Q43" s="601" t="s">
        <v>109</v>
      </c>
      <c r="R43" s="600">
        <f t="shared" si="2"/>
        <v>15</v>
      </c>
      <c r="S43" s="601" t="s">
        <v>112</v>
      </c>
      <c r="T43" s="600">
        <f t="shared" si="3"/>
        <v>15</v>
      </c>
      <c r="U43" s="601" t="s">
        <v>116</v>
      </c>
      <c r="V43" s="600">
        <f t="shared" si="4"/>
        <v>15</v>
      </c>
      <c r="W43" s="601" t="s">
        <v>119</v>
      </c>
      <c r="X43" s="600">
        <f t="shared" si="5"/>
        <v>15</v>
      </c>
      <c r="Y43" s="601" t="s">
        <v>122</v>
      </c>
      <c r="Z43" s="600">
        <f t="shared" si="6"/>
        <v>10</v>
      </c>
      <c r="AA43" s="602">
        <f t="shared" si="7"/>
        <v>100</v>
      </c>
      <c r="AB43" s="603" t="str">
        <f t="shared" si="8"/>
        <v>Fuerte</v>
      </c>
      <c r="AC43" s="604" t="s">
        <v>97</v>
      </c>
      <c r="AD43" s="605" t="str">
        <f t="shared" si="9"/>
        <v>Fuerte</v>
      </c>
      <c r="AE43" s="606" t="str">
        <f t="shared" si="10"/>
        <v>100</v>
      </c>
      <c r="AF43" s="647"/>
      <c r="AG43" s="648"/>
      <c r="AH43" s="649"/>
      <c r="AI43" s="650"/>
      <c r="AJ43" s="611"/>
      <c r="AK43" s="611"/>
      <c r="AL43" s="651"/>
      <c r="AM43" s="650"/>
      <c r="AN43" s="652"/>
      <c r="AO43" s="652"/>
      <c r="AP43" s="652"/>
      <c r="AQ43" s="653"/>
      <c r="AR43" s="654"/>
      <c r="AS43" s="655"/>
    </row>
    <row r="44" spans="2:45" s="60" customFormat="1" ht="76.5" hidden="1" x14ac:dyDescent="0.25">
      <c r="B44" s="629"/>
      <c r="C44" s="423"/>
      <c r="D44" s="645"/>
      <c r="E44" s="646"/>
      <c r="F44" s="656" t="s">
        <v>998</v>
      </c>
      <c r="G44" s="503" t="s">
        <v>435</v>
      </c>
      <c r="H44" s="503" t="s">
        <v>569</v>
      </c>
      <c r="I44" s="503" t="s">
        <v>1281</v>
      </c>
      <c r="J44" s="503" t="s">
        <v>1282</v>
      </c>
      <c r="K44" s="503" t="s">
        <v>1283</v>
      </c>
      <c r="L44" s="503" t="s">
        <v>1284</v>
      </c>
      <c r="M44" s="599" t="s">
        <v>100</v>
      </c>
      <c r="N44" s="600">
        <f t="shared" si="0"/>
        <v>15</v>
      </c>
      <c r="O44" s="601" t="s">
        <v>106</v>
      </c>
      <c r="P44" s="600">
        <f t="shared" si="1"/>
        <v>15</v>
      </c>
      <c r="Q44" s="601" t="s">
        <v>109</v>
      </c>
      <c r="R44" s="600">
        <f t="shared" si="2"/>
        <v>15</v>
      </c>
      <c r="S44" s="601" t="s">
        <v>112</v>
      </c>
      <c r="T44" s="600">
        <f t="shared" si="3"/>
        <v>15</v>
      </c>
      <c r="U44" s="601" t="s">
        <v>116</v>
      </c>
      <c r="V44" s="600">
        <f t="shared" si="4"/>
        <v>15</v>
      </c>
      <c r="W44" s="601" t="s">
        <v>119</v>
      </c>
      <c r="X44" s="600">
        <f t="shared" si="5"/>
        <v>15</v>
      </c>
      <c r="Y44" s="601" t="s">
        <v>122</v>
      </c>
      <c r="Z44" s="600">
        <f t="shared" si="6"/>
        <v>10</v>
      </c>
      <c r="AA44" s="602">
        <f t="shared" si="7"/>
        <v>100</v>
      </c>
      <c r="AB44" s="603" t="str">
        <f t="shared" si="8"/>
        <v>Fuerte</v>
      </c>
      <c r="AC44" s="604" t="s">
        <v>97</v>
      </c>
      <c r="AD44" s="605" t="str">
        <f t="shared" si="9"/>
        <v>Fuerte</v>
      </c>
      <c r="AE44" s="606" t="str">
        <f t="shared" si="10"/>
        <v>100</v>
      </c>
      <c r="AF44" s="647"/>
      <c r="AG44" s="648"/>
      <c r="AH44" s="649"/>
      <c r="AI44" s="650"/>
      <c r="AJ44" s="611"/>
      <c r="AK44" s="611"/>
      <c r="AL44" s="651"/>
      <c r="AM44" s="650"/>
      <c r="AN44" s="652"/>
      <c r="AO44" s="652"/>
      <c r="AP44" s="652"/>
      <c r="AQ44" s="653"/>
      <c r="AR44" s="654"/>
      <c r="AS44" s="655"/>
    </row>
    <row r="45" spans="2:45" s="60" customFormat="1" ht="51" hidden="1" x14ac:dyDescent="0.25">
      <c r="B45" s="629"/>
      <c r="C45" s="423"/>
      <c r="D45" s="645"/>
      <c r="E45" s="646"/>
      <c r="F45" s="628" t="s">
        <v>834</v>
      </c>
      <c r="G45" s="628" t="s">
        <v>1348</v>
      </c>
      <c r="H45" s="657" t="s">
        <v>1349</v>
      </c>
      <c r="I45" s="657" t="s">
        <v>1350</v>
      </c>
      <c r="J45" s="658" t="s">
        <v>1389</v>
      </c>
      <c r="K45" s="658" t="s">
        <v>1351</v>
      </c>
      <c r="L45" s="658" t="s">
        <v>1713</v>
      </c>
      <c r="M45" s="599" t="s">
        <v>100</v>
      </c>
      <c r="N45" s="600">
        <f t="shared" si="0"/>
        <v>15</v>
      </c>
      <c r="O45" s="601" t="s">
        <v>106</v>
      </c>
      <c r="P45" s="600">
        <f t="shared" si="1"/>
        <v>15</v>
      </c>
      <c r="Q45" s="601" t="s">
        <v>109</v>
      </c>
      <c r="R45" s="600">
        <f t="shared" si="2"/>
        <v>15</v>
      </c>
      <c r="S45" s="601" t="s">
        <v>112</v>
      </c>
      <c r="T45" s="600">
        <f t="shared" si="3"/>
        <v>15</v>
      </c>
      <c r="U45" s="601" t="s">
        <v>116</v>
      </c>
      <c r="V45" s="600">
        <f t="shared" si="4"/>
        <v>15</v>
      </c>
      <c r="W45" s="601" t="s">
        <v>119</v>
      </c>
      <c r="X45" s="600">
        <f t="shared" si="5"/>
        <v>15</v>
      </c>
      <c r="Y45" s="601" t="s">
        <v>122</v>
      </c>
      <c r="Z45" s="600">
        <f t="shared" si="6"/>
        <v>10</v>
      </c>
      <c r="AA45" s="602">
        <f t="shared" si="7"/>
        <v>100</v>
      </c>
      <c r="AB45" s="603" t="str">
        <f t="shared" si="8"/>
        <v>Fuerte</v>
      </c>
      <c r="AC45" s="604" t="s">
        <v>27</v>
      </c>
      <c r="AD45" s="605" t="str">
        <f t="shared" si="9"/>
        <v>Moderado</v>
      </c>
      <c r="AE45" s="606" t="str">
        <f t="shared" si="10"/>
        <v>50</v>
      </c>
      <c r="AF45" s="647"/>
      <c r="AG45" s="648"/>
      <c r="AH45" s="649"/>
      <c r="AI45" s="650"/>
      <c r="AJ45" s="611"/>
      <c r="AK45" s="611"/>
      <c r="AL45" s="651"/>
      <c r="AM45" s="650"/>
      <c r="AN45" s="652"/>
      <c r="AO45" s="652"/>
      <c r="AP45" s="652"/>
      <c r="AQ45" s="653"/>
      <c r="AR45" s="654"/>
      <c r="AS45" s="655"/>
    </row>
    <row r="46" spans="2:45" s="60" customFormat="1" ht="51" hidden="1" x14ac:dyDescent="0.25">
      <c r="B46" s="629"/>
      <c r="C46" s="423"/>
      <c r="D46" s="645"/>
      <c r="E46" s="646"/>
      <c r="F46" s="628" t="s">
        <v>835</v>
      </c>
      <c r="G46" s="628" t="s">
        <v>429</v>
      </c>
      <c r="H46" s="628" t="s">
        <v>1107</v>
      </c>
      <c r="I46" s="628" t="s">
        <v>1285</v>
      </c>
      <c r="J46" s="628" t="s">
        <v>1286</v>
      </c>
      <c r="K46" s="628" t="s">
        <v>1108</v>
      </c>
      <c r="L46" s="659" t="s">
        <v>1287</v>
      </c>
      <c r="M46" s="599" t="s">
        <v>102</v>
      </c>
      <c r="N46" s="600">
        <f t="shared" si="0"/>
        <v>0</v>
      </c>
      <c r="O46" s="601" t="s">
        <v>107</v>
      </c>
      <c r="P46" s="600">
        <f t="shared" si="1"/>
        <v>0</v>
      </c>
      <c r="Q46" s="601" t="s">
        <v>110</v>
      </c>
      <c r="R46" s="600">
        <f t="shared" si="2"/>
        <v>0</v>
      </c>
      <c r="S46" s="601" t="s">
        <v>114</v>
      </c>
      <c r="T46" s="600">
        <f t="shared" si="3"/>
        <v>0</v>
      </c>
      <c r="U46" s="601" t="s">
        <v>117</v>
      </c>
      <c r="V46" s="600">
        <f t="shared" si="4"/>
        <v>0</v>
      </c>
      <c r="W46" s="601" t="s">
        <v>120</v>
      </c>
      <c r="X46" s="600">
        <f t="shared" si="5"/>
        <v>0</v>
      </c>
      <c r="Y46" s="601" t="s">
        <v>124</v>
      </c>
      <c r="Z46" s="600">
        <f t="shared" si="6"/>
        <v>0</v>
      </c>
      <c r="AA46" s="602">
        <f t="shared" si="7"/>
        <v>0</v>
      </c>
      <c r="AB46" s="603" t="str">
        <f t="shared" si="8"/>
        <v>Débil</v>
      </c>
      <c r="AC46" s="604" t="s">
        <v>103</v>
      </c>
      <c r="AD46" s="605" t="str">
        <f t="shared" si="9"/>
        <v>Débil</v>
      </c>
      <c r="AE46" s="606" t="str">
        <f t="shared" si="10"/>
        <v>0</v>
      </c>
      <c r="AF46" s="647"/>
      <c r="AG46" s="648"/>
      <c r="AH46" s="649"/>
      <c r="AI46" s="650"/>
      <c r="AJ46" s="611"/>
      <c r="AK46" s="611"/>
      <c r="AL46" s="651"/>
      <c r="AM46" s="650"/>
      <c r="AN46" s="652"/>
      <c r="AO46" s="652"/>
      <c r="AP46" s="652"/>
      <c r="AQ46" s="653"/>
      <c r="AR46" s="654"/>
      <c r="AS46" s="655"/>
    </row>
    <row r="47" spans="2:45" s="60" customFormat="1" ht="77.25" hidden="1" customHeight="1" x14ac:dyDescent="0.25">
      <c r="B47" s="629"/>
      <c r="C47" s="423"/>
      <c r="D47" s="645"/>
      <c r="E47" s="646"/>
      <c r="F47" s="628" t="s">
        <v>836</v>
      </c>
      <c r="G47" s="628" t="s">
        <v>1005</v>
      </c>
      <c r="H47" s="628" t="s">
        <v>1288</v>
      </c>
      <c r="I47" s="628" t="s">
        <v>1289</v>
      </c>
      <c r="J47" s="656" t="s">
        <v>1282</v>
      </c>
      <c r="K47" s="628" t="s">
        <v>1290</v>
      </c>
      <c r="L47" s="628" t="s">
        <v>1291</v>
      </c>
      <c r="M47" s="599" t="s">
        <v>100</v>
      </c>
      <c r="N47" s="600">
        <f t="shared" si="0"/>
        <v>15</v>
      </c>
      <c r="O47" s="601" t="s">
        <v>106</v>
      </c>
      <c r="P47" s="600">
        <f t="shared" si="1"/>
        <v>15</v>
      </c>
      <c r="Q47" s="601" t="s">
        <v>109</v>
      </c>
      <c r="R47" s="600">
        <f t="shared" si="2"/>
        <v>15</v>
      </c>
      <c r="S47" s="601" t="s">
        <v>112</v>
      </c>
      <c r="T47" s="600">
        <f t="shared" si="3"/>
        <v>15</v>
      </c>
      <c r="U47" s="601" t="s">
        <v>116</v>
      </c>
      <c r="V47" s="600">
        <f t="shared" si="4"/>
        <v>15</v>
      </c>
      <c r="W47" s="601" t="s">
        <v>119</v>
      </c>
      <c r="X47" s="600">
        <f t="shared" si="5"/>
        <v>15</v>
      </c>
      <c r="Y47" s="601" t="s">
        <v>122</v>
      </c>
      <c r="Z47" s="600">
        <f t="shared" si="6"/>
        <v>10</v>
      </c>
      <c r="AA47" s="602">
        <f t="shared" si="7"/>
        <v>100</v>
      </c>
      <c r="AB47" s="603" t="str">
        <f t="shared" si="8"/>
        <v>Fuerte</v>
      </c>
      <c r="AC47" s="604" t="s">
        <v>97</v>
      </c>
      <c r="AD47" s="605" t="str">
        <f t="shared" si="9"/>
        <v>Fuerte</v>
      </c>
      <c r="AE47" s="606" t="str">
        <f t="shared" si="10"/>
        <v>100</v>
      </c>
      <c r="AF47" s="647"/>
      <c r="AG47" s="648"/>
      <c r="AH47" s="649"/>
      <c r="AI47" s="650"/>
      <c r="AJ47" s="611"/>
      <c r="AK47" s="611"/>
      <c r="AL47" s="651"/>
      <c r="AM47" s="650"/>
      <c r="AN47" s="652"/>
      <c r="AO47" s="652"/>
      <c r="AP47" s="652"/>
      <c r="AQ47" s="653"/>
      <c r="AR47" s="654"/>
      <c r="AS47" s="655"/>
    </row>
    <row r="48" spans="2:45" s="60" customFormat="1" ht="51" hidden="1" x14ac:dyDescent="0.25">
      <c r="B48" s="629"/>
      <c r="C48" s="423"/>
      <c r="D48" s="645"/>
      <c r="E48" s="646"/>
      <c r="F48" s="656" t="s">
        <v>1140</v>
      </c>
      <c r="G48" s="628" t="s">
        <v>429</v>
      </c>
      <c r="H48" s="628" t="s">
        <v>430</v>
      </c>
      <c r="I48" s="628" t="s">
        <v>1292</v>
      </c>
      <c r="J48" s="628" t="s">
        <v>432</v>
      </c>
      <c r="K48" s="628" t="s">
        <v>1141</v>
      </c>
      <c r="L48" s="628" t="s">
        <v>434</v>
      </c>
      <c r="M48" s="599" t="s">
        <v>100</v>
      </c>
      <c r="N48" s="600">
        <f t="shared" si="0"/>
        <v>15</v>
      </c>
      <c r="O48" s="601" t="s">
        <v>106</v>
      </c>
      <c r="P48" s="600">
        <f t="shared" si="1"/>
        <v>15</v>
      </c>
      <c r="Q48" s="601" t="s">
        <v>109</v>
      </c>
      <c r="R48" s="600">
        <f t="shared" si="2"/>
        <v>15</v>
      </c>
      <c r="S48" s="601" t="s">
        <v>112</v>
      </c>
      <c r="T48" s="600">
        <f t="shared" si="3"/>
        <v>15</v>
      </c>
      <c r="U48" s="601" t="s">
        <v>116</v>
      </c>
      <c r="V48" s="600">
        <f t="shared" si="4"/>
        <v>15</v>
      </c>
      <c r="W48" s="601" t="s">
        <v>119</v>
      </c>
      <c r="X48" s="600">
        <f t="shared" si="5"/>
        <v>15</v>
      </c>
      <c r="Y48" s="601" t="s">
        <v>122</v>
      </c>
      <c r="Z48" s="600">
        <f t="shared" si="6"/>
        <v>10</v>
      </c>
      <c r="AA48" s="602">
        <f t="shared" si="7"/>
        <v>100</v>
      </c>
      <c r="AB48" s="603" t="str">
        <f t="shared" si="8"/>
        <v>Fuerte</v>
      </c>
      <c r="AC48" s="604" t="s">
        <v>97</v>
      </c>
      <c r="AD48" s="605" t="str">
        <f t="shared" si="9"/>
        <v>Fuerte</v>
      </c>
      <c r="AE48" s="606" t="str">
        <f t="shared" si="10"/>
        <v>100</v>
      </c>
      <c r="AF48" s="647"/>
      <c r="AG48" s="648"/>
      <c r="AH48" s="649"/>
      <c r="AI48" s="650"/>
      <c r="AJ48" s="611"/>
      <c r="AK48" s="611"/>
      <c r="AL48" s="651"/>
      <c r="AM48" s="650"/>
      <c r="AN48" s="652"/>
      <c r="AO48" s="652"/>
      <c r="AP48" s="652"/>
      <c r="AQ48" s="653"/>
      <c r="AR48" s="654"/>
      <c r="AS48" s="655"/>
    </row>
    <row r="49" spans="2:45" s="60" customFormat="1" ht="30" hidden="1" x14ac:dyDescent="0.25">
      <c r="B49" s="629"/>
      <c r="C49" s="423"/>
      <c r="D49" s="645"/>
      <c r="E49" s="646"/>
      <c r="F49" s="628" t="s">
        <v>837</v>
      </c>
      <c r="G49" s="628" t="s">
        <v>445</v>
      </c>
      <c r="H49" s="628" t="s">
        <v>1048</v>
      </c>
      <c r="I49" s="628" t="s">
        <v>1049</v>
      </c>
      <c r="J49" s="628" t="s">
        <v>1050</v>
      </c>
      <c r="K49" s="628" t="s">
        <v>1051</v>
      </c>
      <c r="L49" s="659" t="s">
        <v>1052</v>
      </c>
      <c r="M49" s="599" t="s">
        <v>100</v>
      </c>
      <c r="N49" s="600">
        <f t="shared" si="0"/>
        <v>15</v>
      </c>
      <c r="O49" s="601" t="s">
        <v>106</v>
      </c>
      <c r="P49" s="600">
        <f t="shared" si="1"/>
        <v>15</v>
      </c>
      <c r="Q49" s="601" t="s">
        <v>109</v>
      </c>
      <c r="R49" s="600">
        <f t="shared" si="2"/>
        <v>15</v>
      </c>
      <c r="S49" s="601" t="s">
        <v>113</v>
      </c>
      <c r="T49" s="600">
        <f t="shared" si="3"/>
        <v>10</v>
      </c>
      <c r="U49" s="601" t="s">
        <v>116</v>
      </c>
      <c r="V49" s="600">
        <f t="shared" si="4"/>
        <v>15</v>
      </c>
      <c r="W49" s="601" t="s">
        <v>119</v>
      </c>
      <c r="X49" s="600">
        <f t="shared" si="5"/>
        <v>15</v>
      </c>
      <c r="Y49" s="601" t="s">
        <v>122</v>
      </c>
      <c r="Z49" s="600">
        <f t="shared" si="6"/>
        <v>10</v>
      </c>
      <c r="AA49" s="602">
        <f t="shared" si="7"/>
        <v>95</v>
      </c>
      <c r="AB49" s="603" t="str">
        <f t="shared" si="8"/>
        <v>Moderado</v>
      </c>
      <c r="AC49" s="604" t="s">
        <v>97</v>
      </c>
      <c r="AD49" s="605" t="str">
        <f t="shared" si="9"/>
        <v>Moderado</v>
      </c>
      <c r="AE49" s="606" t="str">
        <f t="shared" si="10"/>
        <v>50</v>
      </c>
      <c r="AF49" s="647"/>
      <c r="AG49" s="648"/>
      <c r="AH49" s="649"/>
      <c r="AI49" s="650"/>
      <c r="AJ49" s="611"/>
      <c r="AK49" s="611"/>
      <c r="AL49" s="651"/>
      <c r="AM49" s="650"/>
      <c r="AN49" s="652"/>
      <c r="AO49" s="652"/>
      <c r="AP49" s="652"/>
      <c r="AQ49" s="653"/>
      <c r="AR49" s="654"/>
      <c r="AS49" s="655"/>
    </row>
    <row r="50" spans="2:45" s="60" customFormat="1" ht="65.25" hidden="1" customHeight="1" x14ac:dyDescent="0.25">
      <c r="B50" s="629"/>
      <c r="C50" s="423"/>
      <c r="D50" s="645"/>
      <c r="E50" s="646"/>
      <c r="F50" s="628" t="s">
        <v>1293</v>
      </c>
      <c r="G50" s="628" t="s">
        <v>435</v>
      </c>
      <c r="H50" s="628" t="s">
        <v>1017</v>
      </c>
      <c r="I50" s="628" t="s">
        <v>1018</v>
      </c>
      <c r="J50" s="628" t="s">
        <v>1294</v>
      </c>
      <c r="K50" s="628" t="s">
        <v>1295</v>
      </c>
      <c r="L50" s="628" t="s">
        <v>1019</v>
      </c>
      <c r="M50" s="599" t="s">
        <v>100</v>
      </c>
      <c r="N50" s="600">
        <f t="shared" si="0"/>
        <v>15</v>
      </c>
      <c r="O50" s="601" t="s">
        <v>106</v>
      </c>
      <c r="P50" s="600">
        <f t="shared" si="1"/>
        <v>15</v>
      </c>
      <c r="Q50" s="601" t="s">
        <v>109</v>
      </c>
      <c r="R50" s="600">
        <f t="shared" si="2"/>
        <v>15</v>
      </c>
      <c r="S50" s="601" t="s">
        <v>112</v>
      </c>
      <c r="T50" s="600">
        <f t="shared" si="3"/>
        <v>15</v>
      </c>
      <c r="U50" s="601" t="s">
        <v>116</v>
      </c>
      <c r="V50" s="600">
        <f t="shared" si="4"/>
        <v>15</v>
      </c>
      <c r="W50" s="601" t="s">
        <v>119</v>
      </c>
      <c r="X50" s="600">
        <f t="shared" si="5"/>
        <v>15</v>
      </c>
      <c r="Y50" s="601" t="s">
        <v>122</v>
      </c>
      <c r="Z50" s="600">
        <f t="shared" si="6"/>
        <v>10</v>
      </c>
      <c r="AA50" s="602">
        <f t="shared" si="7"/>
        <v>100</v>
      </c>
      <c r="AB50" s="603" t="str">
        <f t="shared" si="8"/>
        <v>Fuerte</v>
      </c>
      <c r="AC50" s="604" t="s">
        <v>97</v>
      </c>
      <c r="AD50" s="605" t="str">
        <f t="shared" si="9"/>
        <v>Fuerte</v>
      </c>
      <c r="AE50" s="606" t="str">
        <f t="shared" si="10"/>
        <v>100</v>
      </c>
      <c r="AF50" s="647"/>
      <c r="AG50" s="648"/>
      <c r="AH50" s="649"/>
      <c r="AI50" s="650"/>
      <c r="AJ50" s="611"/>
      <c r="AK50" s="611"/>
      <c r="AL50" s="651"/>
      <c r="AM50" s="650"/>
      <c r="AN50" s="652"/>
      <c r="AO50" s="652"/>
      <c r="AP50" s="652"/>
      <c r="AQ50" s="653"/>
      <c r="AR50" s="654"/>
      <c r="AS50" s="655"/>
    </row>
    <row r="51" spans="2:45" s="60" customFormat="1" ht="76.5" hidden="1" x14ac:dyDescent="0.25">
      <c r="B51" s="629"/>
      <c r="C51" s="423"/>
      <c r="D51" s="645"/>
      <c r="E51" s="646"/>
      <c r="F51" s="656" t="s">
        <v>828</v>
      </c>
      <c r="G51" s="656" t="s">
        <v>435</v>
      </c>
      <c r="H51" s="656" t="s">
        <v>569</v>
      </c>
      <c r="I51" s="656" t="s">
        <v>1296</v>
      </c>
      <c r="J51" s="656" t="s">
        <v>1282</v>
      </c>
      <c r="K51" s="656" t="s">
        <v>1297</v>
      </c>
      <c r="L51" s="656" t="s">
        <v>1298</v>
      </c>
      <c r="M51" s="599" t="s">
        <v>100</v>
      </c>
      <c r="N51" s="600">
        <f t="shared" si="0"/>
        <v>15</v>
      </c>
      <c r="O51" s="601" t="s">
        <v>106</v>
      </c>
      <c r="P51" s="600">
        <f t="shared" si="1"/>
        <v>15</v>
      </c>
      <c r="Q51" s="601" t="s">
        <v>109</v>
      </c>
      <c r="R51" s="600">
        <f t="shared" si="2"/>
        <v>15</v>
      </c>
      <c r="S51" s="601" t="s">
        <v>112</v>
      </c>
      <c r="T51" s="600">
        <f t="shared" si="3"/>
        <v>15</v>
      </c>
      <c r="U51" s="601" t="s">
        <v>116</v>
      </c>
      <c r="V51" s="600">
        <f t="shared" si="4"/>
        <v>15</v>
      </c>
      <c r="W51" s="601" t="s">
        <v>119</v>
      </c>
      <c r="X51" s="600">
        <f t="shared" si="5"/>
        <v>15</v>
      </c>
      <c r="Y51" s="601" t="s">
        <v>122</v>
      </c>
      <c r="Z51" s="600">
        <f t="shared" si="6"/>
        <v>10</v>
      </c>
      <c r="AA51" s="602">
        <f t="shared" si="7"/>
        <v>100</v>
      </c>
      <c r="AB51" s="603" t="str">
        <f t="shared" si="8"/>
        <v>Fuerte</v>
      </c>
      <c r="AC51" s="604" t="s">
        <v>97</v>
      </c>
      <c r="AD51" s="605" t="str">
        <f t="shared" si="9"/>
        <v>Fuerte</v>
      </c>
      <c r="AE51" s="606" t="str">
        <f t="shared" si="10"/>
        <v>100</v>
      </c>
      <c r="AF51" s="647"/>
      <c r="AG51" s="648"/>
      <c r="AH51" s="649"/>
      <c r="AI51" s="650"/>
      <c r="AJ51" s="611"/>
      <c r="AK51" s="611"/>
      <c r="AL51" s="651"/>
      <c r="AM51" s="650"/>
      <c r="AN51" s="652"/>
      <c r="AO51" s="652"/>
      <c r="AP51" s="652"/>
      <c r="AQ51" s="653"/>
      <c r="AR51" s="654"/>
      <c r="AS51" s="655"/>
    </row>
    <row r="52" spans="2:45" s="60" customFormat="1" ht="76.5" hidden="1" x14ac:dyDescent="0.25">
      <c r="B52" s="629"/>
      <c r="C52" s="423"/>
      <c r="D52" s="645"/>
      <c r="E52" s="646"/>
      <c r="F52" s="628" t="s">
        <v>1299</v>
      </c>
      <c r="G52" s="628" t="s">
        <v>435</v>
      </c>
      <c r="H52" s="628" t="s">
        <v>570</v>
      </c>
      <c r="I52" s="628" t="s">
        <v>571</v>
      </c>
      <c r="J52" s="628" t="s">
        <v>572</v>
      </c>
      <c r="K52" s="628" t="s">
        <v>437</v>
      </c>
      <c r="L52" s="628" t="s">
        <v>1300</v>
      </c>
      <c r="M52" s="599" t="s">
        <v>100</v>
      </c>
      <c r="N52" s="600">
        <f t="shared" si="0"/>
        <v>15</v>
      </c>
      <c r="O52" s="601" t="s">
        <v>106</v>
      </c>
      <c r="P52" s="600">
        <f t="shared" si="1"/>
        <v>15</v>
      </c>
      <c r="Q52" s="601" t="s">
        <v>109</v>
      </c>
      <c r="R52" s="600">
        <f t="shared" si="2"/>
        <v>15</v>
      </c>
      <c r="S52" s="601" t="s">
        <v>112</v>
      </c>
      <c r="T52" s="600">
        <f t="shared" si="3"/>
        <v>15</v>
      </c>
      <c r="U52" s="601" t="s">
        <v>116</v>
      </c>
      <c r="V52" s="600">
        <f t="shared" si="4"/>
        <v>15</v>
      </c>
      <c r="W52" s="601" t="s">
        <v>119</v>
      </c>
      <c r="X52" s="600">
        <f t="shared" si="5"/>
        <v>15</v>
      </c>
      <c r="Y52" s="601" t="s">
        <v>122</v>
      </c>
      <c r="Z52" s="600">
        <f t="shared" si="6"/>
        <v>10</v>
      </c>
      <c r="AA52" s="602">
        <f t="shared" si="7"/>
        <v>100</v>
      </c>
      <c r="AB52" s="603" t="str">
        <f t="shared" si="8"/>
        <v>Fuerte</v>
      </c>
      <c r="AC52" s="604" t="s">
        <v>97</v>
      </c>
      <c r="AD52" s="605" t="str">
        <f t="shared" si="9"/>
        <v>Fuerte</v>
      </c>
      <c r="AE52" s="606" t="str">
        <f t="shared" si="10"/>
        <v>100</v>
      </c>
      <c r="AF52" s="647"/>
      <c r="AG52" s="648"/>
      <c r="AH52" s="649"/>
      <c r="AI52" s="650"/>
      <c r="AJ52" s="611"/>
      <c r="AK52" s="611"/>
      <c r="AL52" s="651"/>
      <c r="AM52" s="650"/>
      <c r="AN52" s="623"/>
      <c r="AO52" s="623"/>
      <c r="AP52" s="652"/>
      <c r="AQ52" s="653"/>
      <c r="AR52" s="654"/>
      <c r="AS52" s="655"/>
    </row>
    <row r="53" spans="2:45" s="60" customFormat="1" ht="38.25" hidden="1" x14ac:dyDescent="0.25">
      <c r="B53" s="629"/>
      <c r="C53" s="423"/>
      <c r="D53" s="645"/>
      <c r="E53" s="646"/>
      <c r="F53" s="628" t="s">
        <v>829</v>
      </c>
      <c r="G53" s="628" t="s">
        <v>429</v>
      </c>
      <c r="H53" s="628" t="s">
        <v>590</v>
      </c>
      <c r="I53" s="628" t="s">
        <v>585</v>
      </c>
      <c r="J53" s="628" t="s">
        <v>587</v>
      </c>
      <c r="K53" s="628" t="s">
        <v>1301</v>
      </c>
      <c r="L53" s="628" t="s">
        <v>588</v>
      </c>
      <c r="M53" s="599" t="s">
        <v>100</v>
      </c>
      <c r="N53" s="600">
        <f t="shared" si="0"/>
        <v>15</v>
      </c>
      <c r="O53" s="601" t="s">
        <v>106</v>
      </c>
      <c r="P53" s="600">
        <f t="shared" si="1"/>
        <v>15</v>
      </c>
      <c r="Q53" s="601" t="s">
        <v>109</v>
      </c>
      <c r="R53" s="600">
        <f t="shared" si="2"/>
        <v>15</v>
      </c>
      <c r="S53" s="601" t="s">
        <v>112</v>
      </c>
      <c r="T53" s="600">
        <f t="shared" si="3"/>
        <v>15</v>
      </c>
      <c r="U53" s="601" t="s">
        <v>116</v>
      </c>
      <c r="V53" s="600">
        <f t="shared" si="4"/>
        <v>15</v>
      </c>
      <c r="W53" s="601" t="s">
        <v>119</v>
      </c>
      <c r="X53" s="600">
        <f t="shared" si="5"/>
        <v>15</v>
      </c>
      <c r="Y53" s="601" t="s">
        <v>122</v>
      </c>
      <c r="Z53" s="600">
        <f t="shared" si="6"/>
        <v>10</v>
      </c>
      <c r="AA53" s="602">
        <f t="shared" si="7"/>
        <v>100</v>
      </c>
      <c r="AB53" s="603" t="str">
        <f t="shared" si="8"/>
        <v>Fuerte</v>
      </c>
      <c r="AC53" s="604" t="s">
        <v>97</v>
      </c>
      <c r="AD53" s="605" t="str">
        <f t="shared" si="9"/>
        <v>Fuerte</v>
      </c>
      <c r="AE53" s="606" t="str">
        <f t="shared" si="10"/>
        <v>100</v>
      </c>
      <c r="AF53" s="647"/>
      <c r="AG53" s="648"/>
      <c r="AH53" s="649"/>
      <c r="AI53" s="650"/>
      <c r="AJ53" s="660"/>
      <c r="AK53" s="660"/>
      <c r="AL53" s="651"/>
      <c r="AM53" s="650"/>
      <c r="AN53" s="661"/>
      <c r="AO53" s="661"/>
      <c r="AP53" s="652"/>
      <c r="AQ53" s="653"/>
      <c r="AR53" s="654"/>
      <c r="AS53" s="655"/>
    </row>
    <row r="54" spans="2:45" s="60" customFormat="1" ht="30" hidden="1" x14ac:dyDescent="0.25">
      <c r="B54" s="629"/>
      <c r="C54" s="423"/>
      <c r="D54" s="645"/>
      <c r="E54" s="646"/>
      <c r="F54" s="628" t="s">
        <v>829</v>
      </c>
      <c r="G54" s="628" t="s">
        <v>429</v>
      </c>
      <c r="H54" s="628" t="s">
        <v>591</v>
      </c>
      <c r="I54" s="628" t="s">
        <v>1302</v>
      </c>
      <c r="J54" s="628" t="s">
        <v>1303</v>
      </c>
      <c r="K54" s="628" t="s">
        <v>1304</v>
      </c>
      <c r="L54" s="628" t="s">
        <v>592</v>
      </c>
      <c r="M54" s="599" t="s">
        <v>100</v>
      </c>
      <c r="N54" s="600">
        <f t="shared" si="0"/>
        <v>15</v>
      </c>
      <c r="O54" s="601" t="s">
        <v>106</v>
      </c>
      <c r="P54" s="600">
        <f t="shared" si="1"/>
        <v>15</v>
      </c>
      <c r="Q54" s="601" t="s">
        <v>109</v>
      </c>
      <c r="R54" s="600">
        <f t="shared" si="2"/>
        <v>15</v>
      </c>
      <c r="S54" s="601" t="s">
        <v>112</v>
      </c>
      <c r="T54" s="600">
        <f t="shared" si="3"/>
        <v>15</v>
      </c>
      <c r="U54" s="601" t="s">
        <v>116</v>
      </c>
      <c r="V54" s="600">
        <f t="shared" si="4"/>
        <v>15</v>
      </c>
      <c r="W54" s="601" t="s">
        <v>119</v>
      </c>
      <c r="X54" s="600">
        <f t="shared" si="5"/>
        <v>15</v>
      </c>
      <c r="Y54" s="601" t="s">
        <v>122</v>
      </c>
      <c r="Z54" s="600">
        <f t="shared" si="6"/>
        <v>10</v>
      </c>
      <c r="AA54" s="602">
        <f t="shared" si="7"/>
        <v>100</v>
      </c>
      <c r="AB54" s="603" t="str">
        <f t="shared" si="8"/>
        <v>Fuerte</v>
      </c>
      <c r="AC54" s="604" t="s">
        <v>97</v>
      </c>
      <c r="AD54" s="605" t="str">
        <f t="shared" si="9"/>
        <v>Fuerte</v>
      </c>
      <c r="AE54" s="606" t="str">
        <f t="shared" si="10"/>
        <v>100</v>
      </c>
      <c r="AF54" s="647"/>
      <c r="AG54" s="648"/>
      <c r="AH54" s="649"/>
      <c r="AI54" s="650"/>
      <c r="AJ54" s="660"/>
      <c r="AK54" s="660"/>
      <c r="AL54" s="651"/>
      <c r="AM54" s="650"/>
      <c r="AN54" s="661"/>
      <c r="AO54" s="661"/>
      <c r="AP54" s="652"/>
      <c r="AQ54" s="653"/>
      <c r="AR54" s="654"/>
      <c r="AS54" s="655"/>
    </row>
    <row r="55" spans="2:45" s="60" customFormat="1" ht="30" hidden="1" x14ac:dyDescent="0.25">
      <c r="B55" s="629"/>
      <c r="C55" s="423"/>
      <c r="D55" s="645"/>
      <c r="E55" s="646"/>
      <c r="F55" s="628" t="s">
        <v>840</v>
      </c>
      <c r="G55" s="628" t="s">
        <v>639</v>
      </c>
      <c r="H55" s="628" t="s">
        <v>1048</v>
      </c>
      <c r="I55" s="628" t="s">
        <v>1305</v>
      </c>
      <c r="J55" s="628" t="s">
        <v>1068</v>
      </c>
      <c r="K55" s="628" t="s">
        <v>1079</v>
      </c>
      <c r="L55" s="628" t="s">
        <v>1305</v>
      </c>
      <c r="M55" s="599" t="s">
        <v>100</v>
      </c>
      <c r="N55" s="600">
        <f t="shared" si="0"/>
        <v>15</v>
      </c>
      <c r="O55" s="601" t="s">
        <v>106</v>
      </c>
      <c r="P55" s="600">
        <f t="shared" si="1"/>
        <v>15</v>
      </c>
      <c r="Q55" s="601" t="s">
        <v>109</v>
      </c>
      <c r="R55" s="600">
        <f t="shared" si="2"/>
        <v>15</v>
      </c>
      <c r="S55" s="601" t="s">
        <v>113</v>
      </c>
      <c r="T55" s="600">
        <f t="shared" si="3"/>
        <v>10</v>
      </c>
      <c r="U55" s="601" t="s">
        <v>116</v>
      </c>
      <c r="V55" s="600">
        <f t="shared" si="4"/>
        <v>15</v>
      </c>
      <c r="W55" s="601" t="s">
        <v>119</v>
      </c>
      <c r="X55" s="600">
        <f t="shared" si="5"/>
        <v>15</v>
      </c>
      <c r="Y55" s="601" t="s">
        <v>122</v>
      </c>
      <c r="Z55" s="600">
        <f t="shared" si="6"/>
        <v>10</v>
      </c>
      <c r="AA55" s="602">
        <f t="shared" si="7"/>
        <v>95</v>
      </c>
      <c r="AB55" s="603" t="str">
        <f t="shared" si="8"/>
        <v>Moderado</v>
      </c>
      <c r="AC55" s="604" t="s">
        <v>97</v>
      </c>
      <c r="AD55" s="605" t="str">
        <f t="shared" si="9"/>
        <v>Moderado</v>
      </c>
      <c r="AE55" s="606" t="str">
        <f t="shared" si="10"/>
        <v>50</v>
      </c>
      <c r="AF55" s="647"/>
      <c r="AG55" s="648"/>
      <c r="AH55" s="649"/>
      <c r="AI55" s="650"/>
      <c r="AJ55" s="660"/>
      <c r="AK55" s="660"/>
      <c r="AL55" s="651"/>
      <c r="AM55" s="650"/>
      <c r="AN55" s="661"/>
      <c r="AO55" s="661"/>
      <c r="AP55" s="652"/>
      <c r="AQ55" s="653"/>
      <c r="AR55" s="654"/>
      <c r="AS55" s="655"/>
    </row>
    <row r="56" spans="2:45" s="60" customFormat="1" ht="30" hidden="1" x14ac:dyDescent="0.25">
      <c r="B56" s="629"/>
      <c r="C56" s="423"/>
      <c r="D56" s="645"/>
      <c r="E56" s="646"/>
      <c r="F56" s="628" t="s">
        <v>841</v>
      </c>
      <c r="G56" s="628"/>
      <c r="H56" s="628"/>
      <c r="I56" s="628"/>
      <c r="J56" s="628"/>
      <c r="K56" s="628"/>
      <c r="L56" s="662" t="s">
        <v>991</v>
      </c>
      <c r="M56" s="599"/>
      <c r="N56" s="600" t="b">
        <f t="shared" si="0"/>
        <v>0</v>
      </c>
      <c r="O56" s="601"/>
      <c r="P56" s="600" t="b">
        <f t="shared" si="1"/>
        <v>0</v>
      </c>
      <c r="Q56" s="601"/>
      <c r="R56" s="600" t="b">
        <f t="shared" si="2"/>
        <v>0</v>
      </c>
      <c r="S56" s="601"/>
      <c r="T56" s="600" t="b">
        <f t="shared" si="3"/>
        <v>0</v>
      </c>
      <c r="U56" s="601"/>
      <c r="V56" s="600" t="b">
        <f t="shared" si="4"/>
        <v>0</v>
      </c>
      <c r="W56" s="601"/>
      <c r="X56" s="600" t="b">
        <f t="shared" si="5"/>
        <v>0</v>
      </c>
      <c r="Y56" s="601"/>
      <c r="Z56" s="600" t="b">
        <f t="shared" si="6"/>
        <v>0</v>
      </c>
      <c r="AA56" s="602">
        <f t="shared" si="7"/>
        <v>0</v>
      </c>
      <c r="AB56" s="603" t="str">
        <f t="shared" si="8"/>
        <v>Débil</v>
      </c>
      <c r="AC56" s="604"/>
      <c r="AD56" s="605" t="str">
        <f t="shared" si="9"/>
        <v>Débil</v>
      </c>
      <c r="AE56" s="606" t="str">
        <f t="shared" si="10"/>
        <v>0</v>
      </c>
      <c r="AF56" s="647"/>
      <c r="AG56" s="648"/>
      <c r="AH56" s="649"/>
      <c r="AI56" s="650"/>
      <c r="AJ56" s="660"/>
      <c r="AK56" s="660"/>
      <c r="AL56" s="651"/>
      <c r="AM56" s="650"/>
      <c r="AN56" s="661"/>
      <c r="AO56" s="661"/>
      <c r="AP56" s="652"/>
      <c r="AQ56" s="653"/>
      <c r="AR56" s="654"/>
      <c r="AS56" s="655"/>
    </row>
    <row r="57" spans="2:45" s="60" customFormat="1" ht="38.25" hidden="1" x14ac:dyDescent="0.25">
      <c r="B57" s="629"/>
      <c r="C57" s="423"/>
      <c r="D57" s="645"/>
      <c r="E57" s="646"/>
      <c r="F57" s="628" t="s">
        <v>1157</v>
      </c>
      <c r="G57" s="628" t="s">
        <v>435</v>
      </c>
      <c r="H57" s="628" t="s">
        <v>1158</v>
      </c>
      <c r="I57" s="628" t="s">
        <v>1306</v>
      </c>
      <c r="J57" s="628" t="s">
        <v>1159</v>
      </c>
      <c r="K57" s="628" t="s">
        <v>1307</v>
      </c>
      <c r="L57" s="659" t="s">
        <v>1308</v>
      </c>
      <c r="M57" s="599" t="s">
        <v>100</v>
      </c>
      <c r="N57" s="600">
        <f t="shared" si="0"/>
        <v>15</v>
      </c>
      <c r="O57" s="601" t="s">
        <v>106</v>
      </c>
      <c r="P57" s="600">
        <f t="shared" si="1"/>
        <v>15</v>
      </c>
      <c r="Q57" s="601" t="s">
        <v>109</v>
      </c>
      <c r="R57" s="600">
        <f t="shared" si="2"/>
        <v>15</v>
      </c>
      <c r="S57" s="601" t="s">
        <v>112</v>
      </c>
      <c r="T57" s="600">
        <f t="shared" si="3"/>
        <v>15</v>
      </c>
      <c r="U57" s="601" t="s">
        <v>116</v>
      </c>
      <c r="V57" s="600">
        <f t="shared" si="4"/>
        <v>15</v>
      </c>
      <c r="W57" s="601" t="s">
        <v>119</v>
      </c>
      <c r="X57" s="600">
        <f t="shared" si="5"/>
        <v>15</v>
      </c>
      <c r="Y57" s="601" t="s">
        <v>122</v>
      </c>
      <c r="Z57" s="600">
        <f t="shared" si="6"/>
        <v>10</v>
      </c>
      <c r="AA57" s="602">
        <f t="shared" si="7"/>
        <v>100</v>
      </c>
      <c r="AB57" s="603" t="str">
        <f t="shared" si="8"/>
        <v>Fuerte</v>
      </c>
      <c r="AC57" s="604" t="s">
        <v>97</v>
      </c>
      <c r="AD57" s="605" t="str">
        <f t="shared" si="9"/>
        <v>Fuerte</v>
      </c>
      <c r="AE57" s="606" t="str">
        <f t="shared" si="10"/>
        <v>100</v>
      </c>
      <c r="AF57" s="647"/>
      <c r="AG57" s="648"/>
      <c r="AH57" s="649"/>
      <c r="AI57" s="650"/>
      <c r="AJ57" s="660"/>
      <c r="AK57" s="660"/>
      <c r="AL57" s="651"/>
      <c r="AM57" s="650"/>
      <c r="AN57" s="661"/>
      <c r="AO57" s="661"/>
      <c r="AP57" s="652"/>
      <c r="AQ57" s="653"/>
      <c r="AR57" s="654"/>
      <c r="AS57" s="655"/>
    </row>
    <row r="58" spans="2:45" s="60" customFormat="1" ht="40.5" hidden="1" customHeight="1" x14ac:dyDescent="0.25">
      <c r="B58" s="629"/>
      <c r="C58" s="423"/>
      <c r="D58" s="645"/>
      <c r="E58" s="646"/>
      <c r="F58" s="628" t="s">
        <v>830</v>
      </c>
      <c r="G58" s="628" t="s">
        <v>618</v>
      </c>
      <c r="H58" s="628" t="s">
        <v>573</v>
      </c>
      <c r="I58" s="628" t="s">
        <v>1309</v>
      </c>
      <c r="J58" s="628" t="s">
        <v>574</v>
      </c>
      <c r="K58" s="628" t="s">
        <v>575</v>
      </c>
      <c r="L58" s="628" t="s">
        <v>576</v>
      </c>
      <c r="M58" s="599" t="s">
        <v>100</v>
      </c>
      <c r="N58" s="600">
        <f t="shared" si="0"/>
        <v>15</v>
      </c>
      <c r="O58" s="601" t="s">
        <v>106</v>
      </c>
      <c r="P58" s="600">
        <f t="shared" si="1"/>
        <v>15</v>
      </c>
      <c r="Q58" s="601" t="s">
        <v>109</v>
      </c>
      <c r="R58" s="600">
        <f t="shared" si="2"/>
        <v>15</v>
      </c>
      <c r="S58" s="601" t="s">
        <v>112</v>
      </c>
      <c r="T58" s="600">
        <f t="shared" si="3"/>
        <v>15</v>
      </c>
      <c r="U58" s="601" t="s">
        <v>116</v>
      </c>
      <c r="V58" s="600">
        <f t="shared" si="4"/>
        <v>15</v>
      </c>
      <c r="W58" s="601" t="s">
        <v>119</v>
      </c>
      <c r="X58" s="600">
        <f t="shared" si="5"/>
        <v>15</v>
      </c>
      <c r="Y58" s="601" t="s">
        <v>122</v>
      </c>
      <c r="Z58" s="600">
        <f t="shared" si="6"/>
        <v>10</v>
      </c>
      <c r="AA58" s="602">
        <f t="shared" si="7"/>
        <v>100</v>
      </c>
      <c r="AB58" s="603" t="str">
        <f t="shared" si="8"/>
        <v>Fuerte</v>
      </c>
      <c r="AC58" s="604" t="s">
        <v>97</v>
      </c>
      <c r="AD58" s="605" t="str">
        <f t="shared" si="9"/>
        <v>Fuerte</v>
      </c>
      <c r="AE58" s="606" t="str">
        <f t="shared" si="10"/>
        <v>100</v>
      </c>
      <c r="AF58" s="647"/>
      <c r="AG58" s="648"/>
      <c r="AH58" s="649"/>
      <c r="AI58" s="650"/>
      <c r="AJ58" s="611"/>
      <c r="AK58" s="611"/>
      <c r="AL58" s="651"/>
      <c r="AM58" s="650"/>
      <c r="AN58" s="612"/>
      <c r="AO58" s="612"/>
      <c r="AP58" s="652"/>
      <c r="AQ58" s="653"/>
      <c r="AR58" s="654"/>
      <c r="AS58" s="655"/>
    </row>
    <row r="59" spans="2:45" s="60" customFormat="1" ht="51" hidden="1" x14ac:dyDescent="0.25">
      <c r="B59" s="629"/>
      <c r="C59" s="423"/>
      <c r="D59" s="645"/>
      <c r="E59" s="646"/>
      <c r="F59" s="628" t="s">
        <v>1178</v>
      </c>
      <c r="G59" s="503" t="s">
        <v>1005</v>
      </c>
      <c r="H59" s="503" t="s">
        <v>1175</v>
      </c>
      <c r="I59" s="503" t="s">
        <v>1310</v>
      </c>
      <c r="J59" s="503" t="s">
        <v>1176</v>
      </c>
      <c r="K59" s="503" t="s">
        <v>1311</v>
      </c>
      <c r="L59" s="503" t="s">
        <v>1177</v>
      </c>
      <c r="M59" s="599" t="s">
        <v>100</v>
      </c>
      <c r="N59" s="600">
        <f t="shared" si="0"/>
        <v>15</v>
      </c>
      <c r="O59" s="601" t="s">
        <v>106</v>
      </c>
      <c r="P59" s="600">
        <f t="shared" si="1"/>
        <v>15</v>
      </c>
      <c r="Q59" s="601" t="s">
        <v>109</v>
      </c>
      <c r="R59" s="600">
        <f t="shared" si="2"/>
        <v>15</v>
      </c>
      <c r="S59" s="601" t="s">
        <v>112</v>
      </c>
      <c r="T59" s="600">
        <f t="shared" si="3"/>
        <v>15</v>
      </c>
      <c r="U59" s="601" t="s">
        <v>116</v>
      </c>
      <c r="V59" s="600">
        <f t="shared" si="4"/>
        <v>15</v>
      </c>
      <c r="W59" s="601" t="s">
        <v>119</v>
      </c>
      <c r="X59" s="600">
        <f t="shared" si="5"/>
        <v>15</v>
      </c>
      <c r="Y59" s="601" t="s">
        <v>122</v>
      </c>
      <c r="Z59" s="600">
        <f t="shared" si="6"/>
        <v>10</v>
      </c>
      <c r="AA59" s="602">
        <f t="shared" si="7"/>
        <v>100</v>
      </c>
      <c r="AB59" s="603" t="str">
        <f t="shared" si="8"/>
        <v>Fuerte</v>
      </c>
      <c r="AC59" s="604" t="s">
        <v>97</v>
      </c>
      <c r="AD59" s="605" t="str">
        <f t="shared" si="9"/>
        <v>Fuerte</v>
      </c>
      <c r="AE59" s="606" t="str">
        <f t="shared" si="10"/>
        <v>100</v>
      </c>
      <c r="AF59" s="647"/>
      <c r="AG59" s="648"/>
      <c r="AH59" s="649"/>
      <c r="AI59" s="650"/>
      <c r="AJ59" s="611"/>
      <c r="AK59" s="611"/>
      <c r="AL59" s="651"/>
      <c r="AM59" s="650"/>
      <c r="AN59" s="652"/>
      <c r="AO59" s="652"/>
      <c r="AP59" s="652"/>
      <c r="AQ59" s="653"/>
      <c r="AR59" s="654"/>
      <c r="AS59" s="655"/>
    </row>
    <row r="60" spans="2:45" s="60" customFormat="1" ht="38.25" hidden="1" x14ac:dyDescent="0.25">
      <c r="B60" s="629"/>
      <c r="C60" s="423"/>
      <c r="D60" s="645"/>
      <c r="E60" s="646"/>
      <c r="F60" s="628" t="s">
        <v>1906</v>
      </c>
      <c r="G60" s="628" t="s">
        <v>435</v>
      </c>
      <c r="H60" s="628" t="s">
        <v>1901</v>
      </c>
      <c r="I60" s="628" t="s">
        <v>1902</v>
      </c>
      <c r="J60" s="663" t="s">
        <v>1903</v>
      </c>
      <c r="K60" s="628" t="s">
        <v>1904</v>
      </c>
      <c r="L60" s="659" t="s">
        <v>1905</v>
      </c>
      <c r="M60" s="599" t="s">
        <v>100</v>
      </c>
      <c r="N60" s="600">
        <f t="shared" si="0"/>
        <v>15</v>
      </c>
      <c r="O60" s="601" t="s">
        <v>106</v>
      </c>
      <c r="P60" s="600">
        <f t="shared" si="1"/>
        <v>15</v>
      </c>
      <c r="Q60" s="601" t="s">
        <v>109</v>
      </c>
      <c r="R60" s="600">
        <f t="shared" si="2"/>
        <v>15</v>
      </c>
      <c r="S60" s="601" t="s">
        <v>113</v>
      </c>
      <c r="T60" s="600">
        <f t="shared" si="3"/>
        <v>10</v>
      </c>
      <c r="U60" s="601" t="s">
        <v>116</v>
      </c>
      <c r="V60" s="600">
        <f t="shared" si="4"/>
        <v>15</v>
      </c>
      <c r="W60" s="601" t="s">
        <v>119</v>
      </c>
      <c r="X60" s="600">
        <f t="shared" si="5"/>
        <v>15</v>
      </c>
      <c r="Y60" s="601" t="s">
        <v>122</v>
      </c>
      <c r="Z60" s="600">
        <f t="shared" si="6"/>
        <v>10</v>
      </c>
      <c r="AA60" s="602">
        <f t="shared" si="7"/>
        <v>95</v>
      </c>
      <c r="AB60" s="603" t="str">
        <f t="shared" si="8"/>
        <v>Moderado</v>
      </c>
      <c r="AC60" s="604" t="s">
        <v>97</v>
      </c>
      <c r="AD60" s="605" t="str">
        <f t="shared" si="9"/>
        <v>Moderado</v>
      </c>
      <c r="AE60" s="606" t="str">
        <f t="shared" si="10"/>
        <v>50</v>
      </c>
      <c r="AF60" s="647"/>
      <c r="AG60" s="648"/>
      <c r="AH60" s="649"/>
      <c r="AI60" s="650"/>
      <c r="AJ60" s="611"/>
      <c r="AK60" s="611"/>
      <c r="AL60" s="651"/>
      <c r="AM60" s="650"/>
      <c r="AN60" s="652"/>
      <c r="AO60" s="652"/>
      <c r="AP60" s="652"/>
      <c r="AQ60" s="653"/>
      <c r="AR60" s="654"/>
      <c r="AS60" s="655"/>
    </row>
    <row r="61" spans="2:45" s="60" customFormat="1" ht="89.25" hidden="1" x14ac:dyDescent="0.25">
      <c r="B61" s="629"/>
      <c r="C61" s="423"/>
      <c r="D61" s="645"/>
      <c r="E61" s="646"/>
      <c r="F61" s="656" t="s">
        <v>831</v>
      </c>
      <c r="G61" s="656" t="s">
        <v>435</v>
      </c>
      <c r="H61" s="656" t="s">
        <v>1312</v>
      </c>
      <c r="I61" s="656" t="s">
        <v>577</v>
      </c>
      <c r="J61" s="656" t="s">
        <v>1313</v>
      </c>
      <c r="K61" s="656" t="s">
        <v>1314</v>
      </c>
      <c r="L61" s="656" t="s">
        <v>1315</v>
      </c>
      <c r="M61" s="599" t="s">
        <v>100</v>
      </c>
      <c r="N61" s="600">
        <f t="shared" si="0"/>
        <v>15</v>
      </c>
      <c r="O61" s="601" t="s">
        <v>106</v>
      </c>
      <c r="P61" s="600">
        <f t="shared" si="1"/>
        <v>15</v>
      </c>
      <c r="Q61" s="601" t="s">
        <v>109</v>
      </c>
      <c r="R61" s="600">
        <f t="shared" si="2"/>
        <v>15</v>
      </c>
      <c r="S61" s="601" t="s">
        <v>113</v>
      </c>
      <c r="T61" s="600">
        <f t="shared" si="3"/>
        <v>10</v>
      </c>
      <c r="U61" s="601" t="s">
        <v>116</v>
      </c>
      <c r="V61" s="600">
        <f t="shared" si="4"/>
        <v>15</v>
      </c>
      <c r="W61" s="601" t="s">
        <v>119</v>
      </c>
      <c r="X61" s="600">
        <f t="shared" si="5"/>
        <v>15</v>
      </c>
      <c r="Y61" s="601" t="s">
        <v>122</v>
      </c>
      <c r="Z61" s="600">
        <f t="shared" si="6"/>
        <v>10</v>
      </c>
      <c r="AA61" s="602">
        <f t="shared" si="7"/>
        <v>95</v>
      </c>
      <c r="AB61" s="603" t="str">
        <f t="shared" si="8"/>
        <v>Moderado</v>
      </c>
      <c r="AC61" s="604" t="s">
        <v>97</v>
      </c>
      <c r="AD61" s="605" t="str">
        <f t="shared" si="9"/>
        <v>Moderado</v>
      </c>
      <c r="AE61" s="606" t="str">
        <f t="shared" si="10"/>
        <v>50</v>
      </c>
      <c r="AF61" s="647"/>
      <c r="AG61" s="648"/>
      <c r="AH61" s="649"/>
      <c r="AI61" s="650"/>
      <c r="AJ61" s="611"/>
      <c r="AK61" s="611"/>
      <c r="AL61" s="651"/>
      <c r="AM61" s="650"/>
      <c r="AN61" s="623"/>
      <c r="AO61" s="623"/>
      <c r="AP61" s="652"/>
      <c r="AQ61" s="653"/>
      <c r="AR61" s="654"/>
      <c r="AS61" s="655"/>
    </row>
    <row r="62" spans="2:45" s="60" customFormat="1" ht="30" hidden="1" x14ac:dyDescent="0.25">
      <c r="B62" s="629"/>
      <c r="C62" s="423"/>
      <c r="D62" s="645"/>
      <c r="E62" s="646"/>
      <c r="F62" s="656" t="s">
        <v>832</v>
      </c>
      <c r="G62" s="656" t="s">
        <v>435</v>
      </c>
      <c r="H62" s="656" t="s">
        <v>578</v>
      </c>
      <c r="I62" s="656" t="s">
        <v>1316</v>
      </c>
      <c r="J62" s="656" t="s">
        <v>1317</v>
      </c>
      <c r="K62" s="656" t="s">
        <v>1318</v>
      </c>
      <c r="L62" s="656" t="s">
        <v>1319</v>
      </c>
      <c r="M62" s="599" t="s">
        <v>100</v>
      </c>
      <c r="N62" s="600">
        <f t="shared" si="0"/>
        <v>15</v>
      </c>
      <c r="O62" s="601" t="s">
        <v>106</v>
      </c>
      <c r="P62" s="600">
        <f t="shared" si="1"/>
        <v>15</v>
      </c>
      <c r="Q62" s="601" t="s">
        <v>109</v>
      </c>
      <c r="R62" s="600">
        <f t="shared" si="2"/>
        <v>15</v>
      </c>
      <c r="S62" s="601" t="s">
        <v>112</v>
      </c>
      <c r="T62" s="600">
        <f t="shared" si="3"/>
        <v>15</v>
      </c>
      <c r="U62" s="601" t="s">
        <v>116</v>
      </c>
      <c r="V62" s="600">
        <f t="shared" si="4"/>
        <v>15</v>
      </c>
      <c r="W62" s="601" t="s">
        <v>119</v>
      </c>
      <c r="X62" s="600">
        <f t="shared" si="5"/>
        <v>15</v>
      </c>
      <c r="Y62" s="601" t="s">
        <v>122</v>
      </c>
      <c r="Z62" s="600">
        <f t="shared" si="6"/>
        <v>10</v>
      </c>
      <c r="AA62" s="602">
        <f t="shared" si="7"/>
        <v>100</v>
      </c>
      <c r="AB62" s="603" t="str">
        <f t="shared" si="8"/>
        <v>Fuerte</v>
      </c>
      <c r="AC62" s="604" t="s">
        <v>27</v>
      </c>
      <c r="AD62" s="605" t="str">
        <f t="shared" si="9"/>
        <v>Moderado</v>
      </c>
      <c r="AE62" s="606" t="str">
        <f t="shared" si="10"/>
        <v>50</v>
      </c>
      <c r="AF62" s="647"/>
      <c r="AG62" s="648"/>
      <c r="AH62" s="649"/>
      <c r="AI62" s="650"/>
      <c r="AJ62" s="611"/>
      <c r="AK62" s="611"/>
      <c r="AL62" s="651"/>
      <c r="AM62" s="650"/>
      <c r="AN62" s="612"/>
      <c r="AO62" s="612"/>
      <c r="AP62" s="652"/>
      <c r="AQ62" s="653"/>
      <c r="AR62" s="654"/>
      <c r="AS62" s="655"/>
    </row>
    <row r="63" spans="2:45" s="60" customFormat="1" ht="46.5" hidden="1" customHeight="1" x14ac:dyDescent="0.25">
      <c r="B63" s="629"/>
      <c r="C63" s="423"/>
      <c r="D63" s="645"/>
      <c r="E63" s="646"/>
      <c r="F63" s="656" t="s">
        <v>1320</v>
      </c>
      <c r="G63" s="656" t="s">
        <v>429</v>
      </c>
      <c r="H63" s="656" t="s">
        <v>1390</v>
      </c>
      <c r="I63" s="664" t="s">
        <v>1120</v>
      </c>
      <c r="J63" s="664" t="s">
        <v>1321</v>
      </c>
      <c r="K63" s="664" t="s">
        <v>1322</v>
      </c>
      <c r="L63" s="656" t="s">
        <v>1390</v>
      </c>
      <c r="M63" s="599" t="s">
        <v>100</v>
      </c>
      <c r="N63" s="600">
        <f t="shared" si="0"/>
        <v>15</v>
      </c>
      <c r="O63" s="601" t="s">
        <v>645</v>
      </c>
      <c r="P63" s="600">
        <f t="shared" si="1"/>
        <v>15</v>
      </c>
      <c r="Q63" s="601" t="s">
        <v>646</v>
      </c>
      <c r="R63" s="600">
        <f t="shared" si="2"/>
        <v>15</v>
      </c>
      <c r="S63" s="601" t="s">
        <v>647</v>
      </c>
      <c r="T63" s="600">
        <f t="shared" si="3"/>
        <v>15</v>
      </c>
      <c r="U63" s="601" t="s">
        <v>648</v>
      </c>
      <c r="V63" s="600">
        <f t="shared" si="4"/>
        <v>15</v>
      </c>
      <c r="W63" s="601" t="s">
        <v>119</v>
      </c>
      <c r="X63" s="600">
        <f t="shared" si="5"/>
        <v>15</v>
      </c>
      <c r="Y63" s="601" t="s">
        <v>650</v>
      </c>
      <c r="Z63" s="600">
        <f t="shared" si="6"/>
        <v>10</v>
      </c>
      <c r="AA63" s="602">
        <f t="shared" si="7"/>
        <v>100</v>
      </c>
      <c r="AB63" s="603" t="str">
        <f t="shared" si="8"/>
        <v>Fuerte</v>
      </c>
      <c r="AC63" s="604" t="s">
        <v>97</v>
      </c>
      <c r="AD63" s="605" t="str">
        <f t="shared" si="9"/>
        <v>Fuerte</v>
      </c>
      <c r="AE63" s="606" t="str">
        <f t="shared" si="10"/>
        <v>100</v>
      </c>
      <c r="AF63" s="647"/>
      <c r="AG63" s="648"/>
      <c r="AH63" s="649"/>
      <c r="AI63" s="650"/>
      <c r="AJ63" s="611"/>
      <c r="AK63" s="611"/>
      <c r="AL63" s="651"/>
      <c r="AM63" s="650"/>
      <c r="AN63" s="652"/>
      <c r="AO63" s="652"/>
      <c r="AP63" s="652"/>
      <c r="AQ63" s="653"/>
      <c r="AR63" s="654"/>
      <c r="AS63" s="655"/>
    </row>
    <row r="64" spans="2:45" s="60" customFormat="1" ht="63.75" hidden="1" x14ac:dyDescent="0.25">
      <c r="B64" s="629"/>
      <c r="C64" s="423"/>
      <c r="D64" s="645"/>
      <c r="E64" s="646"/>
      <c r="F64" s="656" t="s">
        <v>1323</v>
      </c>
      <c r="G64" s="656" t="s">
        <v>445</v>
      </c>
      <c r="H64" s="665" t="s">
        <v>580</v>
      </c>
      <c r="I64" s="663" t="s">
        <v>581</v>
      </c>
      <c r="J64" s="663" t="s">
        <v>582</v>
      </c>
      <c r="K64" s="663" t="s">
        <v>583</v>
      </c>
      <c r="L64" s="663" t="s">
        <v>1324</v>
      </c>
      <c r="M64" s="599" t="s">
        <v>100</v>
      </c>
      <c r="N64" s="600">
        <f t="shared" si="0"/>
        <v>15</v>
      </c>
      <c r="O64" s="601" t="s">
        <v>106</v>
      </c>
      <c r="P64" s="600">
        <f t="shared" si="1"/>
        <v>15</v>
      </c>
      <c r="Q64" s="601" t="s">
        <v>109</v>
      </c>
      <c r="R64" s="600">
        <f t="shared" si="2"/>
        <v>15</v>
      </c>
      <c r="S64" s="601" t="s">
        <v>112</v>
      </c>
      <c r="T64" s="600">
        <f t="shared" si="3"/>
        <v>15</v>
      </c>
      <c r="U64" s="601" t="s">
        <v>116</v>
      </c>
      <c r="V64" s="600">
        <f t="shared" si="4"/>
        <v>15</v>
      </c>
      <c r="W64" s="601" t="s">
        <v>119</v>
      </c>
      <c r="X64" s="600">
        <f t="shared" si="5"/>
        <v>15</v>
      </c>
      <c r="Y64" s="601" t="s">
        <v>122</v>
      </c>
      <c r="Z64" s="600">
        <f t="shared" si="6"/>
        <v>10</v>
      </c>
      <c r="AA64" s="602">
        <f t="shared" si="7"/>
        <v>100</v>
      </c>
      <c r="AB64" s="603" t="str">
        <f t="shared" si="8"/>
        <v>Fuerte</v>
      </c>
      <c r="AC64" s="604" t="s">
        <v>97</v>
      </c>
      <c r="AD64" s="605" t="str">
        <f t="shared" si="9"/>
        <v>Fuerte</v>
      </c>
      <c r="AE64" s="606" t="str">
        <f t="shared" si="10"/>
        <v>100</v>
      </c>
      <c r="AF64" s="647"/>
      <c r="AG64" s="648"/>
      <c r="AH64" s="649"/>
      <c r="AI64" s="650"/>
      <c r="AJ64" s="611"/>
      <c r="AK64" s="611"/>
      <c r="AL64" s="651"/>
      <c r="AM64" s="650"/>
      <c r="AN64" s="623"/>
      <c r="AO64" s="623"/>
      <c r="AP64" s="652"/>
      <c r="AQ64" s="653"/>
      <c r="AR64" s="654"/>
      <c r="AS64" s="655"/>
    </row>
    <row r="65" spans="2:45" s="60" customFormat="1" ht="102" hidden="1" x14ac:dyDescent="0.25">
      <c r="B65" s="629"/>
      <c r="C65" s="423"/>
      <c r="D65" s="645"/>
      <c r="E65" s="646"/>
      <c r="F65" s="656" t="s">
        <v>846</v>
      </c>
      <c r="G65" s="666" t="s">
        <v>435</v>
      </c>
      <c r="H65" s="667" t="s">
        <v>1101</v>
      </c>
      <c r="I65" s="668" t="s">
        <v>1325</v>
      </c>
      <c r="J65" s="668" t="s">
        <v>1326</v>
      </c>
      <c r="K65" s="668" t="s">
        <v>1327</v>
      </c>
      <c r="L65" s="659" t="s">
        <v>1328</v>
      </c>
      <c r="M65" s="599" t="s">
        <v>100</v>
      </c>
      <c r="N65" s="600">
        <f t="shared" si="0"/>
        <v>15</v>
      </c>
      <c r="O65" s="601" t="s">
        <v>106</v>
      </c>
      <c r="P65" s="600">
        <f t="shared" si="1"/>
        <v>15</v>
      </c>
      <c r="Q65" s="601" t="s">
        <v>109</v>
      </c>
      <c r="R65" s="600">
        <f t="shared" si="2"/>
        <v>15</v>
      </c>
      <c r="S65" s="601" t="s">
        <v>112</v>
      </c>
      <c r="T65" s="600">
        <f t="shared" si="3"/>
        <v>15</v>
      </c>
      <c r="U65" s="601" t="s">
        <v>116</v>
      </c>
      <c r="V65" s="600">
        <f t="shared" si="4"/>
        <v>15</v>
      </c>
      <c r="W65" s="601" t="s">
        <v>119</v>
      </c>
      <c r="X65" s="600">
        <f t="shared" si="5"/>
        <v>15</v>
      </c>
      <c r="Y65" s="601" t="s">
        <v>122</v>
      </c>
      <c r="Z65" s="600">
        <f t="shared" si="6"/>
        <v>10</v>
      </c>
      <c r="AA65" s="602">
        <f t="shared" si="7"/>
        <v>100</v>
      </c>
      <c r="AB65" s="603" t="str">
        <f t="shared" si="8"/>
        <v>Fuerte</v>
      </c>
      <c r="AC65" s="604" t="s">
        <v>97</v>
      </c>
      <c r="AD65" s="605" t="str">
        <f t="shared" si="9"/>
        <v>Fuerte</v>
      </c>
      <c r="AE65" s="606" t="str">
        <f t="shared" si="10"/>
        <v>100</v>
      </c>
      <c r="AF65" s="647"/>
      <c r="AG65" s="648"/>
      <c r="AH65" s="649"/>
      <c r="AI65" s="650"/>
      <c r="AJ65" s="660"/>
      <c r="AK65" s="660"/>
      <c r="AL65" s="651"/>
      <c r="AM65" s="650"/>
      <c r="AN65" s="661"/>
      <c r="AO65" s="661"/>
      <c r="AP65" s="652"/>
      <c r="AQ65" s="653"/>
      <c r="AR65" s="654"/>
      <c r="AS65" s="655"/>
    </row>
    <row r="66" spans="2:45" s="60" customFormat="1" ht="38.25" hidden="1" x14ac:dyDescent="0.25">
      <c r="B66" s="629"/>
      <c r="C66" s="423"/>
      <c r="D66" s="645"/>
      <c r="E66" s="646"/>
      <c r="F66" s="656" t="s">
        <v>833</v>
      </c>
      <c r="G66" s="656" t="s">
        <v>429</v>
      </c>
      <c r="H66" s="656" t="s">
        <v>1329</v>
      </c>
      <c r="I66" s="656" t="s">
        <v>585</v>
      </c>
      <c r="J66" s="665" t="s">
        <v>1330</v>
      </c>
      <c r="K66" s="665" t="s">
        <v>1301</v>
      </c>
      <c r="L66" s="665" t="s">
        <v>1331</v>
      </c>
      <c r="M66" s="599" t="s">
        <v>100</v>
      </c>
      <c r="N66" s="600">
        <f t="shared" si="0"/>
        <v>15</v>
      </c>
      <c r="O66" s="601" t="s">
        <v>106</v>
      </c>
      <c r="P66" s="600">
        <f t="shared" si="1"/>
        <v>15</v>
      </c>
      <c r="Q66" s="601" t="s">
        <v>109</v>
      </c>
      <c r="R66" s="600">
        <f t="shared" si="2"/>
        <v>15</v>
      </c>
      <c r="S66" s="601" t="s">
        <v>112</v>
      </c>
      <c r="T66" s="600">
        <f t="shared" si="3"/>
        <v>15</v>
      </c>
      <c r="U66" s="601" t="s">
        <v>116</v>
      </c>
      <c r="V66" s="600">
        <f t="shared" si="4"/>
        <v>15</v>
      </c>
      <c r="W66" s="601" t="s">
        <v>119</v>
      </c>
      <c r="X66" s="600">
        <f t="shared" si="5"/>
        <v>15</v>
      </c>
      <c r="Y66" s="601" t="s">
        <v>122</v>
      </c>
      <c r="Z66" s="600">
        <f t="shared" si="6"/>
        <v>10</v>
      </c>
      <c r="AA66" s="602">
        <f t="shared" si="7"/>
        <v>100</v>
      </c>
      <c r="AB66" s="603" t="str">
        <f t="shared" si="8"/>
        <v>Fuerte</v>
      </c>
      <c r="AC66" s="604" t="s">
        <v>97</v>
      </c>
      <c r="AD66" s="605" t="str">
        <f t="shared" si="9"/>
        <v>Fuerte</v>
      </c>
      <c r="AE66" s="606" t="str">
        <f t="shared" si="10"/>
        <v>100</v>
      </c>
      <c r="AF66" s="647"/>
      <c r="AG66" s="648"/>
      <c r="AH66" s="649"/>
      <c r="AI66" s="650"/>
      <c r="AJ66" s="611"/>
      <c r="AK66" s="611"/>
      <c r="AL66" s="651"/>
      <c r="AM66" s="650"/>
      <c r="AN66" s="612"/>
      <c r="AO66" s="612"/>
      <c r="AP66" s="652"/>
      <c r="AQ66" s="653"/>
      <c r="AR66" s="654"/>
      <c r="AS66" s="655"/>
    </row>
    <row r="67" spans="2:45" s="60" customFormat="1" ht="38.25" hidden="1" x14ac:dyDescent="0.25">
      <c r="B67" s="629"/>
      <c r="C67" s="423"/>
      <c r="D67" s="645"/>
      <c r="E67" s="646"/>
      <c r="F67" s="656" t="s">
        <v>833</v>
      </c>
      <c r="G67" s="656" t="s">
        <v>429</v>
      </c>
      <c r="H67" s="669" t="s">
        <v>591</v>
      </c>
      <c r="I67" s="669" t="s">
        <v>1332</v>
      </c>
      <c r="J67" s="669" t="s">
        <v>1303</v>
      </c>
      <c r="K67" s="669" t="s">
        <v>1304</v>
      </c>
      <c r="L67" s="656" t="s">
        <v>1333</v>
      </c>
      <c r="M67" s="599" t="s">
        <v>100</v>
      </c>
      <c r="N67" s="600">
        <f t="shared" si="0"/>
        <v>15</v>
      </c>
      <c r="O67" s="601" t="s">
        <v>106</v>
      </c>
      <c r="P67" s="600">
        <f t="shared" si="1"/>
        <v>15</v>
      </c>
      <c r="Q67" s="601" t="s">
        <v>109</v>
      </c>
      <c r="R67" s="600">
        <f t="shared" si="2"/>
        <v>15</v>
      </c>
      <c r="S67" s="601" t="s">
        <v>112</v>
      </c>
      <c r="T67" s="600">
        <f t="shared" si="3"/>
        <v>15</v>
      </c>
      <c r="U67" s="601" t="s">
        <v>116</v>
      </c>
      <c r="V67" s="600">
        <f t="shared" si="4"/>
        <v>15</v>
      </c>
      <c r="W67" s="601" t="s">
        <v>119</v>
      </c>
      <c r="X67" s="600">
        <f t="shared" si="5"/>
        <v>15</v>
      </c>
      <c r="Y67" s="601" t="s">
        <v>122</v>
      </c>
      <c r="Z67" s="600">
        <f t="shared" si="6"/>
        <v>10</v>
      </c>
      <c r="AA67" s="602">
        <f t="shared" si="7"/>
        <v>100</v>
      </c>
      <c r="AB67" s="603" t="str">
        <f t="shared" si="8"/>
        <v>Fuerte</v>
      </c>
      <c r="AC67" s="604" t="s">
        <v>97</v>
      </c>
      <c r="AD67" s="605" t="str">
        <f t="shared" si="9"/>
        <v>Fuerte</v>
      </c>
      <c r="AE67" s="606" t="str">
        <f t="shared" si="10"/>
        <v>100</v>
      </c>
      <c r="AF67" s="647"/>
      <c r="AG67" s="648"/>
      <c r="AH67" s="649"/>
      <c r="AI67" s="650"/>
      <c r="AJ67" s="611"/>
      <c r="AK67" s="611"/>
      <c r="AL67" s="651"/>
      <c r="AM67" s="650"/>
      <c r="AN67" s="623"/>
      <c r="AO67" s="623"/>
      <c r="AP67" s="652"/>
      <c r="AQ67" s="653"/>
      <c r="AR67" s="654"/>
      <c r="AS67" s="655"/>
    </row>
    <row r="68" spans="2:45" s="60" customFormat="1" ht="63.75" hidden="1" x14ac:dyDescent="0.25">
      <c r="B68" s="629"/>
      <c r="C68" s="423"/>
      <c r="D68" s="645"/>
      <c r="E68" s="646"/>
      <c r="F68" s="656" t="s">
        <v>848</v>
      </c>
      <c r="G68" s="656" t="s">
        <v>429</v>
      </c>
      <c r="H68" s="669"/>
      <c r="I68" s="669"/>
      <c r="J68" s="669"/>
      <c r="K68" s="669" t="s">
        <v>1391</v>
      </c>
      <c r="L68" s="656" t="s">
        <v>699</v>
      </c>
      <c r="M68" s="599" t="s">
        <v>102</v>
      </c>
      <c r="N68" s="600">
        <f t="shared" si="0"/>
        <v>0</v>
      </c>
      <c r="O68" s="601" t="s">
        <v>107</v>
      </c>
      <c r="P68" s="600">
        <f t="shared" si="1"/>
        <v>0</v>
      </c>
      <c r="Q68" s="601" t="s">
        <v>110</v>
      </c>
      <c r="R68" s="600">
        <f t="shared" si="2"/>
        <v>0</v>
      </c>
      <c r="S68" s="601" t="s">
        <v>114</v>
      </c>
      <c r="T68" s="600">
        <f t="shared" si="3"/>
        <v>0</v>
      </c>
      <c r="U68" s="601" t="s">
        <v>117</v>
      </c>
      <c r="V68" s="600">
        <f t="shared" si="4"/>
        <v>0</v>
      </c>
      <c r="W68" s="601" t="s">
        <v>120</v>
      </c>
      <c r="X68" s="600">
        <f t="shared" si="5"/>
        <v>0</v>
      </c>
      <c r="Y68" s="601" t="s">
        <v>124</v>
      </c>
      <c r="Z68" s="600">
        <f t="shared" si="6"/>
        <v>0</v>
      </c>
      <c r="AA68" s="602">
        <f t="shared" si="7"/>
        <v>0</v>
      </c>
      <c r="AB68" s="603" t="str">
        <f t="shared" si="8"/>
        <v>Débil</v>
      </c>
      <c r="AC68" s="604" t="s">
        <v>103</v>
      </c>
      <c r="AD68" s="605" t="str">
        <f t="shared" si="9"/>
        <v>Débil</v>
      </c>
      <c r="AE68" s="606" t="str">
        <f t="shared" si="10"/>
        <v>0</v>
      </c>
      <c r="AF68" s="647"/>
      <c r="AG68" s="648"/>
      <c r="AH68" s="649"/>
      <c r="AI68" s="650"/>
      <c r="AJ68" s="660"/>
      <c r="AK68" s="660"/>
      <c r="AL68" s="651"/>
      <c r="AM68" s="650"/>
      <c r="AN68" s="661"/>
      <c r="AO68" s="661"/>
      <c r="AP68" s="652"/>
      <c r="AQ68" s="653"/>
      <c r="AR68" s="654"/>
      <c r="AS68" s="655"/>
    </row>
    <row r="69" spans="2:45" s="60" customFormat="1" ht="63.75" hidden="1" x14ac:dyDescent="0.25">
      <c r="B69" s="629"/>
      <c r="C69" s="423"/>
      <c r="D69" s="645"/>
      <c r="E69" s="646"/>
      <c r="F69" s="656" t="s">
        <v>849</v>
      </c>
      <c r="G69" s="666" t="s">
        <v>429</v>
      </c>
      <c r="H69" s="670" t="s">
        <v>430</v>
      </c>
      <c r="I69" s="659" t="s">
        <v>1882</v>
      </c>
      <c r="J69" s="666" t="s">
        <v>1875</v>
      </c>
      <c r="K69" s="659" t="s">
        <v>1883</v>
      </c>
      <c r="L69" s="666" t="s">
        <v>434</v>
      </c>
      <c r="M69" s="599" t="s">
        <v>100</v>
      </c>
      <c r="N69" s="600">
        <f t="shared" si="0"/>
        <v>15</v>
      </c>
      <c r="O69" s="601" t="s">
        <v>106</v>
      </c>
      <c r="P69" s="600">
        <f t="shared" si="1"/>
        <v>15</v>
      </c>
      <c r="Q69" s="601" t="s">
        <v>109</v>
      </c>
      <c r="R69" s="600">
        <f t="shared" si="2"/>
        <v>15</v>
      </c>
      <c r="S69" s="601" t="s">
        <v>112</v>
      </c>
      <c r="T69" s="600">
        <f t="shared" si="3"/>
        <v>15</v>
      </c>
      <c r="U69" s="601" t="s">
        <v>116</v>
      </c>
      <c r="V69" s="600">
        <f t="shared" si="4"/>
        <v>15</v>
      </c>
      <c r="W69" s="601" t="s">
        <v>119</v>
      </c>
      <c r="X69" s="600">
        <f t="shared" si="5"/>
        <v>15</v>
      </c>
      <c r="Y69" s="601" t="s">
        <v>122</v>
      </c>
      <c r="Z69" s="600">
        <f t="shared" si="6"/>
        <v>10</v>
      </c>
      <c r="AA69" s="602">
        <f t="shared" si="7"/>
        <v>100</v>
      </c>
      <c r="AB69" s="603" t="str">
        <f t="shared" si="8"/>
        <v>Fuerte</v>
      </c>
      <c r="AC69" s="604" t="s">
        <v>97</v>
      </c>
      <c r="AD69" s="605" t="str">
        <f t="shared" si="9"/>
        <v>Fuerte</v>
      </c>
      <c r="AE69" s="606" t="str">
        <f t="shared" si="10"/>
        <v>100</v>
      </c>
      <c r="AF69" s="647"/>
      <c r="AG69" s="648"/>
      <c r="AH69" s="649"/>
      <c r="AI69" s="650"/>
      <c r="AJ69" s="660"/>
      <c r="AK69" s="660"/>
      <c r="AL69" s="651"/>
      <c r="AM69" s="650"/>
      <c r="AN69" s="661"/>
      <c r="AO69" s="661"/>
      <c r="AP69" s="652"/>
      <c r="AQ69" s="653"/>
      <c r="AR69" s="654"/>
      <c r="AS69" s="655"/>
    </row>
    <row r="70" spans="2:45" s="60" customFormat="1" ht="51" hidden="1" x14ac:dyDescent="0.25">
      <c r="B70" s="629"/>
      <c r="C70" s="423"/>
      <c r="D70" s="645"/>
      <c r="E70" s="646"/>
      <c r="F70" s="656" t="s">
        <v>850</v>
      </c>
      <c r="G70" s="656" t="s">
        <v>445</v>
      </c>
      <c r="H70" s="656" t="s">
        <v>1048</v>
      </c>
      <c r="I70" s="656" t="s">
        <v>1334</v>
      </c>
      <c r="J70" s="656" t="s">
        <v>1064</v>
      </c>
      <c r="K70" s="656" t="s">
        <v>1335</v>
      </c>
      <c r="L70" s="656" t="s">
        <v>1334</v>
      </c>
      <c r="M70" s="599" t="s">
        <v>100</v>
      </c>
      <c r="N70" s="600">
        <f t="shared" si="0"/>
        <v>15</v>
      </c>
      <c r="O70" s="601" t="s">
        <v>106</v>
      </c>
      <c r="P70" s="600">
        <f t="shared" si="1"/>
        <v>15</v>
      </c>
      <c r="Q70" s="601" t="s">
        <v>109</v>
      </c>
      <c r="R70" s="600">
        <f t="shared" si="2"/>
        <v>15</v>
      </c>
      <c r="S70" s="601" t="s">
        <v>113</v>
      </c>
      <c r="T70" s="600">
        <f t="shared" si="3"/>
        <v>10</v>
      </c>
      <c r="U70" s="601" t="s">
        <v>116</v>
      </c>
      <c r="V70" s="600">
        <f t="shared" si="4"/>
        <v>15</v>
      </c>
      <c r="W70" s="601" t="s">
        <v>119</v>
      </c>
      <c r="X70" s="600">
        <f t="shared" si="5"/>
        <v>15</v>
      </c>
      <c r="Y70" s="601" t="s">
        <v>122</v>
      </c>
      <c r="Z70" s="600">
        <f t="shared" si="6"/>
        <v>10</v>
      </c>
      <c r="AA70" s="602">
        <f t="shared" si="7"/>
        <v>95</v>
      </c>
      <c r="AB70" s="603" t="str">
        <f t="shared" si="8"/>
        <v>Moderado</v>
      </c>
      <c r="AC70" s="604" t="s">
        <v>97</v>
      </c>
      <c r="AD70" s="605" t="str">
        <f t="shared" si="9"/>
        <v>Moderado</v>
      </c>
      <c r="AE70" s="606" t="str">
        <f t="shared" si="10"/>
        <v>50</v>
      </c>
      <c r="AF70" s="647"/>
      <c r="AG70" s="648"/>
      <c r="AH70" s="649"/>
      <c r="AI70" s="650"/>
      <c r="AJ70" s="660"/>
      <c r="AK70" s="660"/>
      <c r="AL70" s="651"/>
      <c r="AM70" s="650"/>
      <c r="AN70" s="661"/>
      <c r="AO70" s="661"/>
      <c r="AP70" s="652"/>
      <c r="AQ70" s="653"/>
      <c r="AR70" s="654"/>
      <c r="AS70" s="655"/>
    </row>
    <row r="71" spans="2:45" s="60" customFormat="1" ht="30" hidden="1" x14ac:dyDescent="0.25">
      <c r="B71" s="629"/>
      <c r="C71" s="423"/>
      <c r="D71" s="645"/>
      <c r="E71" s="646"/>
      <c r="F71" s="656" t="s">
        <v>1095</v>
      </c>
      <c r="G71" s="656" t="s">
        <v>468</v>
      </c>
      <c r="H71" s="656" t="s">
        <v>1096</v>
      </c>
      <c r="I71" s="656" t="s">
        <v>1309</v>
      </c>
      <c r="J71" s="656" t="s">
        <v>1336</v>
      </c>
      <c r="K71" s="656" t="s">
        <v>1097</v>
      </c>
      <c r="L71" s="656" t="s">
        <v>1337</v>
      </c>
      <c r="M71" s="599" t="s">
        <v>100</v>
      </c>
      <c r="N71" s="600">
        <f t="shared" si="0"/>
        <v>15</v>
      </c>
      <c r="O71" s="601" t="s">
        <v>106</v>
      </c>
      <c r="P71" s="600">
        <f t="shared" si="1"/>
        <v>15</v>
      </c>
      <c r="Q71" s="601" t="s">
        <v>109</v>
      </c>
      <c r="R71" s="600">
        <f t="shared" si="2"/>
        <v>15</v>
      </c>
      <c r="S71" s="601" t="s">
        <v>112</v>
      </c>
      <c r="T71" s="600">
        <f t="shared" si="3"/>
        <v>15</v>
      </c>
      <c r="U71" s="601" t="s">
        <v>116</v>
      </c>
      <c r="V71" s="600">
        <f t="shared" si="4"/>
        <v>15</v>
      </c>
      <c r="W71" s="601" t="s">
        <v>119</v>
      </c>
      <c r="X71" s="600">
        <f t="shared" si="5"/>
        <v>15</v>
      </c>
      <c r="Y71" s="601" t="s">
        <v>122</v>
      </c>
      <c r="Z71" s="600">
        <f t="shared" si="6"/>
        <v>10</v>
      </c>
      <c r="AA71" s="602">
        <f t="shared" si="7"/>
        <v>100</v>
      </c>
      <c r="AB71" s="603" t="str">
        <f t="shared" si="8"/>
        <v>Fuerte</v>
      </c>
      <c r="AC71" s="604" t="s">
        <v>97</v>
      </c>
      <c r="AD71" s="605" t="str">
        <f t="shared" si="9"/>
        <v>Fuerte</v>
      </c>
      <c r="AE71" s="606" t="str">
        <f t="shared" si="10"/>
        <v>100</v>
      </c>
      <c r="AF71" s="647"/>
      <c r="AG71" s="648"/>
      <c r="AH71" s="649"/>
      <c r="AI71" s="650"/>
      <c r="AJ71" s="660"/>
      <c r="AK71" s="660"/>
      <c r="AL71" s="651"/>
      <c r="AM71" s="650"/>
      <c r="AN71" s="661"/>
      <c r="AO71" s="661"/>
      <c r="AP71" s="652"/>
      <c r="AQ71" s="653"/>
      <c r="AR71" s="654"/>
      <c r="AS71" s="655"/>
    </row>
    <row r="72" spans="2:45" s="60" customFormat="1" ht="51" hidden="1" x14ac:dyDescent="0.25">
      <c r="B72" s="629"/>
      <c r="C72" s="423"/>
      <c r="D72" s="645"/>
      <c r="E72" s="646"/>
      <c r="F72" s="656" t="s">
        <v>1884</v>
      </c>
      <c r="G72" s="671" t="s">
        <v>435</v>
      </c>
      <c r="H72" s="669" t="s">
        <v>1885</v>
      </c>
      <c r="I72" s="503" t="s">
        <v>1822</v>
      </c>
      <c r="J72" s="503" t="s">
        <v>1823</v>
      </c>
      <c r="K72" s="503" t="s">
        <v>1824</v>
      </c>
      <c r="L72" s="666" t="s">
        <v>1825</v>
      </c>
      <c r="M72" s="599" t="s">
        <v>644</v>
      </c>
      <c r="N72" s="600">
        <f t="shared" si="0"/>
        <v>15</v>
      </c>
      <c r="O72" s="601" t="s">
        <v>645</v>
      </c>
      <c r="P72" s="600">
        <f t="shared" si="1"/>
        <v>15</v>
      </c>
      <c r="Q72" s="601" t="s">
        <v>109</v>
      </c>
      <c r="R72" s="600">
        <f t="shared" si="2"/>
        <v>15</v>
      </c>
      <c r="S72" s="601" t="s">
        <v>647</v>
      </c>
      <c r="T72" s="600">
        <f t="shared" si="3"/>
        <v>15</v>
      </c>
      <c r="U72" s="601" t="s">
        <v>648</v>
      </c>
      <c r="V72" s="600">
        <f t="shared" si="4"/>
        <v>15</v>
      </c>
      <c r="W72" s="601" t="s">
        <v>649</v>
      </c>
      <c r="X72" s="600">
        <f t="shared" si="5"/>
        <v>15</v>
      </c>
      <c r="Y72" s="601" t="s">
        <v>650</v>
      </c>
      <c r="Z72" s="600">
        <f t="shared" si="6"/>
        <v>10</v>
      </c>
      <c r="AA72" s="602">
        <f t="shared" si="7"/>
        <v>100</v>
      </c>
      <c r="AB72" s="603" t="str">
        <f t="shared" si="8"/>
        <v>Fuerte</v>
      </c>
      <c r="AC72" s="604" t="s">
        <v>97</v>
      </c>
      <c r="AD72" s="605" t="str">
        <f t="shared" si="9"/>
        <v>Fuerte</v>
      </c>
      <c r="AE72" s="606" t="str">
        <f t="shared" si="10"/>
        <v>100</v>
      </c>
      <c r="AF72" s="647"/>
      <c r="AG72" s="648"/>
      <c r="AH72" s="649"/>
      <c r="AI72" s="650"/>
      <c r="AJ72" s="660"/>
      <c r="AK72" s="660"/>
      <c r="AL72" s="651"/>
      <c r="AM72" s="650"/>
      <c r="AN72" s="661"/>
      <c r="AO72" s="661"/>
      <c r="AP72" s="652"/>
      <c r="AQ72" s="653"/>
      <c r="AR72" s="654"/>
      <c r="AS72" s="655"/>
    </row>
    <row r="73" spans="2:45" s="60" customFormat="1" ht="38.25" hidden="1" x14ac:dyDescent="0.25">
      <c r="B73" s="629"/>
      <c r="C73" s="423"/>
      <c r="D73" s="645"/>
      <c r="E73" s="646"/>
      <c r="F73" s="656" t="s">
        <v>856</v>
      </c>
      <c r="G73" s="666" t="s">
        <v>1926</v>
      </c>
      <c r="H73" s="670" t="s">
        <v>1983</v>
      </c>
      <c r="I73" s="670" t="s">
        <v>1984</v>
      </c>
      <c r="J73" s="670" t="s">
        <v>1985</v>
      </c>
      <c r="K73" s="670" t="s">
        <v>1986</v>
      </c>
      <c r="L73" s="666" t="s">
        <v>699</v>
      </c>
      <c r="M73" s="599" t="s">
        <v>644</v>
      </c>
      <c r="N73" s="600">
        <f t="shared" si="0"/>
        <v>15</v>
      </c>
      <c r="O73" s="601" t="s">
        <v>645</v>
      </c>
      <c r="P73" s="600">
        <f t="shared" si="1"/>
        <v>15</v>
      </c>
      <c r="Q73" s="601" t="s">
        <v>646</v>
      </c>
      <c r="R73" s="600">
        <f t="shared" si="2"/>
        <v>15</v>
      </c>
      <c r="S73" s="601" t="s">
        <v>647</v>
      </c>
      <c r="T73" s="600">
        <f t="shared" si="3"/>
        <v>15</v>
      </c>
      <c r="U73" s="601" t="s">
        <v>648</v>
      </c>
      <c r="V73" s="600">
        <f t="shared" si="4"/>
        <v>15</v>
      </c>
      <c r="W73" s="601" t="s">
        <v>649</v>
      </c>
      <c r="X73" s="600">
        <f t="shared" si="5"/>
        <v>15</v>
      </c>
      <c r="Y73" s="601" t="s">
        <v>650</v>
      </c>
      <c r="Z73" s="600">
        <f t="shared" si="6"/>
        <v>10</v>
      </c>
      <c r="AA73" s="602">
        <f t="shared" si="7"/>
        <v>100</v>
      </c>
      <c r="AB73" s="603" t="str">
        <f t="shared" si="8"/>
        <v>Fuerte</v>
      </c>
      <c r="AC73" s="604" t="s">
        <v>97</v>
      </c>
      <c r="AD73" s="605" t="str">
        <f t="shared" si="9"/>
        <v>Fuerte</v>
      </c>
      <c r="AE73" s="606" t="str">
        <f t="shared" si="10"/>
        <v>100</v>
      </c>
      <c r="AF73" s="647"/>
      <c r="AG73" s="648"/>
      <c r="AH73" s="649"/>
      <c r="AI73" s="650"/>
      <c r="AJ73" s="660"/>
      <c r="AK73" s="660"/>
      <c r="AL73" s="651"/>
      <c r="AM73" s="650"/>
      <c r="AN73" s="661"/>
      <c r="AO73" s="661"/>
      <c r="AP73" s="652"/>
      <c r="AQ73" s="653"/>
      <c r="AR73" s="654"/>
      <c r="AS73" s="655"/>
    </row>
    <row r="74" spans="2:45" s="60" customFormat="1" ht="30" hidden="1" x14ac:dyDescent="0.25">
      <c r="B74" s="629"/>
      <c r="C74" s="423"/>
      <c r="D74" s="645"/>
      <c r="E74" s="646"/>
      <c r="F74" s="656" t="s">
        <v>852</v>
      </c>
      <c r="G74" s="656" t="s">
        <v>618</v>
      </c>
      <c r="H74" s="669"/>
      <c r="I74" s="669"/>
      <c r="J74" s="669"/>
      <c r="K74" s="669" t="s">
        <v>1199</v>
      </c>
      <c r="L74" s="659" t="s">
        <v>1207</v>
      </c>
      <c r="M74" s="599" t="s">
        <v>102</v>
      </c>
      <c r="N74" s="600">
        <f t="shared" si="0"/>
        <v>0</v>
      </c>
      <c r="O74" s="601" t="s">
        <v>107</v>
      </c>
      <c r="P74" s="600">
        <f t="shared" si="1"/>
        <v>0</v>
      </c>
      <c r="Q74" s="601" t="s">
        <v>110</v>
      </c>
      <c r="R74" s="600">
        <f t="shared" si="2"/>
        <v>0</v>
      </c>
      <c r="S74" s="601" t="s">
        <v>114</v>
      </c>
      <c r="T74" s="600">
        <f t="shared" si="3"/>
        <v>0</v>
      </c>
      <c r="U74" s="601" t="s">
        <v>117</v>
      </c>
      <c r="V74" s="600">
        <f t="shared" si="4"/>
        <v>0</v>
      </c>
      <c r="W74" s="601" t="s">
        <v>120</v>
      </c>
      <c r="X74" s="600">
        <f t="shared" si="5"/>
        <v>0</v>
      </c>
      <c r="Y74" s="601" t="s">
        <v>124</v>
      </c>
      <c r="Z74" s="600">
        <f t="shared" si="6"/>
        <v>0</v>
      </c>
      <c r="AA74" s="602">
        <f t="shared" si="7"/>
        <v>0</v>
      </c>
      <c r="AB74" s="603" t="str">
        <f t="shared" si="8"/>
        <v>Débil</v>
      </c>
      <c r="AC74" s="604" t="s">
        <v>103</v>
      </c>
      <c r="AD74" s="605" t="str">
        <f t="shared" si="9"/>
        <v>Débil</v>
      </c>
      <c r="AE74" s="606" t="str">
        <f t="shared" si="10"/>
        <v>0</v>
      </c>
      <c r="AF74" s="647"/>
      <c r="AG74" s="648"/>
      <c r="AH74" s="649"/>
      <c r="AI74" s="650"/>
      <c r="AJ74" s="660"/>
      <c r="AK74" s="660"/>
      <c r="AL74" s="651"/>
      <c r="AM74" s="650"/>
      <c r="AN74" s="661"/>
      <c r="AO74" s="661"/>
      <c r="AP74" s="652"/>
      <c r="AQ74" s="653"/>
      <c r="AR74" s="654"/>
      <c r="AS74" s="655"/>
    </row>
    <row r="75" spans="2:45" s="60" customFormat="1" ht="51" hidden="1" x14ac:dyDescent="0.25">
      <c r="B75" s="629"/>
      <c r="C75" s="423"/>
      <c r="D75" s="645"/>
      <c r="E75" s="646"/>
      <c r="F75" s="656" t="s">
        <v>864</v>
      </c>
      <c r="G75" s="656" t="s">
        <v>435</v>
      </c>
      <c r="H75" s="656" t="s">
        <v>1338</v>
      </c>
      <c r="I75" s="656" t="s">
        <v>1339</v>
      </c>
      <c r="J75" s="656" t="s">
        <v>1340</v>
      </c>
      <c r="K75" s="656" t="s">
        <v>1341</v>
      </c>
      <c r="L75" s="656" t="s">
        <v>1342</v>
      </c>
      <c r="M75" s="599" t="s">
        <v>100</v>
      </c>
      <c r="N75" s="600">
        <f t="shared" si="0"/>
        <v>15</v>
      </c>
      <c r="O75" s="601" t="s">
        <v>106</v>
      </c>
      <c r="P75" s="600">
        <f t="shared" si="1"/>
        <v>15</v>
      </c>
      <c r="Q75" s="601" t="s">
        <v>109</v>
      </c>
      <c r="R75" s="600">
        <f t="shared" si="2"/>
        <v>15</v>
      </c>
      <c r="S75" s="601" t="s">
        <v>112</v>
      </c>
      <c r="T75" s="600">
        <f t="shared" si="3"/>
        <v>15</v>
      </c>
      <c r="U75" s="601" t="s">
        <v>116</v>
      </c>
      <c r="V75" s="600">
        <f t="shared" si="4"/>
        <v>15</v>
      </c>
      <c r="W75" s="601" t="s">
        <v>119</v>
      </c>
      <c r="X75" s="600">
        <f t="shared" si="5"/>
        <v>15</v>
      </c>
      <c r="Y75" s="601" t="s">
        <v>122</v>
      </c>
      <c r="Z75" s="600">
        <f t="shared" si="6"/>
        <v>10</v>
      </c>
      <c r="AA75" s="602">
        <f t="shared" si="7"/>
        <v>100</v>
      </c>
      <c r="AB75" s="603" t="str">
        <f t="shared" si="8"/>
        <v>Fuerte</v>
      </c>
      <c r="AC75" s="604" t="s">
        <v>97</v>
      </c>
      <c r="AD75" s="605" t="str">
        <f t="shared" si="9"/>
        <v>Fuerte</v>
      </c>
      <c r="AE75" s="606" t="str">
        <f t="shared" si="10"/>
        <v>100</v>
      </c>
      <c r="AF75" s="647"/>
      <c r="AG75" s="648"/>
      <c r="AH75" s="649"/>
      <c r="AI75" s="650"/>
      <c r="AJ75" s="660"/>
      <c r="AK75" s="660"/>
      <c r="AL75" s="651"/>
      <c r="AM75" s="650"/>
      <c r="AN75" s="661"/>
      <c r="AO75" s="661"/>
      <c r="AP75" s="652"/>
      <c r="AQ75" s="653"/>
      <c r="AR75" s="654"/>
      <c r="AS75" s="655"/>
    </row>
    <row r="76" spans="2:45" s="60" customFormat="1" ht="89.25" hidden="1" x14ac:dyDescent="0.25">
      <c r="B76" s="629"/>
      <c r="C76" s="423"/>
      <c r="D76" s="645"/>
      <c r="E76" s="646"/>
      <c r="F76" s="656" t="s">
        <v>1114</v>
      </c>
      <c r="G76" s="628" t="s">
        <v>985</v>
      </c>
      <c r="H76" s="628" t="s">
        <v>1343</v>
      </c>
      <c r="I76" s="628" t="s">
        <v>1344</v>
      </c>
      <c r="J76" s="628" t="s">
        <v>1345</v>
      </c>
      <c r="K76" s="628" t="s">
        <v>1113</v>
      </c>
      <c r="L76" s="628" t="s">
        <v>1392</v>
      </c>
      <c r="M76" s="599" t="s">
        <v>644</v>
      </c>
      <c r="N76" s="600">
        <f t="shared" si="0"/>
        <v>15</v>
      </c>
      <c r="O76" s="601" t="s">
        <v>645</v>
      </c>
      <c r="P76" s="600">
        <f t="shared" si="1"/>
        <v>15</v>
      </c>
      <c r="Q76" s="601" t="s">
        <v>646</v>
      </c>
      <c r="R76" s="600">
        <f t="shared" si="2"/>
        <v>15</v>
      </c>
      <c r="S76" s="601" t="s">
        <v>113</v>
      </c>
      <c r="T76" s="600">
        <f t="shared" si="3"/>
        <v>10</v>
      </c>
      <c r="U76" s="601" t="s">
        <v>648</v>
      </c>
      <c r="V76" s="600">
        <f t="shared" si="4"/>
        <v>15</v>
      </c>
      <c r="W76" s="601" t="s">
        <v>649</v>
      </c>
      <c r="X76" s="600">
        <f t="shared" si="5"/>
        <v>15</v>
      </c>
      <c r="Y76" s="601" t="s">
        <v>650</v>
      </c>
      <c r="Z76" s="600">
        <f t="shared" si="6"/>
        <v>10</v>
      </c>
      <c r="AA76" s="602">
        <f t="shared" si="7"/>
        <v>95</v>
      </c>
      <c r="AB76" s="603" t="str">
        <f t="shared" si="8"/>
        <v>Moderado</v>
      </c>
      <c r="AC76" s="604" t="s">
        <v>27</v>
      </c>
      <c r="AD76" s="605" t="str">
        <f t="shared" si="9"/>
        <v>Moderado</v>
      </c>
      <c r="AE76" s="606" t="str">
        <f t="shared" si="10"/>
        <v>50</v>
      </c>
      <c r="AF76" s="647"/>
      <c r="AG76" s="648"/>
      <c r="AH76" s="649"/>
      <c r="AI76" s="650"/>
      <c r="AJ76" s="660"/>
      <c r="AK76" s="660"/>
      <c r="AL76" s="651"/>
      <c r="AM76" s="650"/>
      <c r="AN76" s="661"/>
      <c r="AO76" s="661"/>
      <c r="AP76" s="652"/>
      <c r="AQ76" s="653"/>
      <c r="AR76" s="654"/>
      <c r="AS76" s="655"/>
    </row>
    <row r="77" spans="2:45" s="60" customFormat="1" ht="38.25" hidden="1" x14ac:dyDescent="0.25">
      <c r="B77" s="629"/>
      <c r="C77" s="423"/>
      <c r="D77" s="645"/>
      <c r="E77" s="646"/>
      <c r="F77" s="656" t="s">
        <v>854</v>
      </c>
      <c r="G77" s="503" t="s">
        <v>435</v>
      </c>
      <c r="H77" s="503" t="s">
        <v>1872</v>
      </c>
      <c r="I77" s="503" t="s">
        <v>1886</v>
      </c>
      <c r="J77" s="503" t="s">
        <v>1887</v>
      </c>
      <c r="K77" s="503" t="s">
        <v>1873</v>
      </c>
      <c r="L77" s="503" t="s">
        <v>1298</v>
      </c>
      <c r="M77" s="599" t="s">
        <v>644</v>
      </c>
      <c r="N77" s="600">
        <f t="shared" si="0"/>
        <v>15</v>
      </c>
      <c r="O77" s="601" t="s">
        <v>645</v>
      </c>
      <c r="P77" s="600">
        <f t="shared" si="1"/>
        <v>15</v>
      </c>
      <c r="Q77" s="601" t="s">
        <v>646</v>
      </c>
      <c r="R77" s="600">
        <f t="shared" si="2"/>
        <v>15</v>
      </c>
      <c r="S77" s="601" t="s">
        <v>647</v>
      </c>
      <c r="T77" s="600">
        <f t="shared" si="3"/>
        <v>15</v>
      </c>
      <c r="U77" s="601" t="s">
        <v>648</v>
      </c>
      <c r="V77" s="600">
        <f t="shared" si="4"/>
        <v>15</v>
      </c>
      <c r="W77" s="601" t="s">
        <v>649</v>
      </c>
      <c r="X77" s="600">
        <f t="shared" si="5"/>
        <v>15</v>
      </c>
      <c r="Y77" s="601" t="s">
        <v>650</v>
      </c>
      <c r="Z77" s="600">
        <f t="shared" si="6"/>
        <v>10</v>
      </c>
      <c r="AA77" s="602">
        <f t="shared" si="7"/>
        <v>100</v>
      </c>
      <c r="AB77" s="603" t="str">
        <f t="shared" si="8"/>
        <v>Fuerte</v>
      </c>
      <c r="AC77" s="604" t="s">
        <v>97</v>
      </c>
      <c r="AD77" s="605" t="str">
        <f t="shared" si="9"/>
        <v>Fuerte</v>
      </c>
      <c r="AE77" s="606" t="str">
        <f t="shared" si="10"/>
        <v>100</v>
      </c>
      <c r="AF77" s="647"/>
      <c r="AG77" s="648"/>
      <c r="AH77" s="649"/>
      <c r="AI77" s="650"/>
      <c r="AJ77" s="660"/>
      <c r="AK77" s="660"/>
      <c r="AL77" s="651"/>
      <c r="AM77" s="650"/>
      <c r="AN77" s="661"/>
      <c r="AO77" s="661"/>
      <c r="AP77" s="652"/>
      <c r="AQ77" s="653"/>
      <c r="AR77" s="654"/>
      <c r="AS77" s="655"/>
    </row>
    <row r="78" spans="2:45" s="60" customFormat="1" ht="51.75" hidden="1" thickBot="1" x14ac:dyDescent="0.3">
      <c r="B78" s="629"/>
      <c r="C78" s="423"/>
      <c r="D78" s="645"/>
      <c r="E78" s="646"/>
      <c r="F78" s="656" t="s">
        <v>1393</v>
      </c>
      <c r="G78" s="656" t="s">
        <v>435</v>
      </c>
      <c r="H78" s="656" t="s">
        <v>430</v>
      </c>
      <c r="I78" s="656" t="s">
        <v>586</v>
      </c>
      <c r="J78" s="656" t="s">
        <v>432</v>
      </c>
      <c r="K78" s="656" t="s">
        <v>437</v>
      </c>
      <c r="L78" s="656" t="s">
        <v>1394</v>
      </c>
      <c r="M78" s="599" t="s">
        <v>100</v>
      </c>
      <c r="N78" s="600">
        <f t="shared" si="0"/>
        <v>15</v>
      </c>
      <c r="O78" s="601" t="s">
        <v>106</v>
      </c>
      <c r="P78" s="600">
        <f t="shared" si="1"/>
        <v>15</v>
      </c>
      <c r="Q78" s="601" t="s">
        <v>109</v>
      </c>
      <c r="R78" s="600">
        <f t="shared" si="2"/>
        <v>15</v>
      </c>
      <c r="S78" s="601" t="s">
        <v>112</v>
      </c>
      <c r="T78" s="600">
        <f t="shared" si="3"/>
        <v>15</v>
      </c>
      <c r="U78" s="601" t="s">
        <v>116</v>
      </c>
      <c r="V78" s="600">
        <f t="shared" si="4"/>
        <v>15</v>
      </c>
      <c r="W78" s="601" t="s">
        <v>119</v>
      </c>
      <c r="X78" s="600">
        <f t="shared" si="5"/>
        <v>15</v>
      </c>
      <c r="Y78" s="601" t="s">
        <v>122</v>
      </c>
      <c r="Z78" s="600">
        <f t="shared" si="6"/>
        <v>10</v>
      </c>
      <c r="AA78" s="602">
        <f t="shared" si="7"/>
        <v>100</v>
      </c>
      <c r="AB78" s="603" t="str">
        <f t="shared" si="8"/>
        <v>Fuerte</v>
      </c>
      <c r="AC78" s="604" t="s">
        <v>97</v>
      </c>
      <c r="AD78" s="605" t="str">
        <f t="shared" si="9"/>
        <v>Fuerte</v>
      </c>
      <c r="AE78" s="606" t="str">
        <f t="shared" si="10"/>
        <v>100</v>
      </c>
      <c r="AF78" s="647"/>
      <c r="AG78" s="648"/>
      <c r="AH78" s="649"/>
      <c r="AI78" s="650"/>
      <c r="AJ78" s="660"/>
      <c r="AK78" s="660"/>
      <c r="AL78" s="651"/>
      <c r="AM78" s="650"/>
      <c r="AN78" s="672"/>
      <c r="AO78" s="672"/>
      <c r="AP78" s="652"/>
      <c r="AQ78" s="653"/>
      <c r="AR78" s="654"/>
      <c r="AS78" s="655"/>
    </row>
    <row r="79" spans="2:45" s="60" customFormat="1" ht="89.25" hidden="1" x14ac:dyDescent="0.25">
      <c r="B79" s="626" t="str">
        <f>'3-IDENTIFICACIÓN DEL RIESGO'!B52</f>
        <v>Planificación del Ordenamiento Social de la Propiedad</v>
      </c>
      <c r="C79" s="41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
8. UGT's
9. Secretaría General (servicio al ciudadano)</v>
      </c>
      <c r="D79" s="594" t="str">
        <f>'3-IDENTIFICACIÓN DEL RIESGO'!G52</f>
        <v>Posibilidad de trafico de influencias en el levantamiento de información durante la implementación de Planes de Ordenamiento Social de la Propiedad para favorecer a terceros.</v>
      </c>
      <c r="E79" s="594"/>
      <c r="F79" s="656" t="s">
        <v>611</v>
      </c>
      <c r="G79" s="628" t="s">
        <v>439</v>
      </c>
      <c r="H79" s="628" t="s">
        <v>440</v>
      </c>
      <c r="I79" s="628" t="s">
        <v>441</v>
      </c>
      <c r="J79" s="628" t="s">
        <v>442</v>
      </c>
      <c r="K79" s="628" t="s">
        <v>443</v>
      </c>
      <c r="L79" s="628" t="s">
        <v>444</v>
      </c>
      <c r="M79" s="599" t="s">
        <v>100</v>
      </c>
      <c r="N79" s="600">
        <f t="shared" si="0"/>
        <v>15</v>
      </c>
      <c r="O79" s="601" t="s">
        <v>106</v>
      </c>
      <c r="P79" s="600">
        <f t="shared" si="1"/>
        <v>15</v>
      </c>
      <c r="Q79" s="601" t="s">
        <v>109</v>
      </c>
      <c r="R79" s="600">
        <f t="shared" si="2"/>
        <v>15</v>
      </c>
      <c r="S79" s="601" t="s">
        <v>112</v>
      </c>
      <c r="T79" s="600">
        <f t="shared" si="3"/>
        <v>15</v>
      </c>
      <c r="U79" s="601" t="s">
        <v>116</v>
      </c>
      <c r="V79" s="600">
        <f t="shared" si="4"/>
        <v>15</v>
      </c>
      <c r="W79" s="601" t="s">
        <v>119</v>
      </c>
      <c r="X79" s="600">
        <f t="shared" si="5"/>
        <v>15</v>
      </c>
      <c r="Y79" s="601" t="s">
        <v>122</v>
      </c>
      <c r="Z79" s="600">
        <f t="shared" si="6"/>
        <v>10</v>
      </c>
      <c r="AA79" s="602">
        <f t="shared" si="7"/>
        <v>100</v>
      </c>
      <c r="AB79" s="603" t="str">
        <f t="shared" si="8"/>
        <v>Fuerte</v>
      </c>
      <c r="AC79" s="604" t="s">
        <v>97</v>
      </c>
      <c r="AD79" s="605" t="str">
        <f t="shared" si="9"/>
        <v>Fuerte</v>
      </c>
      <c r="AE79" s="606" t="str">
        <f t="shared" si="10"/>
        <v>100</v>
      </c>
      <c r="AF79" s="607">
        <v>1</v>
      </c>
      <c r="AG79" s="608">
        <f>(AE79+AE80)/AF79</f>
        <v>100</v>
      </c>
      <c r="AH79" s="609" t="str">
        <f t="shared" ref="AH79" si="115">IF(AG79&lt;50,"Débil",IF(AG79&lt;=99,"Moderado",IF(AG79=100,"Fuerte",IF(AG79="","ERROR"))))</f>
        <v>Fuerte</v>
      </c>
      <c r="AI79" s="610" t="s">
        <v>144</v>
      </c>
      <c r="AJ79" s="611">
        <f t="shared" ref="AJ79" si="116">IF(AH79="Débil",0,IF(AND(AH79="Moderado",AI79="Directamente"),1,IF(AND(AH79="Moderado",AI79="No disminuye"),0,IF(AND(AH79="Fuerte",AI79="Directamente"),2,IF(AND(AH79="Fuerte",AI79="No disminuye"),0)))))</f>
        <v>2</v>
      </c>
      <c r="AK79" s="611">
        <f>('4-VALORACIÓN DEL RIESGO'!H31-AJ79)</f>
        <v>1</v>
      </c>
      <c r="AL79" s="611" t="str">
        <f t="shared" ref="AL79" si="117">IF(AK79=5,"Casi Seguro",IF(AK79=4,"Probable",IF(AK79=3,"Posible",IF(AK79=2,"Improbable",IF(AK79=1,"Rara Vez",IF(AK79=0,"Rara Vez",IF(AK79&lt;0,"Rara Vez")))))))</f>
        <v>Rara Vez</v>
      </c>
      <c r="AM79" s="610" t="s">
        <v>144</v>
      </c>
      <c r="AN79" s="612">
        <f t="shared" ref="AN79" si="118">IF(AH79="Débil",0,IF(AND(AH79="Moderado",AM79="Directamente"),1,IF(AND(AH79="Moderado",AM79="Indirectamente"),0,IF(AND(AH79="Moderado",AM79="No disminuye"),0,IF(AND(AH79="Fuerte",AM79="Directamente"),2,IF(AND(AH79="Fuerte",AM79="Indirectamente"),1,IF(AND(AH79="Fuerte",AM79="No disminuye"),0)))))))</f>
        <v>2</v>
      </c>
      <c r="AO79" s="612">
        <f>('4-VALORACIÓN DEL RIESGO'!AD31-AN79)</f>
        <v>3</v>
      </c>
      <c r="AP79" s="613" t="str">
        <f t="shared" ref="AP79" si="119">IF(AO79=5,"Catastrófico",IF(AO79=4,"Mayor",IF(AO79=3,"Moderado",IF(AO79=2,"Moderado",IF(AO79=1,"Moderado")))))</f>
        <v>Moderado</v>
      </c>
      <c r="AQ79" s="614" t="str">
        <f t="shared" ref="AQ79" si="120">IF(OR(AND(AP79="Moderado",AL79="Rara Vez"),AND(AP79="Moderado",AL79="Improbable")),"Moderado",IF(OR(AND(AP79="Mayor",AL79="Improbable"),AND(AP79="Mayor",AL79="Rara Vez"),AND(AP79="Moderado",AL79="Probable"),AND(AP79="Moderado",AL79="Posible")),"Alto",IF(OR(AND(AP79="Moderado",AL79="Casi Seguro"),AND(AP79="Mayor",AL79="Posible"),AND(AP79="Mayor",AL79="Probable"),AND(AP79="Mayor",AL79="Casi Seguro")),"Extremo",IF(AP79="Catastrófico","Extremo"))))</f>
        <v>Moderado</v>
      </c>
      <c r="AR79" s="614"/>
      <c r="AS79" s="615" t="s">
        <v>428</v>
      </c>
    </row>
    <row r="80" spans="2:45" s="60" customFormat="1" ht="30.75" hidden="1" thickBot="1" x14ac:dyDescent="0.3">
      <c r="B80" s="629"/>
      <c r="C80" s="423"/>
      <c r="D80" s="594"/>
      <c r="E80" s="594"/>
      <c r="F80" s="656"/>
      <c r="G80" s="628"/>
      <c r="H80" s="628"/>
      <c r="I80" s="628"/>
      <c r="J80" s="628"/>
      <c r="K80" s="628"/>
      <c r="L80" s="628"/>
      <c r="M80" s="599"/>
      <c r="N80" s="600" t="b">
        <f t="shared" si="0"/>
        <v>0</v>
      </c>
      <c r="O80" s="601"/>
      <c r="P80" s="600" t="b">
        <f t="shared" si="1"/>
        <v>0</v>
      </c>
      <c r="Q80" s="601"/>
      <c r="R80" s="600" t="b">
        <f t="shared" si="2"/>
        <v>0</v>
      </c>
      <c r="S80" s="601"/>
      <c r="T80" s="600" t="b">
        <f t="shared" si="3"/>
        <v>0</v>
      </c>
      <c r="U80" s="601"/>
      <c r="V80" s="600" t="b">
        <f t="shared" si="4"/>
        <v>0</v>
      </c>
      <c r="W80" s="601"/>
      <c r="X80" s="600" t="b">
        <f t="shared" si="5"/>
        <v>0</v>
      </c>
      <c r="Y80" s="601"/>
      <c r="Z80" s="600" t="b">
        <f t="shared" si="6"/>
        <v>0</v>
      </c>
      <c r="AA80" s="602">
        <f t="shared" si="7"/>
        <v>0</v>
      </c>
      <c r="AB80" s="603" t="str">
        <f t="shared" si="8"/>
        <v>Débil</v>
      </c>
      <c r="AC80" s="604"/>
      <c r="AD80" s="605" t="str">
        <f t="shared" si="9"/>
        <v>Débil</v>
      </c>
      <c r="AE80" s="606" t="str">
        <f t="shared" si="10"/>
        <v>0</v>
      </c>
      <c r="AF80" s="620">
        <v>1</v>
      </c>
      <c r="AG80" s="621"/>
      <c r="AH80" s="622"/>
      <c r="AI80" s="610" t="s">
        <v>144</v>
      </c>
      <c r="AJ80" s="611"/>
      <c r="AK80" s="611"/>
      <c r="AL80" s="611"/>
      <c r="AM80" s="610" t="s">
        <v>144</v>
      </c>
      <c r="AN80" s="623"/>
      <c r="AO80" s="623"/>
      <c r="AP80" s="613"/>
      <c r="AQ80" s="614"/>
      <c r="AR80" s="614"/>
      <c r="AS80" s="615"/>
    </row>
    <row r="81" spans="2:45" s="60" customFormat="1" ht="38.25" hidden="1" x14ac:dyDescent="0.25">
      <c r="B81" s="629"/>
      <c r="C81" s="423"/>
      <c r="D81" s="594" t="str">
        <f>'3-IDENTIFICACIÓN DEL RIESGO'!G54</f>
        <v>Posibilidad de concusión o cohecho por inscripción, valoración y calificación en el Registro de Sujetos de Ordenamiento</v>
      </c>
      <c r="E81" s="594"/>
      <c r="F81" s="656" t="s">
        <v>612</v>
      </c>
      <c r="G81" s="503" t="s">
        <v>445</v>
      </c>
      <c r="H81" s="628" t="s">
        <v>446</v>
      </c>
      <c r="I81" s="628" t="s">
        <v>447</v>
      </c>
      <c r="J81" s="628" t="s">
        <v>448</v>
      </c>
      <c r="K81" s="628" t="s">
        <v>449</v>
      </c>
      <c r="L81" s="628" t="s">
        <v>450</v>
      </c>
      <c r="M81" s="599" t="s">
        <v>100</v>
      </c>
      <c r="N81" s="600">
        <f t="shared" si="0"/>
        <v>15</v>
      </c>
      <c r="O81" s="601" t="s">
        <v>106</v>
      </c>
      <c r="P81" s="600">
        <f t="shared" si="1"/>
        <v>15</v>
      </c>
      <c r="Q81" s="601" t="s">
        <v>109</v>
      </c>
      <c r="R81" s="600">
        <f t="shared" si="2"/>
        <v>15</v>
      </c>
      <c r="S81" s="601" t="s">
        <v>112</v>
      </c>
      <c r="T81" s="600">
        <f t="shared" si="3"/>
        <v>15</v>
      </c>
      <c r="U81" s="601" t="s">
        <v>116</v>
      </c>
      <c r="V81" s="600">
        <f t="shared" si="4"/>
        <v>15</v>
      </c>
      <c r="W81" s="601" t="s">
        <v>119</v>
      </c>
      <c r="X81" s="600">
        <f t="shared" si="5"/>
        <v>15</v>
      </c>
      <c r="Y81" s="601" t="s">
        <v>122</v>
      </c>
      <c r="Z81" s="600">
        <f t="shared" si="6"/>
        <v>10</v>
      </c>
      <c r="AA81" s="602">
        <f t="shared" si="7"/>
        <v>100</v>
      </c>
      <c r="AB81" s="603" t="str">
        <f t="shared" si="8"/>
        <v>Fuerte</v>
      </c>
      <c r="AC81" s="604" t="s">
        <v>97</v>
      </c>
      <c r="AD81" s="605" t="str">
        <f t="shared" si="9"/>
        <v>Fuerte</v>
      </c>
      <c r="AE81" s="606" t="str">
        <f t="shared" si="10"/>
        <v>100</v>
      </c>
      <c r="AF81" s="607">
        <v>1</v>
      </c>
      <c r="AG81" s="608">
        <f t="shared" ref="AG81" si="121">(AE81+AE82)/AF81</f>
        <v>100</v>
      </c>
      <c r="AH81" s="609" t="str">
        <f t="shared" ref="AH81" si="122">IF(AG81&lt;50,"Débil",IF(AG81&lt;=99,"Moderado",IF(AG81=100,"Fuerte",IF(AG81="","ERROR"))))</f>
        <v>Fuerte</v>
      </c>
      <c r="AI81" s="610" t="s">
        <v>144</v>
      </c>
      <c r="AJ81" s="611">
        <f t="shared" ref="AJ81" si="123">IF(AH81="Débil",0,IF(AND(AH81="Moderado",AI81="Directamente"),1,IF(AND(AH81="Moderado",AI81="No disminuye"),0,IF(AND(AH81="Fuerte",AI81="Directamente"),2,IF(AND(AH81="Fuerte",AI81="No disminuye"),0)))))</f>
        <v>2</v>
      </c>
      <c r="AK81" s="611">
        <f>('4-VALORACIÓN DEL RIESGO'!H32-AJ81)</f>
        <v>1</v>
      </c>
      <c r="AL81" s="611" t="str">
        <f t="shared" ref="AL81" si="124">IF(AK81=5,"Casi Seguro",IF(AK81=4,"Probable",IF(AK81=3,"Posible",IF(AK81=2,"Improbable",IF(AK81=1,"Rara Vez",IF(AK81=0,"Rara Vez",IF(AK81&lt;0,"Rara Vez")))))))</f>
        <v>Rara Vez</v>
      </c>
      <c r="AM81" s="610" t="s">
        <v>144</v>
      </c>
      <c r="AN81" s="612">
        <f t="shared" ref="AN81" si="125">IF(AH81="Débil",0,IF(AND(AH81="Moderado",AM81="Directamente"),1,IF(AND(AH81="Moderado",AM81="Indirectamente"),0,IF(AND(AH81="Moderado",AM81="No disminuye"),0,IF(AND(AH81="Fuerte",AM81="Directamente"),2,IF(AND(AH81="Fuerte",AM81="Indirectamente"),1,IF(AND(AH81="Fuerte",AM81="No disminuye"),0)))))))</f>
        <v>2</v>
      </c>
      <c r="AO81" s="612">
        <f>('4-VALORACIÓN DEL RIESGO'!AD32-AN81)</f>
        <v>3</v>
      </c>
      <c r="AP81" s="613" t="str">
        <f t="shared" ref="AP81" si="126">IF(AO81=5,"Catastrófico",IF(AO81=4,"Mayor",IF(AO81=3,"Moderado",IF(AO81=2,"Moderado",IF(AO81=1,"Moderado")))))</f>
        <v>Moderado</v>
      </c>
      <c r="AQ81" s="614" t="str">
        <f t="shared" ref="AQ81" si="127">IF(OR(AND(AP81="Moderado",AL81="Rara Vez"),AND(AP81="Moderado",AL81="Improbable")),"Moderado",IF(OR(AND(AP81="Mayor",AL81="Improbable"),AND(AP81="Mayor",AL81="Rara Vez"),AND(AP81="Moderado",AL81="Probable"),AND(AP81="Moderado",AL81="Posible")),"Alto",IF(OR(AND(AP81="Moderado",AL81="Casi Seguro"),AND(AP81="Mayor",AL81="Posible"),AND(AP81="Mayor",AL81="Probable"),AND(AP81="Mayor",AL81="Casi Seguro")),"Extremo",IF(AP81="Catastrófico","Extremo"))))</f>
        <v>Moderado</v>
      </c>
      <c r="AR81" s="614"/>
      <c r="AS81" s="615" t="s">
        <v>428</v>
      </c>
    </row>
    <row r="82" spans="2:45" s="60" customFormat="1" ht="30.75" hidden="1" thickBot="1" x14ac:dyDescent="0.3">
      <c r="B82" s="629"/>
      <c r="C82" s="423"/>
      <c r="D82" s="594"/>
      <c r="E82" s="594"/>
      <c r="F82" s="656"/>
      <c r="G82" s="503"/>
      <c r="H82" s="628"/>
      <c r="I82" s="628"/>
      <c r="J82" s="628"/>
      <c r="K82" s="628"/>
      <c r="L82" s="628"/>
      <c r="M82" s="599"/>
      <c r="N82" s="600" t="b">
        <f t="shared" si="0"/>
        <v>0</v>
      </c>
      <c r="O82" s="601"/>
      <c r="P82" s="600" t="b">
        <f t="shared" si="1"/>
        <v>0</v>
      </c>
      <c r="Q82" s="601"/>
      <c r="R82" s="600" t="b">
        <f t="shared" si="2"/>
        <v>0</v>
      </c>
      <c r="S82" s="601"/>
      <c r="T82" s="600" t="b">
        <f t="shared" si="3"/>
        <v>0</v>
      </c>
      <c r="U82" s="601"/>
      <c r="V82" s="600" t="b">
        <f t="shared" si="4"/>
        <v>0</v>
      </c>
      <c r="W82" s="601"/>
      <c r="X82" s="600" t="b">
        <f t="shared" si="5"/>
        <v>0</v>
      </c>
      <c r="Y82" s="601"/>
      <c r="Z82" s="600" t="b">
        <f t="shared" si="6"/>
        <v>0</v>
      </c>
      <c r="AA82" s="602">
        <f t="shared" si="7"/>
        <v>0</v>
      </c>
      <c r="AB82" s="603" t="str">
        <f t="shared" si="8"/>
        <v>Débil</v>
      </c>
      <c r="AC82" s="604"/>
      <c r="AD82" s="605" t="str">
        <f t="shared" si="9"/>
        <v>Débil</v>
      </c>
      <c r="AE82" s="606" t="str">
        <f t="shared" si="10"/>
        <v>0</v>
      </c>
      <c r="AF82" s="620">
        <v>1</v>
      </c>
      <c r="AG82" s="621"/>
      <c r="AH82" s="622"/>
      <c r="AI82" s="610" t="s">
        <v>144</v>
      </c>
      <c r="AJ82" s="611"/>
      <c r="AK82" s="611"/>
      <c r="AL82" s="611"/>
      <c r="AM82" s="610" t="s">
        <v>144</v>
      </c>
      <c r="AN82" s="623"/>
      <c r="AO82" s="623"/>
      <c r="AP82" s="613"/>
      <c r="AQ82" s="614"/>
      <c r="AR82" s="614"/>
      <c r="AS82" s="615"/>
    </row>
    <row r="83" spans="2:45" s="60" customFormat="1" ht="51" hidden="1" x14ac:dyDescent="0.25">
      <c r="B83" s="629"/>
      <c r="C83" s="423"/>
      <c r="D83" s="594" t="str">
        <f>'3-IDENTIFICACIÓN DEL RIESGO'!G56</f>
        <v>Posibilidad de prevaricato por inscripción, valoración y calificación en el Registro de Sujetos de Ordenamiento</v>
      </c>
      <c r="E83" s="594"/>
      <c r="F83" s="656" t="s">
        <v>612</v>
      </c>
      <c r="G83" s="503" t="s">
        <v>445</v>
      </c>
      <c r="H83" s="628" t="s">
        <v>451</v>
      </c>
      <c r="I83" s="628" t="s">
        <v>452</v>
      </c>
      <c r="J83" s="628" t="s">
        <v>453</v>
      </c>
      <c r="K83" s="628" t="s">
        <v>454</v>
      </c>
      <c r="L83" s="628" t="s">
        <v>455</v>
      </c>
      <c r="M83" s="599" t="s">
        <v>100</v>
      </c>
      <c r="N83" s="600">
        <f t="shared" si="0"/>
        <v>15</v>
      </c>
      <c r="O83" s="601" t="s">
        <v>106</v>
      </c>
      <c r="P83" s="600">
        <f t="shared" si="1"/>
        <v>15</v>
      </c>
      <c r="Q83" s="601" t="s">
        <v>109</v>
      </c>
      <c r="R83" s="600">
        <f t="shared" si="2"/>
        <v>15</v>
      </c>
      <c r="S83" s="601" t="s">
        <v>112</v>
      </c>
      <c r="T83" s="600">
        <f t="shared" si="3"/>
        <v>15</v>
      </c>
      <c r="U83" s="601" t="s">
        <v>116</v>
      </c>
      <c r="V83" s="600">
        <f t="shared" si="4"/>
        <v>15</v>
      </c>
      <c r="W83" s="601" t="s">
        <v>119</v>
      </c>
      <c r="X83" s="600">
        <f t="shared" si="5"/>
        <v>15</v>
      </c>
      <c r="Y83" s="601" t="s">
        <v>122</v>
      </c>
      <c r="Z83" s="600">
        <f t="shared" si="6"/>
        <v>10</v>
      </c>
      <c r="AA83" s="602">
        <f t="shared" si="7"/>
        <v>100</v>
      </c>
      <c r="AB83" s="603" t="str">
        <f t="shared" si="8"/>
        <v>Fuerte</v>
      </c>
      <c r="AC83" s="604" t="s">
        <v>97</v>
      </c>
      <c r="AD83" s="605" t="str">
        <f t="shared" si="9"/>
        <v>Fuerte</v>
      </c>
      <c r="AE83" s="606" t="str">
        <f t="shared" si="10"/>
        <v>100</v>
      </c>
      <c r="AF83" s="607">
        <v>1</v>
      </c>
      <c r="AG83" s="608">
        <f t="shared" ref="AG83" si="128">(AE83+AE84)/AF83</f>
        <v>100</v>
      </c>
      <c r="AH83" s="609" t="str">
        <f t="shared" ref="AH83" si="129">IF(AG83&lt;50,"Débil",IF(AG83&lt;=99,"Moderado",IF(AG83=100,"Fuerte",IF(AG83="","ERROR"))))</f>
        <v>Fuerte</v>
      </c>
      <c r="AI83" s="610" t="s">
        <v>144</v>
      </c>
      <c r="AJ83" s="611">
        <f t="shared" ref="AJ83" si="130">IF(AH83="Débil",0,IF(AND(AH83="Moderado",AI83="Directamente"),1,IF(AND(AH83="Moderado",AI83="No disminuye"),0,IF(AND(AH83="Fuerte",AI83="Directamente"),2,IF(AND(AH83="Fuerte",AI83="No disminuye"),0)))))</f>
        <v>2</v>
      </c>
      <c r="AK83" s="611">
        <f>('4-VALORACIÓN DEL RIESGO'!H33-AJ83)</f>
        <v>1</v>
      </c>
      <c r="AL83" s="611" t="str">
        <f t="shared" ref="AL83" si="131">IF(AK83=5,"Casi Seguro",IF(AK83=4,"Probable",IF(AK83=3,"Posible",IF(AK83=2,"Improbable",IF(AK83=1,"Rara Vez",IF(AK83=0,"Rara Vez",IF(AK83&lt;0,"Rara Vez")))))))</f>
        <v>Rara Vez</v>
      </c>
      <c r="AM83" s="610" t="s">
        <v>144</v>
      </c>
      <c r="AN83" s="612">
        <f t="shared" ref="AN83" si="132">IF(AH83="Débil",0,IF(AND(AH83="Moderado",AM83="Directamente"),1,IF(AND(AH83="Moderado",AM83="Indirectamente"),0,IF(AND(AH83="Moderado",AM83="No disminuye"),0,IF(AND(AH83="Fuerte",AM83="Directamente"),2,IF(AND(AH83="Fuerte",AM83="Indirectamente"),1,IF(AND(AH83="Fuerte",AM83="No disminuye"),0)))))))</f>
        <v>2</v>
      </c>
      <c r="AO83" s="612">
        <f>('4-VALORACIÓN DEL RIESGO'!AD33-AN83)</f>
        <v>3</v>
      </c>
      <c r="AP83" s="613" t="str">
        <f t="shared" ref="AP83" si="133">IF(AO83=5,"Catastrófico",IF(AO83=4,"Mayor",IF(AO83=3,"Moderado",IF(AO83=2,"Moderado",IF(AO83=1,"Moderado")))))</f>
        <v>Moderado</v>
      </c>
      <c r="AQ83" s="614" t="str">
        <f t="shared" ref="AQ83" si="134">IF(OR(AND(AP83="Moderado",AL83="Rara Vez"),AND(AP83="Moderado",AL83="Improbable")),"Moderado",IF(OR(AND(AP83="Mayor",AL83="Improbable"),AND(AP83="Mayor",AL83="Rara Vez"),AND(AP83="Moderado",AL83="Probable"),AND(AP83="Moderado",AL83="Posible")),"Alto",IF(OR(AND(AP83="Moderado",AL83="Casi Seguro"),AND(AP83="Mayor",AL83="Posible"),AND(AP83="Mayor",AL83="Probable"),AND(AP83="Mayor",AL83="Casi Seguro")),"Extremo",IF(AP83="Catastrófico","Extremo"))))</f>
        <v>Moderado</v>
      </c>
      <c r="AR83" s="614"/>
      <c r="AS83" s="615" t="s">
        <v>428</v>
      </c>
    </row>
    <row r="84" spans="2:45" s="60" customFormat="1" ht="30.75" hidden="1" thickBot="1" x14ac:dyDescent="0.3">
      <c r="B84" s="629"/>
      <c r="C84" s="423"/>
      <c r="D84" s="594"/>
      <c r="E84" s="594"/>
      <c r="F84" s="628"/>
      <c r="G84" s="628"/>
      <c r="H84" s="628"/>
      <c r="I84" s="628"/>
      <c r="J84" s="628"/>
      <c r="K84" s="628"/>
      <c r="L84" s="628"/>
      <c r="M84" s="599"/>
      <c r="N84" s="600" t="b">
        <f t="shared" si="0"/>
        <v>0</v>
      </c>
      <c r="O84" s="601"/>
      <c r="P84" s="600" t="b">
        <f t="shared" si="1"/>
        <v>0</v>
      </c>
      <c r="Q84" s="601"/>
      <c r="R84" s="600" t="b">
        <f t="shared" si="2"/>
        <v>0</v>
      </c>
      <c r="S84" s="601"/>
      <c r="T84" s="600" t="b">
        <f t="shared" si="3"/>
        <v>0</v>
      </c>
      <c r="U84" s="601"/>
      <c r="V84" s="600" t="b">
        <f t="shared" si="4"/>
        <v>0</v>
      </c>
      <c r="W84" s="601"/>
      <c r="X84" s="600" t="b">
        <f t="shared" si="5"/>
        <v>0</v>
      </c>
      <c r="Y84" s="601"/>
      <c r="Z84" s="600" t="b">
        <f t="shared" si="6"/>
        <v>0</v>
      </c>
      <c r="AA84" s="602">
        <f t="shared" si="7"/>
        <v>0</v>
      </c>
      <c r="AB84" s="603" t="str">
        <f t="shared" si="8"/>
        <v>Débil</v>
      </c>
      <c r="AC84" s="604"/>
      <c r="AD84" s="605" t="str">
        <f t="shared" si="9"/>
        <v>Débil</v>
      </c>
      <c r="AE84" s="606" t="str">
        <f t="shared" si="10"/>
        <v>0</v>
      </c>
      <c r="AF84" s="620">
        <v>1</v>
      </c>
      <c r="AG84" s="621"/>
      <c r="AH84" s="622"/>
      <c r="AI84" s="610" t="s">
        <v>144</v>
      </c>
      <c r="AJ84" s="611"/>
      <c r="AK84" s="611"/>
      <c r="AL84" s="611"/>
      <c r="AM84" s="610" t="s">
        <v>144</v>
      </c>
      <c r="AN84" s="623"/>
      <c r="AO84" s="623"/>
      <c r="AP84" s="613"/>
      <c r="AQ84" s="614"/>
      <c r="AR84" s="614"/>
      <c r="AS84" s="615"/>
    </row>
    <row r="85" spans="2:45" s="60" customFormat="1" ht="30" hidden="1" x14ac:dyDescent="0.25">
      <c r="B85" s="629"/>
      <c r="C85" s="423"/>
      <c r="D85" s="594" t="str">
        <f>'3-IDENTIFICACIÓN DEL RIESGO'!G58</f>
        <v>Riesgo 4</v>
      </c>
      <c r="E85" s="594"/>
      <c r="F85" s="628"/>
      <c r="G85" s="628"/>
      <c r="H85" s="628"/>
      <c r="I85" s="628"/>
      <c r="J85" s="628"/>
      <c r="K85" s="628"/>
      <c r="L85" s="628"/>
      <c r="M85" s="599"/>
      <c r="N85" s="600" t="b">
        <f t="shared" si="0"/>
        <v>0</v>
      </c>
      <c r="O85" s="601"/>
      <c r="P85" s="600" t="b">
        <f t="shared" si="1"/>
        <v>0</v>
      </c>
      <c r="Q85" s="601"/>
      <c r="R85" s="600" t="b">
        <f t="shared" si="2"/>
        <v>0</v>
      </c>
      <c r="S85" s="601"/>
      <c r="T85" s="600" t="b">
        <f t="shared" si="3"/>
        <v>0</v>
      </c>
      <c r="U85" s="601"/>
      <c r="V85" s="600" t="b">
        <f t="shared" si="4"/>
        <v>0</v>
      </c>
      <c r="W85" s="601"/>
      <c r="X85" s="600" t="b">
        <f t="shared" si="5"/>
        <v>0</v>
      </c>
      <c r="Y85" s="601"/>
      <c r="Z85" s="600" t="b">
        <f t="shared" si="6"/>
        <v>0</v>
      </c>
      <c r="AA85" s="602">
        <f t="shared" si="7"/>
        <v>0</v>
      </c>
      <c r="AB85" s="603" t="str">
        <f t="shared" si="8"/>
        <v>Débil</v>
      </c>
      <c r="AC85" s="604"/>
      <c r="AD85" s="605" t="str">
        <f t="shared" si="9"/>
        <v>Débil</v>
      </c>
      <c r="AE85" s="606" t="str">
        <f t="shared" si="10"/>
        <v>0</v>
      </c>
      <c r="AF85" s="607"/>
      <c r="AG85" s="608" t="e">
        <f t="shared" ref="AG85" si="135">(AE85+AE86)/AF85</f>
        <v>#DIV/0!</v>
      </c>
      <c r="AH85" s="609" t="e">
        <f t="shared" ref="AH85" si="136">IF(AG85&lt;50,"Débil",IF(AG85&lt;=99,"Moderado",IF(AG85=100,"Fuerte",IF(AG85="","ERROR"))))</f>
        <v>#DIV/0!</v>
      </c>
      <c r="AI85" s="610"/>
      <c r="AJ85" s="611" t="e">
        <f t="shared" ref="AJ85" si="137">IF(AH85="Débil",0,IF(AND(AH85="Moderado",AI85="Directamente"),1,IF(AND(AH85="Moderado",AI85="No disminuye"),0,IF(AND(AH85="Fuerte",AI85="Directamente"),2,IF(AND(AH85="Fuerte",AI85="No disminuye"),0)))))</f>
        <v>#DIV/0!</v>
      </c>
      <c r="AK85" s="611" t="e">
        <f>('4-VALORACIÓN DEL RIESGO'!H34-AJ85)</f>
        <v>#DIV/0!</v>
      </c>
      <c r="AL85" s="611" t="e">
        <f t="shared" ref="AL85" si="138">IF(AK85=5,"Casi Seguro",IF(AK85=4,"Probable",IF(AK85=3,"Posible",IF(AK85=2,"Improbable",IF(AK85=1,"Rara Vez",IF(AK85=0,"Rara Vez",IF(AK85&lt;0,"Rara Vez")))))))</f>
        <v>#DIV/0!</v>
      </c>
      <c r="AM85" s="610"/>
      <c r="AN85" s="612" t="e">
        <f t="shared" ref="AN85" si="139">IF(AH85="Débil",0,IF(AND(AH85="Moderado",AM85="Directamente"),1,IF(AND(AH85="Moderado",AM85="Indirectamente"),0,IF(AND(AH85="Moderado",AM85="No disminuye"),0,IF(AND(AH85="Fuerte",AM85="Directamente"),2,IF(AND(AH85="Fuerte",AM85="Indirectamente"),1,IF(AND(AH85="Fuerte",AM85="No disminuye"),0)))))))</f>
        <v>#DIV/0!</v>
      </c>
      <c r="AO85" s="612" t="e">
        <f>('4-VALORACIÓN DEL RIESGO'!AD34-AN85)</f>
        <v>#DIV/0!</v>
      </c>
      <c r="AP85" s="613" t="e">
        <f t="shared" ref="AP85" si="140">IF(AO85=5,"Catastrófico",IF(AO85=4,"Mayor",IF(AO85=3,"Moderado",IF(AO85=2,"Moderado",IF(AO85=1,"Moderado")))))</f>
        <v>#DIV/0!</v>
      </c>
      <c r="AQ85" s="614" t="e">
        <f t="shared" ref="AQ85" si="141">IF(OR(AND(AP85="Moderado",AL85="Rara Vez"),AND(AP85="Moderado",AL85="Improbable")),"Moderado",IF(OR(AND(AP85="Mayor",AL85="Improbable"),AND(AP85="Mayor",AL85="Rara Vez"),AND(AP85="Moderado",AL85="Probable"),AND(AP85="Moderado",AL85="Posible")),"Alto",IF(OR(AND(AP85="Moderado",AL85="Casi Seguro"),AND(AP85="Mayor",AL85="Posible"),AND(AP85="Mayor",AL85="Probable"),AND(AP85="Mayor",AL85="Casi Seguro")),"Extremo",IF(AP85="Catastrófico","Extremo"))))</f>
        <v>#DIV/0!</v>
      </c>
      <c r="AR85" s="614"/>
      <c r="AS85" s="615" t="s">
        <v>428</v>
      </c>
    </row>
    <row r="86" spans="2:45" s="60" customFormat="1" ht="30.75" hidden="1" thickBot="1" x14ac:dyDescent="0.3">
      <c r="B86" s="629"/>
      <c r="C86" s="423"/>
      <c r="D86" s="594"/>
      <c r="E86" s="594"/>
      <c r="F86" s="628"/>
      <c r="G86" s="628"/>
      <c r="H86" s="628"/>
      <c r="I86" s="628"/>
      <c r="J86" s="628"/>
      <c r="K86" s="628"/>
      <c r="L86" s="628"/>
      <c r="M86" s="599"/>
      <c r="N86" s="600" t="b">
        <f t="shared" si="0"/>
        <v>0</v>
      </c>
      <c r="O86" s="601"/>
      <c r="P86" s="600" t="b">
        <f t="shared" si="1"/>
        <v>0</v>
      </c>
      <c r="Q86" s="601"/>
      <c r="R86" s="600" t="b">
        <f t="shared" si="2"/>
        <v>0</v>
      </c>
      <c r="S86" s="601"/>
      <c r="T86" s="600" t="b">
        <f t="shared" si="3"/>
        <v>0</v>
      </c>
      <c r="U86" s="601"/>
      <c r="V86" s="600" t="b">
        <f t="shared" si="4"/>
        <v>0</v>
      </c>
      <c r="W86" s="601"/>
      <c r="X86" s="600" t="b">
        <f t="shared" si="5"/>
        <v>0</v>
      </c>
      <c r="Y86" s="601"/>
      <c r="Z86" s="600" t="b">
        <f t="shared" si="6"/>
        <v>0</v>
      </c>
      <c r="AA86" s="602">
        <f t="shared" si="7"/>
        <v>0</v>
      </c>
      <c r="AB86" s="603" t="str">
        <f t="shared" si="8"/>
        <v>Débil</v>
      </c>
      <c r="AC86" s="604"/>
      <c r="AD86" s="605" t="str">
        <f t="shared" si="9"/>
        <v>Débil</v>
      </c>
      <c r="AE86" s="606" t="str">
        <f t="shared" si="10"/>
        <v>0</v>
      </c>
      <c r="AF86" s="620"/>
      <c r="AG86" s="621"/>
      <c r="AH86" s="622"/>
      <c r="AI86" s="610"/>
      <c r="AJ86" s="611"/>
      <c r="AK86" s="611"/>
      <c r="AL86" s="611"/>
      <c r="AM86" s="610"/>
      <c r="AN86" s="623"/>
      <c r="AO86" s="623"/>
      <c r="AP86" s="613"/>
      <c r="AQ86" s="614"/>
      <c r="AR86" s="614"/>
      <c r="AS86" s="615"/>
    </row>
    <row r="87" spans="2:45" s="60" customFormat="1" ht="30" hidden="1" x14ac:dyDescent="0.25">
      <c r="B87" s="629"/>
      <c r="C87" s="423"/>
      <c r="D87" s="594" t="str">
        <f>'3-IDENTIFICACIÓN DEL RIESGO'!G60</f>
        <v>Riesgo 5</v>
      </c>
      <c r="E87" s="594"/>
      <c r="F87" s="628"/>
      <c r="G87" s="628"/>
      <c r="H87" s="628"/>
      <c r="I87" s="628"/>
      <c r="J87" s="628"/>
      <c r="K87" s="628"/>
      <c r="L87" s="628"/>
      <c r="M87" s="599"/>
      <c r="N87" s="600" t="b">
        <f t="shared" si="0"/>
        <v>0</v>
      </c>
      <c r="O87" s="601"/>
      <c r="P87" s="600" t="b">
        <f t="shared" si="1"/>
        <v>0</v>
      </c>
      <c r="Q87" s="601"/>
      <c r="R87" s="600" t="b">
        <f t="shared" si="2"/>
        <v>0</v>
      </c>
      <c r="S87" s="601"/>
      <c r="T87" s="600" t="b">
        <f t="shared" si="3"/>
        <v>0</v>
      </c>
      <c r="U87" s="601"/>
      <c r="V87" s="600" t="b">
        <f t="shared" si="4"/>
        <v>0</v>
      </c>
      <c r="W87" s="601"/>
      <c r="X87" s="600" t="b">
        <f t="shared" si="5"/>
        <v>0</v>
      </c>
      <c r="Y87" s="601"/>
      <c r="Z87" s="600" t="b">
        <f t="shared" si="6"/>
        <v>0</v>
      </c>
      <c r="AA87" s="602">
        <f t="shared" si="7"/>
        <v>0</v>
      </c>
      <c r="AB87" s="603" t="str">
        <f t="shared" si="8"/>
        <v>Débil</v>
      </c>
      <c r="AC87" s="604"/>
      <c r="AD87" s="605" t="str">
        <f t="shared" si="9"/>
        <v>Débil</v>
      </c>
      <c r="AE87" s="606" t="str">
        <f t="shared" si="10"/>
        <v>0</v>
      </c>
      <c r="AF87" s="607"/>
      <c r="AG87" s="608" t="e">
        <f t="shared" ref="AG87" si="142">(AE87+AE88)/AF87</f>
        <v>#DIV/0!</v>
      </c>
      <c r="AH87" s="609" t="e">
        <f t="shared" ref="AH87" si="143">IF(AG87&lt;50,"Débil",IF(AG87&lt;=99,"Moderado",IF(AG87=100,"Fuerte",IF(AG87="","ERROR"))))</f>
        <v>#DIV/0!</v>
      </c>
      <c r="AI87" s="610"/>
      <c r="AJ87" s="611" t="e">
        <f t="shared" ref="AJ87" si="144">IF(AH87="Débil",0,IF(AND(AH87="Moderado",AI87="Directamente"),1,IF(AND(AH87="Moderado",AI87="No disminuye"),0,IF(AND(AH87="Fuerte",AI87="Directamente"),2,IF(AND(AH87="Fuerte",AI87="No disminuye"),0)))))</f>
        <v>#DIV/0!</v>
      </c>
      <c r="AK87" s="611" t="e">
        <f>('4-VALORACIÓN DEL RIESGO'!H35-AJ87)</f>
        <v>#DIV/0!</v>
      </c>
      <c r="AL87" s="611" t="e">
        <f t="shared" ref="AL87" si="145">IF(AK87=5,"Casi Seguro",IF(AK87=4,"Probable",IF(AK87=3,"Posible",IF(AK87=2,"Improbable",IF(AK87=1,"Rara Vez",IF(AK87=0,"Rara Vez",IF(AK87&lt;0,"Rara Vez")))))))</f>
        <v>#DIV/0!</v>
      </c>
      <c r="AM87" s="610"/>
      <c r="AN87" s="612" t="e">
        <f t="shared" ref="AN87" si="146">IF(AH87="Débil",0,IF(AND(AH87="Moderado",AM87="Directamente"),1,IF(AND(AH87="Moderado",AM87="Indirectamente"),0,IF(AND(AH87="Moderado",AM87="No disminuye"),0,IF(AND(AH87="Fuerte",AM87="Directamente"),2,IF(AND(AH87="Fuerte",AM87="Indirectamente"),1,IF(AND(AH87="Fuerte",AM87="No disminuye"),0)))))))</f>
        <v>#DIV/0!</v>
      </c>
      <c r="AO87" s="612" t="e">
        <f>('4-VALORACIÓN DEL RIESGO'!AD35-AN87)</f>
        <v>#DIV/0!</v>
      </c>
      <c r="AP87" s="613" t="e">
        <f t="shared" ref="AP87" si="147">IF(AO87=5,"Catastrófico",IF(AO87=4,"Mayor",IF(AO87=3,"Moderado",IF(AO87=2,"Moderado",IF(AO87=1,"Moderado")))))</f>
        <v>#DIV/0!</v>
      </c>
      <c r="AQ87" s="614" t="e">
        <f t="shared" ref="AQ87" si="148">IF(OR(AND(AP87="Moderado",AL87="Rara Vez"),AND(AP87="Moderado",AL87="Improbable")),"Moderado",IF(OR(AND(AP87="Mayor",AL87="Improbable"),AND(AP87="Mayor",AL87="Rara Vez"),AND(AP87="Moderado",AL87="Probable"),AND(AP87="Moderado",AL87="Posible")),"Alto",IF(OR(AND(AP87="Moderado",AL87="Casi Seguro"),AND(AP87="Mayor",AL87="Posible"),AND(AP87="Mayor",AL87="Probable"),AND(AP87="Mayor",AL87="Casi Seguro")),"Extremo",IF(AP87="Catastrófico","Extremo"))))</f>
        <v>#DIV/0!</v>
      </c>
      <c r="AR87" s="614"/>
      <c r="AS87" s="615" t="s">
        <v>428</v>
      </c>
    </row>
    <row r="88" spans="2:45" s="60" customFormat="1" ht="30.75" hidden="1" thickBot="1" x14ac:dyDescent="0.3">
      <c r="B88" s="631"/>
      <c r="C88" s="427"/>
      <c r="D88" s="594"/>
      <c r="E88" s="594"/>
      <c r="F88" s="628"/>
      <c r="G88" s="628"/>
      <c r="H88" s="628"/>
      <c r="I88" s="628"/>
      <c r="J88" s="628"/>
      <c r="K88" s="628"/>
      <c r="L88" s="628"/>
      <c r="M88" s="599"/>
      <c r="N88" s="600" t="b">
        <f t="shared" si="0"/>
        <v>0</v>
      </c>
      <c r="O88" s="601"/>
      <c r="P88" s="600" t="b">
        <f t="shared" si="1"/>
        <v>0</v>
      </c>
      <c r="Q88" s="601"/>
      <c r="R88" s="600" t="b">
        <f t="shared" si="2"/>
        <v>0</v>
      </c>
      <c r="S88" s="601"/>
      <c r="T88" s="600" t="b">
        <f t="shared" si="3"/>
        <v>0</v>
      </c>
      <c r="U88" s="601"/>
      <c r="V88" s="600" t="b">
        <f t="shared" si="4"/>
        <v>0</v>
      </c>
      <c r="W88" s="601"/>
      <c r="X88" s="600" t="b">
        <f t="shared" si="5"/>
        <v>0</v>
      </c>
      <c r="Y88" s="601"/>
      <c r="Z88" s="600" t="b">
        <f t="shared" si="6"/>
        <v>0</v>
      </c>
      <c r="AA88" s="602">
        <f t="shared" si="7"/>
        <v>0</v>
      </c>
      <c r="AB88" s="603" t="str">
        <f t="shared" si="8"/>
        <v>Débil</v>
      </c>
      <c r="AC88" s="604"/>
      <c r="AD88" s="605" t="str">
        <f t="shared" si="9"/>
        <v>Débil</v>
      </c>
      <c r="AE88" s="606" t="str">
        <f t="shared" si="10"/>
        <v>0</v>
      </c>
      <c r="AF88" s="620"/>
      <c r="AG88" s="621"/>
      <c r="AH88" s="622"/>
      <c r="AI88" s="610"/>
      <c r="AJ88" s="611"/>
      <c r="AK88" s="611"/>
      <c r="AL88" s="611"/>
      <c r="AM88" s="610"/>
      <c r="AN88" s="623"/>
      <c r="AO88" s="623"/>
      <c r="AP88" s="613"/>
      <c r="AQ88" s="614"/>
      <c r="AR88" s="614"/>
      <c r="AS88" s="615"/>
    </row>
    <row r="89" spans="2:45" s="60" customFormat="1" ht="108.75" hidden="1" customHeight="1" x14ac:dyDescent="0.25">
      <c r="B89" s="626" t="str">
        <f>'3-IDENTIFICACIÓN DEL RIESGO'!B62</f>
        <v>Seguridad Jurídica sobre la Titularidad de la Tierra y los Territorios</v>
      </c>
      <c r="C89" s="416" t="str">
        <f>'3-IDENTIFICACIÓN DEL RIESGO'!E62</f>
        <v>1. Dirección de Gestión Jurídica de Tierras.
2. Subdirección de procesos Agrarios y Gestión Jurídica.
3. Subdirección de seguridad Jurídica.
4. Dirección Asuntos Étnicos.
5. Subdirección Asuntos Étnicos.</v>
      </c>
      <c r="D89" s="594"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E89" s="594"/>
      <c r="F89" s="673" t="s">
        <v>617</v>
      </c>
      <c r="G89" s="503" t="s">
        <v>456</v>
      </c>
      <c r="H89" s="503" t="s">
        <v>457</v>
      </c>
      <c r="I89" s="503" t="s">
        <v>458</v>
      </c>
      <c r="J89" s="503" t="s">
        <v>459</v>
      </c>
      <c r="K89" s="503" t="s">
        <v>460</v>
      </c>
      <c r="L89" s="503" t="s">
        <v>461</v>
      </c>
      <c r="M89" s="599" t="s">
        <v>100</v>
      </c>
      <c r="N89" s="600">
        <f t="shared" si="0"/>
        <v>15</v>
      </c>
      <c r="O89" s="601" t="s">
        <v>106</v>
      </c>
      <c r="P89" s="600">
        <f t="shared" si="1"/>
        <v>15</v>
      </c>
      <c r="Q89" s="601" t="s">
        <v>109</v>
      </c>
      <c r="R89" s="600">
        <f t="shared" si="2"/>
        <v>15</v>
      </c>
      <c r="S89" s="601" t="s">
        <v>112</v>
      </c>
      <c r="T89" s="600">
        <f t="shared" si="3"/>
        <v>15</v>
      </c>
      <c r="U89" s="601" t="s">
        <v>116</v>
      </c>
      <c r="V89" s="600">
        <f t="shared" si="4"/>
        <v>15</v>
      </c>
      <c r="W89" s="601" t="s">
        <v>119</v>
      </c>
      <c r="X89" s="600">
        <f t="shared" si="5"/>
        <v>15</v>
      </c>
      <c r="Y89" s="601" t="s">
        <v>122</v>
      </c>
      <c r="Z89" s="600">
        <f t="shared" si="6"/>
        <v>10</v>
      </c>
      <c r="AA89" s="602">
        <f t="shared" si="7"/>
        <v>100</v>
      </c>
      <c r="AB89" s="603" t="str">
        <f t="shared" si="8"/>
        <v>Fuerte</v>
      </c>
      <c r="AC89" s="674" t="s">
        <v>97</v>
      </c>
      <c r="AD89" s="605" t="str">
        <f t="shared" si="9"/>
        <v>Fuerte</v>
      </c>
      <c r="AE89" s="675" t="str">
        <f t="shared" si="10"/>
        <v>100</v>
      </c>
      <c r="AF89" s="676">
        <v>31</v>
      </c>
      <c r="AG89" s="608">
        <f>SUM(AE89+AE90+AE91+AE92+AE93+AE94+AE95+AE96+AE97+AE98+AE99+AE100+AE101+AE102+AE103+AE104+AE105+AE106+AE107+AE108+AE109+AE110+AE111+AE112+AE113+AE114+AE115+AE116+AE117+AE118+AE119+AE120+AE121+AE122)/AF89</f>
        <v>79.032258064516128</v>
      </c>
      <c r="AH89" s="609" t="str">
        <f t="shared" ref="AH89" si="149">IF(AG89&lt;50,"Débil",IF(AG89&lt;=99,"Moderado",IF(AG89=100,"Fuerte",IF(AG89="","ERROR"))))</f>
        <v>Moderado</v>
      </c>
      <c r="AI89" s="610" t="s">
        <v>144</v>
      </c>
      <c r="AJ89" s="611">
        <f t="shared" ref="AJ89" si="150">IF(AH89="Débil",0,IF(AND(AH89="Moderado",AI89="Directamente"),1,IF(AND(AH89="Moderado",AI89="No disminuye"),0,IF(AND(AH89="Fuerte",AI89="Directamente"),2,IF(AND(AH89="Fuerte",AI89="No disminuye"),0)))))</f>
        <v>1</v>
      </c>
      <c r="AK89" s="611">
        <f>('4-VALORACIÓN DEL RIESGO'!H36-AJ89)</f>
        <v>0</v>
      </c>
      <c r="AL89" s="611" t="str">
        <f t="shared" ref="AL89" si="151">IF(AK89=5,"Casi Seguro",IF(AK89=4,"Probable",IF(AK89=3,"Posible",IF(AK89=2,"Improbable",IF(AK89=1,"Rara Vez",IF(AK89=0,"Rara Vez",IF(AK89&lt;0,"Rara Vez")))))))</f>
        <v>Rara Vez</v>
      </c>
      <c r="AM89" s="610" t="s">
        <v>146</v>
      </c>
      <c r="AN89" s="612">
        <f t="shared" ref="AN89" si="152">IF(AH89="Débil",0,IF(AND(AH89="Moderado",AM89="Directamente"),1,IF(AND(AH89="Moderado",AM89="Indirectamente"),0,IF(AND(AH89="Moderado",AM89="No disminuye"),0,IF(AND(AH89="Fuerte",AM89="Directamente"),2,IF(AND(AH89="Fuerte",AM89="Indirectamente"),1,IF(AND(AH89="Fuerte",AM89="No disminuye"),0)))))))</f>
        <v>0</v>
      </c>
      <c r="AO89" s="612">
        <f>('4-VALORACIÓN DEL RIESGO'!AD36-AN89)</f>
        <v>5</v>
      </c>
      <c r="AP89" s="613" t="str">
        <f t="shared" ref="AP89" si="153">IF(AO89=5,"Catastrófico",IF(AO89=4,"Mayor",IF(AO89=3,"Moderado",IF(AO89=2,"Moderado",IF(AO89=1,"Moderado")))))</f>
        <v>Catastrófico</v>
      </c>
      <c r="AQ89" s="614" t="str">
        <f t="shared" ref="AQ89" si="154">IF(OR(AND(AP89="Moderado",AL89="Rara Vez"),AND(AP89="Moderado",AL89="Improbable")),"Moderado",IF(OR(AND(AP89="Mayor",AL89="Improbable"),AND(AP89="Mayor",AL89="Rara Vez"),AND(AP89="Moderado",AL89="Probable"),AND(AP89="Moderado",AL89="Posible")),"Alto",IF(OR(AND(AP89="Moderado",AL89="Casi Seguro"),AND(AP89="Mayor",AL89="Posible"),AND(AP89="Mayor",AL89="Probable"),AND(AP89="Mayor",AL89="Casi Seguro")),"Extremo",IF(AP89="Catastrófico","Extremo"))))</f>
        <v>Extremo</v>
      </c>
      <c r="AR89" s="614"/>
      <c r="AS89" s="615" t="s">
        <v>428</v>
      </c>
    </row>
    <row r="90" spans="2:45" s="60" customFormat="1" ht="38.25" hidden="1" x14ac:dyDescent="0.25">
      <c r="B90" s="629"/>
      <c r="C90" s="423"/>
      <c r="D90" s="594"/>
      <c r="E90" s="594"/>
      <c r="F90" s="656" t="s">
        <v>1395</v>
      </c>
      <c r="G90" s="671" t="s">
        <v>618</v>
      </c>
      <c r="H90" s="503" t="s">
        <v>1396</v>
      </c>
      <c r="I90" s="503" t="s">
        <v>619</v>
      </c>
      <c r="J90" s="503" t="s">
        <v>1260</v>
      </c>
      <c r="K90" s="503" t="s">
        <v>1397</v>
      </c>
      <c r="L90" s="503" t="s">
        <v>1398</v>
      </c>
      <c r="M90" s="599" t="s">
        <v>100</v>
      </c>
      <c r="N90" s="600">
        <f t="shared" si="0"/>
        <v>15</v>
      </c>
      <c r="O90" s="601" t="s">
        <v>106</v>
      </c>
      <c r="P90" s="600">
        <f t="shared" si="1"/>
        <v>15</v>
      </c>
      <c r="Q90" s="601" t="s">
        <v>109</v>
      </c>
      <c r="R90" s="600">
        <f t="shared" si="2"/>
        <v>15</v>
      </c>
      <c r="S90" s="601" t="s">
        <v>112</v>
      </c>
      <c r="T90" s="600">
        <f t="shared" si="3"/>
        <v>15</v>
      </c>
      <c r="U90" s="601" t="s">
        <v>116</v>
      </c>
      <c r="V90" s="600">
        <f t="shared" si="4"/>
        <v>15</v>
      </c>
      <c r="W90" s="601" t="s">
        <v>119</v>
      </c>
      <c r="X90" s="600">
        <f t="shared" si="5"/>
        <v>15</v>
      </c>
      <c r="Y90" s="601" t="s">
        <v>122</v>
      </c>
      <c r="Z90" s="600">
        <f t="shared" si="6"/>
        <v>10</v>
      </c>
      <c r="AA90" s="602">
        <f t="shared" si="7"/>
        <v>100</v>
      </c>
      <c r="AB90" s="603" t="str">
        <f t="shared" si="8"/>
        <v>Fuerte</v>
      </c>
      <c r="AC90" s="674" t="s">
        <v>97</v>
      </c>
      <c r="AD90" s="605" t="str">
        <f t="shared" si="9"/>
        <v>Fuerte</v>
      </c>
      <c r="AE90" s="675" t="str">
        <f t="shared" si="10"/>
        <v>100</v>
      </c>
      <c r="AF90" s="677"/>
      <c r="AG90" s="678"/>
      <c r="AH90" s="653"/>
      <c r="AI90" s="610"/>
      <c r="AJ90" s="611"/>
      <c r="AK90" s="611"/>
      <c r="AL90" s="611"/>
      <c r="AM90" s="610"/>
      <c r="AN90" s="652"/>
      <c r="AO90" s="652"/>
      <c r="AP90" s="613"/>
      <c r="AQ90" s="614"/>
      <c r="AR90" s="614"/>
      <c r="AS90" s="615"/>
    </row>
    <row r="91" spans="2:45" s="60" customFormat="1" ht="76.5" hidden="1" x14ac:dyDescent="0.25">
      <c r="B91" s="629"/>
      <c r="C91" s="423"/>
      <c r="D91" s="594"/>
      <c r="E91" s="594"/>
      <c r="F91" s="656" t="s">
        <v>834</v>
      </c>
      <c r="G91" s="658" t="s">
        <v>1352</v>
      </c>
      <c r="H91" s="658" t="s">
        <v>1353</v>
      </c>
      <c r="I91" s="658" t="s">
        <v>1354</v>
      </c>
      <c r="J91" s="658" t="s">
        <v>1355</v>
      </c>
      <c r="K91" s="658" t="s">
        <v>1356</v>
      </c>
      <c r="L91" s="658" t="s">
        <v>1357</v>
      </c>
      <c r="M91" s="599" t="s">
        <v>644</v>
      </c>
      <c r="N91" s="600">
        <f t="shared" si="0"/>
        <v>15</v>
      </c>
      <c r="O91" s="601" t="s">
        <v>645</v>
      </c>
      <c r="P91" s="600">
        <f t="shared" si="1"/>
        <v>15</v>
      </c>
      <c r="Q91" s="601" t="s">
        <v>646</v>
      </c>
      <c r="R91" s="600">
        <f t="shared" si="2"/>
        <v>15</v>
      </c>
      <c r="S91" s="601" t="s">
        <v>647</v>
      </c>
      <c r="T91" s="600">
        <f t="shared" si="3"/>
        <v>15</v>
      </c>
      <c r="U91" s="601" t="s">
        <v>648</v>
      </c>
      <c r="V91" s="600">
        <f t="shared" si="4"/>
        <v>15</v>
      </c>
      <c r="W91" s="601" t="s">
        <v>649</v>
      </c>
      <c r="X91" s="600">
        <f t="shared" si="5"/>
        <v>15</v>
      </c>
      <c r="Y91" s="601" t="s">
        <v>650</v>
      </c>
      <c r="Z91" s="600">
        <f t="shared" si="6"/>
        <v>10</v>
      </c>
      <c r="AA91" s="602">
        <f t="shared" si="7"/>
        <v>100</v>
      </c>
      <c r="AB91" s="603" t="str">
        <f t="shared" si="8"/>
        <v>Fuerte</v>
      </c>
      <c r="AC91" s="674" t="s">
        <v>97</v>
      </c>
      <c r="AD91" s="675" t="str">
        <f t="shared" si="9"/>
        <v>Fuerte</v>
      </c>
      <c r="AE91" s="675" t="str">
        <f t="shared" si="10"/>
        <v>100</v>
      </c>
      <c r="AF91" s="677"/>
      <c r="AG91" s="678"/>
      <c r="AH91" s="653"/>
      <c r="AI91" s="610"/>
      <c r="AJ91" s="611"/>
      <c r="AK91" s="611"/>
      <c r="AL91" s="611"/>
      <c r="AM91" s="610"/>
      <c r="AN91" s="652"/>
      <c r="AO91" s="652"/>
      <c r="AP91" s="613"/>
      <c r="AQ91" s="614"/>
      <c r="AR91" s="614"/>
      <c r="AS91" s="615"/>
    </row>
    <row r="92" spans="2:45" s="60" customFormat="1" ht="38.25" hidden="1" x14ac:dyDescent="0.25">
      <c r="B92" s="629"/>
      <c r="C92" s="423"/>
      <c r="D92" s="594"/>
      <c r="E92" s="594"/>
      <c r="F92" s="656" t="s">
        <v>835</v>
      </c>
      <c r="G92" s="503" t="s">
        <v>429</v>
      </c>
      <c r="H92" s="628" t="s">
        <v>1399</v>
      </c>
      <c r="I92" s="628" t="s">
        <v>1400</v>
      </c>
      <c r="J92" s="628" t="s">
        <v>1401</v>
      </c>
      <c r="K92" s="628" t="s">
        <v>643</v>
      </c>
      <c r="L92" s="679" t="s">
        <v>1402</v>
      </c>
      <c r="M92" s="599" t="s">
        <v>102</v>
      </c>
      <c r="N92" s="600">
        <f t="shared" si="0"/>
        <v>0</v>
      </c>
      <c r="O92" s="601" t="s">
        <v>107</v>
      </c>
      <c r="P92" s="600">
        <f t="shared" si="1"/>
        <v>0</v>
      </c>
      <c r="Q92" s="601" t="s">
        <v>110</v>
      </c>
      <c r="R92" s="600">
        <f t="shared" si="2"/>
        <v>0</v>
      </c>
      <c r="S92" s="601" t="s">
        <v>114</v>
      </c>
      <c r="T92" s="600">
        <f t="shared" si="3"/>
        <v>0</v>
      </c>
      <c r="U92" s="601" t="s">
        <v>117</v>
      </c>
      <c r="V92" s="600">
        <f t="shared" si="4"/>
        <v>0</v>
      </c>
      <c r="W92" s="601" t="s">
        <v>120</v>
      </c>
      <c r="X92" s="600">
        <f t="shared" si="5"/>
        <v>0</v>
      </c>
      <c r="Y92" s="601" t="s">
        <v>124</v>
      </c>
      <c r="Z92" s="600">
        <f t="shared" si="6"/>
        <v>0</v>
      </c>
      <c r="AA92" s="602">
        <f t="shared" si="7"/>
        <v>0</v>
      </c>
      <c r="AB92" s="603" t="str">
        <f t="shared" si="8"/>
        <v>Débil</v>
      </c>
      <c r="AC92" s="674" t="s">
        <v>103</v>
      </c>
      <c r="AD92" s="675" t="str">
        <f t="shared" si="9"/>
        <v>Débil</v>
      </c>
      <c r="AE92" s="675" t="str">
        <f t="shared" si="10"/>
        <v>0</v>
      </c>
      <c r="AF92" s="677"/>
      <c r="AG92" s="678"/>
      <c r="AH92" s="653"/>
      <c r="AI92" s="610"/>
      <c r="AJ92" s="611"/>
      <c r="AK92" s="611"/>
      <c r="AL92" s="611"/>
      <c r="AM92" s="610"/>
      <c r="AN92" s="652"/>
      <c r="AO92" s="652"/>
      <c r="AP92" s="613"/>
      <c r="AQ92" s="614"/>
      <c r="AR92" s="614"/>
      <c r="AS92" s="615"/>
    </row>
    <row r="93" spans="2:45" s="60" customFormat="1" ht="84.75" hidden="1" customHeight="1" x14ac:dyDescent="0.25">
      <c r="B93" s="629"/>
      <c r="C93" s="423"/>
      <c r="D93" s="594"/>
      <c r="E93" s="594"/>
      <c r="F93" s="656" t="s">
        <v>836</v>
      </c>
      <c r="G93" s="503" t="s">
        <v>1006</v>
      </c>
      <c r="H93" s="503" t="s">
        <v>1403</v>
      </c>
      <c r="I93" s="503" t="s">
        <v>1404</v>
      </c>
      <c r="J93" s="503" t="s">
        <v>1405</v>
      </c>
      <c r="K93" s="503" t="s">
        <v>1406</v>
      </c>
      <c r="L93" s="628" t="s">
        <v>1407</v>
      </c>
      <c r="M93" s="599" t="s">
        <v>644</v>
      </c>
      <c r="N93" s="600">
        <f t="shared" si="0"/>
        <v>15</v>
      </c>
      <c r="O93" s="601" t="s">
        <v>645</v>
      </c>
      <c r="P93" s="600">
        <f t="shared" si="1"/>
        <v>15</v>
      </c>
      <c r="Q93" s="601" t="s">
        <v>646</v>
      </c>
      <c r="R93" s="600">
        <f t="shared" si="2"/>
        <v>15</v>
      </c>
      <c r="S93" s="601" t="s">
        <v>647</v>
      </c>
      <c r="T93" s="600">
        <f t="shared" si="3"/>
        <v>15</v>
      </c>
      <c r="U93" s="601" t="s">
        <v>648</v>
      </c>
      <c r="V93" s="600">
        <f t="shared" si="4"/>
        <v>15</v>
      </c>
      <c r="W93" s="601" t="s">
        <v>649</v>
      </c>
      <c r="X93" s="600">
        <f t="shared" si="5"/>
        <v>15</v>
      </c>
      <c r="Y93" s="601" t="s">
        <v>650</v>
      </c>
      <c r="Z93" s="600">
        <f t="shared" si="6"/>
        <v>10</v>
      </c>
      <c r="AA93" s="602">
        <f t="shared" si="7"/>
        <v>100</v>
      </c>
      <c r="AB93" s="603" t="str">
        <f t="shared" si="8"/>
        <v>Fuerte</v>
      </c>
      <c r="AC93" s="674" t="s">
        <v>97</v>
      </c>
      <c r="AD93" s="675" t="str">
        <f t="shared" si="9"/>
        <v>Fuerte</v>
      </c>
      <c r="AE93" s="675" t="str">
        <f t="shared" si="10"/>
        <v>100</v>
      </c>
      <c r="AF93" s="677"/>
      <c r="AG93" s="678"/>
      <c r="AH93" s="653"/>
      <c r="AI93" s="610"/>
      <c r="AJ93" s="611"/>
      <c r="AK93" s="611"/>
      <c r="AL93" s="611"/>
      <c r="AM93" s="610"/>
      <c r="AN93" s="652"/>
      <c r="AO93" s="652"/>
      <c r="AP93" s="613"/>
      <c r="AQ93" s="614"/>
      <c r="AR93" s="614"/>
      <c r="AS93" s="615"/>
    </row>
    <row r="94" spans="2:45" s="60" customFormat="1" ht="89.25" hidden="1" x14ac:dyDescent="0.25">
      <c r="B94" s="629"/>
      <c r="C94" s="423"/>
      <c r="D94" s="594"/>
      <c r="E94" s="594"/>
      <c r="F94" s="656" t="s">
        <v>1142</v>
      </c>
      <c r="G94" s="680" t="s">
        <v>435</v>
      </c>
      <c r="H94" s="503" t="s">
        <v>457</v>
      </c>
      <c r="I94" s="503" t="s">
        <v>1143</v>
      </c>
      <c r="J94" s="503" t="s">
        <v>459</v>
      </c>
      <c r="K94" s="503" t="s">
        <v>1144</v>
      </c>
      <c r="L94" s="503" t="s">
        <v>1145</v>
      </c>
      <c r="M94" s="599" t="s">
        <v>644</v>
      </c>
      <c r="N94" s="600">
        <f t="shared" si="0"/>
        <v>15</v>
      </c>
      <c r="O94" s="601" t="s">
        <v>645</v>
      </c>
      <c r="P94" s="600">
        <f t="shared" si="1"/>
        <v>15</v>
      </c>
      <c r="Q94" s="601" t="s">
        <v>646</v>
      </c>
      <c r="R94" s="600">
        <f t="shared" si="2"/>
        <v>15</v>
      </c>
      <c r="S94" s="601" t="s">
        <v>647</v>
      </c>
      <c r="T94" s="600">
        <f t="shared" si="3"/>
        <v>15</v>
      </c>
      <c r="U94" s="601" t="s">
        <v>648</v>
      </c>
      <c r="V94" s="600">
        <f t="shared" si="4"/>
        <v>15</v>
      </c>
      <c r="W94" s="601" t="s">
        <v>649</v>
      </c>
      <c r="X94" s="600">
        <f t="shared" si="5"/>
        <v>15</v>
      </c>
      <c r="Y94" s="601" t="s">
        <v>650</v>
      </c>
      <c r="Z94" s="600">
        <f t="shared" si="6"/>
        <v>10</v>
      </c>
      <c r="AA94" s="602">
        <f t="shared" si="7"/>
        <v>100</v>
      </c>
      <c r="AB94" s="603" t="str">
        <f t="shared" si="8"/>
        <v>Fuerte</v>
      </c>
      <c r="AC94" s="674" t="s">
        <v>97</v>
      </c>
      <c r="AD94" s="675" t="str">
        <f t="shared" si="9"/>
        <v>Fuerte</v>
      </c>
      <c r="AE94" s="675" t="str">
        <f t="shared" si="10"/>
        <v>100</v>
      </c>
      <c r="AF94" s="677"/>
      <c r="AG94" s="678"/>
      <c r="AH94" s="653"/>
      <c r="AI94" s="610"/>
      <c r="AJ94" s="611"/>
      <c r="AK94" s="611"/>
      <c r="AL94" s="611"/>
      <c r="AM94" s="610"/>
      <c r="AN94" s="652"/>
      <c r="AO94" s="652"/>
      <c r="AP94" s="613"/>
      <c r="AQ94" s="614"/>
      <c r="AR94" s="614"/>
      <c r="AS94" s="615"/>
    </row>
    <row r="95" spans="2:45" s="60" customFormat="1" ht="51" hidden="1" x14ac:dyDescent="0.25">
      <c r="B95" s="629"/>
      <c r="C95" s="423"/>
      <c r="D95" s="594"/>
      <c r="E95" s="594"/>
      <c r="F95" s="628" t="s">
        <v>1269</v>
      </c>
      <c r="G95" s="628" t="s">
        <v>651</v>
      </c>
      <c r="H95" s="628" t="s">
        <v>1053</v>
      </c>
      <c r="I95" s="628" t="s">
        <v>1408</v>
      </c>
      <c r="J95" s="628" t="s">
        <v>1054</v>
      </c>
      <c r="K95" s="628" t="s">
        <v>1271</v>
      </c>
      <c r="L95" s="628" t="s">
        <v>1055</v>
      </c>
      <c r="M95" s="599" t="s">
        <v>100</v>
      </c>
      <c r="N95" s="600">
        <f t="shared" si="0"/>
        <v>15</v>
      </c>
      <c r="O95" s="601" t="s">
        <v>106</v>
      </c>
      <c r="P95" s="600">
        <f t="shared" si="1"/>
        <v>15</v>
      </c>
      <c r="Q95" s="601" t="s">
        <v>109</v>
      </c>
      <c r="R95" s="600">
        <f t="shared" si="2"/>
        <v>15</v>
      </c>
      <c r="S95" s="601" t="s">
        <v>112</v>
      </c>
      <c r="T95" s="600">
        <f t="shared" si="3"/>
        <v>15</v>
      </c>
      <c r="U95" s="601" t="s">
        <v>116</v>
      </c>
      <c r="V95" s="600">
        <f t="shared" si="4"/>
        <v>15</v>
      </c>
      <c r="W95" s="601" t="s">
        <v>119</v>
      </c>
      <c r="X95" s="600">
        <f t="shared" si="5"/>
        <v>15</v>
      </c>
      <c r="Y95" s="601" t="s">
        <v>122</v>
      </c>
      <c r="Z95" s="600">
        <f t="shared" si="6"/>
        <v>10</v>
      </c>
      <c r="AA95" s="602">
        <f t="shared" si="7"/>
        <v>100</v>
      </c>
      <c r="AB95" s="603" t="str">
        <f t="shared" si="8"/>
        <v>Fuerte</v>
      </c>
      <c r="AC95" s="674" t="s">
        <v>97</v>
      </c>
      <c r="AD95" s="675" t="str">
        <f t="shared" si="9"/>
        <v>Fuerte</v>
      </c>
      <c r="AE95" s="675" t="str">
        <f t="shared" si="10"/>
        <v>100</v>
      </c>
      <c r="AF95" s="677"/>
      <c r="AG95" s="678"/>
      <c r="AH95" s="653"/>
      <c r="AI95" s="610"/>
      <c r="AJ95" s="611"/>
      <c r="AK95" s="611"/>
      <c r="AL95" s="611"/>
      <c r="AM95" s="610"/>
      <c r="AN95" s="652"/>
      <c r="AO95" s="652"/>
      <c r="AP95" s="613"/>
      <c r="AQ95" s="614"/>
      <c r="AR95" s="614"/>
      <c r="AS95" s="615"/>
    </row>
    <row r="96" spans="2:45" s="60" customFormat="1" ht="38.25" hidden="1" x14ac:dyDescent="0.25">
      <c r="B96" s="629"/>
      <c r="C96" s="423"/>
      <c r="D96" s="594"/>
      <c r="E96" s="594"/>
      <c r="F96" s="656" t="s">
        <v>1409</v>
      </c>
      <c r="G96" s="503" t="s">
        <v>435</v>
      </c>
      <c r="H96" s="503" t="s">
        <v>1020</v>
      </c>
      <c r="I96" s="503" t="s">
        <v>1410</v>
      </c>
      <c r="J96" s="503" t="s">
        <v>1021</v>
      </c>
      <c r="K96" s="503" t="s">
        <v>1022</v>
      </c>
      <c r="L96" s="503" t="s">
        <v>1023</v>
      </c>
      <c r="M96" s="599" t="s">
        <v>644</v>
      </c>
      <c r="N96" s="600">
        <f t="shared" si="0"/>
        <v>15</v>
      </c>
      <c r="O96" s="601" t="s">
        <v>645</v>
      </c>
      <c r="P96" s="600">
        <f t="shared" si="1"/>
        <v>15</v>
      </c>
      <c r="Q96" s="601" t="s">
        <v>646</v>
      </c>
      <c r="R96" s="600">
        <f t="shared" si="2"/>
        <v>15</v>
      </c>
      <c r="S96" s="601" t="s">
        <v>113</v>
      </c>
      <c r="T96" s="600">
        <f t="shared" si="3"/>
        <v>10</v>
      </c>
      <c r="U96" s="601" t="s">
        <v>648</v>
      </c>
      <c r="V96" s="600">
        <f t="shared" si="4"/>
        <v>15</v>
      </c>
      <c r="W96" s="601" t="s">
        <v>649</v>
      </c>
      <c r="X96" s="600">
        <f t="shared" si="5"/>
        <v>15</v>
      </c>
      <c r="Y96" s="601" t="s">
        <v>650</v>
      </c>
      <c r="Z96" s="600">
        <f t="shared" si="6"/>
        <v>10</v>
      </c>
      <c r="AA96" s="602">
        <f t="shared" si="7"/>
        <v>95</v>
      </c>
      <c r="AB96" s="603" t="str">
        <f t="shared" si="8"/>
        <v>Moderado</v>
      </c>
      <c r="AC96" s="674" t="s">
        <v>97</v>
      </c>
      <c r="AD96" s="675" t="str">
        <f t="shared" si="9"/>
        <v>Moderado</v>
      </c>
      <c r="AE96" s="675" t="str">
        <f t="shared" si="10"/>
        <v>50</v>
      </c>
      <c r="AF96" s="677"/>
      <c r="AG96" s="678"/>
      <c r="AH96" s="653"/>
      <c r="AI96" s="610"/>
      <c r="AJ96" s="611"/>
      <c r="AK96" s="611"/>
      <c r="AL96" s="611"/>
      <c r="AM96" s="610"/>
      <c r="AN96" s="652"/>
      <c r="AO96" s="652"/>
      <c r="AP96" s="613"/>
      <c r="AQ96" s="614"/>
      <c r="AR96" s="614"/>
      <c r="AS96" s="615"/>
    </row>
    <row r="97" spans="2:45" s="60" customFormat="1" ht="38.25" hidden="1" x14ac:dyDescent="0.25">
      <c r="B97" s="629"/>
      <c r="C97" s="423"/>
      <c r="D97" s="594"/>
      <c r="E97" s="594"/>
      <c r="F97" s="656" t="s">
        <v>1411</v>
      </c>
      <c r="G97" s="671" t="s">
        <v>618</v>
      </c>
      <c r="H97" s="503" t="s">
        <v>1396</v>
      </c>
      <c r="I97" s="503" t="s">
        <v>619</v>
      </c>
      <c r="J97" s="503" t="s">
        <v>1260</v>
      </c>
      <c r="K97" s="503" t="s">
        <v>1397</v>
      </c>
      <c r="L97" s="503" t="s">
        <v>1398</v>
      </c>
      <c r="M97" s="599" t="s">
        <v>100</v>
      </c>
      <c r="N97" s="600">
        <f t="shared" si="0"/>
        <v>15</v>
      </c>
      <c r="O97" s="601" t="s">
        <v>106</v>
      </c>
      <c r="P97" s="600">
        <f t="shared" si="1"/>
        <v>15</v>
      </c>
      <c r="Q97" s="601" t="s">
        <v>109</v>
      </c>
      <c r="R97" s="600">
        <f t="shared" si="2"/>
        <v>15</v>
      </c>
      <c r="S97" s="601" t="s">
        <v>113</v>
      </c>
      <c r="T97" s="600">
        <f t="shared" si="3"/>
        <v>10</v>
      </c>
      <c r="U97" s="601" t="s">
        <v>116</v>
      </c>
      <c r="V97" s="600">
        <f t="shared" si="4"/>
        <v>15</v>
      </c>
      <c r="W97" s="601" t="s">
        <v>119</v>
      </c>
      <c r="X97" s="600">
        <f t="shared" si="5"/>
        <v>15</v>
      </c>
      <c r="Y97" s="601" t="s">
        <v>122</v>
      </c>
      <c r="Z97" s="600">
        <f t="shared" si="6"/>
        <v>10</v>
      </c>
      <c r="AA97" s="602">
        <f t="shared" si="7"/>
        <v>95</v>
      </c>
      <c r="AB97" s="603" t="str">
        <f t="shared" si="8"/>
        <v>Moderado</v>
      </c>
      <c r="AC97" s="674" t="s">
        <v>97</v>
      </c>
      <c r="AD97" s="675" t="str">
        <f t="shared" si="9"/>
        <v>Moderado</v>
      </c>
      <c r="AE97" s="675" t="str">
        <f t="shared" si="10"/>
        <v>50</v>
      </c>
      <c r="AF97" s="677"/>
      <c r="AG97" s="678"/>
      <c r="AH97" s="653"/>
      <c r="AI97" s="610"/>
      <c r="AJ97" s="611"/>
      <c r="AK97" s="611"/>
      <c r="AL97" s="611"/>
      <c r="AM97" s="610"/>
      <c r="AN97" s="652"/>
      <c r="AO97" s="652"/>
      <c r="AP97" s="613"/>
      <c r="AQ97" s="614"/>
      <c r="AR97" s="614"/>
      <c r="AS97" s="615"/>
    </row>
    <row r="98" spans="2:45" s="60" customFormat="1" ht="63.75" hidden="1" x14ac:dyDescent="0.25">
      <c r="B98" s="629"/>
      <c r="C98" s="423"/>
      <c r="D98" s="594"/>
      <c r="E98" s="594"/>
      <c r="F98" s="656" t="s">
        <v>653</v>
      </c>
      <c r="G98" s="503" t="s">
        <v>435</v>
      </c>
      <c r="H98" s="628" t="s">
        <v>652</v>
      </c>
      <c r="I98" s="628" t="s">
        <v>1412</v>
      </c>
      <c r="J98" s="628" t="s">
        <v>642</v>
      </c>
      <c r="K98" s="628" t="s">
        <v>643</v>
      </c>
      <c r="L98" s="628" t="s">
        <v>1413</v>
      </c>
      <c r="M98" s="599" t="s">
        <v>644</v>
      </c>
      <c r="N98" s="600">
        <f t="shared" si="0"/>
        <v>15</v>
      </c>
      <c r="O98" s="601" t="s">
        <v>645</v>
      </c>
      <c r="P98" s="600">
        <f t="shared" si="1"/>
        <v>15</v>
      </c>
      <c r="Q98" s="601" t="s">
        <v>646</v>
      </c>
      <c r="R98" s="600">
        <f t="shared" si="2"/>
        <v>15</v>
      </c>
      <c r="S98" s="601" t="s">
        <v>647</v>
      </c>
      <c r="T98" s="600">
        <f t="shared" si="3"/>
        <v>15</v>
      </c>
      <c r="U98" s="601" t="s">
        <v>648</v>
      </c>
      <c r="V98" s="600">
        <f t="shared" si="4"/>
        <v>15</v>
      </c>
      <c r="W98" s="601" t="s">
        <v>649</v>
      </c>
      <c r="X98" s="600">
        <f t="shared" si="5"/>
        <v>15</v>
      </c>
      <c r="Y98" s="601" t="s">
        <v>650</v>
      </c>
      <c r="Z98" s="600">
        <f t="shared" si="6"/>
        <v>10</v>
      </c>
      <c r="AA98" s="602">
        <f t="shared" si="7"/>
        <v>100</v>
      </c>
      <c r="AB98" s="603" t="str">
        <f t="shared" si="8"/>
        <v>Fuerte</v>
      </c>
      <c r="AC98" s="674" t="s">
        <v>27</v>
      </c>
      <c r="AD98" s="675" t="str">
        <f t="shared" si="9"/>
        <v>Moderado</v>
      </c>
      <c r="AE98" s="675" t="str">
        <f t="shared" si="10"/>
        <v>50</v>
      </c>
      <c r="AF98" s="677"/>
      <c r="AG98" s="678"/>
      <c r="AH98" s="653"/>
      <c r="AI98" s="610"/>
      <c r="AJ98" s="611"/>
      <c r="AK98" s="611"/>
      <c r="AL98" s="611"/>
      <c r="AM98" s="610"/>
      <c r="AN98" s="652"/>
      <c r="AO98" s="652"/>
      <c r="AP98" s="613"/>
      <c r="AQ98" s="614"/>
      <c r="AR98" s="614"/>
      <c r="AS98" s="615"/>
    </row>
    <row r="99" spans="2:45" s="60" customFormat="1" ht="76.5" hidden="1" x14ac:dyDescent="0.25">
      <c r="B99" s="629"/>
      <c r="C99" s="423"/>
      <c r="D99" s="594"/>
      <c r="E99" s="594"/>
      <c r="F99" s="656" t="s">
        <v>839</v>
      </c>
      <c r="G99" s="503" t="s">
        <v>705</v>
      </c>
      <c r="H99" s="681" t="s">
        <v>1414</v>
      </c>
      <c r="I99" s="681" t="s">
        <v>1274</v>
      </c>
      <c r="J99" s="681" t="s">
        <v>1275</v>
      </c>
      <c r="K99" s="681" t="s">
        <v>1276</v>
      </c>
      <c r="L99" s="681" t="s">
        <v>678</v>
      </c>
      <c r="M99" s="599" t="s">
        <v>100</v>
      </c>
      <c r="N99" s="600">
        <f t="shared" ref="N99" si="155">IF(M99="Asignado",15,IF(M99="NO asignado",0))</f>
        <v>15</v>
      </c>
      <c r="O99" s="601" t="s">
        <v>106</v>
      </c>
      <c r="P99" s="600">
        <f t="shared" ref="P99" si="156">IF(O99="Adecuado",15,IF(O99="Inadecuado",0))</f>
        <v>15</v>
      </c>
      <c r="Q99" s="601" t="s">
        <v>109</v>
      </c>
      <c r="R99" s="600">
        <f t="shared" ref="R99" si="157">IF(Q99="Oportuna",15,IF(Q99="Inoportuna",0))</f>
        <v>15</v>
      </c>
      <c r="S99" s="601" t="s">
        <v>112</v>
      </c>
      <c r="T99" s="600">
        <f t="shared" ref="T99" si="158">IF(S99="Prevenir",15,IF(S99="Detectar",10,IF(S99="No es un control",0)))</f>
        <v>15</v>
      </c>
      <c r="U99" s="601" t="s">
        <v>116</v>
      </c>
      <c r="V99" s="600">
        <f t="shared" ref="V99" si="159">IF(U99="Confiable",15,IF(U99="No confiable",0))</f>
        <v>15</v>
      </c>
      <c r="W99" s="601" t="s">
        <v>119</v>
      </c>
      <c r="X99" s="600">
        <f t="shared" ref="X99" si="160">IF(W99="Se investigan oportunamente",15,IF(W99="No se investigan oportunamente",0))</f>
        <v>15</v>
      </c>
      <c r="Y99" s="601" t="s">
        <v>122</v>
      </c>
      <c r="Z99" s="600">
        <f t="shared" si="6"/>
        <v>10</v>
      </c>
      <c r="AA99" s="602">
        <f t="shared" si="7"/>
        <v>100</v>
      </c>
      <c r="AB99" s="603" t="str">
        <f t="shared" si="8"/>
        <v>Fuerte</v>
      </c>
      <c r="AC99" s="674" t="s">
        <v>97</v>
      </c>
      <c r="AD99" s="675" t="str">
        <f t="shared" si="9"/>
        <v>Fuerte</v>
      </c>
      <c r="AE99" s="675" t="str">
        <f t="shared" si="10"/>
        <v>100</v>
      </c>
      <c r="AF99" s="677"/>
      <c r="AG99" s="678"/>
      <c r="AH99" s="653"/>
      <c r="AI99" s="610"/>
      <c r="AJ99" s="611"/>
      <c r="AK99" s="611"/>
      <c r="AL99" s="611"/>
      <c r="AM99" s="610"/>
      <c r="AN99" s="652"/>
      <c r="AO99" s="652"/>
      <c r="AP99" s="613"/>
      <c r="AQ99" s="614"/>
      <c r="AR99" s="614"/>
      <c r="AS99" s="615"/>
    </row>
    <row r="100" spans="2:45" s="60" customFormat="1" ht="38.25" hidden="1" x14ac:dyDescent="0.25">
      <c r="B100" s="629"/>
      <c r="C100" s="423"/>
      <c r="D100" s="594"/>
      <c r="E100" s="594"/>
      <c r="F100" s="656" t="s">
        <v>840</v>
      </c>
      <c r="G100" s="671" t="s">
        <v>435</v>
      </c>
      <c r="H100" s="503"/>
      <c r="I100" s="628" t="s">
        <v>1415</v>
      </c>
      <c r="J100" s="503"/>
      <c r="K100" s="681" t="s">
        <v>1416</v>
      </c>
      <c r="L100" s="628" t="s">
        <v>1415</v>
      </c>
      <c r="M100" s="599" t="s">
        <v>100</v>
      </c>
      <c r="N100" s="600">
        <f t="shared" si="0"/>
        <v>15</v>
      </c>
      <c r="O100" s="601" t="s">
        <v>106</v>
      </c>
      <c r="P100" s="600">
        <f t="shared" si="1"/>
        <v>15</v>
      </c>
      <c r="Q100" s="601" t="s">
        <v>109</v>
      </c>
      <c r="R100" s="600">
        <f t="shared" si="2"/>
        <v>15</v>
      </c>
      <c r="S100" s="601" t="s">
        <v>112</v>
      </c>
      <c r="T100" s="600">
        <f t="shared" si="3"/>
        <v>15</v>
      </c>
      <c r="U100" s="601" t="s">
        <v>116</v>
      </c>
      <c r="V100" s="600">
        <f t="shared" si="4"/>
        <v>15</v>
      </c>
      <c r="W100" s="601" t="s">
        <v>119</v>
      </c>
      <c r="X100" s="600">
        <f t="shared" si="5"/>
        <v>15</v>
      </c>
      <c r="Y100" s="601" t="s">
        <v>122</v>
      </c>
      <c r="Z100" s="600">
        <f t="shared" si="6"/>
        <v>10</v>
      </c>
      <c r="AA100" s="602">
        <f t="shared" si="7"/>
        <v>100</v>
      </c>
      <c r="AB100" s="603" t="str">
        <f t="shared" si="8"/>
        <v>Fuerte</v>
      </c>
      <c r="AC100" s="674" t="s">
        <v>97</v>
      </c>
      <c r="AD100" s="675" t="str">
        <f t="shared" si="9"/>
        <v>Fuerte</v>
      </c>
      <c r="AE100" s="675" t="str">
        <f t="shared" si="10"/>
        <v>100</v>
      </c>
      <c r="AF100" s="677"/>
      <c r="AG100" s="678"/>
      <c r="AH100" s="653"/>
      <c r="AI100" s="610"/>
      <c r="AJ100" s="611"/>
      <c r="AK100" s="611"/>
      <c r="AL100" s="611"/>
      <c r="AM100" s="610"/>
      <c r="AN100" s="652"/>
      <c r="AO100" s="652"/>
      <c r="AP100" s="613"/>
      <c r="AQ100" s="614"/>
      <c r="AR100" s="614"/>
      <c r="AS100" s="615"/>
    </row>
    <row r="101" spans="2:45" s="60" customFormat="1" ht="30" hidden="1" x14ac:dyDescent="0.25">
      <c r="B101" s="629"/>
      <c r="C101" s="423"/>
      <c r="D101" s="594"/>
      <c r="E101" s="594"/>
      <c r="F101" s="656" t="s">
        <v>841</v>
      </c>
      <c r="G101" s="671"/>
      <c r="H101" s="503"/>
      <c r="I101" s="503"/>
      <c r="J101" s="503"/>
      <c r="K101" s="503"/>
      <c r="L101" s="662" t="s">
        <v>991</v>
      </c>
      <c r="M101" s="599"/>
      <c r="N101" s="600" t="b">
        <f t="shared" si="0"/>
        <v>0</v>
      </c>
      <c r="O101" s="601"/>
      <c r="P101" s="600" t="b">
        <f t="shared" si="1"/>
        <v>0</v>
      </c>
      <c r="Q101" s="601"/>
      <c r="R101" s="600" t="b">
        <f t="shared" si="2"/>
        <v>0</v>
      </c>
      <c r="S101" s="601"/>
      <c r="T101" s="600" t="b">
        <f t="shared" si="3"/>
        <v>0</v>
      </c>
      <c r="U101" s="601"/>
      <c r="V101" s="600" t="b">
        <f t="shared" si="4"/>
        <v>0</v>
      </c>
      <c r="W101" s="601"/>
      <c r="X101" s="600" t="b">
        <f t="shared" si="5"/>
        <v>0</v>
      </c>
      <c r="Y101" s="601"/>
      <c r="Z101" s="600" t="b">
        <f t="shared" si="6"/>
        <v>0</v>
      </c>
      <c r="AA101" s="602">
        <f t="shared" si="7"/>
        <v>0</v>
      </c>
      <c r="AB101" s="603" t="str">
        <f t="shared" si="8"/>
        <v>Débil</v>
      </c>
      <c r="AC101" s="674"/>
      <c r="AD101" s="675" t="str">
        <f t="shared" si="9"/>
        <v>Débil</v>
      </c>
      <c r="AE101" s="675" t="str">
        <f t="shared" si="10"/>
        <v>0</v>
      </c>
      <c r="AF101" s="677"/>
      <c r="AG101" s="678"/>
      <c r="AH101" s="653"/>
      <c r="AI101" s="610"/>
      <c r="AJ101" s="611"/>
      <c r="AK101" s="611"/>
      <c r="AL101" s="611"/>
      <c r="AM101" s="610"/>
      <c r="AN101" s="652"/>
      <c r="AO101" s="652"/>
      <c r="AP101" s="613"/>
      <c r="AQ101" s="614"/>
      <c r="AR101" s="614"/>
      <c r="AS101" s="615"/>
    </row>
    <row r="102" spans="2:45" s="60" customFormat="1" ht="48" hidden="1" customHeight="1" x14ac:dyDescent="0.25">
      <c r="B102" s="629"/>
      <c r="C102" s="423"/>
      <c r="D102" s="594"/>
      <c r="E102" s="594"/>
      <c r="F102" s="656" t="s">
        <v>1160</v>
      </c>
      <c r="G102" s="671" t="s">
        <v>620</v>
      </c>
      <c r="H102" s="503" t="s">
        <v>1161</v>
      </c>
      <c r="I102" s="503" t="s">
        <v>1417</v>
      </c>
      <c r="J102" s="503" t="s">
        <v>1162</v>
      </c>
      <c r="K102" s="503" t="s">
        <v>1714</v>
      </c>
      <c r="L102" s="659" t="s">
        <v>1418</v>
      </c>
      <c r="M102" s="599" t="s">
        <v>100</v>
      </c>
      <c r="N102" s="600">
        <f t="shared" si="0"/>
        <v>15</v>
      </c>
      <c r="O102" s="601" t="s">
        <v>645</v>
      </c>
      <c r="P102" s="600">
        <f t="shared" si="1"/>
        <v>15</v>
      </c>
      <c r="Q102" s="601" t="s">
        <v>109</v>
      </c>
      <c r="R102" s="600">
        <f t="shared" si="2"/>
        <v>15</v>
      </c>
      <c r="S102" s="601" t="s">
        <v>647</v>
      </c>
      <c r="T102" s="600">
        <f t="shared" si="3"/>
        <v>15</v>
      </c>
      <c r="U102" s="601" t="s">
        <v>116</v>
      </c>
      <c r="V102" s="600">
        <f t="shared" si="4"/>
        <v>15</v>
      </c>
      <c r="W102" s="601" t="s">
        <v>119</v>
      </c>
      <c r="X102" s="600">
        <f t="shared" si="5"/>
        <v>15</v>
      </c>
      <c r="Y102" s="601" t="s">
        <v>122</v>
      </c>
      <c r="Z102" s="600">
        <f t="shared" si="6"/>
        <v>10</v>
      </c>
      <c r="AA102" s="602">
        <f t="shared" si="7"/>
        <v>100</v>
      </c>
      <c r="AB102" s="603" t="str">
        <f t="shared" si="8"/>
        <v>Fuerte</v>
      </c>
      <c r="AC102" s="674" t="s">
        <v>97</v>
      </c>
      <c r="AD102" s="675" t="str">
        <f t="shared" si="9"/>
        <v>Fuerte</v>
      </c>
      <c r="AE102" s="675" t="str">
        <f t="shared" si="10"/>
        <v>100</v>
      </c>
      <c r="AF102" s="677"/>
      <c r="AG102" s="678"/>
      <c r="AH102" s="653"/>
      <c r="AI102" s="610"/>
      <c r="AJ102" s="611"/>
      <c r="AK102" s="611"/>
      <c r="AL102" s="611"/>
      <c r="AM102" s="610"/>
      <c r="AN102" s="652"/>
      <c r="AO102" s="652"/>
      <c r="AP102" s="613"/>
      <c r="AQ102" s="614"/>
      <c r="AR102" s="614"/>
      <c r="AS102" s="615"/>
    </row>
    <row r="103" spans="2:45" s="60" customFormat="1" ht="38.25" hidden="1" x14ac:dyDescent="0.25">
      <c r="B103" s="629"/>
      <c r="C103" s="423"/>
      <c r="D103" s="594"/>
      <c r="E103" s="594"/>
      <c r="F103" s="628" t="s">
        <v>579</v>
      </c>
      <c r="G103" s="503" t="s">
        <v>620</v>
      </c>
      <c r="H103" s="503" t="s">
        <v>621</v>
      </c>
      <c r="I103" s="503" t="s">
        <v>1278</v>
      </c>
      <c r="J103" s="503" t="s">
        <v>1279</v>
      </c>
      <c r="K103" s="503" t="s">
        <v>622</v>
      </c>
      <c r="L103" s="503" t="s">
        <v>1280</v>
      </c>
      <c r="M103" s="599" t="s">
        <v>100</v>
      </c>
      <c r="N103" s="600">
        <f t="shared" si="0"/>
        <v>15</v>
      </c>
      <c r="O103" s="601" t="s">
        <v>106</v>
      </c>
      <c r="P103" s="600">
        <f t="shared" si="1"/>
        <v>15</v>
      </c>
      <c r="Q103" s="601" t="s">
        <v>109</v>
      </c>
      <c r="R103" s="600">
        <f t="shared" si="2"/>
        <v>15</v>
      </c>
      <c r="S103" s="601" t="s">
        <v>112</v>
      </c>
      <c r="T103" s="600">
        <f t="shared" si="3"/>
        <v>15</v>
      </c>
      <c r="U103" s="601" t="s">
        <v>116</v>
      </c>
      <c r="V103" s="600">
        <f t="shared" si="4"/>
        <v>15</v>
      </c>
      <c r="W103" s="601" t="s">
        <v>119</v>
      </c>
      <c r="X103" s="600">
        <f t="shared" si="5"/>
        <v>15</v>
      </c>
      <c r="Y103" s="601" t="s">
        <v>122</v>
      </c>
      <c r="Z103" s="600">
        <f t="shared" si="6"/>
        <v>10</v>
      </c>
      <c r="AA103" s="602">
        <f t="shared" si="7"/>
        <v>100</v>
      </c>
      <c r="AB103" s="603" t="str">
        <f t="shared" si="8"/>
        <v>Fuerte</v>
      </c>
      <c r="AC103" s="674" t="s">
        <v>97</v>
      </c>
      <c r="AD103" s="675" t="str">
        <f t="shared" si="9"/>
        <v>Fuerte</v>
      </c>
      <c r="AE103" s="675" t="str">
        <f t="shared" si="10"/>
        <v>100</v>
      </c>
      <c r="AF103" s="677"/>
      <c r="AG103" s="678"/>
      <c r="AH103" s="653"/>
      <c r="AI103" s="610"/>
      <c r="AJ103" s="611"/>
      <c r="AK103" s="611"/>
      <c r="AL103" s="611"/>
      <c r="AM103" s="610"/>
      <c r="AN103" s="652"/>
      <c r="AO103" s="652"/>
      <c r="AP103" s="613"/>
      <c r="AQ103" s="614"/>
      <c r="AR103" s="614"/>
      <c r="AS103" s="615"/>
    </row>
    <row r="104" spans="2:45" s="60" customFormat="1" ht="30" hidden="1" x14ac:dyDescent="0.25">
      <c r="B104" s="629"/>
      <c r="C104" s="423"/>
      <c r="D104" s="594"/>
      <c r="E104" s="594"/>
      <c r="F104" s="628" t="s">
        <v>1181</v>
      </c>
      <c r="G104" s="671" t="s">
        <v>618</v>
      </c>
      <c r="H104" s="503" t="s">
        <v>1179</v>
      </c>
      <c r="I104" s="503" t="s">
        <v>1259</v>
      </c>
      <c r="J104" s="503" t="s">
        <v>1419</v>
      </c>
      <c r="K104" s="503" t="s">
        <v>1180</v>
      </c>
      <c r="L104" s="503" t="s">
        <v>1261</v>
      </c>
      <c r="M104" s="599" t="s">
        <v>100</v>
      </c>
      <c r="N104" s="600">
        <f t="shared" si="0"/>
        <v>15</v>
      </c>
      <c r="O104" s="601" t="s">
        <v>645</v>
      </c>
      <c r="P104" s="600">
        <f t="shared" si="1"/>
        <v>15</v>
      </c>
      <c r="Q104" s="601" t="s">
        <v>109</v>
      </c>
      <c r="R104" s="600">
        <f t="shared" si="2"/>
        <v>15</v>
      </c>
      <c r="S104" s="601" t="s">
        <v>113</v>
      </c>
      <c r="T104" s="600">
        <f t="shared" si="3"/>
        <v>10</v>
      </c>
      <c r="U104" s="601" t="s">
        <v>116</v>
      </c>
      <c r="V104" s="600">
        <f t="shared" si="4"/>
        <v>15</v>
      </c>
      <c r="W104" s="601" t="s">
        <v>119</v>
      </c>
      <c r="X104" s="600">
        <f t="shared" si="5"/>
        <v>15</v>
      </c>
      <c r="Y104" s="601" t="s">
        <v>122</v>
      </c>
      <c r="Z104" s="600">
        <f t="shared" si="6"/>
        <v>10</v>
      </c>
      <c r="AA104" s="602">
        <f t="shared" si="7"/>
        <v>95</v>
      </c>
      <c r="AB104" s="603" t="str">
        <f t="shared" si="8"/>
        <v>Moderado</v>
      </c>
      <c r="AC104" s="674" t="s">
        <v>97</v>
      </c>
      <c r="AD104" s="675" t="str">
        <f t="shared" si="9"/>
        <v>Moderado</v>
      </c>
      <c r="AE104" s="675" t="str">
        <f t="shared" si="10"/>
        <v>50</v>
      </c>
      <c r="AF104" s="677"/>
      <c r="AG104" s="678"/>
      <c r="AH104" s="653"/>
      <c r="AI104" s="610"/>
      <c r="AJ104" s="611"/>
      <c r="AK104" s="611"/>
      <c r="AL104" s="611"/>
      <c r="AM104" s="610"/>
      <c r="AN104" s="652"/>
      <c r="AO104" s="652"/>
      <c r="AP104" s="613"/>
      <c r="AQ104" s="614"/>
      <c r="AR104" s="614"/>
      <c r="AS104" s="615"/>
    </row>
    <row r="105" spans="2:45" s="60" customFormat="1" ht="30" hidden="1" x14ac:dyDescent="0.25">
      <c r="B105" s="629"/>
      <c r="C105" s="423"/>
      <c r="D105" s="594"/>
      <c r="E105" s="594"/>
      <c r="F105" s="628" t="s">
        <v>1907</v>
      </c>
      <c r="G105" s="503" t="s">
        <v>435</v>
      </c>
      <c r="H105" s="503" t="s">
        <v>1908</v>
      </c>
      <c r="I105" s="503" t="s">
        <v>1909</v>
      </c>
      <c r="J105" s="503" t="s">
        <v>1910</v>
      </c>
      <c r="K105" s="503" t="s">
        <v>1911</v>
      </c>
      <c r="L105" s="659" t="s">
        <v>1912</v>
      </c>
      <c r="M105" s="599" t="s">
        <v>100</v>
      </c>
      <c r="N105" s="600">
        <f t="shared" si="0"/>
        <v>15</v>
      </c>
      <c r="O105" s="601" t="s">
        <v>645</v>
      </c>
      <c r="P105" s="600">
        <f t="shared" si="1"/>
        <v>15</v>
      </c>
      <c r="Q105" s="601" t="s">
        <v>109</v>
      </c>
      <c r="R105" s="600">
        <f t="shared" si="2"/>
        <v>15</v>
      </c>
      <c r="S105" s="601" t="s">
        <v>113</v>
      </c>
      <c r="T105" s="600">
        <f t="shared" si="3"/>
        <v>10</v>
      </c>
      <c r="U105" s="601" t="s">
        <v>116</v>
      </c>
      <c r="V105" s="600">
        <f t="shared" si="4"/>
        <v>15</v>
      </c>
      <c r="W105" s="601" t="s">
        <v>119</v>
      </c>
      <c r="X105" s="600">
        <f t="shared" si="5"/>
        <v>15</v>
      </c>
      <c r="Y105" s="601" t="s">
        <v>122</v>
      </c>
      <c r="Z105" s="600">
        <f t="shared" si="6"/>
        <v>10</v>
      </c>
      <c r="AA105" s="602">
        <f t="shared" si="7"/>
        <v>95</v>
      </c>
      <c r="AB105" s="603" t="str">
        <f t="shared" si="8"/>
        <v>Moderado</v>
      </c>
      <c r="AC105" s="674" t="s">
        <v>97</v>
      </c>
      <c r="AD105" s="675" t="str">
        <f t="shared" si="9"/>
        <v>Moderado</v>
      </c>
      <c r="AE105" s="675" t="str">
        <f t="shared" si="10"/>
        <v>50</v>
      </c>
      <c r="AF105" s="677"/>
      <c r="AG105" s="678"/>
      <c r="AH105" s="653"/>
      <c r="AI105" s="610"/>
      <c r="AJ105" s="611"/>
      <c r="AK105" s="611"/>
      <c r="AL105" s="611"/>
      <c r="AM105" s="610"/>
      <c r="AN105" s="652"/>
      <c r="AO105" s="652"/>
      <c r="AP105" s="613"/>
      <c r="AQ105" s="614"/>
      <c r="AR105" s="614"/>
      <c r="AS105" s="615"/>
    </row>
    <row r="106" spans="2:45" s="60" customFormat="1" ht="59.25" hidden="1" customHeight="1" x14ac:dyDescent="0.25">
      <c r="B106" s="629"/>
      <c r="C106" s="423"/>
      <c r="D106" s="594"/>
      <c r="E106" s="594"/>
      <c r="F106" s="656" t="s">
        <v>1420</v>
      </c>
      <c r="G106" s="503" t="s">
        <v>435</v>
      </c>
      <c r="H106" s="503" t="s">
        <v>623</v>
      </c>
      <c r="I106" s="503" t="s">
        <v>624</v>
      </c>
      <c r="J106" s="503" t="s">
        <v>1421</v>
      </c>
      <c r="K106" s="503" t="s">
        <v>1422</v>
      </c>
      <c r="L106" s="503" t="s">
        <v>625</v>
      </c>
      <c r="M106" s="599" t="s">
        <v>100</v>
      </c>
      <c r="N106" s="600">
        <f t="shared" si="0"/>
        <v>15</v>
      </c>
      <c r="O106" s="601" t="s">
        <v>106</v>
      </c>
      <c r="P106" s="600">
        <f t="shared" si="1"/>
        <v>15</v>
      </c>
      <c r="Q106" s="601" t="s">
        <v>109</v>
      </c>
      <c r="R106" s="600">
        <f t="shared" si="2"/>
        <v>15</v>
      </c>
      <c r="S106" s="601" t="s">
        <v>112</v>
      </c>
      <c r="T106" s="600">
        <f t="shared" si="3"/>
        <v>15</v>
      </c>
      <c r="U106" s="601" t="s">
        <v>116</v>
      </c>
      <c r="V106" s="600">
        <f t="shared" si="4"/>
        <v>15</v>
      </c>
      <c r="W106" s="601" t="s">
        <v>119</v>
      </c>
      <c r="X106" s="600">
        <f t="shared" si="5"/>
        <v>15</v>
      </c>
      <c r="Y106" s="601" t="s">
        <v>122</v>
      </c>
      <c r="Z106" s="600">
        <f t="shared" si="6"/>
        <v>10</v>
      </c>
      <c r="AA106" s="602">
        <f t="shared" si="7"/>
        <v>100</v>
      </c>
      <c r="AB106" s="603" t="str">
        <f t="shared" si="8"/>
        <v>Fuerte</v>
      </c>
      <c r="AC106" s="674" t="s">
        <v>97</v>
      </c>
      <c r="AD106" s="675" t="str">
        <f t="shared" si="9"/>
        <v>Fuerte</v>
      </c>
      <c r="AE106" s="675" t="str">
        <f t="shared" si="10"/>
        <v>100</v>
      </c>
      <c r="AF106" s="677"/>
      <c r="AG106" s="678"/>
      <c r="AH106" s="653"/>
      <c r="AI106" s="610"/>
      <c r="AJ106" s="611"/>
      <c r="AK106" s="611"/>
      <c r="AL106" s="611"/>
      <c r="AM106" s="610"/>
      <c r="AN106" s="652"/>
      <c r="AO106" s="652"/>
      <c r="AP106" s="613"/>
      <c r="AQ106" s="614"/>
      <c r="AR106" s="614"/>
      <c r="AS106" s="615"/>
    </row>
    <row r="107" spans="2:45" s="60" customFormat="1" ht="30" hidden="1" x14ac:dyDescent="0.25">
      <c r="B107" s="629"/>
      <c r="C107" s="423"/>
      <c r="D107" s="594"/>
      <c r="E107" s="594"/>
      <c r="F107" s="656" t="s">
        <v>1423</v>
      </c>
      <c r="G107" s="503" t="s">
        <v>435</v>
      </c>
      <c r="H107" s="503" t="s">
        <v>1424</v>
      </c>
      <c r="I107" s="503" t="s">
        <v>1121</v>
      </c>
      <c r="J107" s="503" t="s">
        <v>1425</v>
      </c>
      <c r="K107" s="503" t="s">
        <v>1122</v>
      </c>
      <c r="L107" s="503" t="s">
        <v>625</v>
      </c>
      <c r="M107" s="599" t="s">
        <v>100</v>
      </c>
      <c r="N107" s="600">
        <f t="shared" si="0"/>
        <v>15</v>
      </c>
      <c r="O107" s="601" t="s">
        <v>106</v>
      </c>
      <c r="P107" s="600">
        <f t="shared" si="1"/>
        <v>15</v>
      </c>
      <c r="Q107" s="601" t="s">
        <v>109</v>
      </c>
      <c r="R107" s="600">
        <f t="shared" si="2"/>
        <v>15</v>
      </c>
      <c r="S107" s="601" t="s">
        <v>112</v>
      </c>
      <c r="T107" s="600">
        <f t="shared" si="3"/>
        <v>15</v>
      </c>
      <c r="U107" s="601" t="s">
        <v>116</v>
      </c>
      <c r="V107" s="600">
        <f t="shared" si="4"/>
        <v>15</v>
      </c>
      <c r="W107" s="601" t="s">
        <v>119</v>
      </c>
      <c r="X107" s="600">
        <f t="shared" si="5"/>
        <v>15</v>
      </c>
      <c r="Y107" s="601" t="s">
        <v>122</v>
      </c>
      <c r="Z107" s="600">
        <f t="shared" si="6"/>
        <v>10</v>
      </c>
      <c r="AA107" s="602">
        <f t="shared" si="7"/>
        <v>100</v>
      </c>
      <c r="AB107" s="603" t="str">
        <f t="shared" si="8"/>
        <v>Fuerte</v>
      </c>
      <c r="AC107" s="674" t="s">
        <v>97</v>
      </c>
      <c r="AD107" s="675" t="str">
        <f t="shared" si="9"/>
        <v>Fuerte</v>
      </c>
      <c r="AE107" s="675" t="str">
        <f t="shared" si="10"/>
        <v>100</v>
      </c>
      <c r="AF107" s="677"/>
      <c r="AG107" s="678"/>
      <c r="AH107" s="653"/>
      <c r="AI107" s="610"/>
      <c r="AJ107" s="611"/>
      <c r="AK107" s="611"/>
      <c r="AL107" s="611"/>
      <c r="AM107" s="610"/>
      <c r="AN107" s="652"/>
      <c r="AO107" s="652"/>
      <c r="AP107" s="613"/>
      <c r="AQ107" s="614"/>
      <c r="AR107" s="614"/>
      <c r="AS107" s="615"/>
    </row>
    <row r="108" spans="2:45" s="60" customFormat="1" ht="51" hidden="1" x14ac:dyDescent="0.25">
      <c r="B108" s="629"/>
      <c r="C108" s="423"/>
      <c r="D108" s="594"/>
      <c r="E108" s="594"/>
      <c r="F108" s="628" t="s">
        <v>606</v>
      </c>
      <c r="G108" s="503" t="s">
        <v>445</v>
      </c>
      <c r="H108" s="503" t="s">
        <v>626</v>
      </c>
      <c r="I108" s="503" t="s">
        <v>1426</v>
      </c>
      <c r="J108" s="503" t="s">
        <v>627</v>
      </c>
      <c r="K108" s="503" t="s">
        <v>628</v>
      </c>
      <c r="L108" s="503" t="s">
        <v>1427</v>
      </c>
      <c r="M108" s="599" t="s">
        <v>100</v>
      </c>
      <c r="N108" s="600">
        <f t="shared" si="0"/>
        <v>15</v>
      </c>
      <c r="O108" s="601" t="s">
        <v>106</v>
      </c>
      <c r="P108" s="600">
        <f t="shared" si="1"/>
        <v>15</v>
      </c>
      <c r="Q108" s="601" t="s">
        <v>109</v>
      </c>
      <c r="R108" s="600">
        <f t="shared" si="2"/>
        <v>15</v>
      </c>
      <c r="S108" s="601" t="s">
        <v>112</v>
      </c>
      <c r="T108" s="600">
        <f t="shared" si="3"/>
        <v>15</v>
      </c>
      <c r="U108" s="601" t="s">
        <v>116</v>
      </c>
      <c r="V108" s="600">
        <f t="shared" si="4"/>
        <v>15</v>
      </c>
      <c r="W108" s="601" t="s">
        <v>119</v>
      </c>
      <c r="X108" s="600">
        <f t="shared" si="5"/>
        <v>15</v>
      </c>
      <c r="Y108" s="601" t="s">
        <v>122</v>
      </c>
      <c r="Z108" s="600">
        <f t="shared" si="6"/>
        <v>10</v>
      </c>
      <c r="AA108" s="602">
        <f t="shared" si="7"/>
        <v>100</v>
      </c>
      <c r="AB108" s="603" t="str">
        <f t="shared" si="8"/>
        <v>Fuerte</v>
      </c>
      <c r="AC108" s="674" t="s">
        <v>97</v>
      </c>
      <c r="AD108" s="675" t="str">
        <f t="shared" si="9"/>
        <v>Fuerte</v>
      </c>
      <c r="AE108" s="675" t="str">
        <f t="shared" si="10"/>
        <v>100</v>
      </c>
      <c r="AF108" s="677"/>
      <c r="AG108" s="678"/>
      <c r="AH108" s="653"/>
      <c r="AI108" s="610"/>
      <c r="AJ108" s="611"/>
      <c r="AK108" s="611"/>
      <c r="AL108" s="611"/>
      <c r="AM108" s="610"/>
      <c r="AN108" s="652"/>
      <c r="AO108" s="652"/>
      <c r="AP108" s="613"/>
      <c r="AQ108" s="614"/>
      <c r="AR108" s="614"/>
      <c r="AS108" s="615"/>
    </row>
    <row r="109" spans="2:45" s="60" customFormat="1" ht="105" hidden="1" customHeight="1" x14ac:dyDescent="0.25">
      <c r="B109" s="629"/>
      <c r="C109" s="423"/>
      <c r="D109" s="594"/>
      <c r="E109" s="594"/>
      <c r="F109" s="628" t="s">
        <v>846</v>
      </c>
      <c r="G109" s="682" t="s">
        <v>468</v>
      </c>
      <c r="H109" s="503" t="s">
        <v>1428</v>
      </c>
      <c r="I109" s="503" t="s">
        <v>1429</v>
      </c>
      <c r="J109" s="503" t="s">
        <v>1430</v>
      </c>
      <c r="K109" s="503" t="s">
        <v>1431</v>
      </c>
      <c r="L109" s="503" t="s">
        <v>1432</v>
      </c>
      <c r="M109" s="599" t="s">
        <v>100</v>
      </c>
      <c r="N109" s="600">
        <f t="shared" si="0"/>
        <v>15</v>
      </c>
      <c r="O109" s="601" t="s">
        <v>106</v>
      </c>
      <c r="P109" s="600">
        <f t="shared" si="1"/>
        <v>15</v>
      </c>
      <c r="Q109" s="601" t="s">
        <v>109</v>
      </c>
      <c r="R109" s="600">
        <f t="shared" si="2"/>
        <v>15</v>
      </c>
      <c r="S109" s="601" t="s">
        <v>112</v>
      </c>
      <c r="T109" s="600">
        <f t="shared" si="3"/>
        <v>15</v>
      </c>
      <c r="U109" s="601" t="s">
        <v>116</v>
      </c>
      <c r="V109" s="600">
        <f t="shared" si="4"/>
        <v>15</v>
      </c>
      <c r="W109" s="601" t="s">
        <v>119</v>
      </c>
      <c r="X109" s="600">
        <f t="shared" si="5"/>
        <v>15</v>
      </c>
      <c r="Y109" s="601" t="s">
        <v>122</v>
      </c>
      <c r="Z109" s="600">
        <f t="shared" si="6"/>
        <v>10</v>
      </c>
      <c r="AA109" s="602">
        <f t="shared" si="7"/>
        <v>100</v>
      </c>
      <c r="AB109" s="603" t="str">
        <f t="shared" si="8"/>
        <v>Fuerte</v>
      </c>
      <c r="AC109" s="674" t="s">
        <v>97</v>
      </c>
      <c r="AD109" s="675" t="str">
        <f t="shared" si="9"/>
        <v>Fuerte</v>
      </c>
      <c r="AE109" s="675" t="str">
        <f t="shared" si="10"/>
        <v>100</v>
      </c>
      <c r="AF109" s="677"/>
      <c r="AG109" s="678"/>
      <c r="AH109" s="653"/>
      <c r="AI109" s="610"/>
      <c r="AJ109" s="611"/>
      <c r="AK109" s="611"/>
      <c r="AL109" s="611"/>
      <c r="AM109" s="610"/>
      <c r="AN109" s="652"/>
      <c r="AO109" s="652"/>
      <c r="AP109" s="613"/>
      <c r="AQ109" s="614"/>
      <c r="AR109" s="614"/>
      <c r="AS109" s="615"/>
    </row>
    <row r="110" spans="2:45" s="60" customFormat="1" ht="53.25" hidden="1" customHeight="1" x14ac:dyDescent="0.25">
      <c r="B110" s="629"/>
      <c r="C110" s="423"/>
      <c r="D110" s="594"/>
      <c r="E110" s="594"/>
      <c r="F110" s="656" t="s">
        <v>847</v>
      </c>
      <c r="G110" s="503" t="s">
        <v>705</v>
      </c>
      <c r="H110" s="503" t="s">
        <v>1414</v>
      </c>
      <c r="I110" s="503" t="s">
        <v>1433</v>
      </c>
      <c r="J110" s="503" t="s">
        <v>1330</v>
      </c>
      <c r="K110" s="671" t="s">
        <v>643</v>
      </c>
      <c r="L110" s="671" t="s">
        <v>699</v>
      </c>
      <c r="M110" s="599" t="s">
        <v>100</v>
      </c>
      <c r="N110" s="600">
        <f t="shared" si="0"/>
        <v>15</v>
      </c>
      <c r="O110" s="601" t="s">
        <v>106</v>
      </c>
      <c r="P110" s="600">
        <f t="shared" si="1"/>
        <v>15</v>
      </c>
      <c r="Q110" s="601" t="s">
        <v>109</v>
      </c>
      <c r="R110" s="600">
        <f t="shared" si="2"/>
        <v>15</v>
      </c>
      <c r="S110" s="601" t="s">
        <v>112</v>
      </c>
      <c r="T110" s="600">
        <f t="shared" si="3"/>
        <v>15</v>
      </c>
      <c r="U110" s="601" t="s">
        <v>116</v>
      </c>
      <c r="V110" s="600">
        <f t="shared" si="4"/>
        <v>15</v>
      </c>
      <c r="W110" s="601" t="s">
        <v>119</v>
      </c>
      <c r="X110" s="600">
        <f t="shared" si="5"/>
        <v>15</v>
      </c>
      <c r="Y110" s="601" t="s">
        <v>122</v>
      </c>
      <c r="Z110" s="600">
        <f t="shared" si="6"/>
        <v>10</v>
      </c>
      <c r="AA110" s="602">
        <f t="shared" si="7"/>
        <v>100</v>
      </c>
      <c r="AB110" s="603" t="str">
        <f t="shared" si="8"/>
        <v>Fuerte</v>
      </c>
      <c r="AC110" s="674" t="s">
        <v>97</v>
      </c>
      <c r="AD110" s="675" t="str">
        <f t="shared" si="9"/>
        <v>Fuerte</v>
      </c>
      <c r="AE110" s="675" t="str">
        <f t="shared" si="10"/>
        <v>100</v>
      </c>
      <c r="AF110" s="677"/>
      <c r="AG110" s="678"/>
      <c r="AH110" s="653"/>
      <c r="AI110" s="610"/>
      <c r="AJ110" s="611"/>
      <c r="AK110" s="611"/>
      <c r="AL110" s="611"/>
      <c r="AM110" s="610"/>
      <c r="AN110" s="652"/>
      <c r="AO110" s="652"/>
      <c r="AP110" s="613"/>
      <c r="AQ110" s="614"/>
      <c r="AR110" s="614"/>
      <c r="AS110" s="615"/>
    </row>
    <row r="111" spans="2:45" s="60" customFormat="1" ht="60" hidden="1" customHeight="1" x14ac:dyDescent="0.25">
      <c r="B111" s="629"/>
      <c r="C111" s="423"/>
      <c r="D111" s="594"/>
      <c r="E111" s="594"/>
      <c r="F111" s="628" t="s">
        <v>848</v>
      </c>
      <c r="G111" s="503" t="s">
        <v>705</v>
      </c>
      <c r="H111" s="503"/>
      <c r="I111" s="503"/>
      <c r="J111" s="503"/>
      <c r="K111" s="503" t="s">
        <v>1434</v>
      </c>
      <c r="L111" s="659" t="s">
        <v>444</v>
      </c>
      <c r="M111" s="599" t="s">
        <v>102</v>
      </c>
      <c r="N111" s="600">
        <f t="shared" si="0"/>
        <v>0</v>
      </c>
      <c r="O111" s="601" t="s">
        <v>107</v>
      </c>
      <c r="P111" s="600">
        <f t="shared" si="1"/>
        <v>0</v>
      </c>
      <c r="Q111" s="601" t="s">
        <v>110</v>
      </c>
      <c r="R111" s="600">
        <f t="shared" si="2"/>
        <v>0</v>
      </c>
      <c r="S111" s="601" t="s">
        <v>114</v>
      </c>
      <c r="T111" s="600">
        <f t="shared" si="3"/>
        <v>0</v>
      </c>
      <c r="U111" s="601" t="s">
        <v>117</v>
      </c>
      <c r="V111" s="600">
        <f t="shared" si="4"/>
        <v>0</v>
      </c>
      <c r="W111" s="601" t="s">
        <v>120</v>
      </c>
      <c r="X111" s="600">
        <f t="shared" si="5"/>
        <v>0</v>
      </c>
      <c r="Y111" s="601" t="s">
        <v>124</v>
      </c>
      <c r="Z111" s="600">
        <f t="shared" si="6"/>
        <v>0</v>
      </c>
      <c r="AA111" s="602">
        <f t="shared" si="7"/>
        <v>0</v>
      </c>
      <c r="AB111" s="603" t="str">
        <f t="shared" si="8"/>
        <v>Débil</v>
      </c>
      <c r="AC111" s="674" t="s">
        <v>103</v>
      </c>
      <c r="AD111" s="675" t="str">
        <f t="shared" si="9"/>
        <v>Débil</v>
      </c>
      <c r="AE111" s="675" t="str">
        <f t="shared" si="10"/>
        <v>0</v>
      </c>
      <c r="AF111" s="677"/>
      <c r="AG111" s="678"/>
      <c r="AH111" s="653"/>
      <c r="AI111" s="610"/>
      <c r="AJ111" s="611"/>
      <c r="AK111" s="611"/>
      <c r="AL111" s="611"/>
      <c r="AM111" s="610"/>
      <c r="AN111" s="652"/>
      <c r="AO111" s="652"/>
      <c r="AP111" s="613"/>
      <c r="AQ111" s="614"/>
      <c r="AR111" s="614"/>
      <c r="AS111" s="615"/>
    </row>
    <row r="112" spans="2:45" s="60" customFormat="1" ht="76.5" hidden="1" x14ac:dyDescent="0.25">
      <c r="B112" s="629"/>
      <c r="C112" s="423"/>
      <c r="D112" s="594"/>
      <c r="E112" s="594"/>
      <c r="F112" s="628" t="s">
        <v>849</v>
      </c>
      <c r="G112" s="682" t="s">
        <v>456</v>
      </c>
      <c r="H112" s="503" t="s">
        <v>457</v>
      </c>
      <c r="I112" s="503" t="s">
        <v>1876</v>
      </c>
      <c r="J112" s="503" t="s">
        <v>1877</v>
      </c>
      <c r="K112" s="503" t="s">
        <v>460</v>
      </c>
      <c r="L112" s="666" t="s">
        <v>461</v>
      </c>
      <c r="M112" s="599" t="s">
        <v>100</v>
      </c>
      <c r="N112" s="600">
        <f t="shared" si="0"/>
        <v>15</v>
      </c>
      <c r="O112" s="601" t="s">
        <v>106</v>
      </c>
      <c r="P112" s="600">
        <f t="shared" si="1"/>
        <v>15</v>
      </c>
      <c r="Q112" s="601" t="s">
        <v>109</v>
      </c>
      <c r="R112" s="600">
        <f t="shared" si="2"/>
        <v>15</v>
      </c>
      <c r="S112" s="601" t="s">
        <v>112</v>
      </c>
      <c r="T112" s="600">
        <f t="shared" si="3"/>
        <v>15</v>
      </c>
      <c r="U112" s="601" t="s">
        <v>116</v>
      </c>
      <c r="V112" s="600">
        <f t="shared" si="4"/>
        <v>15</v>
      </c>
      <c r="W112" s="601" t="s">
        <v>119</v>
      </c>
      <c r="X112" s="600">
        <f t="shared" si="5"/>
        <v>15</v>
      </c>
      <c r="Y112" s="601" t="s">
        <v>122</v>
      </c>
      <c r="Z112" s="600">
        <f t="shared" si="6"/>
        <v>10</v>
      </c>
      <c r="AA112" s="602">
        <f t="shared" si="7"/>
        <v>100</v>
      </c>
      <c r="AB112" s="603" t="str">
        <f t="shared" si="8"/>
        <v>Fuerte</v>
      </c>
      <c r="AC112" s="674" t="s">
        <v>97</v>
      </c>
      <c r="AD112" s="675" t="str">
        <f t="shared" si="9"/>
        <v>Fuerte</v>
      </c>
      <c r="AE112" s="675" t="str">
        <f t="shared" si="10"/>
        <v>100</v>
      </c>
      <c r="AF112" s="677"/>
      <c r="AG112" s="678"/>
      <c r="AH112" s="653"/>
      <c r="AI112" s="610"/>
      <c r="AJ112" s="611"/>
      <c r="AK112" s="611"/>
      <c r="AL112" s="611"/>
      <c r="AM112" s="610"/>
      <c r="AN112" s="652"/>
      <c r="AO112" s="652"/>
      <c r="AP112" s="613"/>
      <c r="AQ112" s="614"/>
      <c r="AR112" s="614"/>
      <c r="AS112" s="615"/>
    </row>
    <row r="113" spans="2:45" s="60" customFormat="1" ht="38.25" hidden="1" x14ac:dyDescent="0.25">
      <c r="B113" s="629"/>
      <c r="C113" s="423"/>
      <c r="D113" s="594"/>
      <c r="E113" s="594"/>
      <c r="F113" s="628" t="s">
        <v>850</v>
      </c>
      <c r="G113" s="682" t="s">
        <v>429</v>
      </c>
      <c r="H113" s="503" t="s">
        <v>1048</v>
      </c>
      <c r="I113" s="503" t="s">
        <v>1065</v>
      </c>
      <c r="J113" s="503" t="s">
        <v>1064</v>
      </c>
      <c r="K113" s="671" t="s">
        <v>1435</v>
      </c>
      <c r="L113" s="671" t="s">
        <v>1065</v>
      </c>
      <c r="M113" s="599" t="s">
        <v>100</v>
      </c>
      <c r="N113" s="600">
        <f t="shared" si="0"/>
        <v>15</v>
      </c>
      <c r="O113" s="601" t="s">
        <v>106</v>
      </c>
      <c r="P113" s="600">
        <f t="shared" si="1"/>
        <v>15</v>
      </c>
      <c r="Q113" s="601" t="s">
        <v>109</v>
      </c>
      <c r="R113" s="600">
        <f t="shared" si="2"/>
        <v>15</v>
      </c>
      <c r="S113" s="601" t="s">
        <v>113</v>
      </c>
      <c r="T113" s="600">
        <f t="shared" si="3"/>
        <v>10</v>
      </c>
      <c r="U113" s="601" t="s">
        <v>116</v>
      </c>
      <c r="V113" s="600">
        <f t="shared" si="4"/>
        <v>15</v>
      </c>
      <c r="W113" s="601" t="s">
        <v>119</v>
      </c>
      <c r="X113" s="600">
        <f t="shared" si="5"/>
        <v>15</v>
      </c>
      <c r="Y113" s="601" t="s">
        <v>122</v>
      </c>
      <c r="Z113" s="600">
        <f t="shared" si="6"/>
        <v>10</v>
      </c>
      <c r="AA113" s="602">
        <f t="shared" si="7"/>
        <v>95</v>
      </c>
      <c r="AB113" s="603" t="str">
        <f t="shared" si="8"/>
        <v>Moderado</v>
      </c>
      <c r="AC113" s="674" t="s">
        <v>97</v>
      </c>
      <c r="AD113" s="675" t="str">
        <f t="shared" si="9"/>
        <v>Moderado</v>
      </c>
      <c r="AE113" s="675" t="str">
        <f t="shared" si="10"/>
        <v>50</v>
      </c>
      <c r="AF113" s="677"/>
      <c r="AG113" s="678"/>
      <c r="AH113" s="653"/>
      <c r="AI113" s="610"/>
      <c r="AJ113" s="611"/>
      <c r="AK113" s="611"/>
      <c r="AL113" s="611"/>
      <c r="AM113" s="610"/>
      <c r="AN113" s="652"/>
      <c r="AO113" s="652"/>
      <c r="AP113" s="613"/>
      <c r="AQ113" s="614"/>
      <c r="AR113" s="614"/>
      <c r="AS113" s="615"/>
    </row>
    <row r="114" spans="2:45" s="60" customFormat="1" ht="63.75" hidden="1" x14ac:dyDescent="0.25">
      <c r="B114" s="629"/>
      <c r="C114" s="423"/>
      <c r="D114" s="594"/>
      <c r="E114" s="594"/>
      <c r="F114" s="628" t="s">
        <v>1095</v>
      </c>
      <c r="G114" s="628" t="s">
        <v>651</v>
      </c>
      <c r="H114" s="628" t="s">
        <v>1436</v>
      </c>
      <c r="I114" s="628" t="s">
        <v>1437</v>
      </c>
      <c r="J114" s="628"/>
      <c r="K114" s="683" t="s">
        <v>679</v>
      </c>
      <c r="L114" s="683" t="s">
        <v>1438</v>
      </c>
      <c r="M114" s="599" t="s">
        <v>100</v>
      </c>
      <c r="N114" s="600">
        <f t="shared" si="0"/>
        <v>15</v>
      </c>
      <c r="O114" s="601" t="s">
        <v>106</v>
      </c>
      <c r="P114" s="600">
        <f t="shared" si="1"/>
        <v>15</v>
      </c>
      <c r="Q114" s="601" t="s">
        <v>109</v>
      </c>
      <c r="R114" s="600">
        <f t="shared" si="2"/>
        <v>15</v>
      </c>
      <c r="S114" s="601" t="s">
        <v>112</v>
      </c>
      <c r="T114" s="600">
        <f t="shared" si="3"/>
        <v>15</v>
      </c>
      <c r="U114" s="601" t="s">
        <v>116</v>
      </c>
      <c r="V114" s="600">
        <f t="shared" si="4"/>
        <v>15</v>
      </c>
      <c r="W114" s="601" t="s">
        <v>119</v>
      </c>
      <c r="X114" s="600">
        <f t="shared" si="5"/>
        <v>15</v>
      </c>
      <c r="Y114" s="601" t="s">
        <v>122</v>
      </c>
      <c r="Z114" s="600">
        <f t="shared" si="6"/>
        <v>10</v>
      </c>
      <c r="AA114" s="602">
        <f t="shared" si="7"/>
        <v>100</v>
      </c>
      <c r="AB114" s="603" t="str">
        <f t="shared" si="8"/>
        <v>Fuerte</v>
      </c>
      <c r="AC114" s="674" t="s">
        <v>97</v>
      </c>
      <c r="AD114" s="675" t="str">
        <f t="shared" si="9"/>
        <v>Fuerte</v>
      </c>
      <c r="AE114" s="675" t="str">
        <f t="shared" si="10"/>
        <v>100</v>
      </c>
      <c r="AF114" s="677"/>
      <c r="AG114" s="678"/>
      <c r="AH114" s="653"/>
      <c r="AI114" s="610"/>
      <c r="AJ114" s="611"/>
      <c r="AK114" s="611"/>
      <c r="AL114" s="611"/>
      <c r="AM114" s="610"/>
      <c r="AN114" s="652"/>
      <c r="AO114" s="652"/>
      <c r="AP114" s="613"/>
      <c r="AQ114" s="614"/>
      <c r="AR114" s="614"/>
      <c r="AS114" s="615"/>
    </row>
    <row r="115" spans="2:45" s="60" customFormat="1" ht="51" hidden="1" x14ac:dyDescent="0.25">
      <c r="B115" s="629"/>
      <c r="C115" s="423"/>
      <c r="D115" s="594"/>
      <c r="E115" s="594"/>
      <c r="F115" s="656" t="s">
        <v>1884</v>
      </c>
      <c r="G115" s="671" t="s">
        <v>435</v>
      </c>
      <c r="H115" s="669" t="s">
        <v>1826</v>
      </c>
      <c r="I115" s="503" t="s">
        <v>1822</v>
      </c>
      <c r="J115" s="503" t="s">
        <v>1827</v>
      </c>
      <c r="K115" s="503" t="s">
        <v>1828</v>
      </c>
      <c r="L115" s="666" t="s">
        <v>1829</v>
      </c>
      <c r="M115" s="599" t="s">
        <v>100</v>
      </c>
      <c r="N115" s="600">
        <f t="shared" si="0"/>
        <v>15</v>
      </c>
      <c r="O115" s="601" t="s">
        <v>106</v>
      </c>
      <c r="P115" s="600">
        <f t="shared" si="1"/>
        <v>15</v>
      </c>
      <c r="Q115" s="601" t="s">
        <v>109</v>
      </c>
      <c r="R115" s="600">
        <f t="shared" si="2"/>
        <v>15</v>
      </c>
      <c r="S115" s="601" t="s">
        <v>112</v>
      </c>
      <c r="T115" s="600">
        <f t="shared" si="3"/>
        <v>15</v>
      </c>
      <c r="U115" s="601" t="s">
        <v>116</v>
      </c>
      <c r="V115" s="600">
        <f t="shared" si="4"/>
        <v>15</v>
      </c>
      <c r="W115" s="601" t="s">
        <v>119</v>
      </c>
      <c r="X115" s="600">
        <f t="shared" si="5"/>
        <v>15</v>
      </c>
      <c r="Y115" s="601" t="s">
        <v>122</v>
      </c>
      <c r="Z115" s="600">
        <f t="shared" si="6"/>
        <v>10</v>
      </c>
      <c r="AA115" s="602">
        <f t="shared" si="7"/>
        <v>100</v>
      </c>
      <c r="AB115" s="603" t="str">
        <f t="shared" si="8"/>
        <v>Fuerte</v>
      </c>
      <c r="AC115" s="674" t="s">
        <v>97</v>
      </c>
      <c r="AD115" s="675" t="str">
        <f t="shared" si="9"/>
        <v>Fuerte</v>
      </c>
      <c r="AE115" s="675" t="str">
        <f t="shared" si="10"/>
        <v>100</v>
      </c>
      <c r="AF115" s="677"/>
      <c r="AG115" s="678"/>
      <c r="AH115" s="653"/>
      <c r="AI115" s="610"/>
      <c r="AJ115" s="611"/>
      <c r="AK115" s="611"/>
      <c r="AL115" s="611"/>
      <c r="AM115" s="610"/>
      <c r="AN115" s="652"/>
      <c r="AO115" s="652"/>
      <c r="AP115" s="613"/>
      <c r="AQ115" s="614"/>
      <c r="AR115" s="614"/>
      <c r="AS115" s="615"/>
    </row>
    <row r="116" spans="2:45" s="60" customFormat="1" ht="51" hidden="1" x14ac:dyDescent="0.25">
      <c r="B116" s="629"/>
      <c r="C116" s="423"/>
      <c r="D116" s="594"/>
      <c r="E116" s="594"/>
      <c r="F116" s="628" t="s">
        <v>638</v>
      </c>
      <c r="G116" s="682" t="s">
        <v>651</v>
      </c>
      <c r="H116" s="671" t="s">
        <v>629</v>
      </c>
      <c r="I116" s="503" t="s">
        <v>630</v>
      </c>
      <c r="J116" s="503" t="s">
        <v>1439</v>
      </c>
      <c r="K116" s="503" t="s">
        <v>631</v>
      </c>
      <c r="L116" s="503" t="s">
        <v>632</v>
      </c>
      <c r="M116" s="599" t="s">
        <v>100</v>
      </c>
      <c r="N116" s="600">
        <f t="shared" si="0"/>
        <v>15</v>
      </c>
      <c r="O116" s="601" t="s">
        <v>106</v>
      </c>
      <c r="P116" s="600">
        <f t="shared" si="1"/>
        <v>15</v>
      </c>
      <c r="Q116" s="601" t="s">
        <v>109</v>
      </c>
      <c r="R116" s="600">
        <f t="shared" si="2"/>
        <v>15</v>
      </c>
      <c r="S116" s="601" t="s">
        <v>112</v>
      </c>
      <c r="T116" s="600">
        <f t="shared" si="3"/>
        <v>15</v>
      </c>
      <c r="U116" s="601" t="s">
        <v>116</v>
      </c>
      <c r="V116" s="600">
        <f t="shared" si="4"/>
        <v>15</v>
      </c>
      <c r="W116" s="601" t="s">
        <v>119</v>
      </c>
      <c r="X116" s="600">
        <f t="shared" si="5"/>
        <v>15</v>
      </c>
      <c r="Y116" s="601" t="s">
        <v>122</v>
      </c>
      <c r="Z116" s="600">
        <f t="shared" si="6"/>
        <v>10</v>
      </c>
      <c r="AA116" s="602">
        <f t="shared" si="7"/>
        <v>100</v>
      </c>
      <c r="AB116" s="603" t="str">
        <f t="shared" si="8"/>
        <v>Fuerte</v>
      </c>
      <c r="AC116" s="674" t="s">
        <v>97</v>
      </c>
      <c r="AD116" s="675" t="str">
        <f t="shared" si="9"/>
        <v>Fuerte</v>
      </c>
      <c r="AE116" s="675" t="str">
        <f t="shared" si="10"/>
        <v>100</v>
      </c>
      <c r="AF116" s="677"/>
      <c r="AG116" s="678"/>
      <c r="AH116" s="653"/>
      <c r="AI116" s="610"/>
      <c r="AJ116" s="611"/>
      <c r="AK116" s="611"/>
      <c r="AL116" s="611"/>
      <c r="AM116" s="610"/>
      <c r="AN116" s="652"/>
      <c r="AO116" s="652"/>
      <c r="AP116" s="613"/>
      <c r="AQ116" s="614"/>
      <c r="AR116" s="614"/>
      <c r="AS116" s="615"/>
    </row>
    <row r="117" spans="2:45" s="60" customFormat="1" ht="63.75" hidden="1" x14ac:dyDescent="0.25">
      <c r="B117" s="629"/>
      <c r="C117" s="423"/>
      <c r="D117" s="594"/>
      <c r="E117" s="594"/>
      <c r="F117" s="684" t="s">
        <v>1440</v>
      </c>
      <c r="G117" s="682" t="s">
        <v>651</v>
      </c>
      <c r="H117" s="503" t="s">
        <v>633</v>
      </c>
      <c r="I117" s="503" t="s">
        <v>634</v>
      </c>
      <c r="J117" s="503" t="s">
        <v>635</v>
      </c>
      <c r="K117" s="503" t="s">
        <v>636</v>
      </c>
      <c r="L117" s="503" t="s">
        <v>637</v>
      </c>
      <c r="M117" s="599" t="s">
        <v>100</v>
      </c>
      <c r="N117" s="600">
        <f t="shared" si="0"/>
        <v>15</v>
      </c>
      <c r="O117" s="601" t="s">
        <v>106</v>
      </c>
      <c r="P117" s="600">
        <f t="shared" si="1"/>
        <v>15</v>
      </c>
      <c r="Q117" s="601" t="s">
        <v>109</v>
      </c>
      <c r="R117" s="600">
        <f t="shared" si="2"/>
        <v>15</v>
      </c>
      <c r="S117" s="601" t="s">
        <v>113</v>
      </c>
      <c r="T117" s="600">
        <f t="shared" si="3"/>
        <v>10</v>
      </c>
      <c r="U117" s="601" t="s">
        <v>116</v>
      </c>
      <c r="V117" s="600">
        <f t="shared" si="4"/>
        <v>15</v>
      </c>
      <c r="W117" s="601" t="s">
        <v>119</v>
      </c>
      <c r="X117" s="600">
        <f t="shared" si="5"/>
        <v>15</v>
      </c>
      <c r="Y117" s="601" t="s">
        <v>122</v>
      </c>
      <c r="Z117" s="600">
        <f t="shared" si="6"/>
        <v>10</v>
      </c>
      <c r="AA117" s="602">
        <f t="shared" si="7"/>
        <v>95</v>
      </c>
      <c r="AB117" s="603" t="str">
        <f t="shared" si="8"/>
        <v>Moderado</v>
      </c>
      <c r="AC117" s="674" t="s">
        <v>97</v>
      </c>
      <c r="AD117" s="675" t="str">
        <f t="shared" si="9"/>
        <v>Moderado</v>
      </c>
      <c r="AE117" s="675" t="str">
        <f t="shared" si="10"/>
        <v>50</v>
      </c>
      <c r="AF117" s="677"/>
      <c r="AG117" s="678"/>
      <c r="AH117" s="653"/>
      <c r="AI117" s="610"/>
      <c r="AJ117" s="611"/>
      <c r="AK117" s="611"/>
      <c r="AL117" s="611"/>
      <c r="AM117" s="610"/>
      <c r="AN117" s="652"/>
      <c r="AO117" s="652"/>
      <c r="AP117" s="613"/>
      <c r="AQ117" s="614"/>
      <c r="AR117" s="614"/>
      <c r="AS117" s="615"/>
    </row>
    <row r="118" spans="2:45" s="60" customFormat="1" ht="30" hidden="1" x14ac:dyDescent="0.25">
      <c r="B118" s="629"/>
      <c r="C118" s="423"/>
      <c r="D118" s="594"/>
      <c r="E118" s="594"/>
      <c r="F118" s="684" t="s">
        <v>852</v>
      </c>
      <c r="G118" s="682"/>
      <c r="H118" s="503"/>
      <c r="I118" s="503"/>
      <c r="J118" s="503"/>
      <c r="K118" s="503"/>
      <c r="L118" s="662" t="s">
        <v>1200</v>
      </c>
      <c r="M118" s="599"/>
      <c r="N118" s="600" t="b">
        <f t="shared" si="0"/>
        <v>0</v>
      </c>
      <c r="O118" s="601"/>
      <c r="P118" s="600" t="b">
        <f t="shared" si="1"/>
        <v>0</v>
      </c>
      <c r="Q118" s="601"/>
      <c r="R118" s="600" t="b">
        <f t="shared" si="2"/>
        <v>0</v>
      </c>
      <c r="S118" s="601"/>
      <c r="T118" s="600" t="b">
        <f t="shared" si="3"/>
        <v>0</v>
      </c>
      <c r="U118" s="601"/>
      <c r="V118" s="600" t="b">
        <f t="shared" si="4"/>
        <v>0</v>
      </c>
      <c r="W118" s="601"/>
      <c r="X118" s="600" t="b">
        <f t="shared" si="5"/>
        <v>0</v>
      </c>
      <c r="Y118" s="601"/>
      <c r="Z118" s="600" t="b">
        <f t="shared" si="6"/>
        <v>0</v>
      </c>
      <c r="AA118" s="602">
        <f t="shared" si="7"/>
        <v>0</v>
      </c>
      <c r="AB118" s="603" t="str">
        <f t="shared" si="8"/>
        <v>Débil</v>
      </c>
      <c r="AC118" s="674"/>
      <c r="AD118" s="675" t="str">
        <f t="shared" si="9"/>
        <v>Débil</v>
      </c>
      <c r="AE118" s="675" t="str">
        <f t="shared" si="10"/>
        <v>0</v>
      </c>
      <c r="AF118" s="677"/>
      <c r="AG118" s="678"/>
      <c r="AH118" s="653"/>
      <c r="AI118" s="610"/>
      <c r="AJ118" s="611"/>
      <c r="AK118" s="611"/>
      <c r="AL118" s="611"/>
      <c r="AM118" s="610"/>
      <c r="AN118" s="652"/>
      <c r="AO118" s="652"/>
      <c r="AP118" s="613"/>
      <c r="AQ118" s="614"/>
      <c r="AR118" s="614"/>
      <c r="AS118" s="615"/>
    </row>
    <row r="119" spans="2:45" s="60" customFormat="1" ht="62.25" hidden="1" customHeight="1" x14ac:dyDescent="0.25">
      <c r="B119" s="629"/>
      <c r="C119" s="423"/>
      <c r="D119" s="594"/>
      <c r="E119" s="594"/>
      <c r="F119" s="684" t="s">
        <v>641</v>
      </c>
      <c r="G119" s="503" t="s">
        <v>435</v>
      </c>
      <c r="H119" s="503" t="s">
        <v>1441</v>
      </c>
      <c r="I119" s="503" t="s">
        <v>1442</v>
      </c>
      <c r="J119" s="503" t="s">
        <v>640</v>
      </c>
      <c r="K119" s="503" t="s">
        <v>1460</v>
      </c>
      <c r="L119" s="503" t="s">
        <v>1443</v>
      </c>
      <c r="M119" s="599" t="s">
        <v>100</v>
      </c>
      <c r="N119" s="600">
        <f t="shared" si="0"/>
        <v>15</v>
      </c>
      <c r="O119" s="601" t="s">
        <v>106</v>
      </c>
      <c r="P119" s="600">
        <f t="shared" si="1"/>
        <v>15</v>
      </c>
      <c r="Q119" s="601" t="s">
        <v>109</v>
      </c>
      <c r="R119" s="600">
        <f t="shared" si="2"/>
        <v>15</v>
      </c>
      <c r="S119" s="601" t="s">
        <v>112</v>
      </c>
      <c r="T119" s="600">
        <f t="shared" si="3"/>
        <v>15</v>
      </c>
      <c r="U119" s="601" t="s">
        <v>116</v>
      </c>
      <c r="V119" s="600">
        <f t="shared" si="4"/>
        <v>15</v>
      </c>
      <c r="W119" s="601" t="s">
        <v>119</v>
      </c>
      <c r="X119" s="600">
        <f t="shared" si="5"/>
        <v>15</v>
      </c>
      <c r="Y119" s="601" t="s">
        <v>122</v>
      </c>
      <c r="Z119" s="600">
        <f t="shared" si="6"/>
        <v>10</v>
      </c>
      <c r="AA119" s="602">
        <f t="shared" si="7"/>
        <v>100</v>
      </c>
      <c r="AB119" s="603" t="str">
        <f t="shared" si="8"/>
        <v>Fuerte</v>
      </c>
      <c r="AC119" s="674" t="s">
        <v>97</v>
      </c>
      <c r="AD119" s="675" t="str">
        <f t="shared" si="9"/>
        <v>Fuerte</v>
      </c>
      <c r="AE119" s="675" t="str">
        <f t="shared" si="10"/>
        <v>100</v>
      </c>
      <c r="AF119" s="677"/>
      <c r="AG119" s="678"/>
      <c r="AH119" s="653"/>
      <c r="AI119" s="610"/>
      <c r="AJ119" s="611"/>
      <c r="AK119" s="611"/>
      <c r="AL119" s="611"/>
      <c r="AM119" s="610"/>
      <c r="AN119" s="652"/>
      <c r="AO119" s="652"/>
      <c r="AP119" s="613"/>
      <c r="AQ119" s="614"/>
      <c r="AR119" s="614"/>
      <c r="AS119" s="615"/>
    </row>
    <row r="120" spans="2:45" s="60" customFormat="1" ht="63.75" hidden="1" x14ac:dyDescent="0.25">
      <c r="B120" s="629"/>
      <c r="C120" s="423"/>
      <c r="D120" s="594"/>
      <c r="E120" s="594"/>
      <c r="F120" s="684" t="s">
        <v>798</v>
      </c>
      <c r="G120" s="628" t="s">
        <v>985</v>
      </c>
      <c r="H120" s="628" t="s">
        <v>1115</v>
      </c>
      <c r="I120" s="628" t="s">
        <v>1444</v>
      </c>
      <c r="J120" s="628" t="s">
        <v>1116</v>
      </c>
      <c r="K120" s="628" t="s">
        <v>1391</v>
      </c>
      <c r="L120" s="628" t="s">
        <v>1445</v>
      </c>
      <c r="M120" s="599" t="s">
        <v>100</v>
      </c>
      <c r="N120" s="600">
        <f t="shared" si="0"/>
        <v>15</v>
      </c>
      <c r="O120" s="601" t="s">
        <v>106</v>
      </c>
      <c r="P120" s="600">
        <f t="shared" si="1"/>
        <v>15</v>
      </c>
      <c r="Q120" s="601" t="s">
        <v>646</v>
      </c>
      <c r="R120" s="600">
        <f t="shared" si="2"/>
        <v>15</v>
      </c>
      <c r="S120" s="601" t="s">
        <v>113</v>
      </c>
      <c r="T120" s="600">
        <f t="shared" si="3"/>
        <v>10</v>
      </c>
      <c r="U120" s="601" t="s">
        <v>116</v>
      </c>
      <c r="V120" s="600">
        <f t="shared" si="4"/>
        <v>15</v>
      </c>
      <c r="W120" s="601" t="s">
        <v>119</v>
      </c>
      <c r="X120" s="600">
        <f t="shared" si="5"/>
        <v>15</v>
      </c>
      <c r="Y120" s="601" t="s">
        <v>650</v>
      </c>
      <c r="Z120" s="600">
        <f t="shared" si="6"/>
        <v>10</v>
      </c>
      <c r="AA120" s="602">
        <f t="shared" si="7"/>
        <v>95</v>
      </c>
      <c r="AB120" s="603" t="str">
        <f t="shared" si="8"/>
        <v>Moderado</v>
      </c>
      <c r="AC120" s="674" t="s">
        <v>27</v>
      </c>
      <c r="AD120" s="675" t="str">
        <f t="shared" si="9"/>
        <v>Moderado</v>
      </c>
      <c r="AE120" s="675" t="str">
        <f t="shared" si="10"/>
        <v>50</v>
      </c>
      <c r="AF120" s="677"/>
      <c r="AG120" s="678"/>
      <c r="AH120" s="653"/>
      <c r="AI120" s="610"/>
      <c r="AJ120" s="611"/>
      <c r="AK120" s="611"/>
      <c r="AL120" s="611"/>
      <c r="AM120" s="610"/>
      <c r="AN120" s="652"/>
      <c r="AO120" s="652"/>
      <c r="AP120" s="613"/>
      <c r="AQ120" s="614"/>
      <c r="AR120" s="614"/>
      <c r="AS120" s="615"/>
    </row>
    <row r="121" spans="2:45" s="60" customFormat="1" ht="38.25" hidden="1" x14ac:dyDescent="0.25">
      <c r="B121" s="629"/>
      <c r="C121" s="423"/>
      <c r="D121" s="594"/>
      <c r="E121" s="594"/>
      <c r="F121" s="684" t="s">
        <v>854</v>
      </c>
      <c r="G121" s="671" t="s">
        <v>618</v>
      </c>
      <c r="H121" s="503" t="s">
        <v>1396</v>
      </c>
      <c r="I121" s="503" t="s">
        <v>619</v>
      </c>
      <c r="J121" s="503" t="s">
        <v>1260</v>
      </c>
      <c r="K121" s="503" t="s">
        <v>1397</v>
      </c>
      <c r="L121" s="503" t="s">
        <v>1398</v>
      </c>
      <c r="M121" s="599" t="s">
        <v>100</v>
      </c>
      <c r="N121" s="600">
        <f t="shared" si="0"/>
        <v>15</v>
      </c>
      <c r="O121" s="601" t="s">
        <v>106</v>
      </c>
      <c r="P121" s="600">
        <f t="shared" si="1"/>
        <v>15</v>
      </c>
      <c r="Q121" s="601" t="s">
        <v>109</v>
      </c>
      <c r="R121" s="600">
        <f t="shared" si="2"/>
        <v>15</v>
      </c>
      <c r="S121" s="601" t="s">
        <v>113</v>
      </c>
      <c r="T121" s="600">
        <f t="shared" si="3"/>
        <v>10</v>
      </c>
      <c r="U121" s="601" t="s">
        <v>116</v>
      </c>
      <c r="V121" s="600">
        <f t="shared" si="4"/>
        <v>15</v>
      </c>
      <c r="W121" s="601" t="s">
        <v>119</v>
      </c>
      <c r="X121" s="600">
        <f t="shared" si="5"/>
        <v>15</v>
      </c>
      <c r="Y121" s="601" t="s">
        <v>122</v>
      </c>
      <c r="Z121" s="600">
        <f t="shared" si="6"/>
        <v>10</v>
      </c>
      <c r="AA121" s="602">
        <f t="shared" si="7"/>
        <v>95</v>
      </c>
      <c r="AB121" s="603" t="str">
        <f t="shared" si="8"/>
        <v>Moderado</v>
      </c>
      <c r="AC121" s="674" t="s">
        <v>97</v>
      </c>
      <c r="AD121" s="675" t="str">
        <f t="shared" si="9"/>
        <v>Moderado</v>
      </c>
      <c r="AE121" s="675" t="str">
        <f t="shared" si="10"/>
        <v>50</v>
      </c>
      <c r="AF121" s="677"/>
      <c r="AG121" s="678"/>
      <c r="AH121" s="653"/>
      <c r="AI121" s="610"/>
      <c r="AJ121" s="611"/>
      <c r="AK121" s="611"/>
      <c r="AL121" s="611"/>
      <c r="AM121" s="610"/>
      <c r="AN121" s="652"/>
      <c r="AO121" s="652"/>
      <c r="AP121" s="613"/>
      <c r="AQ121" s="614"/>
      <c r="AR121" s="614"/>
      <c r="AS121" s="615"/>
    </row>
    <row r="122" spans="2:45" s="60" customFormat="1" ht="30.75" hidden="1" thickBot="1" x14ac:dyDescent="0.3">
      <c r="B122" s="629"/>
      <c r="C122" s="423"/>
      <c r="D122" s="594"/>
      <c r="E122" s="594"/>
      <c r="F122" s="656" t="s">
        <v>855</v>
      </c>
      <c r="G122" s="503"/>
      <c r="H122" s="503"/>
      <c r="I122" s="503"/>
      <c r="J122" s="503"/>
      <c r="K122" s="503"/>
      <c r="L122" s="685" t="s">
        <v>1766</v>
      </c>
      <c r="M122" s="599"/>
      <c r="N122" s="600" t="b">
        <f t="shared" si="0"/>
        <v>0</v>
      </c>
      <c r="O122" s="601"/>
      <c r="P122" s="600" t="b">
        <f t="shared" si="1"/>
        <v>0</v>
      </c>
      <c r="Q122" s="601"/>
      <c r="R122" s="600" t="b">
        <f t="shared" si="2"/>
        <v>0</v>
      </c>
      <c r="S122" s="601"/>
      <c r="T122" s="600" t="b">
        <f t="shared" si="3"/>
        <v>0</v>
      </c>
      <c r="U122" s="601"/>
      <c r="V122" s="600" t="b">
        <f t="shared" si="4"/>
        <v>0</v>
      </c>
      <c r="W122" s="601"/>
      <c r="X122" s="600" t="b">
        <f t="shared" si="5"/>
        <v>0</v>
      </c>
      <c r="Y122" s="601"/>
      <c r="Z122" s="600" t="b">
        <f t="shared" si="6"/>
        <v>0</v>
      </c>
      <c r="AA122" s="602">
        <f t="shared" si="7"/>
        <v>0</v>
      </c>
      <c r="AB122" s="603" t="str">
        <f t="shared" si="8"/>
        <v>Débil</v>
      </c>
      <c r="AC122" s="674"/>
      <c r="AD122" s="675" t="str">
        <f t="shared" si="9"/>
        <v>Débil</v>
      </c>
      <c r="AE122" s="675" t="str">
        <f t="shared" si="10"/>
        <v>0</v>
      </c>
      <c r="AF122" s="677"/>
      <c r="AG122" s="678"/>
      <c r="AH122" s="653"/>
      <c r="AI122" s="610"/>
      <c r="AJ122" s="611"/>
      <c r="AK122" s="611"/>
      <c r="AL122" s="611"/>
      <c r="AM122" s="610"/>
      <c r="AN122" s="652"/>
      <c r="AO122" s="652"/>
      <c r="AP122" s="613"/>
      <c r="AQ122" s="614"/>
      <c r="AR122" s="614"/>
      <c r="AS122" s="615"/>
    </row>
    <row r="123" spans="2:45" s="60" customFormat="1" ht="114" hidden="1" customHeight="1" x14ac:dyDescent="0.25">
      <c r="B123" s="629"/>
      <c r="C123" s="423"/>
      <c r="D123" s="636"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E123" s="637"/>
      <c r="F123" s="656" t="s">
        <v>617</v>
      </c>
      <c r="G123" s="503" t="s">
        <v>456</v>
      </c>
      <c r="H123" s="503" t="s">
        <v>457</v>
      </c>
      <c r="I123" s="503" t="s">
        <v>458</v>
      </c>
      <c r="J123" s="503" t="s">
        <v>459</v>
      </c>
      <c r="K123" s="503" t="s">
        <v>460</v>
      </c>
      <c r="L123" s="503" t="s">
        <v>461</v>
      </c>
      <c r="M123" s="599" t="s">
        <v>100</v>
      </c>
      <c r="N123" s="600">
        <f t="shared" si="0"/>
        <v>15</v>
      </c>
      <c r="O123" s="601" t="s">
        <v>106</v>
      </c>
      <c r="P123" s="600">
        <f t="shared" si="1"/>
        <v>15</v>
      </c>
      <c r="Q123" s="601" t="s">
        <v>109</v>
      </c>
      <c r="R123" s="600">
        <f t="shared" si="2"/>
        <v>15</v>
      </c>
      <c r="S123" s="601" t="s">
        <v>112</v>
      </c>
      <c r="T123" s="600">
        <f t="shared" si="3"/>
        <v>15</v>
      </c>
      <c r="U123" s="601" t="s">
        <v>116</v>
      </c>
      <c r="V123" s="600">
        <f t="shared" si="4"/>
        <v>15</v>
      </c>
      <c r="W123" s="601" t="s">
        <v>119</v>
      </c>
      <c r="X123" s="600">
        <f t="shared" si="5"/>
        <v>15</v>
      </c>
      <c r="Y123" s="601" t="s">
        <v>122</v>
      </c>
      <c r="Z123" s="600">
        <f t="shared" si="6"/>
        <v>10</v>
      </c>
      <c r="AA123" s="602">
        <f t="shared" si="7"/>
        <v>100</v>
      </c>
      <c r="AB123" s="603" t="str">
        <f t="shared" si="8"/>
        <v>Fuerte</v>
      </c>
      <c r="AC123" s="674" t="s">
        <v>97</v>
      </c>
      <c r="AD123" s="675" t="str">
        <f t="shared" si="9"/>
        <v>Fuerte</v>
      </c>
      <c r="AE123" s="686" t="str">
        <f t="shared" si="10"/>
        <v>100</v>
      </c>
      <c r="AF123" s="687">
        <v>32</v>
      </c>
      <c r="AG123" s="638">
        <f>(AE123+AE124+AE125+AE126+AE127+AE128+AE129+AE130+AE131+AE132+AE133+AE134+AE135+AE136+AE137+AE138+AE139+AE140+AE141+AE142+AE143+AE144+AE145+AE146+AE147+AE148+AE149+AE150+AE151+AE152+AE153+AE154+AE155+AE156)/AF123</f>
        <v>78.125</v>
      </c>
      <c r="AH123" s="639" t="str">
        <f t="shared" ref="AH123" si="161">IF(AG123&lt;50,"Débil",IF(AG123&lt;=99,"Moderado",IF(AG123=100,"Fuerte",IF(AG123="","ERROR"))))</f>
        <v>Moderado</v>
      </c>
      <c r="AI123" s="640" t="s">
        <v>144</v>
      </c>
      <c r="AJ123" s="611">
        <f t="shared" ref="AJ123" si="162">IF(AH123="Débil",0,IF(AND(AH123="Moderado",AI123="Directamente"),1,IF(AND(AH123="Moderado",AI123="No disminuye"),0,IF(AND(AH123="Fuerte",AI123="Directamente"),2,IF(AND(AH123="Fuerte",AI123="No disminuye"),0)))))</f>
        <v>1</v>
      </c>
      <c r="AK123" s="611">
        <f>('4-VALORACIÓN DEL RIESGO'!H37-AJ123)</f>
        <v>0</v>
      </c>
      <c r="AL123" s="641" t="str">
        <f t="shared" ref="AL123" si="163">IF(AK123=5,"Casi Seguro",IF(AK123=4,"Probable",IF(AK123=3,"Posible",IF(AK123=2,"Improbable",IF(AK123=1,"Rara Vez",IF(AK123=0,"Rara Vez",IF(AK123&lt;0,"Rara Vez")))))))</f>
        <v>Rara Vez</v>
      </c>
      <c r="AM123" s="640" t="s">
        <v>144</v>
      </c>
      <c r="AN123" s="612">
        <f t="shared" ref="AN123" si="164">IF(AH123="Débil",0,IF(AND(AH123="Moderado",AM123="Directamente"),1,IF(AND(AH123="Moderado",AM123="Indirectamente"),0,IF(AND(AH123="Moderado",AM123="No disminuye"),0,IF(AND(AH123="Fuerte",AM123="Directamente"),2,IF(AND(AH123="Fuerte",AM123="Indirectamente"),1,IF(AND(AH123="Fuerte",AM123="No disminuye"),0)))))))</f>
        <v>1</v>
      </c>
      <c r="AO123" s="612">
        <f>('4-VALORACIÓN DEL RIESGO'!AD37-AN123)</f>
        <v>4</v>
      </c>
      <c r="AP123" s="612" t="str">
        <f t="shared" ref="AP123" si="165">IF(AO123=5,"Catastrófico",IF(AO123=4,"Mayor",IF(AO123=3,"Moderado",IF(AO123=2,"Moderado",IF(AO123=1,"Moderado")))))</f>
        <v>Mayor</v>
      </c>
      <c r="AQ123" s="642" t="str">
        <f t="shared" ref="AQ123" si="166">IF(OR(AND(AP123="Moderado",AL123="Rara Vez"),AND(AP123="Moderado",AL123="Improbable")),"Moderado",IF(OR(AND(AP123="Mayor",AL123="Improbable"),AND(AP123="Mayor",AL123="Rara Vez"),AND(AP123="Moderado",AL123="Probable"),AND(AP123="Moderado",AL123="Posible")),"Alto",IF(OR(AND(AP123="Moderado",AL123="Casi Seguro"),AND(AP123="Mayor",AL123="Posible"),AND(AP123="Mayor",AL123="Probable"),AND(AP123="Mayor",AL123="Casi Seguro")),"Extremo",IF(AP123="Catastrófico","Extremo"))))</f>
        <v>Alto</v>
      </c>
      <c r="AR123" s="643"/>
      <c r="AS123" s="644" t="s">
        <v>428</v>
      </c>
    </row>
    <row r="124" spans="2:45" s="60" customFormat="1" ht="30" hidden="1" x14ac:dyDescent="0.25">
      <c r="B124" s="629"/>
      <c r="C124" s="423"/>
      <c r="D124" s="645"/>
      <c r="E124" s="646"/>
      <c r="F124" s="656" t="s">
        <v>996</v>
      </c>
      <c r="G124" s="671" t="s">
        <v>618</v>
      </c>
      <c r="H124" s="503" t="s">
        <v>668</v>
      </c>
      <c r="I124" s="503" t="s">
        <v>1259</v>
      </c>
      <c r="J124" s="503" t="s">
        <v>1260</v>
      </c>
      <c r="K124" s="503" t="s">
        <v>1259</v>
      </c>
      <c r="L124" s="503" t="s">
        <v>1261</v>
      </c>
      <c r="M124" s="599" t="s">
        <v>100</v>
      </c>
      <c r="N124" s="600">
        <f t="shared" si="0"/>
        <v>15</v>
      </c>
      <c r="O124" s="601" t="s">
        <v>106</v>
      </c>
      <c r="P124" s="600">
        <f t="shared" si="1"/>
        <v>15</v>
      </c>
      <c r="Q124" s="601" t="s">
        <v>109</v>
      </c>
      <c r="R124" s="600">
        <f t="shared" si="2"/>
        <v>15</v>
      </c>
      <c r="S124" s="601" t="s">
        <v>112</v>
      </c>
      <c r="T124" s="600">
        <f t="shared" si="3"/>
        <v>15</v>
      </c>
      <c r="U124" s="601" t="s">
        <v>116</v>
      </c>
      <c r="V124" s="600">
        <f t="shared" si="4"/>
        <v>15</v>
      </c>
      <c r="W124" s="601" t="s">
        <v>119</v>
      </c>
      <c r="X124" s="600">
        <f t="shared" si="5"/>
        <v>15</v>
      </c>
      <c r="Y124" s="601" t="s">
        <v>122</v>
      </c>
      <c r="Z124" s="600">
        <f t="shared" si="6"/>
        <v>10</v>
      </c>
      <c r="AA124" s="602">
        <f t="shared" si="7"/>
        <v>100</v>
      </c>
      <c r="AB124" s="603" t="str">
        <f t="shared" si="8"/>
        <v>Fuerte</v>
      </c>
      <c r="AC124" s="674" t="s">
        <v>97</v>
      </c>
      <c r="AD124" s="675" t="str">
        <f t="shared" si="9"/>
        <v>Fuerte</v>
      </c>
      <c r="AE124" s="686" t="str">
        <f t="shared" si="10"/>
        <v>100</v>
      </c>
      <c r="AF124" s="688"/>
      <c r="AG124" s="678"/>
      <c r="AH124" s="649"/>
      <c r="AI124" s="650"/>
      <c r="AJ124" s="611"/>
      <c r="AK124" s="611"/>
      <c r="AL124" s="651"/>
      <c r="AM124" s="650"/>
      <c r="AN124" s="652"/>
      <c r="AO124" s="652"/>
      <c r="AP124" s="652"/>
      <c r="AQ124" s="653"/>
      <c r="AR124" s="654"/>
      <c r="AS124" s="655"/>
    </row>
    <row r="125" spans="2:45" s="60" customFormat="1" ht="102" hidden="1" x14ac:dyDescent="0.25">
      <c r="B125" s="629"/>
      <c r="C125" s="423"/>
      <c r="D125" s="645"/>
      <c r="E125" s="646"/>
      <c r="F125" s="656" t="s">
        <v>834</v>
      </c>
      <c r="G125" s="658" t="s">
        <v>1352</v>
      </c>
      <c r="H125" s="658" t="s">
        <v>1358</v>
      </c>
      <c r="I125" s="658" t="s">
        <v>1359</v>
      </c>
      <c r="J125" s="658" t="s">
        <v>1360</v>
      </c>
      <c r="K125" s="658" t="s">
        <v>1361</v>
      </c>
      <c r="L125" s="658" t="s">
        <v>1362</v>
      </c>
      <c r="M125" s="599" t="s">
        <v>100</v>
      </c>
      <c r="N125" s="600">
        <f t="shared" si="0"/>
        <v>15</v>
      </c>
      <c r="O125" s="601" t="s">
        <v>106</v>
      </c>
      <c r="P125" s="600">
        <f t="shared" si="1"/>
        <v>15</v>
      </c>
      <c r="Q125" s="601" t="s">
        <v>109</v>
      </c>
      <c r="R125" s="600">
        <f t="shared" si="2"/>
        <v>15</v>
      </c>
      <c r="S125" s="601" t="s">
        <v>112</v>
      </c>
      <c r="T125" s="600">
        <f t="shared" si="3"/>
        <v>15</v>
      </c>
      <c r="U125" s="601" t="s">
        <v>116</v>
      </c>
      <c r="V125" s="600">
        <f t="shared" si="4"/>
        <v>15</v>
      </c>
      <c r="W125" s="601" t="s">
        <v>119</v>
      </c>
      <c r="X125" s="600">
        <f t="shared" si="5"/>
        <v>15</v>
      </c>
      <c r="Y125" s="601" t="s">
        <v>122</v>
      </c>
      <c r="Z125" s="600">
        <f t="shared" si="6"/>
        <v>10</v>
      </c>
      <c r="AA125" s="602">
        <f t="shared" si="7"/>
        <v>100</v>
      </c>
      <c r="AB125" s="603" t="str">
        <f t="shared" si="8"/>
        <v>Fuerte</v>
      </c>
      <c r="AC125" s="674" t="s">
        <v>97</v>
      </c>
      <c r="AD125" s="675" t="str">
        <f t="shared" si="9"/>
        <v>Fuerte</v>
      </c>
      <c r="AE125" s="686" t="str">
        <f t="shared" si="10"/>
        <v>100</v>
      </c>
      <c r="AF125" s="688"/>
      <c r="AG125" s="678"/>
      <c r="AH125" s="649"/>
      <c r="AI125" s="650"/>
      <c r="AJ125" s="611"/>
      <c r="AK125" s="611"/>
      <c r="AL125" s="651"/>
      <c r="AM125" s="650"/>
      <c r="AN125" s="652"/>
      <c r="AO125" s="652"/>
      <c r="AP125" s="652"/>
      <c r="AQ125" s="653"/>
      <c r="AR125" s="654"/>
      <c r="AS125" s="655"/>
    </row>
    <row r="126" spans="2:45" s="60" customFormat="1" ht="30" hidden="1" x14ac:dyDescent="0.25">
      <c r="B126" s="629"/>
      <c r="C126" s="423"/>
      <c r="D126" s="645"/>
      <c r="E126" s="646"/>
      <c r="F126" s="656" t="s">
        <v>835</v>
      </c>
      <c r="G126" s="503" t="s">
        <v>429</v>
      </c>
      <c r="H126" s="503" t="s">
        <v>1109</v>
      </c>
      <c r="I126" s="503" t="s">
        <v>1262</v>
      </c>
      <c r="J126" s="503" t="s">
        <v>1110</v>
      </c>
      <c r="K126" s="503" t="s">
        <v>1263</v>
      </c>
      <c r="L126" s="503" t="s">
        <v>1264</v>
      </c>
      <c r="M126" s="599" t="s">
        <v>100</v>
      </c>
      <c r="N126" s="600">
        <f t="shared" si="0"/>
        <v>15</v>
      </c>
      <c r="O126" s="601" t="s">
        <v>106</v>
      </c>
      <c r="P126" s="600">
        <f t="shared" si="1"/>
        <v>15</v>
      </c>
      <c r="Q126" s="601" t="s">
        <v>110</v>
      </c>
      <c r="R126" s="600">
        <f t="shared" si="2"/>
        <v>0</v>
      </c>
      <c r="S126" s="601" t="s">
        <v>113</v>
      </c>
      <c r="T126" s="600">
        <f t="shared" si="3"/>
        <v>10</v>
      </c>
      <c r="U126" s="601" t="s">
        <v>117</v>
      </c>
      <c r="V126" s="600">
        <f t="shared" si="4"/>
        <v>0</v>
      </c>
      <c r="W126" s="601" t="s">
        <v>120</v>
      </c>
      <c r="X126" s="600">
        <f t="shared" si="5"/>
        <v>0</v>
      </c>
      <c r="Y126" s="601" t="s">
        <v>124</v>
      </c>
      <c r="Z126" s="600">
        <f t="shared" si="6"/>
        <v>0</v>
      </c>
      <c r="AA126" s="602">
        <f t="shared" si="7"/>
        <v>40</v>
      </c>
      <c r="AB126" s="603" t="str">
        <f t="shared" si="8"/>
        <v>Débil</v>
      </c>
      <c r="AC126" s="674" t="s">
        <v>103</v>
      </c>
      <c r="AD126" s="675" t="str">
        <f t="shared" si="9"/>
        <v>Débil</v>
      </c>
      <c r="AE126" s="686" t="str">
        <f t="shared" si="10"/>
        <v>0</v>
      </c>
      <c r="AF126" s="688"/>
      <c r="AG126" s="678"/>
      <c r="AH126" s="649"/>
      <c r="AI126" s="650"/>
      <c r="AJ126" s="611"/>
      <c r="AK126" s="611"/>
      <c r="AL126" s="651"/>
      <c r="AM126" s="650"/>
      <c r="AN126" s="652"/>
      <c r="AO126" s="652"/>
      <c r="AP126" s="652"/>
      <c r="AQ126" s="653"/>
      <c r="AR126" s="654"/>
      <c r="AS126" s="655"/>
    </row>
    <row r="127" spans="2:45" s="60" customFormat="1" ht="72.75" hidden="1" customHeight="1" x14ac:dyDescent="0.25">
      <c r="B127" s="629"/>
      <c r="C127" s="423"/>
      <c r="D127" s="645"/>
      <c r="E127" s="646"/>
      <c r="F127" s="656" t="s">
        <v>836</v>
      </c>
      <c r="G127" s="503" t="s">
        <v>1006</v>
      </c>
      <c r="H127" s="503" t="s">
        <v>668</v>
      </c>
      <c r="I127" s="503" t="s">
        <v>1265</v>
      </c>
      <c r="J127" s="503" t="s">
        <v>1266</v>
      </c>
      <c r="K127" s="503" t="s">
        <v>1267</v>
      </c>
      <c r="L127" s="659" t="s">
        <v>1268</v>
      </c>
      <c r="M127" s="599" t="s">
        <v>100</v>
      </c>
      <c r="N127" s="600">
        <f t="shared" si="0"/>
        <v>15</v>
      </c>
      <c r="O127" s="601" t="s">
        <v>106</v>
      </c>
      <c r="P127" s="600">
        <f t="shared" si="1"/>
        <v>15</v>
      </c>
      <c r="Q127" s="601" t="s">
        <v>109</v>
      </c>
      <c r="R127" s="600">
        <f t="shared" si="2"/>
        <v>15</v>
      </c>
      <c r="S127" s="601" t="s">
        <v>112</v>
      </c>
      <c r="T127" s="600">
        <f t="shared" si="3"/>
        <v>15</v>
      </c>
      <c r="U127" s="601" t="s">
        <v>116</v>
      </c>
      <c r="V127" s="600">
        <f t="shared" si="4"/>
        <v>15</v>
      </c>
      <c r="W127" s="601" t="s">
        <v>119</v>
      </c>
      <c r="X127" s="600">
        <f t="shared" si="5"/>
        <v>15</v>
      </c>
      <c r="Y127" s="601" t="s">
        <v>122</v>
      </c>
      <c r="Z127" s="600">
        <f t="shared" si="6"/>
        <v>10</v>
      </c>
      <c r="AA127" s="602">
        <f t="shared" si="7"/>
        <v>100</v>
      </c>
      <c r="AB127" s="603" t="str">
        <f t="shared" si="8"/>
        <v>Fuerte</v>
      </c>
      <c r="AC127" s="674" t="s">
        <v>97</v>
      </c>
      <c r="AD127" s="675" t="str">
        <f t="shared" si="9"/>
        <v>Fuerte</v>
      </c>
      <c r="AE127" s="686" t="str">
        <f t="shared" si="10"/>
        <v>100</v>
      </c>
      <c r="AF127" s="688"/>
      <c r="AG127" s="678"/>
      <c r="AH127" s="649"/>
      <c r="AI127" s="650"/>
      <c r="AJ127" s="611"/>
      <c r="AK127" s="611"/>
      <c r="AL127" s="651"/>
      <c r="AM127" s="650"/>
      <c r="AN127" s="652"/>
      <c r="AO127" s="652"/>
      <c r="AP127" s="652"/>
      <c r="AQ127" s="653"/>
      <c r="AR127" s="654"/>
      <c r="AS127" s="655"/>
    </row>
    <row r="128" spans="2:45" s="60" customFormat="1" ht="89.25" hidden="1" x14ac:dyDescent="0.25">
      <c r="B128" s="629"/>
      <c r="C128" s="423"/>
      <c r="D128" s="645"/>
      <c r="E128" s="646"/>
      <c r="F128" s="656" t="s">
        <v>1142</v>
      </c>
      <c r="G128" s="680" t="s">
        <v>435</v>
      </c>
      <c r="H128" s="503" t="s">
        <v>457</v>
      </c>
      <c r="I128" s="503" t="s">
        <v>1143</v>
      </c>
      <c r="J128" s="503" t="s">
        <v>459</v>
      </c>
      <c r="K128" s="503" t="s">
        <v>1144</v>
      </c>
      <c r="L128" s="503" t="s">
        <v>1145</v>
      </c>
      <c r="M128" s="599" t="s">
        <v>100</v>
      </c>
      <c r="N128" s="600">
        <f t="shared" si="0"/>
        <v>15</v>
      </c>
      <c r="O128" s="601" t="s">
        <v>106</v>
      </c>
      <c r="P128" s="600">
        <f t="shared" si="1"/>
        <v>15</v>
      </c>
      <c r="Q128" s="601" t="s">
        <v>109</v>
      </c>
      <c r="R128" s="600">
        <f t="shared" si="2"/>
        <v>15</v>
      </c>
      <c r="S128" s="601" t="s">
        <v>112</v>
      </c>
      <c r="T128" s="600">
        <f t="shared" si="3"/>
        <v>15</v>
      </c>
      <c r="U128" s="601" t="s">
        <v>116</v>
      </c>
      <c r="V128" s="600">
        <f t="shared" si="4"/>
        <v>15</v>
      </c>
      <c r="W128" s="601" t="s">
        <v>119</v>
      </c>
      <c r="X128" s="600">
        <f t="shared" si="5"/>
        <v>15</v>
      </c>
      <c r="Y128" s="601" t="s">
        <v>122</v>
      </c>
      <c r="Z128" s="600">
        <f t="shared" si="6"/>
        <v>10</v>
      </c>
      <c r="AA128" s="602">
        <f t="shared" si="7"/>
        <v>100</v>
      </c>
      <c r="AB128" s="603" t="str">
        <f t="shared" si="8"/>
        <v>Fuerte</v>
      </c>
      <c r="AC128" s="674" t="s">
        <v>97</v>
      </c>
      <c r="AD128" s="675" t="str">
        <f t="shared" si="9"/>
        <v>Fuerte</v>
      </c>
      <c r="AE128" s="686" t="str">
        <f t="shared" si="10"/>
        <v>100</v>
      </c>
      <c r="AF128" s="688"/>
      <c r="AG128" s="678"/>
      <c r="AH128" s="649"/>
      <c r="AI128" s="650"/>
      <c r="AJ128" s="611"/>
      <c r="AK128" s="611"/>
      <c r="AL128" s="651"/>
      <c r="AM128" s="650"/>
      <c r="AN128" s="652"/>
      <c r="AO128" s="652"/>
      <c r="AP128" s="652"/>
      <c r="AQ128" s="653"/>
      <c r="AR128" s="654"/>
      <c r="AS128" s="655"/>
    </row>
    <row r="129" spans="2:45" s="60" customFormat="1" ht="51" hidden="1" x14ac:dyDescent="0.25">
      <c r="B129" s="629"/>
      <c r="C129" s="423"/>
      <c r="D129" s="645"/>
      <c r="E129" s="646"/>
      <c r="F129" s="628" t="s">
        <v>1269</v>
      </c>
      <c r="G129" s="628" t="s">
        <v>651</v>
      </c>
      <c r="H129" s="628" t="s">
        <v>1053</v>
      </c>
      <c r="I129" s="628" t="s">
        <v>1270</v>
      </c>
      <c r="J129" s="628" t="s">
        <v>1054</v>
      </c>
      <c r="K129" s="628" t="s">
        <v>1271</v>
      </c>
      <c r="L129" s="628" t="s">
        <v>1055</v>
      </c>
      <c r="M129" s="599" t="s">
        <v>100</v>
      </c>
      <c r="N129" s="600">
        <f t="shared" si="0"/>
        <v>15</v>
      </c>
      <c r="O129" s="601" t="s">
        <v>106</v>
      </c>
      <c r="P129" s="600">
        <f t="shared" si="1"/>
        <v>15</v>
      </c>
      <c r="Q129" s="601" t="s">
        <v>109</v>
      </c>
      <c r="R129" s="600">
        <f t="shared" si="2"/>
        <v>15</v>
      </c>
      <c r="S129" s="601" t="s">
        <v>112</v>
      </c>
      <c r="T129" s="600">
        <f t="shared" si="3"/>
        <v>15</v>
      </c>
      <c r="U129" s="601" t="s">
        <v>116</v>
      </c>
      <c r="V129" s="600">
        <f t="shared" si="4"/>
        <v>15</v>
      </c>
      <c r="W129" s="601" t="s">
        <v>119</v>
      </c>
      <c r="X129" s="600">
        <f t="shared" si="5"/>
        <v>15</v>
      </c>
      <c r="Y129" s="601" t="s">
        <v>122</v>
      </c>
      <c r="Z129" s="600">
        <f t="shared" si="6"/>
        <v>10</v>
      </c>
      <c r="AA129" s="602">
        <f t="shared" si="7"/>
        <v>100</v>
      </c>
      <c r="AB129" s="603" t="str">
        <f t="shared" si="8"/>
        <v>Fuerte</v>
      </c>
      <c r="AC129" s="674" t="s">
        <v>97</v>
      </c>
      <c r="AD129" s="675" t="str">
        <f t="shared" si="9"/>
        <v>Fuerte</v>
      </c>
      <c r="AE129" s="686" t="str">
        <f t="shared" si="10"/>
        <v>100</v>
      </c>
      <c r="AF129" s="688"/>
      <c r="AG129" s="678"/>
      <c r="AH129" s="649"/>
      <c r="AI129" s="650"/>
      <c r="AJ129" s="611"/>
      <c r="AK129" s="611"/>
      <c r="AL129" s="651"/>
      <c r="AM129" s="650"/>
      <c r="AN129" s="652"/>
      <c r="AO129" s="652"/>
      <c r="AP129" s="652"/>
      <c r="AQ129" s="653"/>
      <c r="AR129" s="654"/>
      <c r="AS129" s="655"/>
    </row>
    <row r="130" spans="2:45" s="60" customFormat="1" ht="69.75" hidden="1" customHeight="1" x14ac:dyDescent="0.25">
      <c r="B130" s="629"/>
      <c r="C130" s="423"/>
      <c r="D130" s="645"/>
      <c r="E130" s="646"/>
      <c r="F130" s="656" t="s">
        <v>1272</v>
      </c>
      <c r="G130" s="503" t="s">
        <v>468</v>
      </c>
      <c r="H130" s="503" t="s">
        <v>1024</v>
      </c>
      <c r="I130" s="503" t="s">
        <v>1025</v>
      </c>
      <c r="J130" s="503" t="s">
        <v>1273</v>
      </c>
      <c r="K130" s="503" t="s">
        <v>1026</v>
      </c>
      <c r="L130" s="503" t="s">
        <v>1027</v>
      </c>
      <c r="M130" s="599" t="s">
        <v>100</v>
      </c>
      <c r="N130" s="600">
        <f t="shared" si="0"/>
        <v>15</v>
      </c>
      <c r="O130" s="601" t="s">
        <v>106</v>
      </c>
      <c r="P130" s="600">
        <f t="shared" si="1"/>
        <v>15</v>
      </c>
      <c r="Q130" s="601" t="s">
        <v>109</v>
      </c>
      <c r="R130" s="600">
        <f t="shared" si="2"/>
        <v>15</v>
      </c>
      <c r="S130" s="601" t="s">
        <v>113</v>
      </c>
      <c r="T130" s="600">
        <f t="shared" si="3"/>
        <v>10</v>
      </c>
      <c r="U130" s="601" t="s">
        <v>116</v>
      </c>
      <c r="V130" s="600">
        <f t="shared" si="4"/>
        <v>15</v>
      </c>
      <c r="W130" s="601" t="s">
        <v>119</v>
      </c>
      <c r="X130" s="600">
        <f t="shared" si="5"/>
        <v>15</v>
      </c>
      <c r="Y130" s="601" t="s">
        <v>122</v>
      </c>
      <c r="Z130" s="600">
        <f t="shared" si="6"/>
        <v>10</v>
      </c>
      <c r="AA130" s="602">
        <f t="shared" si="7"/>
        <v>95</v>
      </c>
      <c r="AB130" s="603" t="str">
        <f t="shared" si="8"/>
        <v>Moderado</v>
      </c>
      <c r="AC130" s="674" t="s">
        <v>97</v>
      </c>
      <c r="AD130" s="675" t="str">
        <f t="shared" si="9"/>
        <v>Moderado</v>
      </c>
      <c r="AE130" s="686" t="str">
        <f t="shared" si="10"/>
        <v>50</v>
      </c>
      <c r="AF130" s="688"/>
      <c r="AG130" s="678"/>
      <c r="AH130" s="649"/>
      <c r="AI130" s="650"/>
      <c r="AJ130" s="611"/>
      <c r="AK130" s="611"/>
      <c r="AL130" s="651"/>
      <c r="AM130" s="650"/>
      <c r="AN130" s="652"/>
      <c r="AO130" s="652"/>
      <c r="AP130" s="652"/>
      <c r="AQ130" s="653"/>
      <c r="AR130" s="654"/>
      <c r="AS130" s="655"/>
    </row>
    <row r="131" spans="2:45" s="60" customFormat="1" ht="30" hidden="1" customHeight="1" x14ac:dyDescent="0.25">
      <c r="B131" s="629"/>
      <c r="C131" s="423"/>
      <c r="D131" s="645"/>
      <c r="E131" s="646"/>
      <c r="F131" s="656" t="s">
        <v>655</v>
      </c>
      <c r="G131" s="671" t="s">
        <v>618</v>
      </c>
      <c r="H131" s="503" t="s">
        <v>668</v>
      </c>
      <c r="I131" s="503" t="s">
        <v>1259</v>
      </c>
      <c r="J131" s="503" t="s">
        <v>1260</v>
      </c>
      <c r="K131" s="503" t="s">
        <v>1259</v>
      </c>
      <c r="L131" s="503" t="s">
        <v>698</v>
      </c>
      <c r="M131" s="599" t="s">
        <v>100</v>
      </c>
      <c r="N131" s="600">
        <f t="shared" si="0"/>
        <v>15</v>
      </c>
      <c r="O131" s="601" t="s">
        <v>106</v>
      </c>
      <c r="P131" s="600">
        <f t="shared" si="1"/>
        <v>15</v>
      </c>
      <c r="Q131" s="601" t="s">
        <v>109</v>
      </c>
      <c r="R131" s="600">
        <f t="shared" si="2"/>
        <v>15</v>
      </c>
      <c r="S131" s="601" t="s">
        <v>113</v>
      </c>
      <c r="T131" s="600">
        <f t="shared" si="3"/>
        <v>10</v>
      </c>
      <c r="U131" s="601" t="s">
        <v>116</v>
      </c>
      <c r="V131" s="600">
        <f t="shared" si="4"/>
        <v>15</v>
      </c>
      <c r="W131" s="601" t="s">
        <v>119</v>
      </c>
      <c r="X131" s="600">
        <f t="shared" si="5"/>
        <v>15</v>
      </c>
      <c r="Y131" s="601" t="s">
        <v>122</v>
      </c>
      <c r="Z131" s="600">
        <f t="shared" si="6"/>
        <v>10</v>
      </c>
      <c r="AA131" s="602">
        <f t="shared" si="7"/>
        <v>95</v>
      </c>
      <c r="AB131" s="603" t="str">
        <f t="shared" si="8"/>
        <v>Moderado</v>
      </c>
      <c r="AC131" s="674" t="s">
        <v>97</v>
      </c>
      <c r="AD131" s="675" t="str">
        <f t="shared" si="9"/>
        <v>Moderado</v>
      </c>
      <c r="AE131" s="686" t="str">
        <f t="shared" si="10"/>
        <v>50</v>
      </c>
      <c r="AF131" s="688"/>
      <c r="AG131" s="678"/>
      <c r="AH131" s="649"/>
      <c r="AI131" s="650"/>
      <c r="AJ131" s="611"/>
      <c r="AK131" s="611"/>
      <c r="AL131" s="651"/>
      <c r="AM131" s="650"/>
      <c r="AN131" s="652"/>
      <c r="AO131" s="652"/>
      <c r="AP131" s="652"/>
      <c r="AQ131" s="653"/>
      <c r="AR131" s="654"/>
      <c r="AS131" s="655"/>
    </row>
    <row r="132" spans="2:45" s="60" customFormat="1" ht="30" hidden="1" customHeight="1" x14ac:dyDescent="0.25">
      <c r="B132" s="629"/>
      <c r="C132" s="423"/>
      <c r="D132" s="645"/>
      <c r="E132" s="646"/>
      <c r="F132" s="656" t="s">
        <v>1958</v>
      </c>
      <c r="G132" s="671" t="s">
        <v>435</v>
      </c>
      <c r="H132" s="503" t="s">
        <v>1959</v>
      </c>
      <c r="I132" s="503" t="s">
        <v>1960</v>
      </c>
      <c r="J132" s="503" t="s">
        <v>1961</v>
      </c>
      <c r="K132" s="503" t="s">
        <v>1962</v>
      </c>
      <c r="L132" s="517" t="s">
        <v>1963</v>
      </c>
      <c r="M132" s="599" t="s">
        <v>100</v>
      </c>
      <c r="N132" s="600">
        <f t="shared" si="0"/>
        <v>15</v>
      </c>
      <c r="O132" s="601" t="s">
        <v>106</v>
      </c>
      <c r="P132" s="600">
        <f t="shared" si="1"/>
        <v>15</v>
      </c>
      <c r="Q132" s="601" t="s">
        <v>109</v>
      </c>
      <c r="R132" s="600">
        <f t="shared" si="2"/>
        <v>15</v>
      </c>
      <c r="S132" s="601" t="s">
        <v>112</v>
      </c>
      <c r="T132" s="600">
        <f t="shared" si="3"/>
        <v>15</v>
      </c>
      <c r="U132" s="601" t="s">
        <v>116</v>
      </c>
      <c r="V132" s="600">
        <f t="shared" si="4"/>
        <v>15</v>
      </c>
      <c r="W132" s="601" t="s">
        <v>119</v>
      </c>
      <c r="X132" s="600">
        <f t="shared" si="5"/>
        <v>15</v>
      </c>
      <c r="Y132" s="601" t="s">
        <v>122</v>
      </c>
      <c r="Z132" s="600">
        <f t="shared" si="6"/>
        <v>10</v>
      </c>
      <c r="AA132" s="602">
        <f t="shared" si="7"/>
        <v>100</v>
      </c>
      <c r="AB132" s="603" t="str">
        <f t="shared" si="8"/>
        <v>Fuerte</v>
      </c>
      <c r="AC132" s="674" t="s">
        <v>97</v>
      </c>
      <c r="AD132" s="675" t="str">
        <f t="shared" si="9"/>
        <v>Fuerte</v>
      </c>
      <c r="AE132" s="686" t="str">
        <f t="shared" si="10"/>
        <v>100</v>
      </c>
      <c r="AF132" s="688"/>
      <c r="AG132" s="678"/>
      <c r="AH132" s="649"/>
      <c r="AI132" s="650"/>
      <c r="AJ132" s="611"/>
      <c r="AK132" s="611"/>
      <c r="AL132" s="651"/>
      <c r="AM132" s="650"/>
      <c r="AN132" s="652"/>
      <c r="AO132" s="652"/>
      <c r="AP132" s="652"/>
      <c r="AQ132" s="653"/>
      <c r="AR132" s="654"/>
      <c r="AS132" s="655"/>
    </row>
    <row r="133" spans="2:45" s="60" customFormat="1" ht="30" hidden="1" customHeight="1" x14ac:dyDescent="0.25">
      <c r="B133" s="629"/>
      <c r="C133" s="423"/>
      <c r="D133" s="645"/>
      <c r="E133" s="646"/>
      <c r="F133" s="656" t="s">
        <v>589</v>
      </c>
      <c r="G133" s="681" t="s">
        <v>445</v>
      </c>
      <c r="H133" s="681" t="s">
        <v>703</v>
      </c>
      <c r="I133" s="681" t="s">
        <v>1274</v>
      </c>
      <c r="J133" s="681" t="s">
        <v>1275</v>
      </c>
      <c r="K133" s="681" t="s">
        <v>1276</v>
      </c>
      <c r="L133" s="681" t="s">
        <v>704</v>
      </c>
      <c r="M133" s="599" t="s">
        <v>100</v>
      </c>
      <c r="N133" s="600">
        <f t="shared" si="0"/>
        <v>15</v>
      </c>
      <c r="O133" s="601" t="s">
        <v>106</v>
      </c>
      <c r="P133" s="600">
        <f t="shared" si="1"/>
        <v>15</v>
      </c>
      <c r="Q133" s="601" t="s">
        <v>109</v>
      </c>
      <c r="R133" s="600">
        <f t="shared" si="2"/>
        <v>15</v>
      </c>
      <c r="S133" s="601" t="s">
        <v>112</v>
      </c>
      <c r="T133" s="600">
        <f t="shared" si="3"/>
        <v>15</v>
      </c>
      <c r="U133" s="601" t="s">
        <v>116</v>
      </c>
      <c r="V133" s="600">
        <f t="shared" si="4"/>
        <v>15</v>
      </c>
      <c r="W133" s="601" t="s">
        <v>119</v>
      </c>
      <c r="X133" s="600">
        <f t="shared" si="5"/>
        <v>15</v>
      </c>
      <c r="Y133" s="601" t="s">
        <v>122</v>
      </c>
      <c r="Z133" s="600">
        <f t="shared" si="6"/>
        <v>10</v>
      </c>
      <c r="AA133" s="602">
        <f t="shared" si="7"/>
        <v>100</v>
      </c>
      <c r="AB133" s="603" t="str">
        <f t="shared" si="8"/>
        <v>Fuerte</v>
      </c>
      <c r="AC133" s="674" t="s">
        <v>97</v>
      </c>
      <c r="AD133" s="675" t="str">
        <f t="shared" si="9"/>
        <v>Fuerte</v>
      </c>
      <c r="AE133" s="686" t="str">
        <f t="shared" si="10"/>
        <v>100</v>
      </c>
      <c r="AF133" s="688"/>
      <c r="AG133" s="678"/>
      <c r="AH133" s="649"/>
      <c r="AI133" s="650"/>
      <c r="AJ133" s="611"/>
      <c r="AK133" s="611"/>
      <c r="AL133" s="651"/>
      <c r="AM133" s="650"/>
      <c r="AN133" s="652"/>
      <c r="AO133" s="652"/>
      <c r="AP133" s="652"/>
      <c r="AQ133" s="653"/>
      <c r="AR133" s="654"/>
      <c r="AS133" s="655"/>
    </row>
    <row r="134" spans="2:45" s="60" customFormat="1" ht="30" hidden="1" customHeight="1" x14ac:dyDescent="0.25">
      <c r="B134" s="629"/>
      <c r="C134" s="423"/>
      <c r="D134" s="645"/>
      <c r="E134" s="646"/>
      <c r="F134" s="656" t="s">
        <v>840</v>
      </c>
      <c r="G134" s="671" t="s">
        <v>435</v>
      </c>
      <c r="H134" s="503"/>
      <c r="I134" s="681" t="s">
        <v>1080</v>
      </c>
      <c r="J134" s="503"/>
      <c r="K134" s="681" t="s">
        <v>1082</v>
      </c>
      <c r="L134" s="681" t="s">
        <v>1080</v>
      </c>
      <c r="M134" s="599" t="s">
        <v>100</v>
      </c>
      <c r="N134" s="600">
        <f t="shared" si="0"/>
        <v>15</v>
      </c>
      <c r="O134" s="601" t="s">
        <v>106</v>
      </c>
      <c r="P134" s="600">
        <f t="shared" si="1"/>
        <v>15</v>
      </c>
      <c r="Q134" s="601" t="s">
        <v>109</v>
      </c>
      <c r="R134" s="600">
        <f t="shared" si="2"/>
        <v>15</v>
      </c>
      <c r="S134" s="601" t="s">
        <v>113</v>
      </c>
      <c r="T134" s="600">
        <f t="shared" si="3"/>
        <v>10</v>
      </c>
      <c r="U134" s="601" t="s">
        <v>116</v>
      </c>
      <c r="V134" s="600">
        <f t="shared" si="4"/>
        <v>15</v>
      </c>
      <c r="W134" s="601" t="s">
        <v>119</v>
      </c>
      <c r="X134" s="600">
        <f t="shared" si="5"/>
        <v>15</v>
      </c>
      <c r="Y134" s="601" t="s">
        <v>122</v>
      </c>
      <c r="Z134" s="600">
        <f t="shared" si="6"/>
        <v>10</v>
      </c>
      <c r="AA134" s="602">
        <f t="shared" si="7"/>
        <v>95</v>
      </c>
      <c r="AB134" s="603" t="str">
        <f t="shared" si="8"/>
        <v>Moderado</v>
      </c>
      <c r="AC134" s="674" t="s">
        <v>97</v>
      </c>
      <c r="AD134" s="675" t="str">
        <f t="shared" si="9"/>
        <v>Moderado</v>
      </c>
      <c r="AE134" s="686" t="str">
        <f t="shared" si="10"/>
        <v>50</v>
      </c>
      <c r="AF134" s="688"/>
      <c r="AG134" s="678"/>
      <c r="AH134" s="649"/>
      <c r="AI134" s="650"/>
      <c r="AJ134" s="611"/>
      <c r="AK134" s="611"/>
      <c r="AL134" s="651"/>
      <c r="AM134" s="650"/>
      <c r="AN134" s="652"/>
      <c r="AO134" s="652"/>
      <c r="AP134" s="652"/>
      <c r="AQ134" s="653"/>
      <c r="AR134" s="654"/>
      <c r="AS134" s="655"/>
    </row>
    <row r="135" spans="2:45" s="60" customFormat="1" ht="30" hidden="1" customHeight="1" x14ac:dyDescent="0.25">
      <c r="B135" s="629"/>
      <c r="C135" s="423"/>
      <c r="D135" s="645"/>
      <c r="E135" s="646"/>
      <c r="F135" s="656" t="s">
        <v>841</v>
      </c>
      <c r="G135" s="671"/>
      <c r="H135" s="503"/>
      <c r="I135" s="503"/>
      <c r="J135" s="503"/>
      <c r="K135" s="503"/>
      <c r="L135" s="662" t="s">
        <v>991</v>
      </c>
      <c r="M135" s="599"/>
      <c r="N135" s="600" t="b">
        <f t="shared" si="0"/>
        <v>0</v>
      </c>
      <c r="O135" s="601"/>
      <c r="P135" s="600" t="b">
        <f t="shared" si="1"/>
        <v>0</v>
      </c>
      <c r="Q135" s="601"/>
      <c r="R135" s="600" t="b">
        <f t="shared" si="2"/>
        <v>0</v>
      </c>
      <c r="S135" s="601"/>
      <c r="T135" s="600" t="b">
        <f t="shared" si="3"/>
        <v>0</v>
      </c>
      <c r="U135" s="601"/>
      <c r="V135" s="600" t="b">
        <f t="shared" si="4"/>
        <v>0</v>
      </c>
      <c r="W135" s="601"/>
      <c r="X135" s="600" t="b">
        <f t="shared" si="5"/>
        <v>0</v>
      </c>
      <c r="Y135" s="601"/>
      <c r="Z135" s="600" t="b">
        <f t="shared" si="6"/>
        <v>0</v>
      </c>
      <c r="AA135" s="602">
        <f t="shared" si="7"/>
        <v>0</v>
      </c>
      <c r="AB135" s="603" t="str">
        <f t="shared" si="8"/>
        <v>Débil</v>
      </c>
      <c r="AC135" s="674"/>
      <c r="AD135" s="675" t="str">
        <f t="shared" si="9"/>
        <v>Débil</v>
      </c>
      <c r="AE135" s="686" t="str">
        <f t="shared" si="10"/>
        <v>0</v>
      </c>
      <c r="AF135" s="688"/>
      <c r="AG135" s="678"/>
      <c r="AH135" s="649"/>
      <c r="AI135" s="650"/>
      <c r="AJ135" s="611"/>
      <c r="AK135" s="611"/>
      <c r="AL135" s="651"/>
      <c r="AM135" s="650"/>
      <c r="AN135" s="652"/>
      <c r="AO135" s="652"/>
      <c r="AP135" s="652"/>
      <c r="AQ135" s="653"/>
      <c r="AR135" s="654"/>
      <c r="AS135" s="655"/>
    </row>
    <row r="136" spans="2:45" s="60" customFormat="1" ht="52.5" hidden="1" customHeight="1" x14ac:dyDescent="0.25">
      <c r="B136" s="629"/>
      <c r="C136" s="423"/>
      <c r="D136" s="645"/>
      <c r="E136" s="646"/>
      <c r="F136" s="656" t="s">
        <v>842</v>
      </c>
      <c r="G136" s="671" t="s">
        <v>435</v>
      </c>
      <c r="H136" s="503" t="s">
        <v>1163</v>
      </c>
      <c r="I136" s="503" t="s">
        <v>1277</v>
      </c>
      <c r="J136" s="689" t="s">
        <v>1164</v>
      </c>
      <c r="K136" s="503" t="s">
        <v>1165</v>
      </c>
      <c r="L136" s="659" t="s">
        <v>1166</v>
      </c>
      <c r="M136" s="599" t="s">
        <v>100</v>
      </c>
      <c r="N136" s="600">
        <f t="shared" si="0"/>
        <v>15</v>
      </c>
      <c r="O136" s="601" t="s">
        <v>645</v>
      </c>
      <c r="P136" s="600">
        <f t="shared" si="1"/>
        <v>15</v>
      </c>
      <c r="Q136" s="601" t="s">
        <v>109</v>
      </c>
      <c r="R136" s="600">
        <f t="shared" si="2"/>
        <v>15</v>
      </c>
      <c r="S136" s="601" t="s">
        <v>112</v>
      </c>
      <c r="T136" s="600">
        <f t="shared" si="3"/>
        <v>15</v>
      </c>
      <c r="U136" s="601" t="s">
        <v>116</v>
      </c>
      <c r="V136" s="600">
        <f t="shared" si="4"/>
        <v>15</v>
      </c>
      <c r="W136" s="601" t="s">
        <v>119</v>
      </c>
      <c r="X136" s="600">
        <f t="shared" si="5"/>
        <v>15</v>
      </c>
      <c r="Y136" s="601" t="s">
        <v>122</v>
      </c>
      <c r="Z136" s="600">
        <f t="shared" si="6"/>
        <v>10</v>
      </c>
      <c r="AA136" s="602">
        <f t="shared" si="7"/>
        <v>100</v>
      </c>
      <c r="AB136" s="603" t="str">
        <f t="shared" si="8"/>
        <v>Fuerte</v>
      </c>
      <c r="AC136" s="674" t="s">
        <v>97</v>
      </c>
      <c r="AD136" s="675" t="str">
        <f t="shared" si="9"/>
        <v>Fuerte</v>
      </c>
      <c r="AE136" s="686" t="str">
        <f t="shared" si="10"/>
        <v>100</v>
      </c>
      <c r="AF136" s="688"/>
      <c r="AG136" s="678"/>
      <c r="AH136" s="649"/>
      <c r="AI136" s="650"/>
      <c r="AJ136" s="611"/>
      <c r="AK136" s="611"/>
      <c r="AL136" s="651"/>
      <c r="AM136" s="650"/>
      <c r="AN136" s="652"/>
      <c r="AO136" s="652"/>
      <c r="AP136" s="652"/>
      <c r="AQ136" s="653"/>
      <c r="AR136" s="654"/>
      <c r="AS136" s="655"/>
    </row>
    <row r="137" spans="2:45" s="60" customFormat="1" ht="30" hidden="1" customHeight="1" x14ac:dyDescent="0.25">
      <c r="B137" s="629"/>
      <c r="C137" s="423"/>
      <c r="D137" s="645"/>
      <c r="E137" s="646"/>
      <c r="F137" s="656" t="s">
        <v>579</v>
      </c>
      <c r="G137" s="503" t="s">
        <v>620</v>
      </c>
      <c r="H137" s="503" t="s">
        <v>621</v>
      </c>
      <c r="I137" s="503" t="s">
        <v>1278</v>
      </c>
      <c r="J137" s="503" t="s">
        <v>1279</v>
      </c>
      <c r="K137" s="503" t="s">
        <v>622</v>
      </c>
      <c r="L137" s="503" t="s">
        <v>1280</v>
      </c>
      <c r="M137" s="599" t="s">
        <v>100</v>
      </c>
      <c r="N137" s="600">
        <f t="shared" si="0"/>
        <v>15</v>
      </c>
      <c r="O137" s="601" t="s">
        <v>106</v>
      </c>
      <c r="P137" s="600">
        <f t="shared" si="1"/>
        <v>15</v>
      </c>
      <c r="Q137" s="601" t="s">
        <v>109</v>
      </c>
      <c r="R137" s="600">
        <f t="shared" si="2"/>
        <v>15</v>
      </c>
      <c r="S137" s="601" t="s">
        <v>112</v>
      </c>
      <c r="T137" s="600">
        <f t="shared" si="3"/>
        <v>15</v>
      </c>
      <c r="U137" s="601" t="s">
        <v>116</v>
      </c>
      <c r="V137" s="600">
        <f t="shared" si="4"/>
        <v>15</v>
      </c>
      <c r="W137" s="601" t="s">
        <v>119</v>
      </c>
      <c r="X137" s="600">
        <f t="shared" si="5"/>
        <v>15</v>
      </c>
      <c r="Y137" s="601" t="s">
        <v>122</v>
      </c>
      <c r="Z137" s="600">
        <f t="shared" si="6"/>
        <v>10</v>
      </c>
      <c r="AA137" s="602">
        <f t="shared" si="7"/>
        <v>100</v>
      </c>
      <c r="AB137" s="603" t="str">
        <f t="shared" si="8"/>
        <v>Fuerte</v>
      </c>
      <c r="AC137" s="674" t="s">
        <v>97</v>
      </c>
      <c r="AD137" s="675" t="str">
        <f t="shared" si="9"/>
        <v>Fuerte</v>
      </c>
      <c r="AE137" s="686" t="str">
        <f t="shared" si="10"/>
        <v>100</v>
      </c>
      <c r="AF137" s="688"/>
      <c r="AG137" s="678"/>
      <c r="AH137" s="649"/>
      <c r="AI137" s="650"/>
      <c r="AJ137" s="611"/>
      <c r="AK137" s="611"/>
      <c r="AL137" s="651"/>
      <c r="AM137" s="650"/>
      <c r="AN137" s="652"/>
      <c r="AO137" s="652"/>
      <c r="AP137" s="652"/>
      <c r="AQ137" s="653"/>
      <c r="AR137" s="654"/>
      <c r="AS137" s="655"/>
    </row>
    <row r="138" spans="2:45" s="60" customFormat="1" ht="30" hidden="1" customHeight="1" x14ac:dyDescent="0.25">
      <c r="B138" s="629"/>
      <c r="C138" s="423"/>
      <c r="D138" s="645"/>
      <c r="E138" s="646"/>
      <c r="F138" s="656" t="s">
        <v>1446</v>
      </c>
      <c r="G138" s="671" t="s">
        <v>618</v>
      </c>
      <c r="H138" s="503" t="s">
        <v>1182</v>
      </c>
      <c r="I138" s="503" t="s">
        <v>1183</v>
      </c>
      <c r="J138" s="503" t="s">
        <v>1419</v>
      </c>
      <c r="K138" s="503" t="s">
        <v>1184</v>
      </c>
      <c r="L138" s="503" t="s">
        <v>1185</v>
      </c>
      <c r="M138" s="599" t="s">
        <v>100</v>
      </c>
      <c r="N138" s="600">
        <f t="shared" si="0"/>
        <v>15</v>
      </c>
      <c r="O138" s="601" t="s">
        <v>106</v>
      </c>
      <c r="P138" s="600">
        <f t="shared" si="1"/>
        <v>15</v>
      </c>
      <c r="Q138" s="601" t="s">
        <v>109</v>
      </c>
      <c r="R138" s="600">
        <f t="shared" si="2"/>
        <v>15</v>
      </c>
      <c r="S138" s="601" t="s">
        <v>113</v>
      </c>
      <c r="T138" s="600">
        <f t="shared" si="3"/>
        <v>10</v>
      </c>
      <c r="U138" s="601" t="s">
        <v>116</v>
      </c>
      <c r="V138" s="600">
        <f t="shared" si="4"/>
        <v>15</v>
      </c>
      <c r="W138" s="601" t="s">
        <v>119</v>
      </c>
      <c r="X138" s="600">
        <f t="shared" si="5"/>
        <v>15</v>
      </c>
      <c r="Y138" s="601" t="s">
        <v>122</v>
      </c>
      <c r="Z138" s="600">
        <f t="shared" si="6"/>
        <v>10</v>
      </c>
      <c r="AA138" s="602">
        <f t="shared" si="7"/>
        <v>95</v>
      </c>
      <c r="AB138" s="603" t="str">
        <f t="shared" si="8"/>
        <v>Moderado</v>
      </c>
      <c r="AC138" s="674" t="s">
        <v>97</v>
      </c>
      <c r="AD138" s="675" t="str">
        <f t="shared" si="9"/>
        <v>Moderado</v>
      </c>
      <c r="AE138" s="686" t="str">
        <f t="shared" si="10"/>
        <v>50</v>
      </c>
      <c r="AF138" s="688"/>
      <c r="AG138" s="678"/>
      <c r="AH138" s="649"/>
      <c r="AI138" s="650"/>
      <c r="AJ138" s="611"/>
      <c r="AK138" s="611"/>
      <c r="AL138" s="651"/>
      <c r="AM138" s="650"/>
      <c r="AN138" s="652"/>
      <c r="AO138" s="652"/>
      <c r="AP138" s="652"/>
      <c r="AQ138" s="653"/>
      <c r="AR138" s="654"/>
      <c r="AS138" s="655"/>
    </row>
    <row r="139" spans="2:45" s="60" customFormat="1" ht="30" hidden="1" customHeight="1" x14ac:dyDescent="0.25">
      <c r="B139" s="629"/>
      <c r="C139" s="423"/>
      <c r="D139" s="645"/>
      <c r="E139" s="646"/>
      <c r="F139" s="656" t="s">
        <v>1913</v>
      </c>
      <c r="G139" s="503" t="s">
        <v>435</v>
      </c>
      <c r="H139" s="503" t="s">
        <v>1914</v>
      </c>
      <c r="I139" s="503" t="s">
        <v>1915</v>
      </c>
      <c r="J139" s="503" t="s">
        <v>1916</v>
      </c>
      <c r="K139" s="503" t="s">
        <v>1917</v>
      </c>
      <c r="L139" s="659" t="s">
        <v>1918</v>
      </c>
      <c r="M139" s="599" t="s">
        <v>100</v>
      </c>
      <c r="N139" s="600">
        <f t="shared" si="0"/>
        <v>15</v>
      </c>
      <c r="O139" s="601" t="s">
        <v>106</v>
      </c>
      <c r="P139" s="600">
        <f t="shared" si="1"/>
        <v>15</v>
      </c>
      <c r="Q139" s="601" t="s">
        <v>109</v>
      </c>
      <c r="R139" s="600">
        <f t="shared" si="2"/>
        <v>15</v>
      </c>
      <c r="S139" s="601" t="s">
        <v>112</v>
      </c>
      <c r="T139" s="600">
        <f t="shared" si="3"/>
        <v>15</v>
      </c>
      <c r="U139" s="601" t="s">
        <v>116</v>
      </c>
      <c r="V139" s="600">
        <f t="shared" si="4"/>
        <v>15</v>
      </c>
      <c r="W139" s="601" t="s">
        <v>119</v>
      </c>
      <c r="X139" s="600">
        <f t="shared" si="5"/>
        <v>15</v>
      </c>
      <c r="Y139" s="601" t="s">
        <v>122</v>
      </c>
      <c r="Z139" s="600">
        <f t="shared" si="6"/>
        <v>10</v>
      </c>
      <c r="AA139" s="602">
        <f t="shared" si="7"/>
        <v>100</v>
      </c>
      <c r="AB139" s="603" t="str">
        <f t="shared" si="8"/>
        <v>Fuerte</v>
      </c>
      <c r="AC139" s="674" t="s">
        <v>97</v>
      </c>
      <c r="AD139" s="675" t="str">
        <f t="shared" si="9"/>
        <v>Fuerte</v>
      </c>
      <c r="AE139" s="686" t="str">
        <f t="shared" si="10"/>
        <v>100</v>
      </c>
      <c r="AF139" s="688"/>
      <c r="AG139" s="678"/>
      <c r="AH139" s="649"/>
      <c r="AI139" s="650"/>
      <c r="AJ139" s="611"/>
      <c r="AK139" s="611"/>
      <c r="AL139" s="651"/>
      <c r="AM139" s="650"/>
      <c r="AN139" s="652"/>
      <c r="AO139" s="652"/>
      <c r="AP139" s="652"/>
      <c r="AQ139" s="653"/>
      <c r="AR139" s="654"/>
      <c r="AS139" s="655"/>
    </row>
    <row r="140" spans="2:45" s="60" customFormat="1" ht="30" hidden="1" customHeight="1" x14ac:dyDescent="0.25">
      <c r="B140" s="629"/>
      <c r="C140" s="423"/>
      <c r="D140" s="645"/>
      <c r="E140" s="646"/>
      <c r="F140" s="656" t="s">
        <v>1447</v>
      </c>
      <c r="G140" s="503" t="s">
        <v>468</v>
      </c>
      <c r="H140" s="503" t="s">
        <v>669</v>
      </c>
      <c r="I140" s="503" t="s">
        <v>670</v>
      </c>
      <c r="J140" s="503" t="s">
        <v>671</v>
      </c>
      <c r="K140" s="503" t="s">
        <v>672</v>
      </c>
      <c r="L140" s="503" t="s">
        <v>670</v>
      </c>
      <c r="M140" s="599" t="s">
        <v>100</v>
      </c>
      <c r="N140" s="600">
        <f t="shared" si="0"/>
        <v>15</v>
      </c>
      <c r="O140" s="601" t="s">
        <v>106</v>
      </c>
      <c r="P140" s="600">
        <f t="shared" si="1"/>
        <v>15</v>
      </c>
      <c r="Q140" s="601" t="s">
        <v>109</v>
      </c>
      <c r="R140" s="600">
        <f t="shared" si="2"/>
        <v>15</v>
      </c>
      <c r="S140" s="601" t="s">
        <v>112</v>
      </c>
      <c r="T140" s="600">
        <f t="shared" si="3"/>
        <v>15</v>
      </c>
      <c r="U140" s="601" t="s">
        <v>116</v>
      </c>
      <c r="V140" s="600">
        <f t="shared" si="4"/>
        <v>15</v>
      </c>
      <c r="W140" s="601" t="s">
        <v>119</v>
      </c>
      <c r="X140" s="600">
        <f t="shared" si="5"/>
        <v>15</v>
      </c>
      <c r="Y140" s="601" t="s">
        <v>122</v>
      </c>
      <c r="Z140" s="600">
        <f t="shared" si="6"/>
        <v>10</v>
      </c>
      <c r="AA140" s="602">
        <f t="shared" si="7"/>
        <v>100</v>
      </c>
      <c r="AB140" s="603" t="str">
        <f t="shared" si="8"/>
        <v>Fuerte</v>
      </c>
      <c r="AC140" s="674" t="s">
        <v>97</v>
      </c>
      <c r="AD140" s="675" t="str">
        <f t="shared" si="9"/>
        <v>Fuerte</v>
      </c>
      <c r="AE140" s="686" t="str">
        <f t="shared" si="10"/>
        <v>100</v>
      </c>
      <c r="AF140" s="688"/>
      <c r="AG140" s="678"/>
      <c r="AH140" s="649"/>
      <c r="AI140" s="650"/>
      <c r="AJ140" s="611"/>
      <c r="AK140" s="611"/>
      <c r="AL140" s="651"/>
      <c r="AM140" s="650"/>
      <c r="AN140" s="652"/>
      <c r="AO140" s="652"/>
      <c r="AP140" s="652"/>
      <c r="AQ140" s="653"/>
      <c r="AR140" s="654"/>
      <c r="AS140" s="655"/>
    </row>
    <row r="141" spans="2:45" s="60" customFormat="1" ht="30" hidden="1" customHeight="1" x14ac:dyDescent="0.25">
      <c r="B141" s="629"/>
      <c r="C141" s="423"/>
      <c r="D141" s="645"/>
      <c r="E141" s="646"/>
      <c r="F141" s="656" t="s">
        <v>1448</v>
      </c>
      <c r="G141" s="503" t="s">
        <v>435</v>
      </c>
      <c r="H141" s="503" t="s">
        <v>1449</v>
      </c>
      <c r="I141" s="503" t="s">
        <v>1123</v>
      </c>
      <c r="J141" s="503" t="s">
        <v>1450</v>
      </c>
      <c r="K141" s="503" t="s">
        <v>1451</v>
      </c>
      <c r="L141" s="659" t="s">
        <v>1124</v>
      </c>
      <c r="M141" s="599" t="s">
        <v>644</v>
      </c>
      <c r="N141" s="600">
        <f t="shared" si="0"/>
        <v>15</v>
      </c>
      <c r="O141" s="601" t="s">
        <v>645</v>
      </c>
      <c r="P141" s="600">
        <f t="shared" si="1"/>
        <v>15</v>
      </c>
      <c r="Q141" s="601" t="s">
        <v>646</v>
      </c>
      <c r="R141" s="600">
        <f t="shared" si="2"/>
        <v>15</v>
      </c>
      <c r="S141" s="601" t="s">
        <v>647</v>
      </c>
      <c r="T141" s="600">
        <f t="shared" si="3"/>
        <v>15</v>
      </c>
      <c r="U141" s="601" t="s">
        <v>648</v>
      </c>
      <c r="V141" s="600">
        <f t="shared" si="4"/>
        <v>15</v>
      </c>
      <c r="W141" s="601" t="s">
        <v>649</v>
      </c>
      <c r="X141" s="600">
        <f t="shared" si="5"/>
        <v>15</v>
      </c>
      <c r="Y141" s="601" t="s">
        <v>650</v>
      </c>
      <c r="Z141" s="600">
        <f t="shared" si="6"/>
        <v>10</v>
      </c>
      <c r="AA141" s="602">
        <f t="shared" si="7"/>
        <v>100</v>
      </c>
      <c r="AB141" s="603" t="str">
        <f t="shared" si="8"/>
        <v>Fuerte</v>
      </c>
      <c r="AC141" s="674" t="s">
        <v>97</v>
      </c>
      <c r="AD141" s="675" t="str">
        <f t="shared" si="9"/>
        <v>Fuerte</v>
      </c>
      <c r="AE141" s="686" t="str">
        <f>IF(AD141="Fuerte","100",IF(AD141="Moderado","50",IF(AD141="Débil","0")))</f>
        <v>100</v>
      </c>
      <c r="AF141" s="688"/>
      <c r="AG141" s="678"/>
      <c r="AH141" s="649"/>
      <c r="AI141" s="650"/>
      <c r="AJ141" s="611"/>
      <c r="AK141" s="611"/>
      <c r="AL141" s="651"/>
      <c r="AM141" s="650"/>
      <c r="AN141" s="652"/>
      <c r="AO141" s="652"/>
      <c r="AP141" s="652"/>
      <c r="AQ141" s="653"/>
      <c r="AR141" s="654"/>
      <c r="AS141" s="655"/>
    </row>
    <row r="142" spans="2:45" s="60" customFormat="1" ht="30" hidden="1" customHeight="1" x14ac:dyDescent="0.25">
      <c r="B142" s="629"/>
      <c r="C142" s="423"/>
      <c r="D142" s="645"/>
      <c r="E142" s="646"/>
      <c r="F142" s="628" t="s">
        <v>606</v>
      </c>
      <c r="G142" s="503" t="s">
        <v>468</v>
      </c>
      <c r="H142" s="503" t="s">
        <v>673</v>
      </c>
      <c r="I142" s="503" t="s">
        <v>674</v>
      </c>
      <c r="J142" s="503" t="s">
        <v>675</v>
      </c>
      <c r="K142" s="503" t="s">
        <v>676</v>
      </c>
      <c r="L142" s="503" t="s">
        <v>1452</v>
      </c>
      <c r="M142" s="599" t="s">
        <v>100</v>
      </c>
      <c r="N142" s="600">
        <f t="shared" si="0"/>
        <v>15</v>
      </c>
      <c r="O142" s="601" t="s">
        <v>106</v>
      </c>
      <c r="P142" s="600">
        <f t="shared" si="1"/>
        <v>15</v>
      </c>
      <c r="Q142" s="601" t="s">
        <v>109</v>
      </c>
      <c r="R142" s="600">
        <f t="shared" si="2"/>
        <v>15</v>
      </c>
      <c r="S142" s="601" t="s">
        <v>112</v>
      </c>
      <c r="T142" s="600">
        <f t="shared" si="3"/>
        <v>15</v>
      </c>
      <c r="U142" s="601" t="s">
        <v>116</v>
      </c>
      <c r="V142" s="600">
        <f t="shared" si="4"/>
        <v>15</v>
      </c>
      <c r="W142" s="601" t="s">
        <v>119</v>
      </c>
      <c r="X142" s="600">
        <f t="shared" si="5"/>
        <v>15</v>
      </c>
      <c r="Y142" s="601" t="s">
        <v>122</v>
      </c>
      <c r="Z142" s="600">
        <f t="shared" si="6"/>
        <v>10</v>
      </c>
      <c r="AA142" s="602">
        <f t="shared" si="7"/>
        <v>100</v>
      </c>
      <c r="AB142" s="603" t="str">
        <f t="shared" si="8"/>
        <v>Fuerte</v>
      </c>
      <c r="AC142" s="674" t="s">
        <v>97</v>
      </c>
      <c r="AD142" s="675" t="str">
        <f t="shared" si="9"/>
        <v>Fuerte</v>
      </c>
      <c r="AE142" s="686" t="str">
        <f t="shared" si="10"/>
        <v>100</v>
      </c>
      <c r="AF142" s="688"/>
      <c r="AG142" s="678"/>
      <c r="AH142" s="649"/>
      <c r="AI142" s="650"/>
      <c r="AJ142" s="611"/>
      <c r="AK142" s="611"/>
      <c r="AL142" s="651"/>
      <c r="AM142" s="650"/>
      <c r="AN142" s="652"/>
      <c r="AO142" s="652"/>
      <c r="AP142" s="652"/>
      <c r="AQ142" s="653"/>
      <c r="AR142" s="654"/>
      <c r="AS142" s="655"/>
    </row>
    <row r="143" spans="2:45" s="60" customFormat="1" ht="30" hidden="1" customHeight="1" x14ac:dyDescent="0.25">
      <c r="B143" s="629"/>
      <c r="C143" s="423"/>
      <c r="D143" s="645"/>
      <c r="E143" s="646"/>
      <c r="F143" s="628" t="s">
        <v>846</v>
      </c>
      <c r="G143" s="503" t="s">
        <v>468</v>
      </c>
      <c r="H143" s="503" t="s">
        <v>1453</v>
      </c>
      <c r="I143" s="503" t="s">
        <v>1454</v>
      </c>
      <c r="J143" s="503" t="s">
        <v>1430</v>
      </c>
      <c r="K143" s="503" t="s">
        <v>1455</v>
      </c>
      <c r="L143" s="503" t="s">
        <v>1432</v>
      </c>
      <c r="M143" s="599" t="s">
        <v>644</v>
      </c>
      <c r="N143" s="600">
        <f t="shared" si="0"/>
        <v>15</v>
      </c>
      <c r="O143" s="601" t="s">
        <v>645</v>
      </c>
      <c r="P143" s="600">
        <f t="shared" si="1"/>
        <v>15</v>
      </c>
      <c r="Q143" s="601" t="s">
        <v>646</v>
      </c>
      <c r="R143" s="600">
        <f t="shared" si="2"/>
        <v>15</v>
      </c>
      <c r="S143" s="601" t="s">
        <v>647</v>
      </c>
      <c r="T143" s="600">
        <f t="shared" si="3"/>
        <v>15</v>
      </c>
      <c r="U143" s="601" t="s">
        <v>648</v>
      </c>
      <c r="V143" s="600">
        <f t="shared" si="4"/>
        <v>15</v>
      </c>
      <c r="W143" s="601" t="s">
        <v>649</v>
      </c>
      <c r="X143" s="600">
        <f t="shared" si="5"/>
        <v>15</v>
      </c>
      <c r="Y143" s="601" t="s">
        <v>650</v>
      </c>
      <c r="Z143" s="600">
        <f t="shared" si="6"/>
        <v>10</v>
      </c>
      <c r="AA143" s="602">
        <f t="shared" si="7"/>
        <v>100</v>
      </c>
      <c r="AB143" s="603" t="str">
        <f t="shared" si="8"/>
        <v>Fuerte</v>
      </c>
      <c r="AC143" s="674" t="s">
        <v>97</v>
      </c>
      <c r="AD143" s="675" t="str">
        <f t="shared" si="9"/>
        <v>Fuerte</v>
      </c>
      <c r="AE143" s="686" t="str">
        <f t="shared" si="10"/>
        <v>100</v>
      </c>
      <c r="AF143" s="688"/>
      <c r="AG143" s="678"/>
      <c r="AH143" s="649"/>
      <c r="AI143" s="650"/>
      <c r="AJ143" s="611"/>
      <c r="AK143" s="611"/>
      <c r="AL143" s="651"/>
      <c r="AM143" s="650"/>
      <c r="AN143" s="652"/>
      <c r="AO143" s="652"/>
      <c r="AP143" s="652"/>
      <c r="AQ143" s="653"/>
      <c r="AR143" s="654"/>
      <c r="AS143" s="655"/>
    </row>
    <row r="144" spans="2:45" s="60" customFormat="1" ht="30" hidden="1" customHeight="1" x14ac:dyDescent="0.25">
      <c r="B144" s="629"/>
      <c r="C144" s="423"/>
      <c r="D144" s="645"/>
      <c r="E144" s="646"/>
      <c r="F144" s="656" t="s">
        <v>604</v>
      </c>
      <c r="G144" s="503" t="s">
        <v>445</v>
      </c>
      <c r="H144" s="503" t="s">
        <v>1414</v>
      </c>
      <c r="I144" s="503" t="s">
        <v>1433</v>
      </c>
      <c r="J144" s="503" t="s">
        <v>1330</v>
      </c>
      <c r="K144" s="503" t="s">
        <v>1276</v>
      </c>
      <c r="L144" s="503" t="s">
        <v>677</v>
      </c>
      <c r="M144" s="599" t="s">
        <v>100</v>
      </c>
      <c r="N144" s="600">
        <f t="shared" si="0"/>
        <v>15</v>
      </c>
      <c r="O144" s="601" t="s">
        <v>106</v>
      </c>
      <c r="P144" s="600">
        <f t="shared" si="1"/>
        <v>15</v>
      </c>
      <c r="Q144" s="601" t="s">
        <v>109</v>
      </c>
      <c r="R144" s="600">
        <f t="shared" si="2"/>
        <v>15</v>
      </c>
      <c r="S144" s="601" t="s">
        <v>112</v>
      </c>
      <c r="T144" s="600">
        <f t="shared" si="3"/>
        <v>15</v>
      </c>
      <c r="U144" s="601" t="s">
        <v>116</v>
      </c>
      <c r="V144" s="600">
        <f t="shared" si="4"/>
        <v>15</v>
      </c>
      <c r="W144" s="601" t="s">
        <v>119</v>
      </c>
      <c r="X144" s="600">
        <f t="shared" si="5"/>
        <v>15</v>
      </c>
      <c r="Y144" s="601" t="s">
        <v>122</v>
      </c>
      <c r="Z144" s="600">
        <f t="shared" si="6"/>
        <v>10</v>
      </c>
      <c r="AA144" s="602">
        <f t="shared" si="7"/>
        <v>100</v>
      </c>
      <c r="AB144" s="603" t="str">
        <f t="shared" si="8"/>
        <v>Fuerte</v>
      </c>
      <c r="AC144" s="674" t="s">
        <v>97</v>
      </c>
      <c r="AD144" s="675" t="str">
        <f t="shared" si="9"/>
        <v>Fuerte</v>
      </c>
      <c r="AE144" s="686" t="str">
        <f t="shared" si="10"/>
        <v>100</v>
      </c>
      <c r="AF144" s="688"/>
      <c r="AG144" s="678"/>
      <c r="AH144" s="649"/>
      <c r="AI144" s="650"/>
      <c r="AJ144" s="611"/>
      <c r="AK144" s="611"/>
      <c r="AL144" s="651"/>
      <c r="AM144" s="650"/>
      <c r="AN144" s="652"/>
      <c r="AO144" s="652"/>
      <c r="AP144" s="652"/>
      <c r="AQ144" s="653"/>
      <c r="AR144" s="654"/>
      <c r="AS144" s="655"/>
    </row>
    <row r="145" spans="2:45" s="60" customFormat="1" ht="30" hidden="1" customHeight="1" x14ac:dyDescent="0.25">
      <c r="B145" s="629"/>
      <c r="C145" s="423"/>
      <c r="D145" s="645"/>
      <c r="E145" s="646"/>
      <c r="F145" s="656" t="s">
        <v>848</v>
      </c>
      <c r="G145" s="503" t="s">
        <v>620</v>
      </c>
      <c r="H145" s="503"/>
      <c r="I145" s="503"/>
      <c r="J145" s="503"/>
      <c r="K145" s="671" t="s">
        <v>1346</v>
      </c>
      <c r="L145" s="659" t="s">
        <v>1456</v>
      </c>
      <c r="M145" s="599" t="s">
        <v>102</v>
      </c>
      <c r="N145" s="600">
        <f t="shared" si="0"/>
        <v>0</v>
      </c>
      <c r="O145" s="601" t="s">
        <v>107</v>
      </c>
      <c r="P145" s="600">
        <f t="shared" si="1"/>
        <v>0</v>
      </c>
      <c r="Q145" s="601" t="s">
        <v>110</v>
      </c>
      <c r="R145" s="600">
        <f t="shared" si="2"/>
        <v>0</v>
      </c>
      <c r="S145" s="601" t="s">
        <v>114</v>
      </c>
      <c r="T145" s="600">
        <f t="shared" si="3"/>
        <v>0</v>
      </c>
      <c r="U145" s="601" t="s">
        <v>117</v>
      </c>
      <c r="V145" s="600">
        <f t="shared" si="4"/>
        <v>0</v>
      </c>
      <c r="W145" s="601" t="s">
        <v>120</v>
      </c>
      <c r="X145" s="600">
        <f t="shared" si="5"/>
        <v>0</v>
      </c>
      <c r="Y145" s="601" t="s">
        <v>124</v>
      </c>
      <c r="Z145" s="600">
        <f t="shared" si="6"/>
        <v>0</v>
      </c>
      <c r="AA145" s="602">
        <f t="shared" si="7"/>
        <v>0</v>
      </c>
      <c r="AB145" s="603" t="str">
        <f t="shared" si="8"/>
        <v>Débil</v>
      </c>
      <c r="AC145" s="674" t="s">
        <v>103</v>
      </c>
      <c r="AD145" s="675" t="str">
        <f t="shared" si="9"/>
        <v>Débil</v>
      </c>
      <c r="AE145" s="686" t="str">
        <f t="shared" si="10"/>
        <v>0</v>
      </c>
      <c r="AF145" s="688"/>
      <c r="AG145" s="678"/>
      <c r="AH145" s="649"/>
      <c r="AI145" s="650"/>
      <c r="AJ145" s="611"/>
      <c r="AK145" s="611"/>
      <c r="AL145" s="651"/>
      <c r="AM145" s="650"/>
      <c r="AN145" s="652"/>
      <c r="AO145" s="652"/>
      <c r="AP145" s="652"/>
      <c r="AQ145" s="653"/>
      <c r="AR145" s="654"/>
      <c r="AS145" s="655"/>
    </row>
    <row r="146" spans="2:45" s="60" customFormat="1" ht="30" hidden="1" customHeight="1" x14ac:dyDescent="0.25">
      <c r="B146" s="629"/>
      <c r="C146" s="423"/>
      <c r="D146" s="645"/>
      <c r="E146" s="646"/>
      <c r="F146" s="656" t="s">
        <v>849</v>
      </c>
      <c r="G146" s="517" t="s">
        <v>456</v>
      </c>
      <c r="H146" s="517" t="s">
        <v>1888</v>
      </c>
      <c r="I146" s="517" t="s">
        <v>458</v>
      </c>
      <c r="J146" s="517" t="s">
        <v>459</v>
      </c>
      <c r="K146" s="517" t="s">
        <v>679</v>
      </c>
      <c r="L146" s="517" t="s">
        <v>461</v>
      </c>
      <c r="M146" s="599" t="s">
        <v>644</v>
      </c>
      <c r="N146" s="600">
        <f t="shared" si="0"/>
        <v>15</v>
      </c>
      <c r="O146" s="601" t="s">
        <v>645</v>
      </c>
      <c r="P146" s="600">
        <f t="shared" si="1"/>
        <v>15</v>
      </c>
      <c r="Q146" s="601" t="s">
        <v>646</v>
      </c>
      <c r="R146" s="600">
        <f t="shared" si="2"/>
        <v>15</v>
      </c>
      <c r="S146" s="601" t="s">
        <v>647</v>
      </c>
      <c r="T146" s="600">
        <f t="shared" si="3"/>
        <v>15</v>
      </c>
      <c r="U146" s="601" t="s">
        <v>648</v>
      </c>
      <c r="V146" s="600">
        <f t="shared" si="4"/>
        <v>15</v>
      </c>
      <c r="W146" s="601" t="s">
        <v>649</v>
      </c>
      <c r="X146" s="600">
        <f t="shared" si="5"/>
        <v>15</v>
      </c>
      <c r="Y146" s="601" t="s">
        <v>650</v>
      </c>
      <c r="Z146" s="600">
        <f t="shared" si="6"/>
        <v>10</v>
      </c>
      <c r="AA146" s="602">
        <f t="shared" si="7"/>
        <v>100</v>
      </c>
      <c r="AB146" s="603" t="str">
        <f t="shared" si="8"/>
        <v>Fuerte</v>
      </c>
      <c r="AC146" s="674" t="s">
        <v>97</v>
      </c>
      <c r="AD146" s="675" t="str">
        <f t="shared" si="9"/>
        <v>Fuerte</v>
      </c>
      <c r="AE146" s="686" t="str">
        <f t="shared" si="10"/>
        <v>100</v>
      </c>
      <c r="AF146" s="688"/>
      <c r="AG146" s="678"/>
      <c r="AH146" s="649"/>
      <c r="AI146" s="650"/>
      <c r="AJ146" s="611"/>
      <c r="AK146" s="611"/>
      <c r="AL146" s="651"/>
      <c r="AM146" s="650"/>
      <c r="AN146" s="652"/>
      <c r="AO146" s="652"/>
      <c r="AP146" s="652"/>
      <c r="AQ146" s="653"/>
      <c r="AR146" s="654"/>
      <c r="AS146" s="655"/>
    </row>
    <row r="147" spans="2:45" s="60" customFormat="1" ht="30" hidden="1" customHeight="1" x14ac:dyDescent="0.25">
      <c r="B147" s="629"/>
      <c r="C147" s="423"/>
      <c r="D147" s="645"/>
      <c r="E147" s="646"/>
      <c r="F147" s="656" t="s">
        <v>850</v>
      </c>
      <c r="G147" s="503" t="s">
        <v>445</v>
      </c>
      <c r="H147" s="503" t="s">
        <v>1048</v>
      </c>
      <c r="I147" s="503" t="s">
        <v>1066</v>
      </c>
      <c r="J147" s="503" t="s">
        <v>1064</v>
      </c>
      <c r="K147" s="503" t="s">
        <v>1457</v>
      </c>
      <c r="L147" s="503" t="s">
        <v>1066</v>
      </c>
      <c r="M147" s="599" t="s">
        <v>100</v>
      </c>
      <c r="N147" s="600">
        <f t="shared" si="0"/>
        <v>15</v>
      </c>
      <c r="O147" s="601" t="s">
        <v>106</v>
      </c>
      <c r="P147" s="600">
        <f t="shared" si="1"/>
        <v>15</v>
      </c>
      <c r="Q147" s="601" t="s">
        <v>109</v>
      </c>
      <c r="R147" s="600">
        <f t="shared" si="2"/>
        <v>15</v>
      </c>
      <c r="S147" s="601" t="s">
        <v>113</v>
      </c>
      <c r="T147" s="600">
        <f t="shared" si="3"/>
        <v>10</v>
      </c>
      <c r="U147" s="601" t="s">
        <v>116</v>
      </c>
      <c r="V147" s="600">
        <f t="shared" si="4"/>
        <v>15</v>
      </c>
      <c r="W147" s="601" t="s">
        <v>119</v>
      </c>
      <c r="X147" s="600">
        <f t="shared" si="5"/>
        <v>15</v>
      </c>
      <c r="Y147" s="601" t="s">
        <v>122</v>
      </c>
      <c r="Z147" s="600">
        <f t="shared" si="6"/>
        <v>10</v>
      </c>
      <c r="AA147" s="602">
        <f t="shared" si="7"/>
        <v>95</v>
      </c>
      <c r="AB147" s="603" t="str">
        <f t="shared" si="8"/>
        <v>Moderado</v>
      </c>
      <c r="AC147" s="674" t="s">
        <v>97</v>
      </c>
      <c r="AD147" s="675" t="str">
        <f t="shared" si="9"/>
        <v>Moderado</v>
      </c>
      <c r="AE147" s="686" t="str">
        <f t="shared" si="10"/>
        <v>50</v>
      </c>
      <c r="AF147" s="688"/>
      <c r="AG147" s="678"/>
      <c r="AH147" s="649"/>
      <c r="AI147" s="650"/>
      <c r="AJ147" s="611"/>
      <c r="AK147" s="611"/>
      <c r="AL147" s="651"/>
      <c r="AM147" s="650"/>
      <c r="AN147" s="652"/>
      <c r="AO147" s="652"/>
      <c r="AP147" s="652"/>
      <c r="AQ147" s="653"/>
      <c r="AR147" s="654"/>
      <c r="AS147" s="655"/>
    </row>
    <row r="148" spans="2:45" s="60" customFormat="1" ht="60" hidden="1" customHeight="1" x14ac:dyDescent="0.25">
      <c r="B148" s="629"/>
      <c r="C148" s="423"/>
      <c r="D148" s="645"/>
      <c r="E148" s="646"/>
      <c r="F148" s="656" t="s">
        <v>680</v>
      </c>
      <c r="G148" s="503" t="s">
        <v>651</v>
      </c>
      <c r="H148" s="503" t="s">
        <v>1436</v>
      </c>
      <c r="I148" s="503" t="s">
        <v>1437</v>
      </c>
      <c r="J148" s="503" t="s">
        <v>1336</v>
      </c>
      <c r="K148" s="503" t="s">
        <v>679</v>
      </c>
      <c r="L148" s="681" t="s">
        <v>1438</v>
      </c>
      <c r="M148" s="599" t="s">
        <v>100</v>
      </c>
      <c r="N148" s="600">
        <f t="shared" si="0"/>
        <v>15</v>
      </c>
      <c r="O148" s="601" t="s">
        <v>106</v>
      </c>
      <c r="P148" s="600">
        <f t="shared" si="1"/>
        <v>15</v>
      </c>
      <c r="Q148" s="601" t="s">
        <v>109</v>
      </c>
      <c r="R148" s="600">
        <f t="shared" si="2"/>
        <v>15</v>
      </c>
      <c r="S148" s="601" t="s">
        <v>113</v>
      </c>
      <c r="T148" s="600">
        <f t="shared" si="3"/>
        <v>10</v>
      </c>
      <c r="U148" s="601" t="s">
        <v>116</v>
      </c>
      <c r="V148" s="600">
        <f t="shared" si="4"/>
        <v>15</v>
      </c>
      <c r="W148" s="601" t="s">
        <v>119</v>
      </c>
      <c r="X148" s="600">
        <f t="shared" si="5"/>
        <v>15</v>
      </c>
      <c r="Y148" s="601" t="s">
        <v>122</v>
      </c>
      <c r="Z148" s="600">
        <f t="shared" si="6"/>
        <v>10</v>
      </c>
      <c r="AA148" s="602">
        <f t="shared" si="7"/>
        <v>95</v>
      </c>
      <c r="AB148" s="603" t="str">
        <f t="shared" si="8"/>
        <v>Moderado</v>
      </c>
      <c r="AC148" s="674" t="s">
        <v>97</v>
      </c>
      <c r="AD148" s="675" t="str">
        <f t="shared" si="9"/>
        <v>Moderado</v>
      </c>
      <c r="AE148" s="686" t="str">
        <f t="shared" si="10"/>
        <v>50</v>
      </c>
      <c r="AF148" s="688"/>
      <c r="AG148" s="678"/>
      <c r="AH148" s="649"/>
      <c r="AI148" s="650"/>
      <c r="AJ148" s="611"/>
      <c r="AK148" s="611"/>
      <c r="AL148" s="651"/>
      <c r="AM148" s="650"/>
      <c r="AN148" s="652"/>
      <c r="AO148" s="652"/>
      <c r="AP148" s="652"/>
      <c r="AQ148" s="653"/>
      <c r="AR148" s="654"/>
      <c r="AS148" s="655"/>
    </row>
    <row r="149" spans="2:45" s="60" customFormat="1" ht="48" hidden="1" customHeight="1" x14ac:dyDescent="0.25">
      <c r="B149" s="629"/>
      <c r="C149" s="423"/>
      <c r="D149" s="645"/>
      <c r="E149" s="646"/>
      <c r="F149" s="656" t="s">
        <v>1884</v>
      </c>
      <c r="G149" s="671" t="s">
        <v>435</v>
      </c>
      <c r="H149" s="669" t="s">
        <v>1826</v>
      </c>
      <c r="I149" s="503" t="s">
        <v>1822</v>
      </c>
      <c r="J149" s="503" t="s">
        <v>1827</v>
      </c>
      <c r="K149" s="503" t="s">
        <v>1828</v>
      </c>
      <c r="L149" s="666" t="s">
        <v>1829</v>
      </c>
      <c r="M149" s="599" t="s">
        <v>100</v>
      </c>
      <c r="N149" s="600">
        <f t="shared" si="0"/>
        <v>15</v>
      </c>
      <c r="O149" s="601" t="s">
        <v>106</v>
      </c>
      <c r="P149" s="600">
        <f t="shared" si="1"/>
        <v>15</v>
      </c>
      <c r="Q149" s="601" t="s">
        <v>109</v>
      </c>
      <c r="R149" s="600">
        <f t="shared" si="2"/>
        <v>15</v>
      </c>
      <c r="S149" s="601" t="s">
        <v>112</v>
      </c>
      <c r="T149" s="600">
        <f t="shared" si="3"/>
        <v>15</v>
      </c>
      <c r="U149" s="601" t="s">
        <v>116</v>
      </c>
      <c r="V149" s="600">
        <f t="shared" si="4"/>
        <v>15</v>
      </c>
      <c r="W149" s="601" t="s">
        <v>119</v>
      </c>
      <c r="X149" s="600">
        <f t="shared" si="5"/>
        <v>15</v>
      </c>
      <c r="Y149" s="601" t="s">
        <v>122</v>
      </c>
      <c r="Z149" s="600">
        <f t="shared" si="6"/>
        <v>10</v>
      </c>
      <c r="AA149" s="602">
        <f t="shared" si="7"/>
        <v>100</v>
      </c>
      <c r="AB149" s="603" t="str">
        <f t="shared" si="8"/>
        <v>Fuerte</v>
      </c>
      <c r="AC149" s="674" t="s">
        <v>97</v>
      </c>
      <c r="AD149" s="675" t="str">
        <f t="shared" si="9"/>
        <v>Fuerte</v>
      </c>
      <c r="AE149" s="686" t="str">
        <f t="shared" si="10"/>
        <v>100</v>
      </c>
      <c r="AF149" s="688"/>
      <c r="AG149" s="678"/>
      <c r="AH149" s="649"/>
      <c r="AI149" s="650"/>
      <c r="AJ149" s="611"/>
      <c r="AK149" s="611"/>
      <c r="AL149" s="651"/>
      <c r="AM149" s="650"/>
      <c r="AN149" s="623"/>
      <c r="AO149" s="623"/>
      <c r="AP149" s="652"/>
      <c r="AQ149" s="653"/>
      <c r="AR149" s="654"/>
      <c r="AS149" s="655"/>
    </row>
    <row r="150" spans="2:45" s="60" customFormat="1" ht="30.75" hidden="1" customHeight="1" x14ac:dyDescent="0.25">
      <c r="B150" s="629"/>
      <c r="C150" s="423"/>
      <c r="D150" s="645"/>
      <c r="E150" s="646"/>
      <c r="F150" s="665" t="s">
        <v>700</v>
      </c>
      <c r="G150" s="503" t="s">
        <v>651</v>
      </c>
      <c r="H150" s="671" t="s">
        <v>629</v>
      </c>
      <c r="I150" s="503" t="s">
        <v>691</v>
      </c>
      <c r="J150" s="503" t="s">
        <v>692</v>
      </c>
      <c r="K150" s="503" t="s">
        <v>693</v>
      </c>
      <c r="L150" s="503" t="s">
        <v>1458</v>
      </c>
      <c r="M150" s="595" t="s">
        <v>100</v>
      </c>
      <c r="N150" s="600">
        <f t="shared" si="0"/>
        <v>15</v>
      </c>
      <c r="O150" s="601" t="s">
        <v>106</v>
      </c>
      <c r="P150" s="600">
        <f t="shared" si="1"/>
        <v>15</v>
      </c>
      <c r="Q150" s="601" t="s">
        <v>109</v>
      </c>
      <c r="R150" s="600">
        <f t="shared" si="2"/>
        <v>15</v>
      </c>
      <c r="S150" s="601" t="s">
        <v>112</v>
      </c>
      <c r="T150" s="600">
        <f t="shared" si="3"/>
        <v>15</v>
      </c>
      <c r="U150" s="601" t="s">
        <v>116</v>
      </c>
      <c r="V150" s="600">
        <f t="shared" si="4"/>
        <v>15</v>
      </c>
      <c r="W150" s="601" t="s">
        <v>119</v>
      </c>
      <c r="X150" s="600">
        <f t="shared" si="5"/>
        <v>15</v>
      </c>
      <c r="Y150" s="601" t="s">
        <v>122</v>
      </c>
      <c r="Z150" s="600">
        <f t="shared" si="6"/>
        <v>10</v>
      </c>
      <c r="AA150" s="602">
        <f t="shared" si="7"/>
        <v>100</v>
      </c>
      <c r="AB150" s="603" t="str">
        <f t="shared" si="8"/>
        <v>Fuerte</v>
      </c>
      <c r="AC150" s="674" t="s">
        <v>97</v>
      </c>
      <c r="AD150" s="675" t="str">
        <f t="shared" si="9"/>
        <v>Fuerte</v>
      </c>
      <c r="AE150" s="686" t="str">
        <f t="shared" si="10"/>
        <v>100</v>
      </c>
      <c r="AF150" s="688"/>
      <c r="AG150" s="678"/>
      <c r="AH150" s="649"/>
      <c r="AI150" s="650"/>
      <c r="AJ150" s="660"/>
      <c r="AK150" s="660"/>
      <c r="AL150" s="651"/>
      <c r="AM150" s="650"/>
      <c r="AN150" s="690"/>
      <c r="AO150" s="690"/>
      <c r="AP150" s="652"/>
      <c r="AQ150" s="653"/>
      <c r="AR150" s="654"/>
      <c r="AS150" s="655"/>
    </row>
    <row r="151" spans="2:45" s="60" customFormat="1" ht="30" hidden="1" customHeight="1" x14ac:dyDescent="0.25">
      <c r="B151" s="629"/>
      <c r="C151" s="423"/>
      <c r="D151" s="645"/>
      <c r="E151" s="646"/>
      <c r="F151" s="679" t="s">
        <v>1440</v>
      </c>
      <c r="G151" s="503" t="s">
        <v>651</v>
      </c>
      <c r="H151" s="503" t="s">
        <v>633</v>
      </c>
      <c r="I151" s="503" t="s">
        <v>694</v>
      </c>
      <c r="J151" s="503" t="s">
        <v>695</v>
      </c>
      <c r="K151" s="503" t="s">
        <v>696</v>
      </c>
      <c r="L151" s="503" t="s">
        <v>697</v>
      </c>
      <c r="M151" s="595" t="s">
        <v>100</v>
      </c>
      <c r="N151" s="600">
        <f t="shared" si="0"/>
        <v>15</v>
      </c>
      <c r="O151" s="601" t="s">
        <v>106</v>
      </c>
      <c r="P151" s="600">
        <f t="shared" si="1"/>
        <v>15</v>
      </c>
      <c r="Q151" s="601" t="s">
        <v>109</v>
      </c>
      <c r="R151" s="600">
        <f t="shared" si="2"/>
        <v>15</v>
      </c>
      <c r="S151" s="601" t="s">
        <v>112</v>
      </c>
      <c r="T151" s="600">
        <f t="shared" si="3"/>
        <v>15</v>
      </c>
      <c r="U151" s="601" t="s">
        <v>116</v>
      </c>
      <c r="V151" s="600">
        <f t="shared" si="4"/>
        <v>15</v>
      </c>
      <c r="W151" s="601" t="s">
        <v>119</v>
      </c>
      <c r="X151" s="600">
        <f t="shared" si="5"/>
        <v>15</v>
      </c>
      <c r="Y151" s="601" t="s">
        <v>122</v>
      </c>
      <c r="Z151" s="600">
        <f t="shared" si="6"/>
        <v>10</v>
      </c>
      <c r="AA151" s="602">
        <f t="shared" si="7"/>
        <v>100</v>
      </c>
      <c r="AB151" s="603" t="str">
        <f t="shared" si="8"/>
        <v>Fuerte</v>
      </c>
      <c r="AC151" s="674" t="s">
        <v>97</v>
      </c>
      <c r="AD151" s="675" t="str">
        <f t="shared" si="9"/>
        <v>Fuerte</v>
      </c>
      <c r="AE151" s="686" t="str">
        <f t="shared" si="10"/>
        <v>100</v>
      </c>
      <c r="AF151" s="688"/>
      <c r="AG151" s="678"/>
      <c r="AH151" s="649"/>
      <c r="AI151" s="650"/>
      <c r="AJ151" s="611"/>
      <c r="AK151" s="611"/>
      <c r="AL151" s="651"/>
      <c r="AM151" s="650"/>
      <c r="AN151" s="612"/>
      <c r="AO151" s="612"/>
      <c r="AP151" s="652"/>
      <c r="AQ151" s="653"/>
      <c r="AR151" s="654"/>
      <c r="AS151" s="655"/>
    </row>
    <row r="152" spans="2:45" s="60" customFormat="1" ht="30" hidden="1" customHeight="1" x14ac:dyDescent="0.25">
      <c r="B152" s="629"/>
      <c r="C152" s="423"/>
      <c r="D152" s="645"/>
      <c r="E152" s="646"/>
      <c r="F152" s="679" t="s">
        <v>852</v>
      </c>
      <c r="G152" s="503"/>
      <c r="H152" s="503"/>
      <c r="I152" s="503"/>
      <c r="J152" s="503"/>
      <c r="K152" s="503"/>
      <c r="L152" s="662" t="s">
        <v>1200</v>
      </c>
      <c r="M152" s="595"/>
      <c r="N152" s="600" t="b">
        <f t="shared" si="0"/>
        <v>0</v>
      </c>
      <c r="O152" s="601"/>
      <c r="P152" s="600" t="b">
        <f t="shared" si="1"/>
        <v>0</v>
      </c>
      <c r="Q152" s="601"/>
      <c r="R152" s="600" t="b">
        <f t="shared" si="2"/>
        <v>0</v>
      </c>
      <c r="S152" s="601"/>
      <c r="T152" s="600" t="b">
        <f t="shared" si="3"/>
        <v>0</v>
      </c>
      <c r="U152" s="601"/>
      <c r="V152" s="600" t="b">
        <f t="shared" si="4"/>
        <v>0</v>
      </c>
      <c r="W152" s="601"/>
      <c r="X152" s="600" t="b">
        <f t="shared" si="5"/>
        <v>0</v>
      </c>
      <c r="Y152" s="601"/>
      <c r="Z152" s="600" t="b">
        <f t="shared" si="6"/>
        <v>0</v>
      </c>
      <c r="AA152" s="602">
        <f t="shared" si="7"/>
        <v>0</v>
      </c>
      <c r="AB152" s="603" t="str">
        <f t="shared" si="8"/>
        <v>Débil</v>
      </c>
      <c r="AC152" s="674"/>
      <c r="AD152" s="675" t="str">
        <f t="shared" si="9"/>
        <v>Débil</v>
      </c>
      <c r="AE152" s="686" t="str">
        <f t="shared" si="10"/>
        <v>0</v>
      </c>
      <c r="AF152" s="688"/>
      <c r="AG152" s="678"/>
      <c r="AH152" s="649"/>
      <c r="AI152" s="650"/>
      <c r="AJ152" s="611"/>
      <c r="AK152" s="611"/>
      <c r="AL152" s="651"/>
      <c r="AM152" s="650"/>
      <c r="AN152" s="652"/>
      <c r="AO152" s="652"/>
      <c r="AP152" s="652"/>
      <c r="AQ152" s="653"/>
      <c r="AR152" s="654"/>
      <c r="AS152" s="655"/>
    </row>
    <row r="153" spans="2:45" s="60" customFormat="1" ht="65.25" hidden="1" customHeight="1" x14ac:dyDescent="0.25">
      <c r="B153" s="629"/>
      <c r="C153" s="423"/>
      <c r="D153" s="645"/>
      <c r="E153" s="646"/>
      <c r="F153" s="691" t="s">
        <v>702</v>
      </c>
      <c r="G153" s="503" t="s">
        <v>435</v>
      </c>
      <c r="H153" s="628" t="s">
        <v>1441</v>
      </c>
      <c r="I153" s="628" t="s">
        <v>1459</v>
      </c>
      <c r="J153" s="628" t="s">
        <v>701</v>
      </c>
      <c r="K153" s="628" t="s">
        <v>1460</v>
      </c>
      <c r="L153" s="628" t="s">
        <v>1443</v>
      </c>
      <c r="M153" s="599" t="s">
        <v>100</v>
      </c>
      <c r="N153" s="600">
        <f t="shared" si="0"/>
        <v>15</v>
      </c>
      <c r="O153" s="601" t="s">
        <v>106</v>
      </c>
      <c r="P153" s="600">
        <f t="shared" si="1"/>
        <v>15</v>
      </c>
      <c r="Q153" s="601" t="s">
        <v>109</v>
      </c>
      <c r="R153" s="600">
        <f t="shared" si="2"/>
        <v>15</v>
      </c>
      <c r="S153" s="601" t="s">
        <v>112</v>
      </c>
      <c r="T153" s="600">
        <f t="shared" si="3"/>
        <v>15</v>
      </c>
      <c r="U153" s="601" t="s">
        <v>116</v>
      </c>
      <c r="V153" s="600">
        <f t="shared" si="4"/>
        <v>15</v>
      </c>
      <c r="W153" s="601" t="s">
        <v>119</v>
      </c>
      <c r="X153" s="600">
        <f t="shared" si="5"/>
        <v>15</v>
      </c>
      <c r="Y153" s="601" t="s">
        <v>122</v>
      </c>
      <c r="Z153" s="600">
        <f t="shared" si="6"/>
        <v>10</v>
      </c>
      <c r="AA153" s="602">
        <f t="shared" si="7"/>
        <v>100</v>
      </c>
      <c r="AB153" s="603" t="str">
        <f t="shared" si="8"/>
        <v>Fuerte</v>
      </c>
      <c r="AC153" s="674" t="s">
        <v>97</v>
      </c>
      <c r="AD153" s="675" t="str">
        <f t="shared" si="9"/>
        <v>Fuerte</v>
      </c>
      <c r="AE153" s="686" t="str">
        <f t="shared" si="10"/>
        <v>100</v>
      </c>
      <c r="AF153" s="688"/>
      <c r="AG153" s="678"/>
      <c r="AH153" s="649"/>
      <c r="AI153" s="650"/>
      <c r="AJ153" s="611"/>
      <c r="AK153" s="611"/>
      <c r="AL153" s="651"/>
      <c r="AM153" s="650"/>
      <c r="AN153" s="623"/>
      <c r="AO153" s="623"/>
      <c r="AP153" s="652"/>
      <c r="AQ153" s="653"/>
      <c r="AR153" s="654"/>
      <c r="AS153" s="655"/>
    </row>
    <row r="154" spans="2:45" s="60" customFormat="1" ht="30.75" hidden="1" customHeight="1" x14ac:dyDescent="0.25">
      <c r="B154" s="629"/>
      <c r="C154" s="423"/>
      <c r="D154" s="645"/>
      <c r="E154" s="646"/>
      <c r="F154" s="691" t="s">
        <v>853</v>
      </c>
      <c r="G154" s="628" t="s">
        <v>985</v>
      </c>
      <c r="H154" s="628" t="s">
        <v>1461</v>
      </c>
      <c r="I154" s="628" t="s">
        <v>1444</v>
      </c>
      <c r="J154" s="628" t="s">
        <v>1116</v>
      </c>
      <c r="K154" s="628" t="s">
        <v>1391</v>
      </c>
      <c r="L154" s="628" t="s">
        <v>1445</v>
      </c>
      <c r="M154" s="599" t="s">
        <v>100</v>
      </c>
      <c r="N154" s="600">
        <f t="shared" si="0"/>
        <v>15</v>
      </c>
      <c r="O154" s="601" t="s">
        <v>106</v>
      </c>
      <c r="P154" s="600">
        <f t="shared" si="1"/>
        <v>15</v>
      </c>
      <c r="Q154" s="601" t="s">
        <v>109</v>
      </c>
      <c r="R154" s="600">
        <f t="shared" si="2"/>
        <v>15</v>
      </c>
      <c r="S154" s="601" t="s">
        <v>113</v>
      </c>
      <c r="T154" s="600">
        <f t="shared" si="3"/>
        <v>10</v>
      </c>
      <c r="U154" s="601" t="s">
        <v>116</v>
      </c>
      <c r="V154" s="600">
        <f t="shared" si="4"/>
        <v>15</v>
      </c>
      <c r="W154" s="601" t="s">
        <v>119</v>
      </c>
      <c r="X154" s="600">
        <f t="shared" si="5"/>
        <v>15</v>
      </c>
      <c r="Y154" s="601" t="s">
        <v>122</v>
      </c>
      <c r="Z154" s="600">
        <f t="shared" si="6"/>
        <v>10</v>
      </c>
      <c r="AA154" s="602">
        <f t="shared" si="7"/>
        <v>95</v>
      </c>
      <c r="AB154" s="603" t="str">
        <f t="shared" si="8"/>
        <v>Moderado</v>
      </c>
      <c r="AC154" s="674" t="s">
        <v>27</v>
      </c>
      <c r="AD154" s="675" t="str">
        <f t="shared" si="9"/>
        <v>Moderado</v>
      </c>
      <c r="AE154" s="686" t="str">
        <f t="shared" si="10"/>
        <v>50</v>
      </c>
      <c r="AF154" s="688"/>
      <c r="AG154" s="678"/>
      <c r="AH154" s="649"/>
      <c r="AI154" s="650"/>
      <c r="AJ154" s="660"/>
      <c r="AK154" s="660"/>
      <c r="AL154" s="651"/>
      <c r="AM154" s="650"/>
      <c r="AN154" s="690"/>
      <c r="AO154" s="690"/>
      <c r="AP154" s="652"/>
      <c r="AQ154" s="653"/>
      <c r="AR154" s="654"/>
      <c r="AS154" s="655"/>
    </row>
    <row r="155" spans="2:45" s="60" customFormat="1" ht="30.75" hidden="1" customHeight="1" x14ac:dyDescent="0.25">
      <c r="B155" s="629"/>
      <c r="C155" s="423"/>
      <c r="D155" s="645"/>
      <c r="E155" s="646"/>
      <c r="F155" s="691" t="s">
        <v>854</v>
      </c>
      <c r="G155" s="671" t="s">
        <v>618</v>
      </c>
      <c r="H155" s="503" t="s">
        <v>668</v>
      </c>
      <c r="I155" s="503" t="s">
        <v>1259</v>
      </c>
      <c r="J155" s="503" t="s">
        <v>1260</v>
      </c>
      <c r="K155" s="503" t="s">
        <v>1259</v>
      </c>
      <c r="L155" s="503" t="s">
        <v>1261</v>
      </c>
      <c r="M155" s="599" t="s">
        <v>100</v>
      </c>
      <c r="N155" s="600">
        <f t="shared" si="0"/>
        <v>15</v>
      </c>
      <c r="O155" s="601" t="s">
        <v>106</v>
      </c>
      <c r="P155" s="600">
        <f t="shared" si="1"/>
        <v>15</v>
      </c>
      <c r="Q155" s="601" t="s">
        <v>109</v>
      </c>
      <c r="R155" s="600">
        <f t="shared" si="2"/>
        <v>15</v>
      </c>
      <c r="S155" s="601" t="s">
        <v>113</v>
      </c>
      <c r="T155" s="600">
        <f t="shared" si="3"/>
        <v>10</v>
      </c>
      <c r="U155" s="601" t="s">
        <v>116</v>
      </c>
      <c r="V155" s="600">
        <f t="shared" si="4"/>
        <v>15</v>
      </c>
      <c r="W155" s="601" t="s">
        <v>119</v>
      </c>
      <c r="X155" s="600">
        <f t="shared" si="5"/>
        <v>15</v>
      </c>
      <c r="Y155" s="601" t="s">
        <v>122</v>
      </c>
      <c r="Z155" s="600">
        <f t="shared" si="6"/>
        <v>10</v>
      </c>
      <c r="AA155" s="602">
        <f t="shared" si="7"/>
        <v>95</v>
      </c>
      <c r="AB155" s="603" t="str">
        <f t="shared" si="8"/>
        <v>Moderado</v>
      </c>
      <c r="AC155" s="674" t="s">
        <v>97</v>
      </c>
      <c r="AD155" s="675" t="str">
        <f t="shared" si="9"/>
        <v>Moderado</v>
      </c>
      <c r="AE155" s="686" t="str">
        <f t="shared" si="10"/>
        <v>50</v>
      </c>
      <c r="AF155" s="688"/>
      <c r="AG155" s="678"/>
      <c r="AH155" s="649"/>
      <c r="AI155" s="650"/>
      <c r="AJ155" s="660"/>
      <c r="AK155" s="660"/>
      <c r="AL155" s="651"/>
      <c r="AM155" s="650"/>
      <c r="AN155" s="690"/>
      <c r="AO155" s="690"/>
      <c r="AP155" s="652"/>
      <c r="AQ155" s="653"/>
      <c r="AR155" s="654"/>
      <c r="AS155" s="655"/>
    </row>
    <row r="156" spans="2:45" s="60" customFormat="1" ht="30.75" hidden="1" customHeight="1" thickBot="1" x14ac:dyDescent="0.3">
      <c r="B156" s="631"/>
      <c r="C156" s="427"/>
      <c r="D156" s="692"/>
      <c r="E156" s="693"/>
      <c r="F156" s="691" t="s">
        <v>855</v>
      </c>
      <c r="G156" s="628"/>
      <c r="H156" s="628"/>
      <c r="I156" s="628"/>
      <c r="J156" s="628"/>
      <c r="K156" s="628"/>
      <c r="L156" s="685" t="s">
        <v>1766</v>
      </c>
      <c r="M156" s="599"/>
      <c r="N156" s="600" t="b">
        <f t="shared" si="0"/>
        <v>0</v>
      </c>
      <c r="O156" s="601"/>
      <c r="P156" s="600" t="b">
        <f t="shared" si="1"/>
        <v>0</v>
      </c>
      <c r="Q156" s="601"/>
      <c r="R156" s="600" t="b">
        <f t="shared" si="2"/>
        <v>0</v>
      </c>
      <c r="S156" s="601"/>
      <c r="T156" s="600" t="b">
        <f t="shared" si="3"/>
        <v>0</v>
      </c>
      <c r="U156" s="601"/>
      <c r="V156" s="600" t="b">
        <f t="shared" si="4"/>
        <v>0</v>
      </c>
      <c r="W156" s="601"/>
      <c r="X156" s="600" t="b">
        <f t="shared" si="5"/>
        <v>0</v>
      </c>
      <c r="Y156" s="601"/>
      <c r="Z156" s="600" t="b">
        <f t="shared" si="6"/>
        <v>0</v>
      </c>
      <c r="AA156" s="602">
        <f t="shared" si="7"/>
        <v>0</v>
      </c>
      <c r="AB156" s="603" t="str">
        <f t="shared" si="8"/>
        <v>Débil</v>
      </c>
      <c r="AC156" s="674"/>
      <c r="AD156" s="675" t="str">
        <f t="shared" si="9"/>
        <v>Débil</v>
      </c>
      <c r="AE156" s="686" t="str">
        <f t="shared" si="10"/>
        <v>0</v>
      </c>
      <c r="AF156" s="694"/>
      <c r="AG156" s="695"/>
      <c r="AH156" s="696"/>
      <c r="AI156" s="697"/>
      <c r="AJ156" s="660"/>
      <c r="AK156" s="660"/>
      <c r="AL156" s="698"/>
      <c r="AM156" s="697"/>
      <c r="AN156" s="690"/>
      <c r="AO156" s="690"/>
      <c r="AP156" s="623"/>
      <c r="AQ156" s="622"/>
      <c r="AR156" s="699"/>
      <c r="AS156" s="700"/>
    </row>
    <row r="157" spans="2:45" s="60" customFormat="1" ht="48" hidden="1" customHeight="1" x14ac:dyDescent="0.25">
      <c r="B157" s="633" t="str">
        <f>'3-IDENTIFICACIÓN DEL RIESGO'!B72</f>
        <v>Acceso a la Propiedad de la Tierra y los Territorios</v>
      </c>
      <c r="C157" s="41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UGT's</v>
      </c>
      <c r="D157" s="594"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157" s="594"/>
      <c r="F157" s="701" t="s">
        <v>744</v>
      </c>
      <c r="G157" s="702" t="s">
        <v>651</v>
      </c>
      <c r="H157" s="702" t="s">
        <v>736</v>
      </c>
      <c r="I157" s="702" t="s">
        <v>1462</v>
      </c>
      <c r="J157" s="702" t="s">
        <v>737</v>
      </c>
      <c r="K157" s="702" t="s">
        <v>738</v>
      </c>
      <c r="L157" s="702" t="s">
        <v>739</v>
      </c>
      <c r="M157" s="599" t="s">
        <v>100</v>
      </c>
      <c r="N157" s="600">
        <f t="shared" si="0"/>
        <v>15</v>
      </c>
      <c r="O157" s="601" t="s">
        <v>106</v>
      </c>
      <c r="P157" s="600">
        <f t="shared" si="1"/>
        <v>15</v>
      </c>
      <c r="Q157" s="601" t="s">
        <v>109</v>
      </c>
      <c r="R157" s="600">
        <f t="shared" si="2"/>
        <v>15</v>
      </c>
      <c r="S157" s="601" t="s">
        <v>112</v>
      </c>
      <c r="T157" s="600">
        <f t="shared" si="3"/>
        <v>15</v>
      </c>
      <c r="U157" s="601" t="s">
        <v>116</v>
      </c>
      <c r="V157" s="600">
        <f t="shared" si="4"/>
        <v>15</v>
      </c>
      <c r="W157" s="601" t="s">
        <v>119</v>
      </c>
      <c r="X157" s="600">
        <f t="shared" si="5"/>
        <v>15</v>
      </c>
      <c r="Y157" s="601" t="s">
        <v>122</v>
      </c>
      <c r="Z157" s="600">
        <f t="shared" si="6"/>
        <v>10</v>
      </c>
      <c r="AA157" s="602">
        <f t="shared" si="7"/>
        <v>100</v>
      </c>
      <c r="AB157" s="603" t="str">
        <f t="shared" si="8"/>
        <v>Fuerte</v>
      </c>
      <c r="AC157" s="604" t="s">
        <v>97</v>
      </c>
      <c r="AD157" s="605" t="str">
        <f t="shared" si="9"/>
        <v>Fuerte</v>
      </c>
      <c r="AE157" s="606" t="str">
        <f t="shared" si="10"/>
        <v>100</v>
      </c>
      <c r="AF157" s="703">
        <v>2</v>
      </c>
      <c r="AG157" s="608">
        <f t="shared" ref="AG157" si="167">(AE157+AE158)/AF157</f>
        <v>100</v>
      </c>
      <c r="AH157" s="609" t="str">
        <f t="shared" ref="AH157" si="168">IF(AG157&lt;50,"Débil",IF(AG157&lt;=99,"Moderado",IF(AG157=100,"Fuerte",IF(AG157="","ERROR"))))</f>
        <v>Fuerte</v>
      </c>
      <c r="AI157" s="610" t="s">
        <v>144</v>
      </c>
      <c r="AJ157" s="611">
        <f t="shared" ref="AJ157" si="169">IF(AH157="Débil",0,IF(AND(AH157="Moderado",AI157="Directamente"),1,IF(AND(AH157="Moderado",AI157="No disminuye"),0,IF(AND(AH157="Fuerte",AI157="Directamente"),2,IF(AND(AH157="Fuerte",AI157="No disminuye"),0)))))</f>
        <v>2</v>
      </c>
      <c r="AK157" s="611">
        <f>('4-VALORACIÓN DEL RIESGO'!H41-AJ157)</f>
        <v>2</v>
      </c>
      <c r="AL157" s="611" t="str">
        <f t="shared" ref="AL157" si="170">IF(AK157=5,"Casi Seguro",IF(AK157=4,"Probable",IF(AK157=3,"Posible",IF(AK157=2,"Improbable",IF(AK157=1,"Rara Vez",IF(AK157=0,"Rara Vez",IF(AK157&lt;0,"Rara Vez")))))))</f>
        <v>Improbable</v>
      </c>
      <c r="AM157" s="610" t="s">
        <v>144</v>
      </c>
      <c r="AN157" s="612">
        <f t="shared" ref="AN157" si="171">IF(AH157="Débil",0,IF(AND(AH157="Moderado",AM157="Directamente"),1,IF(AND(AH157="Moderado",AM157="Indirectamente"),0,IF(AND(AH157="Moderado",AM157="No disminuye"),0,IF(AND(AH157="Fuerte",AM157="Directamente"),2,IF(AND(AH157="Fuerte",AM157="Indirectamente"),1,IF(AND(AH157="Fuerte",AM157="No disminuye"),0)))))))</f>
        <v>2</v>
      </c>
      <c r="AO157" s="612">
        <f>('4-VALORACIÓN DEL RIESGO'!AD41-AN157)</f>
        <v>3</v>
      </c>
      <c r="AP157" s="613" t="str">
        <f t="shared" ref="AP157" si="172">IF(AO157=5,"Catastrófico",IF(AO157=4,"Mayor",IF(AO157=3,"Moderado",IF(AO157=2,"Moderado",IF(AO157=1,"Moderado")))))</f>
        <v>Moderado</v>
      </c>
      <c r="AQ157" s="614" t="str">
        <f t="shared" ref="AQ157" si="173">IF(OR(AND(AP157="Moderado",AL157="Rara Vez"),AND(AP157="Moderado",AL157="Improbable")),"Moderado",IF(OR(AND(AP157="Mayor",AL157="Improbable"),AND(AP157="Mayor",AL157="Rara Vez"),AND(AP157="Moderado",AL157="Probable"),AND(AP157="Moderado",AL157="Posible")),"Alto",IF(OR(AND(AP157="Moderado",AL157="Casi Seguro"),AND(AP157="Mayor",AL157="Posible"),AND(AP157="Mayor",AL157="Probable"),AND(AP157="Mayor",AL157="Casi Seguro")),"Extremo",IF(AP157="Catastrófico","Extremo"))))</f>
        <v>Moderado</v>
      </c>
      <c r="AR157" s="614"/>
      <c r="AS157" s="615" t="s">
        <v>428</v>
      </c>
    </row>
    <row r="158" spans="2:45" s="60" customFormat="1" ht="54.75" hidden="1" thickBot="1" x14ac:dyDescent="0.3">
      <c r="B158" s="634"/>
      <c r="C158" s="423"/>
      <c r="D158" s="594"/>
      <c r="E158" s="594"/>
      <c r="F158" s="701" t="s">
        <v>744</v>
      </c>
      <c r="G158" s="702" t="s">
        <v>651</v>
      </c>
      <c r="H158" s="702" t="s">
        <v>740</v>
      </c>
      <c r="I158" s="702" t="s">
        <v>741</v>
      </c>
      <c r="J158" s="702" t="s">
        <v>742</v>
      </c>
      <c r="K158" s="702" t="s">
        <v>743</v>
      </c>
      <c r="L158" s="702" t="s">
        <v>1463</v>
      </c>
      <c r="M158" s="599" t="s">
        <v>100</v>
      </c>
      <c r="N158" s="600">
        <f t="shared" si="0"/>
        <v>15</v>
      </c>
      <c r="O158" s="601" t="s">
        <v>106</v>
      </c>
      <c r="P158" s="600">
        <f t="shared" si="1"/>
        <v>15</v>
      </c>
      <c r="Q158" s="601" t="s">
        <v>109</v>
      </c>
      <c r="R158" s="600">
        <f t="shared" si="2"/>
        <v>15</v>
      </c>
      <c r="S158" s="601" t="s">
        <v>112</v>
      </c>
      <c r="T158" s="600">
        <f t="shared" si="3"/>
        <v>15</v>
      </c>
      <c r="U158" s="601" t="s">
        <v>116</v>
      </c>
      <c r="V158" s="600">
        <f t="shared" si="4"/>
        <v>15</v>
      </c>
      <c r="W158" s="601" t="s">
        <v>119</v>
      </c>
      <c r="X158" s="600">
        <f t="shared" si="5"/>
        <v>15</v>
      </c>
      <c r="Y158" s="601" t="s">
        <v>122</v>
      </c>
      <c r="Z158" s="600">
        <f t="shared" si="6"/>
        <v>10</v>
      </c>
      <c r="AA158" s="602">
        <f t="shared" si="7"/>
        <v>100</v>
      </c>
      <c r="AB158" s="603" t="str">
        <f t="shared" si="8"/>
        <v>Fuerte</v>
      </c>
      <c r="AC158" s="604" t="s">
        <v>97</v>
      </c>
      <c r="AD158" s="605" t="str">
        <f t="shared" si="9"/>
        <v>Fuerte</v>
      </c>
      <c r="AE158" s="606" t="str">
        <f t="shared" si="10"/>
        <v>100</v>
      </c>
      <c r="AF158" s="704"/>
      <c r="AG158" s="621"/>
      <c r="AH158" s="622"/>
      <c r="AI158" s="610" t="s">
        <v>144</v>
      </c>
      <c r="AJ158" s="611"/>
      <c r="AK158" s="611"/>
      <c r="AL158" s="611"/>
      <c r="AM158" s="610" t="s">
        <v>144</v>
      </c>
      <c r="AN158" s="623"/>
      <c r="AO158" s="623"/>
      <c r="AP158" s="613"/>
      <c r="AQ158" s="614"/>
      <c r="AR158" s="614"/>
      <c r="AS158" s="615"/>
    </row>
    <row r="159" spans="2:45" s="60" customFormat="1" ht="135" hidden="1" x14ac:dyDescent="0.25">
      <c r="B159" s="634"/>
      <c r="C159" s="423"/>
      <c r="D159" s="594"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159" s="594"/>
      <c r="F159" s="701" t="s">
        <v>754</v>
      </c>
      <c r="G159" s="702" t="s">
        <v>435</v>
      </c>
      <c r="H159" s="702" t="s">
        <v>745</v>
      </c>
      <c r="I159" s="702" t="s">
        <v>746</v>
      </c>
      <c r="J159" s="702" t="s">
        <v>747</v>
      </c>
      <c r="K159" s="702" t="s">
        <v>748</v>
      </c>
      <c r="L159" s="702" t="s">
        <v>749</v>
      </c>
      <c r="M159" s="599" t="s">
        <v>100</v>
      </c>
      <c r="N159" s="600">
        <f t="shared" si="0"/>
        <v>15</v>
      </c>
      <c r="O159" s="601" t="s">
        <v>106</v>
      </c>
      <c r="P159" s="600">
        <f t="shared" si="1"/>
        <v>15</v>
      </c>
      <c r="Q159" s="601" t="s">
        <v>109</v>
      </c>
      <c r="R159" s="600">
        <f t="shared" si="2"/>
        <v>15</v>
      </c>
      <c r="S159" s="601" t="s">
        <v>112</v>
      </c>
      <c r="T159" s="600">
        <f t="shared" si="3"/>
        <v>15</v>
      </c>
      <c r="U159" s="601" t="s">
        <v>116</v>
      </c>
      <c r="V159" s="600">
        <f t="shared" si="4"/>
        <v>15</v>
      </c>
      <c r="W159" s="601" t="s">
        <v>119</v>
      </c>
      <c r="X159" s="600">
        <f t="shared" si="5"/>
        <v>15</v>
      </c>
      <c r="Y159" s="601" t="s">
        <v>122</v>
      </c>
      <c r="Z159" s="600">
        <f t="shared" si="6"/>
        <v>10</v>
      </c>
      <c r="AA159" s="602">
        <f t="shared" si="7"/>
        <v>100</v>
      </c>
      <c r="AB159" s="603" t="str">
        <f t="shared" si="8"/>
        <v>Fuerte</v>
      </c>
      <c r="AC159" s="604" t="s">
        <v>97</v>
      </c>
      <c r="AD159" s="605" t="str">
        <f t="shared" si="9"/>
        <v>Fuerte</v>
      </c>
      <c r="AE159" s="606" t="str">
        <f t="shared" si="10"/>
        <v>100</v>
      </c>
      <c r="AF159" s="607">
        <v>2</v>
      </c>
      <c r="AG159" s="608">
        <f t="shared" ref="AG159" si="174">(AE159+AE160)/AF159</f>
        <v>100</v>
      </c>
      <c r="AH159" s="609" t="str">
        <f t="shared" ref="AH159" si="175">IF(AG159&lt;50,"Débil",IF(AG159&lt;=99,"Moderado",IF(AG159=100,"Fuerte",IF(AG159="","ERROR"))))</f>
        <v>Fuerte</v>
      </c>
      <c r="AI159" s="610" t="s">
        <v>144</v>
      </c>
      <c r="AJ159" s="611">
        <f t="shared" ref="AJ159" si="176">IF(AH159="Débil",0,IF(AND(AH159="Moderado",AI159="Directamente"),1,IF(AND(AH159="Moderado",AI159="No disminuye"),0,IF(AND(AH159="Fuerte",AI159="Directamente"),2,IF(AND(AH159="Fuerte",AI159="No disminuye"),0)))))</f>
        <v>2</v>
      </c>
      <c r="AK159" s="611">
        <f>('4-VALORACIÓN DEL RIESGO'!H42-AJ159)</f>
        <v>-1</v>
      </c>
      <c r="AL159" s="611" t="str">
        <f t="shared" ref="AL159" si="177">IF(AK159=5,"Casi Seguro",IF(AK159=4,"Probable",IF(AK159=3,"Posible",IF(AK159=2,"Improbable",IF(AK159=1,"Rara Vez",IF(AK159=0,"Rara Vez",IF(AK159&lt;0,"Rara Vez")))))))</f>
        <v>Rara Vez</v>
      </c>
      <c r="AM159" s="610" t="s">
        <v>144</v>
      </c>
      <c r="AN159" s="612">
        <f t="shared" ref="AN159" si="178">IF(AH159="Débil",0,IF(AND(AH159="Moderado",AM159="Directamente"),1,IF(AND(AH159="Moderado",AM159="Indirectamente"),0,IF(AND(AH159="Moderado",AM159="No disminuye"),0,IF(AND(AH159="Fuerte",AM159="Directamente"),2,IF(AND(AH159="Fuerte",AM159="Indirectamente"),1,IF(AND(AH159="Fuerte",AM159="No disminuye"),0)))))))</f>
        <v>2</v>
      </c>
      <c r="AO159" s="612">
        <f>('4-VALORACIÓN DEL RIESGO'!AD42-AN159)</f>
        <v>3</v>
      </c>
      <c r="AP159" s="613" t="str">
        <f t="shared" ref="AP159" si="179">IF(AO159=5,"Catastrófico",IF(AO159=4,"Mayor",IF(AO159=3,"Moderado",IF(AO159=2,"Moderado",IF(AO159=1,"Moderado")))))</f>
        <v>Moderado</v>
      </c>
      <c r="AQ159" s="614" t="str">
        <f t="shared" ref="AQ159" si="180">IF(OR(AND(AP159="Moderado",AL159="Rara Vez"),AND(AP159="Moderado",AL159="Improbable")),"Moderado",IF(OR(AND(AP159="Mayor",AL159="Improbable"),AND(AP159="Mayor",AL159="Rara Vez"),AND(AP159="Moderado",AL159="Probable"),AND(AP159="Moderado",AL159="Posible")),"Alto",IF(OR(AND(AP159="Moderado",AL159="Casi Seguro"),AND(AP159="Mayor",AL159="Posible"),AND(AP159="Mayor",AL159="Probable"),AND(AP159="Mayor",AL159="Casi Seguro")),"Extremo",IF(AP159="Catastrófico","Extremo"))))</f>
        <v>Moderado</v>
      </c>
      <c r="AR159" s="614"/>
      <c r="AS159" s="615" t="s">
        <v>428</v>
      </c>
    </row>
    <row r="160" spans="2:45" s="60" customFormat="1" ht="135.75" hidden="1" thickBot="1" x14ac:dyDescent="0.3">
      <c r="B160" s="634"/>
      <c r="C160" s="423"/>
      <c r="D160" s="594"/>
      <c r="E160" s="594"/>
      <c r="F160" s="701" t="s">
        <v>754</v>
      </c>
      <c r="G160" s="702" t="s">
        <v>435</v>
      </c>
      <c r="H160" s="702" t="s">
        <v>750</v>
      </c>
      <c r="I160" s="702" t="s">
        <v>751</v>
      </c>
      <c r="J160" s="702" t="s">
        <v>1464</v>
      </c>
      <c r="K160" s="702" t="s">
        <v>752</v>
      </c>
      <c r="L160" s="702" t="s">
        <v>753</v>
      </c>
      <c r="M160" s="599" t="s">
        <v>100</v>
      </c>
      <c r="N160" s="600">
        <f t="shared" si="0"/>
        <v>15</v>
      </c>
      <c r="O160" s="601" t="s">
        <v>106</v>
      </c>
      <c r="P160" s="600">
        <f t="shared" si="1"/>
        <v>15</v>
      </c>
      <c r="Q160" s="601" t="s">
        <v>109</v>
      </c>
      <c r="R160" s="600">
        <f t="shared" si="2"/>
        <v>15</v>
      </c>
      <c r="S160" s="601" t="s">
        <v>112</v>
      </c>
      <c r="T160" s="600">
        <f t="shared" si="3"/>
        <v>15</v>
      </c>
      <c r="U160" s="601" t="s">
        <v>116</v>
      </c>
      <c r="V160" s="600">
        <f t="shared" si="4"/>
        <v>15</v>
      </c>
      <c r="W160" s="601" t="s">
        <v>119</v>
      </c>
      <c r="X160" s="600">
        <f t="shared" si="5"/>
        <v>15</v>
      </c>
      <c r="Y160" s="601" t="s">
        <v>122</v>
      </c>
      <c r="Z160" s="600">
        <f t="shared" si="6"/>
        <v>10</v>
      </c>
      <c r="AA160" s="602">
        <f t="shared" si="7"/>
        <v>100</v>
      </c>
      <c r="AB160" s="603" t="str">
        <f t="shared" si="8"/>
        <v>Fuerte</v>
      </c>
      <c r="AC160" s="604" t="s">
        <v>97</v>
      </c>
      <c r="AD160" s="605" t="str">
        <f t="shared" si="9"/>
        <v>Fuerte</v>
      </c>
      <c r="AE160" s="606" t="str">
        <f t="shared" si="10"/>
        <v>100</v>
      </c>
      <c r="AF160" s="620"/>
      <c r="AG160" s="621"/>
      <c r="AH160" s="622"/>
      <c r="AI160" s="610" t="s">
        <v>144</v>
      </c>
      <c r="AJ160" s="611"/>
      <c r="AK160" s="611"/>
      <c r="AL160" s="611"/>
      <c r="AM160" s="610" t="s">
        <v>144</v>
      </c>
      <c r="AN160" s="623"/>
      <c r="AO160" s="623"/>
      <c r="AP160" s="613"/>
      <c r="AQ160" s="614"/>
      <c r="AR160" s="614"/>
      <c r="AS160" s="615"/>
    </row>
    <row r="161" spans="2:45" s="60" customFormat="1" ht="54" hidden="1" x14ac:dyDescent="0.25">
      <c r="B161" s="634"/>
      <c r="C161" s="423"/>
      <c r="D161" s="594"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161" s="594"/>
      <c r="F161" s="701" t="s">
        <v>763</v>
      </c>
      <c r="G161" s="702" t="s">
        <v>651</v>
      </c>
      <c r="H161" s="702" t="s">
        <v>755</v>
      </c>
      <c r="I161" s="702" t="s">
        <v>1465</v>
      </c>
      <c r="J161" s="702" t="s">
        <v>756</v>
      </c>
      <c r="K161" s="702" t="s">
        <v>757</v>
      </c>
      <c r="L161" s="702" t="s">
        <v>1466</v>
      </c>
      <c r="M161" s="599" t="s">
        <v>100</v>
      </c>
      <c r="N161" s="600">
        <f t="shared" si="0"/>
        <v>15</v>
      </c>
      <c r="O161" s="601" t="s">
        <v>106</v>
      </c>
      <c r="P161" s="600">
        <f t="shared" si="1"/>
        <v>15</v>
      </c>
      <c r="Q161" s="601" t="s">
        <v>109</v>
      </c>
      <c r="R161" s="600">
        <f t="shared" si="2"/>
        <v>15</v>
      </c>
      <c r="S161" s="601" t="s">
        <v>112</v>
      </c>
      <c r="T161" s="600">
        <f t="shared" si="3"/>
        <v>15</v>
      </c>
      <c r="U161" s="601" t="s">
        <v>116</v>
      </c>
      <c r="V161" s="600">
        <f t="shared" si="4"/>
        <v>15</v>
      </c>
      <c r="W161" s="601" t="s">
        <v>119</v>
      </c>
      <c r="X161" s="600">
        <f t="shared" si="5"/>
        <v>15</v>
      </c>
      <c r="Y161" s="601" t="s">
        <v>122</v>
      </c>
      <c r="Z161" s="600">
        <f t="shared" si="6"/>
        <v>10</v>
      </c>
      <c r="AA161" s="602">
        <f t="shared" si="7"/>
        <v>100</v>
      </c>
      <c r="AB161" s="603" t="str">
        <f t="shared" si="8"/>
        <v>Fuerte</v>
      </c>
      <c r="AC161" s="604" t="s">
        <v>97</v>
      </c>
      <c r="AD161" s="605" t="str">
        <f t="shared" si="9"/>
        <v>Fuerte</v>
      </c>
      <c r="AE161" s="606" t="str">
        <f t="shared" si="10"/>
        <v>100</v>
      </c>
      <c r="AF161" s="607">
        <v>2</v>
      </c>
      <c r="AG161" s="608">
        <f t="shared" ref="AG161" si="181">(AE161+AE162)/AF161</f>
        <v>100</v>
      </c>
      <c r="AH161" s="609" t="str">
        <f t="shared" ref="AH161" si="182">IF(AG161&lt;50,"Débil",IF(AG161&lt;=99,"Moderado",IF(AG161=100,"Fuerte",IF(AG161="","ERROR"))))</f>
        <v>Fuerte</v>
      </c>
      <c r="AI161" s="610" t="s">
        <v>144</v>
      </c>
      <c r="AJ161" s="611">
        <f t="shared" ref="AJ161" si="183">IF(AH161="Débil",0,IF(AND(AH161="Moderado",AI161="Directamente"),1,IF(AND(AH161="Moderado",AI161="No disminuye"),0,IF(AND(AH161="Fuerte",AI161="Directamente"),2,IF(AND(AH161="Fuerte",AI161="No disminuye"),0)))))</f>
        <v>2</v>
      </c>
      <c r="AK161" s="611">
        <f>('4-VALORACIÓN DEL RIESGO'!H43-AJ161)</f>
        <v>2</v>
      </c>
      <c r="AL161" s="611" t="str">
        <f t="shared" ref="AL161" si="184">IF(AK161=5,"Casi Seguro",IF(AK161=4,"Probable",IF(AK161=3,"Posible",IF(AK161=2,"Improbable",IF(AK161=1,"Rara Vez",IF(AK161=0,"Rara Vez",IF(AK161&lt;0,"Rara Vez")))))))</f>
        <v>Improbable</v>
      </c>
      <c r="AM161" s="610" t="s">
        <v>146</v>
      </c>
      <c r="AN161" s="612">
        <f t="shared" ref="AN161" si="185">IF(AH161="Débil",0,IF(AND(AH161="Moderado",AM161="Directamente"),1,IF(AND(AH161="Moderado",AM161="Indirectamente"),0,IF(AND(AH161="Moderado",AM161="No disminuye"),0,IF(AND(AH161="Fuerte",AM161="Directamente"),2,IF(AND(AH161="Fuerte",AM161="Indirectamente"),1,IF(AND(AH161="Fuerte",AM161="No disminuye"),0)))))))</f>
        <v>0</v>
      </c>
      <c r="AO161" s="612">
        <f>('4-VALORACIÓN DEL RIESGO'!AD43-AN161)</f>
        <v>5</v>
      </c>
      <c r="AP161" s="613" t="str">
        <f t="shared" ref="AP161" si="186">IF(AO161=5,"Catastrófico",IF(AO161=4,"Mayor",IF(AO161=3,"Moderado",IF(AO161=2,"Moderado",IF(AO161=1,"Moderado")))))</f>
        <v>Catastrófico</v>
      </c>
      <c r="AQ161" s="614" t="str">
        <f t="shared" ref="AQ161" si="187">IF(OR(AND(AP161="Moderado",AL161="Rara Vez"),AND(AP161="Moderado",AL161="Improbable")),"Moderado",IF(OR(AND(AP161="Mayor",AL161="Improbable"),AND(AP161="Mayor",AL161="Rara Vez"),AND(AP161="Moderado",AL161="Probable"),AND(AP161="Moderado",AL161="Posible")),"Alto",IF(OR(AND(AP161="Moderado",AL161="Casi Seguro"),AND(AP161="Mayor",AL161="Posible"),AND(AP161="Mayor",AL161="Probable"),AND(AP161="Mayor",AL161="Casi Seguro")),"Extremo",IF(AP161="Catastrófico","Extremo"))))</f>
        <v>Extremo</v>
      </c>
      <c r="AR161" s="614"/>
      <c r="AS161" s="615" t="s">
        <v>428</v>
      </c>
    </row>
    <row r="162" spans="2:45" s="60" customFormat="1" ht="54.75" hidden="1" thickBot="1" x14ac:dyDescent="0.3">
      <c r="B162" s="634"/>
      <c r="C162" s="423"/>
      <c r="D162" s="594"/>
      <c r="E162" s="594"/>
      <c r="F162" s="701" t="s">
        <v>763</v>
      </c>
      <c r="G162" s="702" t="s">
        <v>651</v>
      </c>
      <c r="H162" s="702" t="s">
        <v>758</v>
      </c>
      <c r="I162" s="702" t="s">
        <v>759</v>
      </c>
      <c r="J162" s="702" t="s">
        <v>760</v>
      </c>
      <c r="K162" s="702" t="s">
        <v>761</v>
      </c>
      <c r="L162" s="702" t="s">
        <v>762</v>
      </c>
      <c r="M162" s="599" t="s">
        <v>100</v>
      </c>
      <c r="N162" s="600">
        <f t="shared" ref="N162:N351" si="188">IF(M162="Asignado",15,IF(M162="NO asignado",0))</f>
        <v>15</v>
      </c>
      <c r="O162" s="601" t="s">
        <v>106</v>
      </c>
      <c r="P162" s="600">
        <f t="shared" ref="P162:P351" si="189">IF(O162="Adecuado",15,IF(O162="Inadecuado",0))</f>
        <v>15</v>
      </c>
      <c r="Q162" s="601" t="s">
        <v>109</v>
      </c>
      <c r="R162" s="600">
        <f t="shared" ref="R162:R351" si="190">IF(Q162="Oportuna",15,IF(Q162="Inoportuna",0))</f>
        <v>15</v>
      </c>
      <c r="S162" s="601" t="s">
        <v>112</v>
      </c>
      <c r="T162" s="600">
        <f t="shared" ref="T162:T351" si="191">IF(S162="Prevenir",15,IF(S162="Detectar",10,IF(S162="No es un control",0)))</f>
        <v>15</v>
      </c>
      <c r="U162" s="601" t="s">
        <v>116</v>
      </c>
      <c r="V162" s="600">
        <f t="shared" ref="V162:V351" si="192">IF(U162="Confiable",15,IF(U162="No confiable",0))</f>
        <v>15</v>
      </c>
      <c r="W162" s="601" t="s">
        <v>119</v>
      </c>
      <c r="X162" s="600">
        <f t="shared" ref="X162:X351" si="193">IF(W162="Se investigan oportunamente",15,IF(W162="No se investigan oportunamente",0))</f>
        <v>15</v>
      </c>
      <c r="Y162" s="601" t="s">
        <v>122</v>
      </c>
      <c r="Z162" s="600">
        <f t="shared" ref="Z162:Z351" si="194">IF(Y162="Completa",10,IF(Y162="Incompleta",5,IF(Y162="No existe",0)))</f>
        <v>10</v>
      </c>
      <c r="AA162" s="602">
        <f t="shared" ref="AA162:AA351" si="195">N162+P162+R162+T162+V162+X162+Z162</f>
        <v>100</v>
      </c>
      <c r="AB162" s="603" t="str">
        <f t="shared" ref="AB162:AB351" si="196">IF(AA162&lt;86,"Débil",(IF(AA162&lt;96,"Moderado","Fuerte")))</f>
        <v>Fuerte</v>
      </c>
      <c r="AC162" s="604" t="s">
        <v>97</v>
      </c>
      <c r="AD162" s="605" t="str">
        <f t="shared" ref="AD162:AD351" si="197">IF(OR(AND(AB162="Fuerte",AC162="Moderado"),AND(AB162="Moderado",AC162="Fuerte"),AND(AB162="Moderado",AC162="Moderado")),"Moderado",IF(OR(AND(AB162="Fuerte",AC162="Débil"),AND(AB162="Moderado",AC162="Débil"),AND(AB162="Débil")),"Débil",IF(AND(AB162="Fuerte",AC162="Fuerte"),"Fuerte")))</f>
        <v>Fuerte</v>
      </c>
      <c r="AE162" s="606" t="str">
        <f t="shared" ref="AE162:AE351" si="198">IF(AD162="Fuerte","100",IF(AD162="Moderado","50",IF(AD162="Débil","0")))</f>
        <v>100</v>
      </c>
      <c r="AF162" s="620"/>
      <c r="AG162" s="621"/>
      <c r="AH162" s="622"/>
      <c r="AI162" s="610"/>
      <c r="AJ162" s="611"/>
      <c r="AK162" s="611"/>
      <c r="AL162" s="611"/>
      <c r="AM162" s="610"/>
      <c r="AN162" s="623"/>
      <c r="AO162" s="623"/>
      <c r="AP162" s="613"/>
      <c r="AQ162" s="614"/>
      <c r="AR162" s="614"/>
      <c r="AS162" s="615"/>
    </row>
    <row r="163" spans="2:45" s="60" customFormat="1" ht="51.75" hidden="1" customHeight="1" x14ac:dyDescent="0.25">
      <c r="B163" s="634"/>
      <c r="C163" s="423"/>
      <c r="D163" s="594"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163" s="594"/>
      <c r="F163" s="705" t="s">
        <v>754</v>
      </c>
      <c r="G163" s="702" t="s">
        <v>651</v>
      </c>
      <c r="H163" s="702" t="s">
        <v>764</v>
      </c>
      <c r="I163" s="702" t="s">
        <v>765</v>
      </c>
      <c r="J163" s="702" t="s">
        <v>766</v>
      </c>
      <c r="K163" s="702" t="s">
        <v>767</v>
      </c>
      <c r="L163" s="702" t="s">
        <v>768</v>
      </c>
      <c r="M163" s="599" t="s">
        <v>100</v>
      </c>
      <c r="N163" s="600">
        <f t="shared" si="188"/>
        <v>15</v>
      </c>
      <c r="O163" s="601" t="s">
        <v>106</v>
      </c>
      <c r="P163" s="600">
        <f t="shared" si="189"/>
        <v>15</v>
      </c>
      <c r="Q163" s="601" t="s">
        <v>109</v>
      </c>
      <c r="R163" s="600">
        <f t="shared" si="190"/>
        <v>15</v>
      </c>
      <c r="S163" s="601" t="s">
        <v>112</v>
      </c>
      <c r="T163" s="600">
        <f t="shared" si="191"/>
        <v>15</v>
      </c>
      <c r="U163" s="601" t="s">
        <v>116</v>
      </c>
      <c r="V163" s="600">
        <f t="shared" si="192"/>
        <v>15</v>
      </c>
      <c r="W163" s="601" t="s">
        <v>119</v>
      </c>
      <c r="X163" s="600">
        <f t="shared" si="193"/>
        <v>15</v>
      </c>
      <c r="Y163" s="601" t="s">
        <v>122</v>
      </c>
      <c r="Z163" s="600">
        <f t="shared" si="194"/>
        <v>10</v>
      </c>
      <c r="AA163" s="602">
        <f t="shared" si="195"/>
        <v>100</v>
      </c>
      <c r="AB163" s="603" t="str">
        <f t="shared" si="196"/>
        <v>Fuerte</v>
      </c>
      <c r="AC163" s="604" t="s">
        <v>97</v>
      </c>
      <c r="AD163" s="605" t="str">
        <f t="shared" si="197"/>
        <v>Fuerte</v>
      </c>
      <c r="AE163" s="606" t="str">
        <f t="shared" si="198"/>
        <v>100</v>
      </c>
      <c r="AF163" s="607">
        <v>2</v>
      </c>
      <c r="AG163" s="608">
        <f t="shared" ref="AG163" si="199">(AE163+AE164)/AF163</f>
        <v>100</v>
      </c>
      <c r="AH163" s="609" t="str">
        <f t="shared" ref="AH163" si="200">IF(AG163&lt;50,"Débil",IF(AG163&lt;=99,"Moderado",IF(AG163=100,"Fuerte",IF(AG163="","ERROR"))))</f>
        <v>Fuerte</v>
      </c>
      <c r="AI163" s="610" t="s">
        <v>144</v>
      </c>
      <c r="AJ163" s="611">
        <f t="shared" ref="AJ163" si="201">IF(AH163="Débil",0,IF(AND(AH163="Moderado",AI163="Directamente"),1,IF(AND(AH163="Moderado",AI163="No disminuye"),0,IF(AND(AH163="Fuerte",AI163="Directamente"),2,IF(AND(AH163="Fuerte",AI163="No disminuye"),0)))))</f>
        <v>2</v>
      </c>
      <c r="AK163" s="611">
        <f>('4-VALORACIÓN DEL RIESGO'!H44-AJ163)</f>
        <v>2</v>
      </c>
      <c r="AL163" s="611" t="str">
        <f t="shared" ref="AL163" si="202">IF(AK163=5,"Casi Seguro",IF(AK163=4,"Probable",IF(AK163=3,"Posible",IF(AK163=2,"Improbable",IF(AK163=1,"Rara Vez",IF(AK163=0,"Rara Vez",IF(AK163&lt;0,"Rara Vez")))))))</f>
        <v>Improbable</v>
      </c>
      <c r="AM163" s="610" t="s">
        <v>144</v>
      </c>
      <c r="AN163" s="612">
        <f t="shared" ref="AN163" si="203">IF(AH163="Débil",0,IF(AND(AH163="Moderado",AM163="Directamente"),1,IF(AND(AH163="Moderado",AM163="Indirectamente"),0,IF(AND(AH163="Moderado",AM163="No disminuye"),0,IF(AND(AH163="Fuerte",AM163="Directamente"),2,IF(AND(AH163="Fuerte",AM163="Indirectamente"),1,IF(AND(AH163="Fuerte",AM163="No disminuye"),0)))))))</f>
        <v>2</v>
      </c>
      <c r="AO163" s="612">
        <f>('4-VALORACIÓN DEL RIESGO'!AD44-AN163)</f>
        <v>3</v>
      </c>
      <c r="AP163" s="613" t="str">
        <f t="shared" ref="AP163" si="204">IF(AO163=5,"Catastrófico",IF(AO163=4,"Mayor",IF(AO163=3,"Moderado",IF(AO163=2,"Moderado",IF(AO163=1,"Moderado")))))</f>
        <v>Moderado</v>
      </c>
      <c r="AQ163" s="614" t="str">
        <f t="shared" ref="AQ163" si="205">IF(OR(AND(AP163="Moderado",AL163="Rara Vez"),AND(AP163="Moderado",AL163="Improbable")),"Moderado",IF(OR(AND(AP163="Mayor",AL163="Improbable"),AND(AP163="Mayor",AL163="Rara Vez"),AND(AP163="Moderado",AL163="Probable"),AND(AP163="Moderado",AL163="Posible")),"Alto",IF(OR(AND(AP163="Moderado",AL163="Casi Seguro"),AND(AP163="Mayor",AL163="Posible"),AND(AP163="Mayor",AL163="Probable"),AND(AP163="Mayor",AL163="Casi Seguro")),"Extremo",IF(AP163="Catastrófico","Extremo"))))</f>
        <v>Moderado</v>
      </c>
      <c r="AR163" s="614"/>
      <c r="AS163" s="615" t="s">
        <v>428</v>
      </c>
    </row>
    <row r="164" spans="2:45" s="60" customFormat="1" ht="45.75" hidden="1" customHeight="1" thickBot="1" x14ac:dyDescent="0.3">
      <c r="B164" s="634"/>
      <c r="C164" s="423"/>
      <c r="D164" s="594"/>
      <c r="E164" s="594"/>
      <c r="F164" s="705" t="s">
        <v>754</v>
      </c>
      <c r="G164" s="702" t="s">
        <v>651</v>
      </c>
      <c r="H164" s="702" t="s">
        <v>1467</v>
      </c>
      <c r="I164" s="706" t="s">
        <v>769</v>
      </c>
      <c r="J164" s="702" t="s">
        <v>770</v>
      </c>
      <c r="K164" s="702" t="s">
        <v>771</v>
      </c>
      <c r="L164" s="702" t="s">
        <v>772</v>
      </c>
      <c r="M164" s="599" t="s">
        <v>100</v>
      </c>
      <c r="N164" s="600">
        <f t="shared" si="188"/>
        <v>15</v>
      </c>
      <c r="O164" s="601" t="s">
        <v>106</v>
      </c>
      <c r="P164" s="600">
        <f t="shared" si="189"/>
        <v>15</v>
      </c>
      <c r="Q164" s="601" t="s">
        <v>109</v>
      </c>
      <c r="R164" s="600">
        <f t="shared" si="190"/>
        <v>15</v>
      </c>
      <c r="S164" s="601" t="s">
        <v>112</v>
      </c>
      <c r="T164" s="600">
        <f t="shared" si="191"/>
        <v>15</v>
      </c>
      <c r="U164" s="601" t="s">
        <v>116</v>
      </c>
      <c r="V164" s="600">
        <f t="shared" si="192"/>
        <v>15</v>
      </c>
      <c r="W164" s="601" t="s">
        <v>119</v>
      </c>
      <c r="X164" s="600">
        <f t="shared" si="193"/>
        <v>15</v>
      </c>
      <c r="Y164" s="601" t="s">
        <v>122</v>
      </c>
      <c r="Z164" s="600">
        <f t="shared" si="194"/>
        <v>10</v>
      </c>
      <c r="AA164" s="602">
        <f t="shared" si="195"/>
        <v>100</v>
      </c>
      <c r="AB164" s="603" t="str">
        <f t="shared" si="196"/>
        <v>Fuerte</v>
      </c>
      <c r="AC164" s="604" t="s">
        <v>97</v>
      </c>
      <c r="AD164" s="605" t="str">
        <f t="shared" si="197"/>
        <v>Fuerte</v>
      </c>
      <c r="AE164" s="606" t="str">
        <f t="shared" si="198"/>
        <v>100</v>
      </c>
      <c r="AF164" s="620"/>
      <c r="AG164" s="621"/>
      <c r="AH164" s="622"/>
      <c r="AI164" s="610"/>
      <c r="AJ164" s="611"/>
      <c r="AK164" s="611"/>
      <c r="AL164" s="611"/>
      <c r="AM164" s="610"/>
      <c r="AN164" s="623"/>
      <c r="AO164" s="623"/>
      <c r="AP164" s="613"/>
      <c r="AQ164" s="614"/>
      <c r="AR164" s="614"/>
      <c r="AS164" s="615"/>
    </row>
    <row r="165" spans="2:45" s="60" customFormat="1" ht="40.5" hidden="1" customHeight="1" x14ac:dyDescent="0.25">
      <c r="B165" s="634"/>
      <c r="C165" s="423"/>
      <c r="D165" s="594"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E165" s="594"/>
      <c r="F165" s="503" t="s">
        <v>1468</v>
      </c>
      <c r="G165" s="671" t="s">
        <v>435</v>
      </c>
      <c r="H165" s="503" t="s">
        <v>1469</v>
      </c>
      <c r="I165" s="503" t="s">
        <v>773</v>
      </c>
      <c r="J165" s="503" t="s">
        <v>774</v>
      </c>
      <c r="K165" s="503" t="s">
        <v>775</v>
      </c>
      <c r="L165" s="503" t="s">
        <v>1470</v>
      </c>
      <c r="M165" s="599" t="s">
        <v>100</v>
      </c>
      <c r="N165" s="600">
        <f t="shared" si="188"/>
        <v>15</v>
      </c>
      <c r="O165" s="601" t="s">
        <v>106</v>
      </c>
      <c r="P165" s="600">
        <f t="shared" si="189"/>
        <v>15</v>
      </c>
      <c r="Q165" s="601" t="s">
        <v>109</v>
      </c>
      <c r="R165" s="600">
        <f t="shared" si="190"/>
        <v>15</v>
      </c>
      <c r="S165" s="601" t="s">
        <v>112</v>
      </c>
      <c r="T165" s="600">
        <f t="shared" si="191"/>
        <v>15</v>
      </c>
      <c r="U165" s="601" t="s">
        <v>116</v>
      </c>
      <c r="V165" s="600">
        <f t="shared" si="192"/>
        <v>15</v>
      </c>
      <c r="W165" s="601" t="s">
        <v>119</v>
      </c>
      <c r="X165" s="600">
        <f t="shared" si="193"/>
        <v>15</v>
      </c>
      <c r="Y165" s="601" t="s">
        <v>122</v>
      </c>
      <c r="Z165" s="600">
        <f t="shared" si="194"/>
        <v>10</v>
      </c>
      <c r="AA165" s="602">
        <f t="shared" si="195"/>
        <v>100</v>
      </c>
      <c r="AB165" s="603" t="str">
        <f t="shared" si="196"/>
        <v>Fuerte</v>
      </c>
      <c r="AC165" s="604" t="s">
        <v>97</v>
      </c>
      <c r="AD165" s="605" t="str">
        <f t="shared" si="197"/>
        <v>Fuerte</v>
      </c>
      <c r="AE165" s="606" t="str">
        <f t="shared" si="198"/>
        <v>100</v>
      </c>
      <c r="AF165" s="607">
        <v>34</v>
      </c>
      <c r="AG165" s="608">
        <f>(AE165+AE166+AE167+AE168+AE169+AE170+AE171+AE172+AE173+AE174+AE176+AE177+AE178+AE179+AE180+AE181+AE182+AE183+AE184+AE185+AE186+AE187+AE189+AE190+AE191+AE192+AE193+AE194+AE195+AE196+AE197+AE198+AE199)/AF165</f>
        <v>73.529411764705884</v>
      </c>
      <c r="AH165" s="609" t="str">
        <f t="shared" ref="AH165" si="206">IF(AG165&lt;50,"Débil",IF(AG165&lt;=99,"Moderado",IF(AG165=100,"Fuerte",IF(AG165="","ERROR"))))</f>
        <v>Moderado</v>
      </c>
      <c r="AI165" s="610" t="s">
        <v>144</v>
      </c>
      <c r="AJ165" s="611">
        <f t="shared" ref="AJ165" si="207">IF(AH165="Débil",0,IF(AND(AH165="Moderado",AI165="Directamente"),1,IF(AND(AH165="Moderado",AI165="No disminuye"),0,IF(AND(AH165="Fuerte",AI165="Directamente"),2,IF(AND(AH165="Fuerte",AI165="No disminuye"),0)))))</f>
        <v>1</v>
      </c>
      <c r="AK165" s="611">
        <f>('4-VALORACIÓN DEL RIESGO'!H45-AJ165)</f>
        <v>2</v>
      </c>
      <c r="AL165" s="611" t="str">
        <f t="shared" ref="AL165" si="208">IF(AK165=5,"Casi Seguro",IF(AK165=4,"Probable",IF(AK165=3,"Posible",IF(AK165=2,"Improbable",IF(AK165=1,"Rara Vez",IF(AK165=0,"Rara Vez",IF(AK165&lt;0,"Rara Vez")))))))</f>
        <v>Improbable</v>
      </c>
      <c r="AM165" s="610" t="s">
        <v>144</v>
      </c>
      <c r="AN165" s="612">
        <f t="shared" ref="AN165" si="209">IF(AH165="Débil",0,IF(AND(AH165="Moderado",AM165="Directamente"),1,IF(AND(AH165="Moderado",AM165="Indirectamente"),0,IF(AND(AH165="Moderado",AM165="No disminuye"),0,IF(AND(AH165="Fuerte",AM165="Directamente"),2,IF(AND(AH165="Fuerte",AM165="Indirectamente"),1,IF(AND(AH165="Fuerte",AM165="No disminuye"),0)))))))</f>
        <v>1</v>
      </c>
      <c r="AO165" s="612">
        <f>('4-VALORACIÓN DEL RIESGO'!AD45-AN165)</f>
        <v>4</v>
      </c>
      <c r="AP165" s="613" t="str">
        <f t="shared" ref="AP165" si="210">IF(AO165=5,"Catastrófico",IF(AO165=4,"Mayor",IF(AO165=3,"Moderado",IF(AO165=2,"Moderado",IF(AO165=1,"Moderado")))))</f>
        <v>Mayor</v>
      </c>
      <c r="AQ165" s="614" t="str">
        <f t="shared" ref="AQ165" si="211">IF(OR(AND(AP165="Moderado",AL165="Rara Vez"),AND(AP165="Moderado",AL165="Improbable")),"Moderado",IF(OR(AND(AP165="Mayor",AL165="Improbable"),AND(AP165="Mayor",AL165="Rara Vez"),AND(AP165="Moderado",AL165="Probable"),AND(AP165="Moderado",AL165="Posible")),"Alto",IF(OR(AND(AP165="Moderado",AL165="Casi Seguro"),AND(AP165="Mayor",AL165="Posible"),AND(AP165="Mayor",AL165="Probable"),AND(AP165="Mayor",AL165="Casi Seguro")),"Extremo",IF(AP165="Catastrófico","Extremo"))))</f>
        <v>Alto</v>
      </c>
      <c r="AR165" s="614"/>
      <c r="AS165" s="615" t="s">
        <v>428</v>
      </c>
    </row>
    <row r="166" spans="2:45" s="60" customFormat="1" ht="40.5" hidden="1" customHeight="1" x14ac:dyDescent="0.25">
      <c r="B166" s="634"/>
      <c r="C166" s="423"/>
      <c r="D166" s="594"/>
      <c r="E166" s="594"/>
      <c r="F166" s="628" t="s">
        <v>834</v>
      </c>
      <c r="G166" s="658" t="s">
        <v>1363</v>
      </c>
      <c r="H166" s="658" t="s">
        <v>1364</v>
      </c>
      <c r="I166" s="658" t="s">
        <v>1365</v>
      </c>
      <c r="J166" s="658" t="s">
        <v>1366</v>
      </c>
      <c r="K166" s="658" t="s">
        <v>1367</v>
      </c>
      <c r="L166" s="658" t="s">
        <v>1368</v>
      </c>
      <c r="M166" s="599" t="s">
        <v>100</v>
      </c>
      <c r="N166" s="600">
        <f t="shared" si="188"/>
        <v>15</v>
      </c>
      <c r="O166" s="601" t="s">
        <v>106</v>
      </c>
      <c r="P166" s="600">
        <f t="shared" si="189"/>
        <v>15</v>
      </c>
      <c r="Q166" s="601" t="s">
        <v>109</v>
      </c>
      <c r="R166" s="600">
        <f t="shared" si="190"/>
        <v>15</v>
      </c>
      <c r="S166" s="601" t="s">
        <v>112</v>
      </c>
      <c r="T166" s="600">
        <f t="shared" si="191"/>
        <v>15</v>
      </c>
      <c r="U166" s="601" t="s">
        <v>116</v>
      </c>
      <c r="V166" s="600">
        <f t="shared" si="192"/>
        <v>15</v>
      </c>
      <c r="W166" s="601" t="s">
        <v>119</v>
      </c>
      <c r="X166" s="600">
        <f t="shared" si="193"/>
        <v>15</v>
      </c>
      <c r="Y166" s="601" t="s">
        <v>122</v>
      </c>
      <c r="Z166" s="600">
        <f t="shared" si="194"/>
        <v>10</v>
      </c>
      <c r="AA166" s="602">
        <f t="shared" si="195"/>
        <v>100</v>
      </c>
      <c r="AB166" s="603" t="str">
        <f t="shared" si="196"/>
        <v>Fuerte</v>
      </c>
      <c r="AC166" s="604" t="s">
        <v>97</v>
      </c>
      <c r="AD166" s="605" t="str">
        <f t="shared" si="197"/>
        <v>Fuerte</v>
      </c>
      <c r="AE166" s="606" t="str">
        <f t="shared" si="198"/>
        <v>100</v>
      </c>
      <c r="AF166" s="647"/>
      <c r="AG166" s="678"/>
      <c r="AH166" s="653"/>
      <c r="AI166" s="610"/>
      <c r="AJ166" s="611"/>
      <c r="AK166" s="611"/>
      <c r="AL166" s="611"/>
      <c r="AM166" s="610"/>
      <c r="AN166" s="652"/>
      <c r="AO166" s="652"/>
      <c r="AP166" s="613"/>
      <c r="AQ166" s="614"/>
      <c r="AR166" s="614"/>
      <c r="AS166" s="615"/>
    </row>
    <row r="167" spans="2:45" s="60" customFormat="1" ht="40.5" hidden="1" customHeight="1" x14ac:dyDescent="0.25">
      <c r="B167" s="634"/>
      <c r="C167" s="423"/>
      <c r="D167" s="594"/>
      <c r="E167" s="594"/>
      <c r="F167" s="628" t="s">
        <v>835</v>
      </c>
      <c r="G167" s="671" t="s">
        <v>429</v>
      </c>
      <c r="H167" s="683" t="s">
        <v>1471</v>
      </c>
      <c r="I167" s="683" t="s">
        <v>1472</v>
      </c>
      <c r="J167" s="683" t="s">
        <v>1473</v>
      </c>
      <c r="K167" s="683" t="s">
        <v>1111</v>
      </c>
      <c r="L167" s="683" t="s">
        <v>1474</v>
      </c>
      <c r="M167" s="599" t="s">
        <v>100</v>
      </c>
      <c r="N167" s="600">
        <f t="shared" si="188"/>
        <v>15</v>
      </c>
      <c r="O167" s="601" t="s">
        <v>106</v>
      </c>
      <c r="P167" s="600">
        <f t="shared" si="189"/>
        <v>15</v>
      </c>
      <c r="Q167" s="601" t="s">
        <v>110</v>
      </c>
      <c r="R167" s="600">
        <f t="shared" si="190"/>
        <v>0</v>
      </c>
      <c r="S167" s="601" t="s">
        <v>113</v>
      </c>
      <c r="T167" s="600">
        <f t="shared" si="191"/>
        <v>10</v>
      </c>
      <c r="U167" s="601" t="s">
        <v>117</v>
      </c>
      <c r="V167" s="600">
        <f t="shared" si="192"/>
        <v>0</v>
      </c>
      <c r="W167" s="601" t="s">
        <v>120</v>
      </c>
      <c r="X167" s="600">
        <f t="shared" si="193"/>
        <v>0</v>
      </c>
      <c r="Y167" s="601" t="s">
        <v>124</v>
      </c>
      <c r="Z167" s="600">
        <f t="shared" si="194"/>
        <v>0</v>
      </c>
      <c r="AA167" s="602">
        <f t="shared" si="195"/>
        <v>40</v>
      </c>
      <c r="AB167" s="603" t="str">
        <f t="shared" si="196"/>
        <v>Débil</v>
      </c>
      <c r="AC167" s="604" t="s">
        <v>103</v>
      </c>
      <c r="AD167" s="605" t="str">
        <f t="shared" si="197"/>
        <v>Débil</v>
      </c>
      <c r="AE167" s="606" t="str">
        <f t="shared" si="198"/>
        <v>0</v>
      </c>
      <c r="AF167" s="647"/>
      <c r="AG167" s="678"/>
      <c r="AH167" s="653"/>
      <c r="AI167" s="610"/>
      <c r="AJ167" s="611"/>
      <c r="AK167" s="611"/>
      <c r="AL167" s="611"/>
      <c r="AM167" s="610"/>
      <c r="AN167" s="652"/>
      <c r="AO167" s="652"/>
      <c r="AP167" s="613"/>
      <c r="AQ167" s="614"/>
      <c r="AR167" s="614"/>
      <c r="AS167" s="615"/>
    </row>
    <row r="168" spans="2:45" s="60" customFormat="1" ht="40.5" hidden="1" customHeight="1" x14ac:dyDescent="0.25">
      <c r="B168" s="634"/>
      <c r="C168" s="423"/>
      <c r="D168" s="594"/>
      <c r="E168" s="594"/>
      <c r="F168" s="628" t="s">
        <v>836</v>
      </c>
      <c r="G168" s="671" t="s">
        <v>1006</v>
      </c>
      <c r="H168" s="503" t="s">
        <v>1475</v>
      </c>
      <c r="I168" s="503" t="s">
        <v>1476</v>
      </c>
      <c r="J168" s="503" t="s">
        <v>1007</v>
      </c>
      <c r="K168" s="503" t="s">
        <v>1477</v>
      </c>
      <c r="L168" s="659" t="s">
        <v>1478</v>
      </c>
      <c r="M168" s="599" t="s">
        <v>100</v>
      </c>
      <c r="N168" s="600">
        <f t="shared" si="188"/>
        <v>15</v>
      </c>
      <c r="O168" s="601" t="s">
        <v>106</v>
      </c>
      <c r="P168" s="600">
        <f t="shared" si="189"/>
        <v>15</v>
      </c>
      <c r="Q168" s="601" t="s">
        <v>109</v>
      </c>
      <c r="R168" s="600">
        <f t="shared" si="190"/>
        <v>15</v>
      </c>
      <c r="S168" s="601" t="s">
        <v>112</v>
      </c>
      <c r="T168" s="600">
        <f t="shared" si="191"/>
        <v>15</v>
      </c>
      <c r="U168" s="601" t="s">
        <v>116</v>
      </c>
      <c r="V168" s="600">
        <f t="shared" si="192"/>
        <v>15</v>
      </c>
      <c r="W168" s="601" t="s">
        <v>119</v>
      </c>
      <c r="X168" s="600">
        <f t="shared" si="193"/>
        <v>15</v>
      </c>
      <c r="Y168" s="601" t="s">
        <v>122</v>
      </c>
      <c r="Z168" s="600">
        <f t="shared" si="194"/>
        <v>10</v>
      </c>
      <c r="AA168" s="602">
        <f t="shared" si="195"/>
        <v>100</v>
      </c>
      <c r="AB168" s="603" t="str">
        <f t="shared" si="196"/>
        <v>Fuerte</v>
      </c>
      <c r="AC168" s="604" t="s">
        <v>97</v>
      </c>
      <c r="AD168" s="605" t="str">
        <f t="shared" si="197"/>
        <v>Fuerte</v>
      </c>
      <c r="AE168" s="606" t="str">
        <f t="shared" si="198"/>
        <v>100</v>
      </c>
      <c r="AF168" s="647"/>
      <c r="AG168" s="678"/>
      <c r="AH168" s="653"/>
      <c r="AI168" s="610"/>
      <c r="AJ168" s="611"/>
      <c r="AK168" s="611"/>
      <c r="AL168" s="611"/>
      <c r="AM168" s="610"/>
      <c r="AN168" s="652"/>
      <c r="AO168" s="652"/>
      <c r="AP168" s="613"/>
      <c r="AQ168" s="614"/>
      <c r="AR168" s="614"/>
      <c r="AS168" s="615"/>
    </row>
    <row r="169" spans="2:45" s="60" customFormat="1" ht="40.5" hidden="1" customHeight="1" x14ac:dyDescent="0.25">
      <c r="B169" s="634"/>
      <c r="C169" s="423"/>
      <c r="D169" s="594"/>
      <c r="E169" s="594"/>
      <c r="F169" s="656" t="s">
        <v>1146</v>
      </c>
      <c r="G169" s="680" t="s">
        <v>435</v>
      </c>
      <c r="H169" s="503" t="s">
        <v>457</v>
      </c>
      <c r="I169" s="503" t="s">
        <v>1147</v>
      </c>
      <c r="J169" s="503" t="s">
        <v>459</v>
      </c>
      <c r="K169" s="503" t="s">
        <v>1479</v>
      </c>
      <c r="L169" s="503" t="s">
        <v>1148</v>
      </c>
      <c r="M169" s="599" t="s">
        <v>100</v>
      </c>
      <c r="N169" s="600">
        <f t="shared" si="188"/>
        <v>15</v>
      </c>
      <c r="O169" s="601" t="s">
        <v>106</v>
      </c>
      <c r="P169" s="600">
        <f t="shared" si="189"/>
        <v>15</v>
      </c>
      <c r="Q169" s="601" t="s">
        <v>109</v>
      </c>
      <c r="R169" s="600">
        <f t="shared" si="190"/>
        <v>15</v>
      </c>
      <c r="S169" s="601" t="s">
        <v>112</v>
      </c>
      <c r="T169" s="600">
        <f t="shared" si="191"/>
        <v>15</v>
      </c>
      <c r="U169" s="601" t="s">
        <v>116</v>
      </c>
      <c r="V169" s="600">
        <f t="shared" si="192"/>
        <v>15</v>
      </c>
      <c r="W169" s="601" t="s">
        <v>119</v>
      </c>
      <c r="X169" s="600">
        <f t="shared" si="193"/>
        <v>15</v>
      </c>
      <c r="Y169" s="601" t="s">
        <v>122</v>
      </c>
      <c r="Z169" s="600">
        <f t="shared" si="194"/>
        <v>10</v>
      </c>
      <c r="AA169" s="602">
        <f t="shared" si="195"/>
        <v>100</v>
      </c>
      <c r="AB169" s="603" t="str">
        <f t="shared" si="196"/>
        <v>Fuerte</v>
      </c>
      <c r="AC169" s="604" t="s">
        <v>97</v>
      </c>
      <c r="AD169" s="605" t="str">
        <f t="shared" si="197"/>
        <v>Fuerte</v>
      </c>
      <c r="AE169" s="606" t="str">
        <f t="shared" si="198"/>
        <v>100</v>
      </c>
      <c r="AF169" s="647"/>
      <c r="AG169" s="678"/>
      <c r="AH169" s="653"/>
      <c r="AI169" s="610"/>
      <c r="AJ169" s="611"/>
      <c r="AK169" s="611"/>
      <c r="AL169" s="611"/>
      <c r="AM169" s="610"/>
      <c r="AN169" s="652"/>
      <c r="AO169" s="652"/>
      <c r="AP169" s="613"/>
      <c r="AQ169" s="614"/>
      <c r="AR169" s="614"/>
      <c r="AS169" s="615"/>
    </row>
    <row r="170" spans="2:45" s="60" customFormat="1" ht="40.5" hidden="1" customHeight="1" x14ac:dyDescent="0.25">
      <c r="B170" s="634"/>
      <c r="C170" s="423"/>
      <c r="D170" s="594"/>
      <c r="E170" s="594"/>
      <c r="F170" s="628" t="s">
        <v>1057</v>
      </c>
      <c r="G170" s="628" t="s">
        <v>978</v>
      </c>
      <c r="H170" s="628" t="s">
        <v>1480</v>
      </c>
      <c r="I170" s="628" t="s">
        <v>1481</v>
      </c>
      <c r="J170" s="628" t="s">
        <v>1482</v>
      </c>
      <c r="K170" s="628" t="s">
        <v>1483</v>
      </c>
      <c r="L170" s="628" t="s">
        <v>1056</v>
      </c>
      <c r="M170" s="599" t="s">
        <v>644</v>
      </c>
      <c r="N170" s="600">
        <f t="shared" si="188"/>
        <v>15</v>
      </c>
      <c r="O170" s="601" t="s">
        <v>645</v>
      </c>
      <c r="P170" s="600">
        <f t="shared" si="189"/>
        <v>15</v>
      </c>
      <c r="Q170" s="601" t="s">
        <v>646</v>
      </c>
      <c r="R170" s="600">
        <f t="shared" si="190"/>
        <v>15</v>
      </c>
      <c r="S170" s="601" t="s">
        <v>113</v>
      </c>
      <c r="T170" s="600">
        <f t="shared" si="191"/>
        <v>10</v>
      </c>
      <c r="U170" s="601" t="s">
        <v>648</v>
      </c>
      <c r="V170" s="600">
        <f t="shared" si="192"/>
        <v>15</v>
      </c>
      <c r="W170" s="601" t="s">
        <v>649</v>
      </c>
      <c r="X170" s="600">
        <f t="shared" si="193"/>
        <v>15</v>
      </c>
      <c r="Y170" s="601" t="s">
        <v>650</v>
      </c>
      <c r="Z170" s="600">
        <f t="shared" si="194"/>
        <v>10</v>
      </c>
      <c r="AA170" s="602">
        <f t="shared" si="195"/>
        <v>95</v>
      </c>
      <c r="AB170" s="603" t="str">
        <f t="shared" si="196"/>
        <v>Moderado</v>
      </c>
      <c r="AC170" s="604" t="s">
        <v>97</v>
      </c>
      <c r="AD170" s="605" t="str">
        <f t="shared" si="197"/>
        <v>Moderado</v>
      </c>
      <c r="AE170" s="606" t="str">
        <f t="shared" si="198"/>
        <v>50</v>
      </c>
      <c r="AF170" s="647"/>
      <c r="AG170" s="678"/>
      <c r="AH170" s="653"/>
      <c r="AI170" s="610"/>
      <c r="AJ170" s="611"/>
      <c r="AK170" s="611"/>
      <c r="AL170" s="611"/>
      <c r="AM170" s="610"/>
      <c r="AN170" s="652"/>
      <c r="AO170" s="652"/>
      <c r="AP170" s="613"/>
      <c r="AQ170" s="614"/>
      <c r="AR170" s="614"/>
      <c r="AS170" s="615"/>
    </row>
    <row r="171" spans="2:45" s="60" customFormat="1" ht="40.5" hidden="1" customHeight="1" x14ac:dyDescent="0.25">
      <c r="B171" s="634"/>
      <c r="C171" s="423"/>
      <c r="D171" s="594"/>
      <c r="E171" s="594"/>
      <c r="F171" s="628" t="s">
        <v>1272</v>
      </c>
      <c r="G171" s="671" t="s">
        <v>435</v>
      </c>
      <c r="H171" s="503" t="s">
        <v>1028</v>
      </c>
      <c r="I171" s="503" t="s">
        <v>1029</v>
      </c>
      <c r="J171" s="503" t="s">
        <v>1484</v>
      </c>
      <c r="K171" s="503" t="s">
        <v>1030</v>
      </c>
      <c r="L171" s="503" t="s">
        <v>1485</v>
      </c>
      <c r="M171" s="599" t="s">
        <v>644</v>
      </c>
      <c r="N171" s="600">
        <f t="shared" si="188"/>
        <v>15</v>
      </c>
      <c r="O171" s="601" t="s">
        <v>106</v>
      </c>
      <c r="P171" s="600">
        <f t="shared" si="189"/>
        <v>15</v>
      </c>
      <c r="Q171" s="601" t="s">
        <v>646</v>
      </c>
      <c r="R171" s="600">
        <f t="shared" si="190"/>
        <v>15</v>
      </c>
      <c r="S171" s="601" t="s">
        <v>647</v>
      </c>
      <c r="T171" s="600">
        <f t="shared" si="191"/>
        <v>15</v>
      </c>
      <c r="U171" s="601" t="s">
        <v>116</v>
      </c>
      <c r="V171" s="600">
        <f t="shared" si="192"/>
        <v>15</v>
      </c>
      <c r="W171" s="601" t="s">
        <v>649</v>
      </c>
      <c r="X171" s="600">
        <f t="shared" si="193"/>
        <v>15</v>
      </c>
      <c r="Y171" s="601" t="s">
        <v>650</v>
      </c>
      <c r="Z171" s="600">
        <f t="shared" si="194"/>
        <v>10</v>
      </c>
      <c r="AA171" s="602">
        <f t="shared" si="195"/>
        <v>100</v>
      </c>
      <c r="AB171" s="603" t="str">
        <f t="shared" si="196"/>
        <v>Fuerte</v>
      </c>
      <c r="AC171" s="604" t="s">
        <v>97</v>
      </c>
      <c r="AD171" s="605" t="str">
        <f t="shared" si="197"/>
        <v>Fuerte</v>
      </c>
      <c r="AE171" s="606" t="str">
        <f t="shared" si="198"/>
        <v>100</v>
      </c>
      <c r="AF171" s="647"/>
      <c r="AG171" s="678"/>
      <c r="AH171" s="653"/>
      <c r="AI171" s="610"/>
      <c r="AJ171" s="611"/>
      <c r="AK171" s="611"/>
      <c r="AL171" s="611"/>
      <c r="AM171" s="610"/>
      <c r="AN171" s="652"/>
      <c r="AO171" s="652"/>
      <c r="AP171" s="613"/>
      <c r="AQ171" s="614"/>
      <c r="AR171" s="614"/>
      <c r="AS171" s="615"/>
    </row>
    <row r="172" spans="2:45" s="60" customFormat="1" ht="40.5" hidden="1" customHeight="1" x14ac:dyDescent="0.25">
      <c r="B172" s="634"/>
      <c r="C172" s="423"/>
      <c r="D172" s="594"/>
      <c r="E172" s="594"/>
      <c r="F172" s="628" t="s">
        <v>1486</v>
      </c>
      <c r="G172" s="671" t="s">
        <v>435</v>
      </c>
      <c r="H172" s="503" t="s">
        <v>1469</v>
      </c>
      <c r="I172" s="503" t="s">
        <v>773</v>
      </c>
      <c r="J172" s="503" t="s">
        <v>774</v>
      </c>
      <c r="K172" s="503" t="s">
        <v>775</v>
      </c>
      <c r="L172" s="503" t="s">
        <v>1470</v>
      </c>
      <c r="M172" s="599" t="s">
        <v>100</v>
      </c>
      <c r="N172" s="600">
        <f t="shared" si="188"/>
        <v>15</v>
      </c>
      <c r="O172" s="601" t="s">
        <v>106</v>
      </c>
      <c r="P172" s="600">
        <f t="shared" si="189"/>
        <v>15</v>
      </c>
      <c r="Q172" s="601" t="s">
        <v>109</v>
      </c>
      <c r="R172" s="600">
        <f t="shared" si="190"/>
        <v>15</v>
      </c>
      <c r="S172" s="601" t="s">
        <v>112</v>
      </c>
      <c r="T172" s="600">
        <f t="shared" si="191"/>
        <v>15</v>
      </c>
      <c r="U172" s="601" t="s">
        <v>116</v>
      </c>
      <c r="V172" s="600">
        <f t="shared" si="192"/>
        <v>15</v>
      </c>
      <c r="W172" s="601" t="s">
        <v>119</v>
      </c>
      <c r="X172" s="600">
        <f t="shared" si="193"/>
        <v>15</v>
      </c>
      <c r="Y172" s="601" t="s">
        <v>122</v>
      </c>
      <c r="Z172" s="600">
        <f t="shared" si="194"/>
        <v>10</v>
      </c>
      <c r="AA172" s="602">
        <f t="shared" si="195"/>
        <v>100</v>
      </c>
      <c r="AB172" s="603" t="str">
        <f t="shared" si="196"/>
        <v>Fuerte</v>
      </c>
      <c r="AC172" s="604" t="s">
        <v>97</v>
      </c>
      <c r="AD172" s="605" t="str">
        <f t="shared" si="197"/>
        <v>Fuerte</v>
      </c>
      <c r="AE172" s="606" t="str">
        <f t="shared" si="198"/>
        <v>100</v>
      </c>
      <c r="AF172" s="647"/>
      <c r="AG172" s="678"/>
      <c r="AH172" s="653"/>
      <c r="AI172" s="610"/>
      <c r="AJ172" s="611"/>
      <c r="AK172" s="611"/>
      <c r="AL172" s="611"/>
      <c r="AM172" s="610"/>
      <c r="AN172" s="652"/>
      <c r="AO172" s="652"/>
      <c r="AP172" s="613"/>
      <c r="AQ172" s="614"/>
      <c r="AR172" s="614"/>
      <c r="AS172" s="615"/>
    </row>
    <row r="173" spans="2:45" s="60" customFormat="1" ht="40.5" hidden="1" customHeight="1" x14ac:dyDescent="0.25">
      <c r="B173" s="634"/>
      <c r="C173" s="423"/>
      <c r="D173" s="594"/>
      <c r="E173" s="594"/>
      <c r="F173" s="628" t="s">
        <v>1964</v>
      </c>
      <c r="G173" s="671" t="s">
        <v>445</v>
      </c>
      <c r="H173" s="503" t="s">
        <v>1965</v>
      </c>
      <c r="I173" s="503" t="s">
        <v>1966</v>
      </c>
      <c r="J173" s="503" t="s">
        <v>1967</v>
      </c>
      <c r="K173" s="503" t="s">
        <v>643</v>
      </c>
      <c r="L173" s="503" t="s">
        <v>1968</v>
      </c>
      <c r="M173" s="599" t="s">
        <v>100</v>
      </c>
      <c r="N173" s="600">
        <f t="shared" si="188"/>
        <v>15</v>
      </c>
      <c r="O173" s="601" t="s">
        <v>106</v>
      </c>
      <c r="P173" s="600">
        <f t="shared" si="189"/>
        <v>15</v>
      </c>
      <c r="Q173" s="601" t="s">
        <v>109</v>
      </c>
      <c r="R173" s="600">
        <f t="shared" si="190"/>
        <v>15</v>
      </c>
      <c r="S173" s="601" t="s">
        <v>112</v>
      </c>
      <c r="T173" s="600">
        <f t="shared" si="191"/>
        <v>15</v>
      </c>
      <c r="U173" s="601" t="s">
        <v>116</v>
      </c>
      <c r="V173" s="600">
        <f t="shared" si="192"/>
        <v>15</v>
      </c>
      <c r="W173" s="601" t="s">
        <v>119</v>
      </c>
      <c r="X173" s="600">
        <f t="shared" si="193"/>
        <v>15</v>
      </c>
      <c r="Y173" s="601" t="s">
        <v>122</v>
      </c>
      <c r="Z173" s="600">
        <f t="shared" si="194"/>
        <v>10</v>
      </c>
      <c r="AA173" s="602">
        <f t="shared" si="195"/>
        <v>100</v>
      </c>
      <c r="AB173" s="603" t="str">
        <f t="shared" si="196"/>
        <v>Fuerte</v>
      </c>
      <c r="AC173" s="604" t="s">
        <v>97</v>
      </c>
      <c r="AD173" s="605" t="str">
        <f t="shared" si="197"/>
        <v>Fuerte</v>
      </c>
      <c r="AE173" s="606" t="str">
        <f t="shared" si="198"/>
        <v>100</v>
      </c>
      <c r="AF173" s="647"/>
      <c r="AG173" s="678"/>
      <c r="AH173" s="653"/>
      <c r="AI173" s="610"/>
      <c r="AJ173" s="611"/>
      <c r="AK173" s="611"/>
      <c r="AL173" s="611"/>
      <c r="AM173" s="610"/>
      <c r="AN173" s="652"/>
      <c r="AO173" s="652"/>
      <c r="AP173" s="613"/>
      <c r="AQ173" s="614"/>
      <c r="AR173" s="614"/>
      <c r="AS173" s="615"/>
    </row>
    <row r="174" spans="2:45" s="60" customFormat="1" ht="40.5" hidden="1" customHeight="1" x14ac:dyDescent="0.25">
      <c r="B174" s="634"/>
      <c r="C174" s="423"/>
      <c r="D174" s="594"/>
      <c r="E174" s="594"/>
      <c r="F174" s="628" t="s">
        <v>589</v>
      </c>
      <c r="G174" s="671" t="s">
        <v>445</v>
      </c>
      <c r="H174" s="503" t="s">
        <v>926</v>
      </c>
      <c r="I174" s="503" t="s">
        <v>1487</v>
      </c>
      <c r="J174" s="503" t="s">
        <v>1275</v>
      </c>
      <c r="K174" s="503" t="s">
        <v>1301</v>
      </c>
      <c r="L174" s="503" t="s">
        <v>927</v>
      </c>
      <c r="M174" s="599" t="s">
        <v>100</v>
      </c>
      <c r="N174" s="600">
        <f t="shared" si="188"/>
        <v>15</v>
      </c>
      <c r="O174" s="601" t="s">
        <v>106</v>
      </c>
      <c r="P174" s="600">
        <f t="shared" si="189"/>
        <v>15</v>
      </c>
      <c r="Q174" s="601" t="s">
        <v>109</v>
      </c>
      <c r="R174" s="600">
        <f t="shared" si="190"/>
        <v>15</v>
      </c>
      <c r="S174" s="601" t="s">
        <v>112</v>
      </c>
      <c r="T174" s="600">
        <f t="shared" si="191"/>
        <v>15</v>
      </c>
      <c r="U174" s="601" t="s">
        <v>116</v>
      </c>
      <c r="V174" s="600">
        <f t="shared" si="192"/>
        <v>15</v>
      </c>
      <c r="W174" s="601" t="s">
        <v>119</v>
      </c>
      <c r="X174" s="600">
        <f t="shared" si="193"/>
        <v>15</v>
      </c>
      <c r="Y174" s="601" t="s">
        <v>122</v>
      </c>
      <c r="Z174" s="600">
        <f t="shared" si="194"/>
        <v>10</v>
      </c>
      <c r="AA174" s="602">
        <f t="shared" si="195"/>
        <v>100</v>
      </c>
      <c r="AB174" s="603" t="str">
        <f t="shared" si="196"/>
        <v>Fuerte</v>
      </c>
      <c r="AC174" s="604" t="s">
        <v>97</v>
      </c>
      <c r="AD174" s="605" t="str">
        <f t="shared" si="197"/>
        <v>Fuerte</v>
      </c>
      <c r="AE174" s="606" t="str">
        <f t="shared" si="198"/>
        <v>100</v>
      </c>
      <c r="AF174" s="647"/>
      <c r="AG174" s="678"/>
      <c r="AH174" s="653"/>
      <c r="AI174" s="610"/>
      <c r="AJ174" s="611"/>
      <c r="AK174" s="611"/>
      <c r="AL174" s="611"/>
      <c r="AM174" s="610"/>
      <c r="AN174" s="652"/>
      <c r="AO174" s="652"/>
      <c r="AP174" s="613"/>
      <c r="AQ174" s="614"/>
      <c r="AR174" s="614"/>
      <c r="AS174" s="615"/>
    </row>
    <row r="175" spans="2:45" s="60" customFormat="1" ht="40.5" hidden="1" customHeight="1" x14ac:dyDescent="0.25">
      <c r="B175" s="634"/>
      <c r="C175" s="423"/>
      <c r="D175" s="594"/>
      <c r="E175" s="594"/>
      <c r="F175" s="628" t="s">
        <v>589</v>
      </c>
      <c r="G175" s="671" t="s">
        <v>445</v>
      </c>
      <c r="H175" s="503" t="s">
        <v>928</v>
      </c>
      <c r="I175" s="503" t="s">
        <v>585</v>
      </c>
      <c r="J175" s="503" t="s">
        <v>1303</v>
      </c>
      <c r="K175" s="503" t="s">
        <v>1301</v>
      </c>
      <c r="L175" s="503" t="s">
        <v>1488</v>
      </c>
      <c r="M175" s="599" t="s">
        <v>100</v>
      </c>
      <c r="N175" s="600">
        <f t="shared" si="188"/>
        <v>15</v>
      </c>
      <c r="O175" s="601" t="s">
        <v>106</v>
      </c>
      <c r="P175" s="600">
        <f t="shared" si="189"/>
        <v>15</v>
      </c>
      <c r="Q175" s="601" t="s">
        <v>109</v>
      </c>
      <c r="R175" s="600">
        <f t="shared" si="190"/>
        <v>15</v>
      </c>
      <c r="S175" s="601" t="s">
        <v>112</v>
      </c>
      <c r="T175" s="600">
        <f t="shared" si="191"/>
        <v>15</v>
      </c>
      <c r="U175" s="601" t="s">
        <v>116</v>
      </c>
      <c r="V175" s="600">
        <f t="shared" si="192"/>
        <v>15</v>
      </c>
      <c r="W175" s="601" t="s">
        <v>119</v>
      </c>
      <c r="X175" s="600">
        <f t="shared" si="193"/>
        <v>15</v>
      </c>
      <c r="Y175" s="601" t="s">
        <v>122</v>
      </c>
      <c r="Z175" s="600">
        <f t="shared" si="194"/>
        <v>10</v>
      </c>
      <c r="AA175" s="602">
        <f t="shared" si="195"/>
        <v>100</v>
      </c>
      <c r="AB175" s="603" t="str">
        <f t="shared" si="196"/>
        <v>Fuerte</v>
      </c>
      <c r="AC175" s="604" t="s">
        <v>97</v>
      </c>
      <c r="AD175" s="605" t="str">
        <f t="shared" si="197"/>
        <v>Fuerte</v>
      </c>
      <c r="AE175" s="606" t="str">
        <f t="shared" si="198"/>
        <v>100</v>
      </c>
      <c r="AF175" s="647"/>
      <c r="AG175" s="678"/>
      <c r="AH175" s="653"/>
      <c r="AI175" s="610"/>
      <c r="AJ175" s="611"/>
      <c r="AK175" s="611"/>
      <c r="AL175" s="611"/>
      <c r="AM175" s="610"/>
      <c r="AN175" s="652"/>
      <c r="AO175" s="652"/>
      <c r="AP175" s="613"/>
      <c r="AQ175" s="614"/>
      <c r="AR175" s="614"/>
      <c r="AS175" s="615"/>
    </row>
    <row r="176" spans="2:45" s="60" customFormat="1" ht="40.5" hidden="1" customHeight="1" x14ac:dyDescent="0.25">
      <c r="B176" s="634"/>
      <c r="C176" s="423"/>
      <c r="D176" s="594"/>
      <c r="E176" s="594"/>
      <c r="F176" s="628" t="s">
        <v>840</v>
      </c>
      <c r="G176" s="671" t="s">
        <v>639</v>
      </c>
      <c r="H176" s="503"/>
      <c r="I176" s="503" t="s">
        <v>1489</v>
      </c>
      <c r="J176" s="503"/>
      <c r="K176" s="503" t="s">
        <v>1081</v>
      </c>
      <c r="L176" s="503" t="s">
        <v>1489</v>
      </c>
      <c r="M176" s="599" t="s">
        <v>100</v>
      </c>
      <c r="N176" s="600">
        <f t="shared" si="188"/>
        <v>15</v>
      </c>
      <c r="O176" s="601" t="s">
        <v>106</v>
      </c>
      <c r="P176" s="600">
        <f t="shared" si="189"/>
        <v>15</v>
      </c>
      <c r="Q176" s="601" t="s">
        <v>109</v>
      </c>
      <c r="R176" s="600">
        <f t="shared" si="190"/>
        <v>15</v>
      </c>
      <c r="S176" s="601" t="s">
        <v>113</v>
      </c>
      <c r="T176" s="600">
        <f t="shared" si="191"/>
        <v>10</v>
      </c>
      <c r="U176" s="601" t="s">
        <v>116</v>
      </c>
      <c r="V176" s="600">
        <f t="shared" si="192"/>
        <v>15</v>
      </c>
      <c r="W176" s="601" t="s">
        <v>119</v>
      </c>
      <c r="X176" s="600">
        <f t="shared" si="193"/>
        <v>15</v>
      </c>
      <c r="Y176" s="601" t="s">
        <v>122</v>
      </c>
      <c r="Z176" s="600">
        <f t="shared" si="194"/>
        <v>10</v>
      </c>
      <c r="AA176" s="602">
        <f t="shared" si="195"/>
        <v>95</v>
      </c>
      <c r="AB176" s="603" t="str">
        <f t="shared" si="196"/>
        <v>Moderado</v>
      </c>
      <c r="AC176" s="604" t="s">
        <v>97</v>
      </c>
      <c r="AD176" s="605" t="str">
        <f t="shared" si="197"/>
        <v>Moderado</v>
      </c>
      <c r="AE176" s="606" t="str">
        <f t="shared" si="198"/>
        <v>50</v>
      </c>
      <c r="AF176" s="647"/>
      <c r="AG176" s="678"/>
      <c r="AH176" s="653"/>
      <c r="AI176" s="610"/>
      <c r="AJ176" s="611"/>
      <c r="AK176" s="611"/>
      <c r="AL176" s="611"/>
      <c r="AM176" s="610"/>
      <c r="AN176" s="652"/>
      <c r="AO176" s="652"/>
      <c r="AP176" s="613"/>
      <c r="AQ176" s="614"/>
      <c r="AR176" s="614"/>
      <c r="AS176" s="615"/>
    </row>
    <row r="177" spans="2:45" s="60" customFormat="1" ht="40.5" hidden="1" customHeight="1" x14ac:dyDescent="0.25">
      <c r="B177" s="634"/>
      <c r="C177" s="423"/>
      <c r="D177" s="594"/>
      <c r="E177" s="594"/>
      <c r="F177" s="628" t="s">
        <v>841</v>
      </c>
      <c r="G177" s="671"/>
      <c r="H177" s="503"/>
      <c r="I177" s="503"/>
      <c r="J177" s="503"/>
      <c r="K177" s="503"/>
      <c r="L177" s="662" t="s">
        <v>991</v>
      </c>
      <c r="M177" s="599"/>
      <c r="N177" s="600" t="b">
        <f t="shared" si="188"/>
        <v>0</v>
      </c>
      <c r="O177" s="601"/>
      <c r="P177" s="600" t="b">
        <f t="shared" si="189"/>
        <v>0</v>
      </c>
      <c r="Q177" s="601"/>
      <c r="R177" s="600" t="b">
        <f t="shared" si="190"/>
        <v>0</v>
      </c>
      <c r="S177" s="601"/>
      <c r="T177" s="600" t="b">
        <f t="shared" si="191"/>
        <v>0</v>
      </c>
      <c r="U177" s="601"/>
      <c r="V177" s="600" t="b">
        <f t="shared" si="192"/>
        <v>0</v>
      </c>
      <c r="W177" s="601"/>
      <c r="X177" s="600" t="b">
        <f t="shared" si="193"/>
        <v>0</v>
      </c>
      <c r="Y177" s="601"/>
      <c r="Z177" s="600" t="b">
        <f t="shared" si="194"/>
        <v>0</v>
      </c>
      <c r="AA177" s="602">
        <f t="shared" si="195"/>
        <v>0</v>
      </c>
      <c r="AB177" s="603" t="str">
        <f t="shared" si="196"/>
        <v>Débil</v>
      </c>
      <c r="AC177" s="604"/>
      <c r="AD177" s="605" t="str">
        <f t="shared" si="197"/>
        <v>Débil</v>
      </c>
      <c r="AE177" s="606" t="str">
        <f t="shared" si="198"/>
        <v>0</v>
      </c>
      <c r="AF177" s="647"/>
      <c r="AG177" s="678"/>
      <c r="AH177" s="653"/>
      <c r="AI177" s="610"/>
      <c r="AJ177" s="611"/>
      <c r="AK177" s="611"/>
      <c r="AL177" s="611"/>
      <c r="AM177" s="610"/>
      <c r="AN177" s="652"/>
      <c r="AO177" s="652"/>
      <c r="AP177" s="613"/>
      <c r="AQ177" s="614"/>
      <c r="AR177" s="614"/>
      <c r="AS177" s="615"/>
    </row>
    <row r="178" spans="2:45" s="60" customFormat="1" ht="40.5" hidden="1" customHeight="1" x14ac:dyDescent="0.25">
      <c r="B178" s="634"/>
      <c r="C178" s="423"/>
      <c r="D178" s="594"/>
      <c r="E178" s="594"/>
      <c r="F178" s="628" t="s">
        <v>1167</v>
      </c>
      <c r="G178" s="671" t="s">
        <v>435</v>
      </c>
      <c r="H178" s="503" t="s">
        <v>1168</v>
      </c>
      <c r="I178" s="503" t="s">
        <v>1490</v>
      </c>
      <c r="J178" s="503" t="s">
        <v>1491</v>
      </c>
      <c r="K178" s="503" t="s">
        <v>1492</v>
      </c>
      <c r="L178" s="659" t="s">
        <v>1493</v>
      </c>
      <c r="M178" s="599" t="s">
        <v>100</v>
      </c>
      <c r="N178" s="600">
        <f t="shared" si="188"/>
        <v>15</v>
      </c>
      <c r="O178" s="601" t="s">
        <v>106</v>
      </c>
      <c r="P178" s="600">
        <f t="shared" si="189"/>
        <v>15</v>
      </c>
      <c r="Q178" s="601" t="s">
        <v>109</v>
      </c>
      <c r="R178" s="600">
        <f t="shared" si="190"/>
        <v>15</v>
      </c>
      <c r="S178" s="601" t="s">
        <v>112</v>
      </c>
      <c r="T178" s="600">
        <f t="shared" si="191"/>
        <v>15</v>
      </c>
      <c r="U178" s="601" t="s">
        <v>116</v>
      </c>
      <c r="V178" s="600">
        <f t="shared" si="192"/>
        <v>15</v>
      </c>
      <c r="W178" s="601" t="s">
        <v>119</v>
      </c>
      <c r="X178" s="600">
        <f t="shared" si="193"/>
        <v>15</v>
      </c>
      <c r="Y178" s="601" t="s">
        <v>122</v>
      </c>
      <c r="Z178" s="600">
        <f t="shared" si="194"/>
        <v>10</v>
      </c>
      <c r="AA178" s="602">
        <f t="shared" si="195"/>
        <v>100</v>
      </c>
      <c r="AB178" s="603" t="str">
        <f t="shared" si="196"/>
        <v>Fuerte</v>
      </c>
      <c r="AC178" s="604" t="s">
        <v>97</v>
      </c>
      <c r="AD178" s="605" t="str">
        <f t="shared" si="197"/>
        <v>Fuerte</v>
      </c>
      <c r="AE178" s="606" t="str">
        <f t="shared" si="198"/>
        <v>100</v>
      </c>
      <c r="AF178" s="647"/>
      <c r="AG178" s="678"/>
      <c r="AH178" s="653"/>
      <c r="AI178" s="610"/>
      <c r="AJ178" s="611"/>
      <c r="AK178" s="611"/>
      <c r="AL178" s="611"/>
      <c r="AM178" s="610"/>
      <c r="AN178" s="652"/>
      <c r="AO178" s="652"/>
      <c r="AP178" s="613"/>
      <c r="AQ178" s="614"/>
      <c r="AR178" s="614"/>
      <c r="AS178" s="615"/>
    </row>
    <row r="179" spans="2:45" s="60" customFormat="1" ht="40.5" hidden="1" customHeight="1" x14ac:dyDescent="0.25">
      <c r="B179" s="634"/>
      <c r="C179" s="423"/>
      <c r="D179" s="594"/>
      <c r="E179" s="594"/>
      <c r="F179" s="628" t="s">
        <v>780</v>
      </c>
      <c r="G179" s="707" t="s">
        <v>445</v>
      </c>
      <c r="H179" s="708" t="s">
        <v>776</v>
      </c>
      <c r="I179" s="708" t="s">
        <v>777</v>
      </c>
      <c r="J179" s="708" t="s">
        <v>778</v>
      </c>
      <c r="K179" s="708" t="s">
        <v>1494</v>
      </c>
      <c r="L179" s="708" t="s">
        <v>779</v>
      </c>
      <c r="M179" s="599" t="s">
        <v>100</v>
      </c>
      <c r="N179" s="600">
        <f t="shared" si="188"/>
        <v>15</v>
      </c>
      <c r="O179" s="601" t="s">
        <v>106</v>
      </c>
      <c r="P179" s="600">
        <f t="shared" si="189"/>
        <v>15</v>
      </c>
      <c r="Q179" s="601" t="s">
        <v>109</v>
      </c>
      <c r="R179" s="600">
        <f t="shared" si="190"/>
        <v>15</v>
      </c>
      <c r="S179" s="601" t="s">
        <v>112</v>
      </c>
      <c r="T179" s="600">
        <f t="shared" si="191"/>
        <v>15</v>
      </c>
      <c r="U179" s="601" t="s">
        <v>116</v>
      </c>
      <c r="V179" s="600">
        <f t="shared" si="192"/>
        <v>15</v>
      </c>
      <c r="W179" s="601" t="s">
        <v>119</v>
      </c>
      <c r="X179" s="600">
        <f t="shared" si="193"/>
        <v>15</v>
      </c>
      <c r="Y179" s="601" t="s">
        <v>122</v>
      </c>
      <c r="Z179" s="600">
        <f t="shared" si="194"/>
        <v>10</v>
      </c>
      <c r="AA179" s="602">
        <f t="shared" si="195"/>
        <v>100</v>
      </c>
      <c r="AB179" s="603" t="str">
        <f t="shared" si="196"/>
        <v>Fuerte</v>
      </c>
      <c r="AC179" s="604" t="s">
        <v>97</v>
      </c>
      <c r="AD179" s="605" t="str">
        <f t="shared" si="197"/>
        <v>Fuerte</v>
      </c>
      <c r="AE179" s="606" t="str">
        <f t="shared" si="198"/>
        <v>100</v>
      </c>
      <c r="AF179" s="647"/>
      <c r="AG179" s="678"/>
      <c r="AH179" s="653"/>
      <c r="AI179" s="610"/>
      <c r="AJ179" s="611"/>
      <c r="AK179" s="611"/>
      <c r="AL179" s="611"/>
      <c r="AM179" s="610"/>
      <c r="AN179" s="652"/>
      <c r="AO179" s="652"/>
      <c r="AP179" s="613"/>
      <c r="AQ179" s="614"/>
      <c r="AR179" s="614"/>
      <c r="AS179" s="615"/>
    </row>
    <row r="180" spans="2:45" s="60" customFormat="1" ht="40.5" hidden="1" customHeight="1" x14ac:dyDescent="0.25">
      <c r="B180" s="634"/>
      <c r="C180" s="423"/>
      <c r="D180" s="594"/>
      <c r="E180" s="594"/>
      <c r="F180" s="628" t="s">
        <v>785</v>
      </c>
      <c r="G180" s="707" t="s">
        <v>445</v>
      </c>
      <c r="H180" s="708" t="s">
        <v>776</v>
      </c>
      <c r="I180" s="708" t="s">
        <v>781</v>
      </c>
      <c r="J180" s="708" t="s">
        <v>782</v>
      </c>
      <c r="K180" s="708" t="s">
        <v>783</v>
      </c>
      <c r="L180" s="708" t="s">
        <v>784</v>
      </c>
      <c r="M180" s="599" t="s">
        <v>100</v>
      </c>
      <c r="N180" s="600">
        <f t="shared" si="188"/>
        <v>15</v>
      </c>
      <c r="O180" s="601" t="s">
        <v>106</v>
      </c>
      <c r="P180" s="600">
        <f t="shared" si="189"/>
        <v>15</v>
      </c>
      <c r="Q180" s="601" t="s">
        <v>109</v>
      </c>
      <c r="R180" s="600">
        <f t="shared" si="190"/>
        <v>15</v>
      </c>
      <c r="S180" s="601" t="s">
        <v>112</v>
      </c>
      <c r="T180" s="600">
        <f t="shared" si="191"/>
        <v>15</v>
      </c>
      <c r="U180" s="601" t="s">
        <v>116</v>
      </c>
      <c r="V180" s="600">
        <f t="shared" si="192"/>
        <v>15</v>
      </c>
      <c r="W180" s="601" t="s">
        <v>119</v>
      </c>
      <c r="X180" s="600">
        <f t="shared" si="193"/>
        <v>15</v>
      </c>
      <c r="Y180" s="601" t="s">
        <v>122</v>
      </c>
      <c r="Z180" s="600">
        <f t="shared" si="194"/>
        <v>10</v>
      </c>
      <c r="AA180" s="602">
        <f t="shared" si="195"/>
        <v>100</v>
      </c>
      <c r="AB180" s="603" t="str">
        <f t="shared" si="196"/>
        <v>Fuerte</v>
      </c>
      <c r="AC180" s="604" t="s">
        <v>97</v>
      </c>
      <c r="AD180" s="605" t="str">
        <f t="shared" si="197"/>
        <v>Fuerte</v>
      </c>
      <c r="AE180" s="606" t="str">
        <f t="shared" si="198"/>
        <v>100</v>
      </c>
      <c r="AF180" s="647"/>
      <c r="AG180" s="678"/>
      <c r="AH180" s="653"/>
      <c r="AI180" s="610"/>
      <c r="AJ180" s="611"/>
      <c r="AK180" s="611"/>
      <c r="AL180" s="611"/>
      <c r="AM180" s="610"/>
      <c r="AN180" s="652"/>
      <c r="AO180" s="652"/>
      <c r="AP180" s="613"/>
      <c r="AQ180" s="614"/>
      <c r="AR180" s="614"/>
      <c r="AS180" s="615"/>
    </row>
    <row r="181" spans="2:45" s="60" customFormat="1" ht="40.5" hidden="1" customHeight="1" x14ac:dyDescent="0.25">
      <c r="B181" s="634"/>
      <c r="C181" s="423"/>
      <c r="D181" s="594"/>
      <c r="E181" s="594"/>
      <c r="F181" s="628" t="s">
        <v>843</v>
      </c>
      <c r="G181" s="671" t="s">
        <v>435</v>
      </c>
      <c r="H181" s="503" t="s">
        <v>1495</v>
      </c>
      <c r="I181" s="503" t="s">
        <v>773</v>
      </c>
      <c r="J181" s="503" t="s">
        <v>1186</v>
      </c>
      <c r="K181" s="503" t="s">
        <v>1496</v>
      </c>
      <c r="L181" s="503" t="s">
        <v>1470</v>
      </c>
      <c r="M181" s="599" t="s">
        <v>100</v>
      </c>
      <c r="N181" s="600">
        <f t="shared" si="188"/>
        <v>15</v>
      </c>
      <c r="O181" s="601" t="s">
        <v>106</v>
      </c>
      <c r="P181" s="600">
        <f t="shared" si="189"/>
        <v>15</v>
      </c>
      <c r="Q181" s="601" t="s">
        <v>109</v>
      </c>
      <c r="R181" s="600">
        <f t="shared" si="190"/>
        <v>15</v>
      </c>
      <c r="S181" s="601" t="s">
        <v>112</v>
      </c>
      <c r="T181" s="600">
        <f t="shared" si="191"/>
        <v>15</v>
      </c>
      <c r="U181" s="601" t="s">
        <v>116</v>
      </c>
      <c r="V181" s="600">
        <f t="shared" si="192"/>
        <v>15</v>
      </c>
      <c r="W181" s="601" t="s">
        <v>119</v>
      </c>
      <c r="X181" s="600">
        <f t="shared" si="193"/>
        <v>15</v>
      </c>
      <c r="Y181" s="601" t="s">
        <v>122</v>
      </c>
      <c r="Z181" s="600">
        <f t="shared" si="194"/>
        <v>10</v>
      </c>
      <c r="AA181" s="602">
        <f t="shared" si="195"/>
        <v>100</v>
      </c>
      <c r="AB181" s="603" t="str">
        <f t="shared" si="196"/>
        <v>Fuerte</v>
      </c>
      <c r="AC181" s="604" t="s">
        <v>97</v>
      </c>
      <c r="AD181" s="605" t="str">
        <f t="shared" si="197"/>
        <v>Fuerte</v>
      </c>
      <c r="AE181" s="606" t="str">
        <f t="shared" si="198"/>
        <v>100</v>
      </c>
      <c r="AF181" s="647"/>
      <c r="AG181" s="678"/>
      <c r="AH181" s="653"/>
      <c r="AI181" s="610"/>
      <c r="AJ181" s="611"/>
      <c r="AK181" s="611"/>
      <c r="AL181" s="611"/>
      <c r="AM181" s="610"/>
      <c r="AN181" s="652"/>
      <c r="AO181" s="652"/>
      <c r="AP181" s="613"/>
      <c r="AQ181" s="614"/>
      <c r="AR181" s="614"/>
      <c r="AS181" s="615"/>
    </row>
    <row r="182" spans="2:45" s="60" customFormat="1" ht="40.5" hidden="1" customHeight="1" x14ac:dyDescent="0.25">
      <c r="B182" s="634"/>
      <c r="C182" s="423"/>
      <c r="D182" s="594"/>
      <c r="E182" s="594"/>
      <c r="F182" s="628" t="s">
        <v>1919</v>
      </c>
      <c r="G182" s="503" t="s">
        <v>445</v>
      </c>
      <c r="H182" s="628" t="s">
        <v>1920</v>
      </c>
      <c r="I182" s="628" t="s">
        <v>1921</v>
      </c>
      <c r="J182" s="628" t="s">
        <v>1922</v>
      </c>
      <c r="K182" s="628" t="s">
        <v>1923</v>
      </c>
      <c r="L182" s="659" t="s">
        <v>1924</v>
      </c>
      <c r="M182" s="599" t="s">
        <v>100</v>
      </c>
      <c r="N182" s="600">
        <f t="shared" si="188"/>
        <v>15</v>
      </c>
      <c r="O182" s="601" t="s">
        <v>106</v>
      </c>
      <c r="P182" s="600">
        <f t="shared" si="189"/>
        <v>15</v>
      </c>
      <c r="Q182" s="601" t="s">
        <v>109</v>
      </c>
      <c r="R182" s="600">
        <f t="shared" si="190"/>
        <v>15</v>
      </c>
      <c r="S182" s="601" t="s">
        <v>113</v>
      </c>
      <c r="T182" s="600">
        <f t="shared" si="191"/>
        <v>10</v>
      </c>
      <c r="U182" s="601" t="s">
        <v>116</v>
      </c>
      <c r="V182" s="600">
        <f t="shared" si="192"/>
        <v>15</v>
      </c>
      <c r="W182" s="601" t="s">
        <v>119</v>
      </c>
      <c r="X182" s="600">
        <f t="shared" si="193"/>
        <v>15</v>
      </c>
      <c r="Y182" s="601" t="s">
        <v>122</v>
      </c>
      <c r="Z182" s="600">
        <f t="shared" si="194"/>
        <v>10</v>
      </c>
      <c r="AA182" s="602">
        <f t="shared" si="195"/>
        <v>95</v>
      </c>
      <c r="AB182" s="603" t="str">
        <f t="shared" si="196"/>
        <v>Moderado</v>
      </c>
      <c r="AC182" s="604" t="s">
        <v>97</v>
      </c>
      <c r="AD182" s="605" t="str">
        <f t="shared" si="197"/>
        <v>Moderado</v>
      </c>
      <c r="AE182" s="606" t="str">
        <f t="shared" si="198"/>
        <v>50</v>
      </c>
      <c r="AF182" s="647"/>
      <c r="AG182" s="678"/>
      <c r="AH182" s="653"/>
      <c r="AI182" s="610"/>
      <c r="AJ182" s="611"/>
      <c r="AK182" s="611"/>
      <c r="AL182" s="611"/>
      <c r="AM182" s="610"/>
      <c r="AN182" s="652"/>
      <c r="AO182" s="652"/>
      <c r="AP182" s="613"/>
      <c r="AQ182" s="614"/>
      <c r="AR182" s="614"/>
      <c r="AS182" s="615"/>
    </row>
    <row r="183" spans="2:45" s="60" customFormat="1" ht="54.75" hidden="1" customHeight="1" x14ac:dyDescent="0.25">
      <c r="B183" s="634"/>
      <c r="C183" s="423"/>
      <c r="D183" s="594"/>
      <c r="E183" s="594"/>
      <c r="F183" s="628" t="s">
        <v>787</v>
      </c>
      <c r="G183" s="503" t="s">
        <v>435</v>
      </c>
      <c r="H183" s="503" t="s">
        <v>786</v>
      </c>
      <c r="I183" s="503" t="s">
        <v>1497</v>
      </c>
      <c r="J183" s="503" t="s">
        <v>1498</v>
      </c>
      <c r="K183" s="503" t="s">
        <v>1499</v>
      </c>
      <c r="L183" s="503" t="s">
        <v>1500</v>
      </c>
      <c r="M183" s="599" t="s">
        <v>100</v>
      </c>
      <c r="N183" s="600">
        <f t="shared" si="188"/>
        <v>15</v>
      </c>
      <c r="O183" s="601" t="s">
        <v>106</v>
      </c>
      <c r="P183" s="600">
        <f t="shared" si="189"/>
        <v>15</v>
      </c>
      <c r="Q183" s="601" t="s">
        <v>109</v>
      </c>
      <c r="R183" s="600">
        <f t="shared" si="190"/>
        <v>15</v>
      </c>
      <c r="S183" s="601" t="s">
        <v>113</v>
      </c>
      <c r="T183" s="600">
        <f t="shared" si="191"/>
        <v>10</v>
      </c>
      <c r="U183" s="601" t="s">
        <v>116</v>
      </c>
      <c r="V183" s="600">
        <f t="shared" si="192"/>
        <v>15</v>
      </c>
      <c r="W183" s="601" t="s">
        <v>119</v>
      </c>
      <c r="X183" s="600">
        <f t="shared" si="193"/>
        <v>15</v>
      </c>
      <c r="Y183" s="601" t="s">
        <v>122</v>
      </c>
      <c r="Z183" s="600">
        <f t="shared" si="194"/>
        <v>10</v>
      </c>
      <c r="AA183" s="602">
        <f t="shared" si="195"/>
        <v>95</v>
      </c>
      <c r="AB183" s="603" t="str">
        <f t="shared" si="196"/>
        <v>Moderado</v>
      </c>
      <c r="AC183" s="604" t="s">
        <v>97</v>
      </c>
      <c r="AD183" s="605" t="str">
        <f t="shared" si="197"/>
        <v>Moderado</v>
      </c>
      <c r="AE183" s="606" t="str">
        <f t="shared" si="198"/>
        <v>50</v>
      </c>
      <c r="AF183" s="647"/>
      <c r="AG183" s="678"/>
      <c r="AH183" s="653"/>
      <c r="AI183" s="610"/>
      <c r="AJ183" s="611"/>
      <c r="AK183" s="611"/>
      <c r="AL183" s="611"/>
      <c r="AM183" s="610"/>
      <c r="AN183" s="652"/>
      <c r="AO183" s="652"/>
      <c r="AP183" s="613"/>
      <c r="AQ183" s="614"/>
      <c r="AR183" s="614"/>
      <c r="AS183" s="615"/>
    </row>
    <row r="184" spans="2:45" s="60" customFormat="1" ht="54.75" hidden="1" customHeight="1" x14ac:dyDescent="0.25">
      <c r="B184" s="634"/>
      <c r="C184" s="423"/>
      <c r="D184" s="594"/>
      <c r="E184" s="594"/>
      <c r="F184" s="628" t="s">
        <v>1501</v>
      </c>
      <c r="G184" s="503" t="s">
        <v>435</v>
      </c>
      <c r="H184" s="503" t="s">
        <v>1502</v>
      </c>
      <c r="I184" s="503" t="s">
        <v>1125</v>
      </c>
      <c r="J184" s="503" t="s">
        <v>1503</v>
      </c>
      <c r="K184" s="503" t="s">
        <v>1504</v>
      </c>
      <c r="L184" s="659" t="s">
        <v>1505</v>
      </c>
      <c r="M184" s="599" t="s">
        <v>100</v>
      </c>
      <c r="N184" s="600">
        <f t="shared" si="188"/>
        <v>15</v>
      </c>
      <c r="O184" s="601" t="s">
        <v>106</v>
      </c>
      <c r="P184" s="600">
        <f t="shared" si="189"/>
        <v>15</v>
      </c>
      <c r="Q184" s="601" t="s">
        <v>109</v>
      </c>
      <c r="R184" s="600">
        <f t="shared" si="190"/>
        <v>15</v>
      </c>
      <c r="S184" s="601" t="s">
        <v>112</v>
      </c>
      <c r="T184" s="600">
        <f t="shared" si="191"/>
        <v>15</v>
      </c>
      <c r="U184" s="601" t="s">
        <v>116</v>
      </c>
      <c r="V184" s="600">
        <f t="shared" si="192"/>
        <v>15</v>
      </c>
      <c r="W184" s="601" t="s">
        <v>119</v>
      </c>
      <c r="X184" s="600">
        <f t="shared" si="193"/>
        <v>15</v>
      </c>
      <c r="Y184" s="601" t="s">
        <v>122</v>
      </c>
      <c r="Z184" s="600">
        <f t="shared" si="194"/>
        <v>10</v>
      </c>
      <c r="AA184" s="602">
        <f t="shared" si="195"/>
        <v>100</v>
      </c>
      <c r="AB184" s="603" t="str">
        <f t="shared" si="196"/>
        <v>Fuerte</v>
      </c>
      <c r="AC184" s="604" t="s">
        <v>97</v>
      </c>
      <c r="AD184" s="605" t="str">
        <f t="shared" si="197"/>
        <v>Fuerte</v>
      </c>
      <c r="AE184" s="606" t="str">
        <f t="shared" si="198"/>
        <v>100</v>
      </c>
      <c r="AF184" s="647"/>
      <c r="AG184" s="678"/>
      <c r="AH184" s="653"/>
      <c r="AI184" s="610"/>
      <c r="AJ184" s="611"/>
      <c r="AK184" s="611"/>
      <c r="AL184" s="611"/>
      <c r="AM184" s="610"/>
      <c r="AN184" s="652"/>
      <c r="AO184" s="652"/>
      <c r="AP184" s="613"/>
      <c r="AQ184" s="614"/>
      <c r="AR184" s="614"/>
      <c r="AS184" s="615"/>
    </row>
    <row r="185" spans="2:45" s="60" customFormat="1" ht="40.5" hidden="1" customHeight="1" x14ac:dyDescent="0.25">
      <c r="B185" s="634"/>
      <c r="C185" s="423"/>
      <c r="D185" s="594"/>
      <c r="E185" s="594"/>
      <c r="F185" s="709" t="s">
        <v>606</v>
      </c>
      <c r="G185" s="503" t="s">
        <v>429</v>
      </c>
      <c r="H185" s="503" t="s">
        <v>788</v>
      </c>
      <c r="I185" s="503" t="s">
        <v>789</v>
      </c>
      <c r="J185" s="503" t="s">
        <v>790</v>
      </c>
      <c r="K185" s="503" t="s">
        <v>791</v>
      </c>
      <c r="L185" s="503" t="s">
        <v>792</v>
      </c>
      <c r="M185" s="599" t="s">
        <v>100</v>
      </c>
      <c r="N185" s="600">
        <f t="shared" si="188"/>
        <v>15</v>
      </c>
      <c r="O185" s="601" t="s">
        <v>106</v>
      </c>
      <c r="P185" s="600">
        <f t="shared" si="189"/>
        <v>15</v>
      </c>
      <c r="Q185" s="601" t="s">
        <v>109</v>
      </c>
      <c r="R185" s="600">
        <f t="shared" si="190"/>
        <v>15</v>
      </c>
      <c r="S185" s="601" t="s">
        <v>112</v>
      </c>
      <c r="T185" s="600">
        <f t="shared" si="191"/>
        <v>15</v>
      </c>
      <c r="U185" s="601" t="s">
        <v>116</v>
      </c>
      <c r="V185" s="600">
        <f t="shared" si="192"/>
        <v>15</v>
      </c>
      <c r="W185" s="601" t="s">
        <v>119</v>
      </c>
      <c r="X185" s="600">
        <f t="shared" si="193"/>
        <v>15</v>
      </c>
      <c r="Y185" s="601" t="s">
        <v>122</v>
      </c>
      <c r="Z185" s="600">
        <f t="shared" si="194"/>
        <v>10</v>
      </c>
      <c r="AA185" s="602">
        <f t="shared" si="195"/>
        <v>100</v>
      </c>
      <c r="AB185" s="603" t="str">
        <f t="shared" si="196"/>
        <v>Fuerte</v>
      </c>
      <c r="AC185" s="604" t="s">
        <v>97</v>
      </c>
      <c r="AD185" s="605" t="str">
        <f t="shared" si="197"/>
        <v>Fuerte</v>
      </c>
      <c r="AE185" s="606" t="str">
        <f t="shared" si="198"/>
        <v>100</v>
      </c>
      <c r="AF185" s="647"/>
      <c r="AG185" s="678"/>
      <c r="AH185" s="653"/>
      <c r="AI185" s="610"/>
      <c r="AJ185" s="611"/>
      <c r="AK185" s="611"/>
      <c r="AL185" s="611"/>
      <c r="AM185" s="610"/>
      <c r="AN185" s="652"/>
      <c r="AO185" s="652"/>
      <c r="AP185" s="613"/>
      <c r="AQ185" s="614"/>
      <c r="AR185" s="614"/>
      <c r="AS185" s="615"/>
    </row>
    <row r="186" spans="2:45" s="60" customFormat="1" ht="40.5" hidden="1" customHeight="1" x14ac:dyDescent="0.25">
      <c r="B186" s="634"/>
      <c r="C186" s="423"/>
      <c r="D186" s="594"/>
      <c r="E186" s="594"/>
      <c r="F186" s="709" t="s">
        <v>846</v>
      </c>
      <c r="G186" s="682" t="s">
        <v>468</v>
      </c>
      <c r="H186" s="503" t="s">
        <v>1506</v>
      </c>
      <c r="I186" s="503" t="s">
        <v>1507</v>
      </c>
      <c r="J186" s="503" t="s">
        <v>1508</v>
      </c>
      <c r="K186" s="503" t="s">
        <v>1509</v>
      </c>
      <c r="L186" s="503" t="s">
        <v>1510</v>
      </c>
      <c r="M186" s="599" t="s">
        <v>100</v>
      </c>
      <c r="N186" s="600">
        <f t="shared" si="188"/>
        <v>15</v>
      </c>
      <c r="O186" s="601" t="s">
        <v>106</v>
      </c>
      <c r="P186" s="600">
        <f t="shared" si="189"/>
        <v>15</v>
      </c>
      <c r="Q186" s="601" t="s">
        <v>109</v>
      </c>
      <c r="R186" s="600">
        <f t="shared" si="190"/>
        <v>15</v>
      </c>
      <c r="S186" s="601" t="s">
        <v>112</v>
      </c>
      <c r="T186" s="600">
        <f t="shared" si="191"/>
        <v>15</v>
      </c>
      <c r="U186" s="601" t="s">
        <v>116</v>
      </c>
      <c r="V186" s="600">
        <f t="shared" si="192"/>
        <v>15</v>
      </c>
      <c r="W186" s="601" t="s">
        <v>119</v>
      </c>
      <c r="X186" s="600">
        <f t="shared" si="193"/>
        <v>15</v>
      </c>
      <c r="Y186" s="601" t="s">
        <v>122</v>
      </c>
      <c r="Z186" s="600">
        <f t="shared" si="194"/>
        <v>10</v>
      </c>
      <c r="AA186" s="602">
        <f t="shared" si="195"/>
        <v>100</v>
      </c>
      <c r="AB186" s="603" t="str">
        <f t="shared" si="196"/>
        <v>Fuerte</v>
      </c>
      <c r="AC186" s="604" t="s">
        <v>97</v>
      </c>
      <c r="AD186" s="605" t="str">
        <f t="shared" si="197"/>
        <v>Fuerte</v>
      </c>
      <c r="AE186" s="606" t="str">
        <f t="shared" si="198"/>
        <v>100</v>
      </c>
      <c r="AF186" s="647"/>
      <c r="AG186" s="678"/>
      <c r="AH186" s="653"/>
      <c r="AI186" s="610"/>
      <c r="AJ186" s="611"/>
      <c r="AK186" s="611"/>
      <c r="AL186" s="611"/>
      <c r="AM186" s="610"/>
      <c r="AN186" s="652"/>
      <c r="AO186" s="652"/>
      <c r="AP186" s="613"/>
      <c r="AQ186" s="614"/>
      <c r="AR186" s="614"/>
      <c r="AS186" s="615"/>
    </row>
    <row r="187" spans="2:45" s="60" customFormat="1" ht="40.5" hidden="1" customHeight="1" x14ac:dyDescent="0.25">
      <c r="B187" s="634"/>
      <c r="C187" s="423"/>
      <c r="D187" s="594"/>
      <c r="E187" s="594"/>
      <c r="F187" s="665" t="s">
        <v>965</v>
      </c>
      <c r="G187" s="671" t="s">
        <v>445</v>
      </c>
      <c r="H187" s="671" t="s">
        <v>926</v>
      </c>
      <c r="I187" s="671" t="s">
        <v>1433</v>
      </c>
      <c r="J187" s="671" t="s">
        <v>1330</v>
      </c>
      <c r="K187" s="671" t="s">
        <v>1301</v>
      </c>
      <c r="L187" s="671" t="s">
        <v>1511</v>
      </c>
      <c r="M187" s="599" t="s">
        <v>100</v>
      </c>
      <c r="N187" s="600">
        <f t="shared" si="188"/>
        <v>15</v>
      </c>
      <c r="O187" s="601" t="s">
        <v>106</v>
      </c>
      <c r="P187" s="600">
        <f t="shared" si="189"/>
        <v>15</v>
      </c>
      <c r="Q187" s="601" t="s">
        <v>109</v>
      </c>
      <c r="R187" s="600">
        <f t="shared" si="190"/>
        <v>15</v>
      </c>
      <c r="S187" s="601" t="s">
        <v>112</v>
      </c>
      <c r="T187" s="600">
        <f t="shared" si="191"/>
        <v>15</v>
      </c>
      <c r="U187" s="601" t="s">
        <v>116</v>
      </c>
      <c r="V187" s="600">
        <f t="shared" si="192"/>
        <v>15</v>
      </c>
      <c r="W187" s="601" t="s">
        <v>119</v>
      </c>
      <c r="X187" s="600">
        <f t="shared" si="193"/>
        <v>15</v>
      </c>
      <c r="Y187" s="601" t="s">
        <v>122</v>
      </c>
      <c r="Z187" s="600">
        <f t="shared" si="194"/>
        <v>10</v>
      </c>
      <c r="AA187" s="602">
        <f t="shared" si="195"/>
        <v>100</v>
      </c>
      <c r="AB187" s="603" t="str">
        <f t="shared" si="196"/>
        <v>Fuerte</v>
      </c>
      <c r="AC187" s="604" t="s">
        <v>97</v>
      </c>
      <c r="AD187" s="605" t="str">
        <f t="shared" si="197"/>
        <v>Fuerte</v>
      </c>
      <c r="AE187" s="606" t="str">
        <f t="shared" si="198"/>
        <v>100</v>
      </c>
      <c r="AF187" s="647"/>
      <c r="AG187" s="678"/>
      <c r="AH187" s="653"/>
      <c r="AI187" s="610"/>
      <c r="AJ187" s="611"/>
      <c r="AK187" s="611"/>
      <c r="AL187" s="611"/>
      <c r="AM187" s="610"/>
      <c r="AN187" s="652"/>
      <c r="AO187" s="652"/>
      <c r="AP187" s="613"/>
      <c r="AQ187" s="614"/>
      <c r="AR187" s="614"/>
      <c r="AS187" s="615"/>
    </row>
    <row r="188" spans="2:45" s="60" customFormat="1" ht="40.5" hidden="1" customHeight="1" x14ac:dyDescent="0.25">
      <c r="B188" s="634"/>
      <c r="C188" s="423"/>
      <c r="D188" s="594"/>
      <c r="E188" s="594"/>
      <c r="F188" s="665" t="s">
        <v>965</v>
      </c>
      <c r="G188" s="671" t="s">
        <v>445</v>
      </c>
      <c r="H188" s="671" t="s">
        <v>964</v>
      </c>
      <c r="I188" s="671" t="s">
        <v>585</v>
      </c>
      <c r="J188" s="671" t="s">
        <v>1303</v>
      </c>
      <c r="K188" s="671" t="s">
        <v>1301</v>
      </c>
      <c r="L188" s="671" t="s">
        <v>1512</v>
      </c>
      <c r="M188" s="599" t="s">
        <v>100</v>
      </c>
      <c r="N188" s="600">
        <f t="shared" si="188"/>
        <v>15</v>
      </c>
      <c r="O188" s="601" t="s">
        <v>106</v>
      </c>
      <c r="P188" s="600">
        <f t="shared" si="189"/>
        <v>15</v>
      </c>
      <c r="Q188" s="601" t="s">
        <v>109</v>
      </c>
      <c r="R188" s="600">
        <f t="shared" si="190"/>
        <v>15</v>
      </c>
      <c r="S188" s="601" t="s">
        <v>112</v>
      </c>
      <c r="T188" s="600">
        <f t="shared" si="191"/>
        <v>15</v>
      </c>
      <c r="U188" s="601" t="s">
        <v>116</v>
      </c>
      <c r="V188" s="600">
        <f t="shared" si="192"/>
        <v>15</v>
      </c>
      <c r="W188" s="601" t="s">
        <v>119</v>
      </c>
      <c r="X188" s="600">
        <f t="shared" si="193"/>
        <v>15</v>
      </c>
      <c r="Y188" s="601" t="s">
        <v>122</v>
      </c>
      <c r="Z188" s="600">
        <f t="shared" si="194"/>
        <v>10</v>
      </c>
      <c r="AA188" s="602">
        <f t="shared" si="195"/>
        <v>100</v>
      </c>
      <c r="AB188" s="603" t="str">
        <f t="shared" si="196"/>
        <v>Fuerte</v>
      </c>
      <c r="AC188" s="604" t="s">
        <v>97</v>
      </c>
      <c r="AD188" s="605" t="str">
        <f t="shared" si="197"/>
        <v>Fuerte</v>
      </c>
      <c r="AE188" s="606" t="str">
        <f t="shared" si="198"/>
        <v>100</v>
      </c>
      <c r="AF188" s="647"/>
      <c r="AG188" s="678"/>
      <c r="AH188" s="653"/>
      <c r="AI188" s="610"/>
      <c r="AJ188" s="611"/>
      <c r="AK188" s="611"/>
      <c r="AL188" s="611"/>
      <c r="AM188" s="610"/>
      <c r="AN188" s="652"/>
      <c r="AO188" s="652"/>
      <c r="AP188" s="613"/>
      <c r="AQ188" s="614"/>
      <c r="AR188" s="614"/>
      <c r="AS188" s="615"/>
    </row>
    <row r="189" spans="2:45" s="60" customFormat="1" ht="40.5" hidden="1" customHeight="1" x14ac:dyDescent="0.25">
      <c r="B189" s="634"/>
      <c r="C189" s="423"/>
      <c r="D189" s="594"/>
      <c r="E189" s="594"/>
      <c r="F189" s="709" t="s">
        <v>848</v>
      </c>
      <c r="G189" s="682" t="s">
        <v>429</v>
      </c>
      <c r="H189" s="503"/>
      <c r="I189" s="503"/>
      <c r="J189" s="503"/>
      <c r="K189" s="503" t="s">
        <v>449</v>
      </c>
      <c r="L189" s="659" t="s">
        <v>450</v>
      </c>
      <c r="M189" s="599" t="s">
        <v>102</v>
      </c>
      <c r="N189" s="600">
        <f t="shared" si="188"/>
        <v>0</v>
      </c>
      <c r="O189" s="601" t="s">
        <v>107</v>
      </c>
      <c r="P189" s="600">
        <f t="shared" si="189"/>
        <v>0</v>
      </c>
      <c r="Q189" s="601" t="s">
        <v>110</v>
      </c>
      <c r="R189" s="600">
        <f t="shared" si="190"/>
        <v>0</v>
      </c>
      <c r="S189" s="601" t="s">
        <v>114</v>
      </c>
      <c r="T189" s="600">
        <f t="shared" si="191"/>
        <v>0</v>
      </c>
      <c r="U189" s="601" t="s">
        <v>117</v>
      </c>
      <c r="V189" s="600">
        <f t="shared" si="192"/>
        <v>0</v>
      </c>
      <c r="W189" s="601" t="s">
        <v>120</v>
      </c>
      <c r="X189" s="600">
        <f t="shared" si="193"/>
        <v>0</v>
      </c>
      <c r="Y189" s="601" t="s">
        <v>124</v>
      </c>
      <c r="Z189" s="600">
        <f t="shared" si="194"/>
        <v>0</v>
      </c>
      <c r="AA189" s="602">
        <f t="shared" si="195"/>
        <v>0</v>
      </c>
      <c r="AB189" s="603" t="str">
        <f t="shared" si="196"/>
        <v>Débil</v>
      </c>
      <c r="AC189" s="604" t="s">
        <v>103</v>
      </c>
      <c r="AD189" s="605" t="str">
        <f t="shared" si="197"/>
        <v>Débil</v>
      </c>
      <c r="AE189" s="606" t="str">
        <f t="shared" si="198"/>
        <v>0</v>
      </c>
      <c r="AF189" s="647"/>
      <c r="AG189" s="678"/>
      <c r="AH189" s="653"/>
      <c r="AI189" s="610"/>
      <c r="AJ189" s="611"/>
      <c r="AK189" s="611"/>
      <c r="AL189" s="611"/>
      <c r="AM189" s="610"/>
      <c r="AN189" s="652"/>
      <c r="AO189" s="652"/>
      <c r="AP189" s="613"/>
      <c r="AQ189" s="614"/>
      <c r="AR189" s="614"/>
      <c r="AS189" s="615"/>
    </row>
    <row r="190" spans="2:45" s="60" customFormat="1" ht="40.5" hidden="1" customHeight="1" x14ac:dyDescent="0.25">
      <c r="B190" s="634"/>
      <c r="C190" s="423"/>
      <c r="D190" s="594"/>
      <c r="E190" s="594"/>
      <c r="F190" s="683" t="s">
        <v>973</v>
      </c>
      <c r="G190" s="671" t="s">
        <v>445</v>
      </c>
      <c r="H190" s="708" t="s">
        <v>776</v>
      </c>
      <c r="I190" s="710" t="s">
        <v>1889</v>
      </c>
      <c r="J190" s="710" t="s">
        <v>1514</v>
      </c>
      <c r="K190" s="710" t="s">
        <v>1890</v>
      </c>
      <c r="L190" s="710" t="s">
        <v>1891</v>
      </c>
      <c r="M190" s="599" t="s">
        <v>100</v>
      </c>
      <c r="N190" s="600">
        <f t="shared" si="188"/>
        <v>15</v>
      </c>
      <c r="O190" s="601" t="s">
        <v>106</v>
      </c>
      <c r="P190" s="600">
        <f t="shared" si="189"/>
        <v>15</v>
      </c>
      <c r="Q190" s="601" t="s">
        <v>109</v>
      </c>
      <c r="R190" s="600">
        <f t="shared" si="190"/>
        <v>15</v>
      </c>
      <c r="S190" s="601" t="s">
        <v>112</v>
      </c>
      <c r="T190" s="600">
        <f t="shared" si="191"/>
        <v>15</v>
      </c>
      <c r="U190" s="601" t="s">
        <v>116</v>
      </c>
      <c r="V190" s="600">
        <f t="shared" si="192"/>
        <v>15</v>
      </c>
      <c r="W190" s="601" t="s">
        <v>119</v>
      </c>
      <c r="X190" s="600">
        <f t="shared" si="193"/>
        <v>15</v>
      </c>
      <c r="Y190" s="601" t="s">
        <v>122</v>
      </c>
      <c r="Z190" s="600">
        <f t="shared" si="194"/>
        <v>10</v>
      </c>
      <c r="AA190" s="602">
        <f t="shared" si="195"/>
        <v>100</v>
      </c>
      <c r="AB190" s="603" t="str">
        <f t="shared" si="196"/>
        <v>Fuerte</v>
      </c>
      <c r="AC190" s="604" t="s">
        <v>103</v>
      </c>
      <c r="AD190" s="605" t="str">
        <f t="shared" si="197"/>
        <v>Débil</v>
      </c>
      <c r="AE190" s="606" t="str">
        <f t="shared" si="198"/>
        <v>0</v>
      </c>
      <c r="AF190" s="647"/>
      <c r="AG190" s="678"/>
      <c r="AH190" s="653"/>
      <c r="AI190" s="610"/>
      <c r="AJ190" s="611"/>
      <c r="AK190" s="611"/>
      <c r="AL190" s="611"/>
      <c r="AM190" s="610"/>
      <c r="AN190" s="652"/>
      <c r="AO190" s="652"/>
      <c r="AP190" s="613"/>
      <c r="AQ190" s="614"/>
      <c r="AR190" s="614"/>
      <c r="AS190" s="615"/>
    </row>
    <row r="191" spans="2:45" s="60" customFormat="1" ht="40.5" hidden="1" customHeight="1" x14ac:dyDescent="0.25">
      <c r="B191" s="634"/>
      <c r="C191" s="423"/>
      <c r="D191" s="594"/>
      <c r="E191" s="594"/>
      <c r="F191" s="709" t="s">
        <v>850</v>
      </c>
      <c r="G191" s="503" t="s">
        <v>435</v>
      </c>
      <c r="H191" s="503" t="s">
        <v>1048</v>
      </c>
      <c r="I191" s="683" t="s">
        <v>1516</v>
      </c>
      <c r="J191" s="503" t="s">
        <v>1064</v>
      </c>
      <c r="K191" s="683" t="s">
        <v>1067</v>
      </c>
      <c r="L191" s="683" t="s">
        <v>1516</v>
      </c>
      <c r="M191" s="599" t="s">
        <v>100</v>
      </c>
      <c r="N191" s="600">
        <f t="shared" si="188"/>
        <v>15</v>
      </c>
      <c r="O191" s="601" t="s">
        <v>106</v>
      </c>
      <c r="P191" s="600">
        <f t="shared" si="189"/>
        <v>15</v>
      </c>
      <c r="Q191" s="601" t="s">
        <v>109</v>
      </c>
      <c r="R191" s="600">
        <f t="shared" si="190"/>
        <v>15</v>
      </c>
      <c r="S191" s="601" t="s">
        <v>113</v>
      </c>
      <c r="T191" s="600">
        <f t="shared" si="191"/>
        <v>10</v>
      </c>
      <c r="U191" s="601" t="s">
        <v>116</v>
      </c>
      <c r="V191" s="600">
        <f t="shared" si="192"/>
        <v>15</v>
      </c>
      <c r="W191" s="601" t="s">
        <v>119</v>
      </c>
      <c r="X191" s="600">
        <f t="shared" si="193"/>
        <v>15</v>
      </c>
      <c r="Y191" s="601" t="s">
        <v>122</v>
      </c>
      <c r="Z191" s="600">
        <f t="shared" si="194"/>
        <v>10</v>
      </c>
      <c r="AA191" s="602">
        <f t="shared" si="195"/>
        <v>95</v>
      </c>
      <c r="AB191" s="603" t="str">
        <f t="shared" si="196"/>
        <v>Moderado</v>
      </c>
      <c r="AC191" s="604" t="s">
        <v>97</v>
      </c>
      <c r="AD191" s="605" t="str">
        <f t="shared" si="197"/>
        <v>Moderado</v>
      </c>
      <c r="AE191" s="606" t="str">
        <f t="shared" si="198"/>
        <v>50</v>
      </c>
      <c r="AF191" s="647"/>
      <c r="AG191" s="678"/>
      <c r="AH191" s="653"/>
      <c r="AI191" s="610"/>
      <c r="AJ191" s="611"/>
      <c r="AK191" s="611"/>
      <c r="AL191" s="611"/>
      <c r="AM191" s="610"/>
      <c r="AN191" s="652"/>
      <c r="AO191" s="652"/>
      <c r="AP191" s="613"/>
      <c r="AQ191" s="614"/>
      <c r="AR191" s="614"/>
      <c r="AS191" s="615"/>
    </row>
    <row r="192" spans="2:45" s="60" customFormat="1" ht="40.5" hidden="1" customHeight="1" x14ac:dyDescent="0.25">
      <c r="B192" s="634"/>
      <c r="C192" s="423"/>
      <c r="D192" s="594"/>
      <c r="E192" s="594"/>
      <c r="F192" s="683" t="s">
        <v>1517</v>
      </c>
      <c r="G192" s="683" t="s">
        <v>651</v>
      </c>
      <c r="H192" s="683" t="s">
        <v>1436</v>
      </c>
      <c r="I192" s="683" t="s">
        <v>1437</v>
      </c>
      <c r="J192" s="683" t="s">
        <v>1336</v>
      </c>
      <c r="K192" s="683" t="s">
        <v>679</v>
      </c>
      <c r="L192" s="683" t="s">
        <v>1438</v>
      </c>
      <c r="M192" s="599" t="s">
        <v>100</v>
      </c>
      <c r="N192" s="600">
        <f t="shared" si="188"/>
        <v>15</v>
      </c>
      <c r="O192" s="601" t="s">
        <v>106</v>
      </c>
      <c r="P192" s="600">
        <f t="shared" si="189"/>
        <v>15</v>
      </c>
      <c r="Q192" s="601" t="s">
        <v>109</v>
      </c>
      <c r="R192" s="600">
        <f t="shared" si="190"/>
        <v>15</v>
      </c>
      <c r="S192" s="601" t="s">
        <v>112</v>
      </c>
      <c r="T192" s="600">
        <f t="shared" si="191"/>
        <v>15</v>
      </c>
      <c r="U192" s="601" t="s">
        <v>116</v>
      </c>
      <c r="V192" s="600">
        <f t="shared" si="192"/>
        <v>15</v>
      </c>
      <c r="W192" s="601" t="s">
        <v>119</v>
      </c>
      <c r="X192" s="600">
        <f t="shared" si="193"/>
        <v>15</v>
      </c>
      <c r="Y192" s="601" t="s">
        <v>122</v>
      </c>
      <c r="Z192" s="600">
        <f t="shared" si="194"/>
        <v>10</v>
      </c>
      <c r="AA192" s="602">
        <f t="shared" si="195"/>
        <v>100</v>
      </c>
      <c r="AB192" s="603" t="str">
        <f t="shared" si="196"/>
        <v>Fuerte</v>
      </c>
      <c r="AC192" s="604" t="s">
        <v>97</v>
      </c>
      <c r="AD192" s="605" t="str">
        <f t="shared" si="197"/>
        <v>Fuerte</v>
      </c>
      <c r="AE192" s="606" t="str">
        <f t="shared" si="198"/>
        <v>100</v>
      </c>
      <c r="AF192" s="647"/>
      <c r="AG192" s="678"/>
      <c r="AH192" s="653"/>
      <c r="AI192" s="610"/>
      <c r="AJ192" s="611"/>
      <c r="AK192" s="611"/>
      <c r="AL192" s="611"/>
      <c r="AM192" s="610"/>
      <c r="AN192" s="652"/>
      <c r="AO192" s="652"/>
      <c r="AP192" s="613"/>
      <c r="AQ192" s="614"/>
      <c r="AR192" s="614"/>
      <c r="AS192" s="615"/>
    </row>
    <row r="193" spans="2:45" s="60" customFormat="1" ht="40.5" hidden="1" customHeight="1" x14ac:dyDescent="0.25">
      <c r="B193" s="634"/>
      <c r="C193" s="423"/>
      <c r="D193" s="594"/>
      <c r="E193" s="594"/>
      <c r="F193" s="656" t="s">
        <v>1884</v>
      </c>
      <c r="G193" s="671" t="s">
        <v>435</v>
      </c>
      <c r="H193" s="669" t="s">
        <v>1830</v>
      </c>
      <c r="I193" s="503" t="s">
        <v>1831</v>
      </c>
      <c r="J193" s="503" t="s">
        <v>1827</v>
      </c>
      <c r="K193" s="503" t="s">
        <v>1828</v>
      </c>
      <c r="L193" s="666" t="s">
        <v>1832</v>
      </c>
      <c r="M193" s="599" t="s">
        <v>644</v>
      </c>
      <c r="N193" s="600">
        <f t="shared" si="188"/>
        <v>15</v>
      </c>
      <c r="O193" s="601" t="s">
        <v>645</v>
      </c>
      <c r="P193" s="600">
        <f t="shared" si="189"/>
        <v>15</v>
      </c>
      <c r="Q193" s="601" t="s">
        <v>646</v>
      </c>
      <c r="R193" s="600">
        <f t="shared" si="190"/>
        <v>15</v>
      </c>
      <c r="S193" s="601" t="s">
        <v>647</v>
      </c>
      <c r="T193" s="600">
        <f t="shared" si="191"/>
        <v>15</v>
      </c>
      <c r="U193" s="601" t="s">
        <v>648</v>
      </c>
      <c r="V193" s="600">
        <f t="shared" si="192"/>
        <v>15</v>
      </c>
      <c r="W193" s="601" t="s">
        <v>649</v>
      </c>
      <c r="X193" s="600">
        <f t="shared" si="193"/>
        <v>15</v>
      </c>
      <c r="Y193" s="601" t="s">
        <v>650</v>
      </c>
      <c r="Z193" s="600">
        <f t="shared" si="194"/>
        <v>10</v>
      </c>
      <c r="AA193" s="602">
        <f t="shared" si="195"/>
        <v>100</v>
      </c>
      <c r="AB193" s="603" t="str">
        <f t="shared" si="196"/>
        <v>Fuerte</v>
      </c>
      <c r="AC193" s="604" t="s">
        <v>97</v>
      </c>
      <c r="AD193" s="605" t="str">
        <f t="shared" si="197"/>
        <v>Fuerte</v>
      </c>
      <c r="AE193" s="606" t="str">
        <f t="shared" si="198"/>
        <v>100</v>
      </c>
      <c r="AF193" s="647"/>
      <c r="AG193" s="678"/>
      <c r="AH193" s="653"/>
      <c r="AI193" s="610"/>
      <c r="AJ193" s="611"/>
      <c r="AK193" s="611"/>
      <c r="AL193" s="611"/>
      <c r="AM193" s="610"/>
      <c r="AN193" s="652"/>
      <c r="AO193" s="652"/>
      <c r="AP193" s="613"/>
      <c r="AQ193" s="614"/>
      <c r="AR193" s="614"/>
      <c r="AS193" s="615"/>
    </row>
    <row r="194" spans="2:45" s="60" customFormat="1" ht="40.5" hidden="1" customHeight="1" x14ac:dyDescent="0.25">
      <c r="B194" s="634"/>
      <c r="C194" s="423"/>
      <c r="D194" s="594"/>
      <c r="E194" s="594"/>
      <c r="F194" s="711" t="s">
        <v>979</v>
      </c>
      <c r="G194" s="683" t="s">
        <v>978</v>
      </c>
      <c r="H194" s="683" t="s">
        <v>629</v>
      </c>
      <c r="I194" s="683" t="s">
        <v>630</v>
      </c>
      <c r="J194" s="683" t="s">
        <v>1439</v>
      </c>
      <c r="K194" s="683" t="s">
        <v>631</v>
      </c>
      <c r="L194" s="683" t="s">
        <v>632</v>
      </c>
      <c r="M194" s="599" t="s">
        <v>100</v>
      </c>
      <c r="N194" s="600">
        <f t="shared" si="188"/>
        <v>15</v>
      </c>
      <c r="O194" s="601" t="s">
        <v>106</v>
      </c>
      <c r="P194" s="600">
        <f t="shared" si="189"/>
        <v>15</v>
      </c>
      <c r="Q194" s="601" t="s">
        <v>109</v>
      </c>
      <c r="R194" s="600">
        <f t="shared" si="190"/>
        <v>15</v>
      </c>
      <c r="S194" s="601" t="s">
        <v>112</v>
      </c>
      <c r="T194" s="600">
        <f t="shared" si="191"/>
        <v>15</v>
      </c>
      <c r="U194" s="601" t="s">
        <v>116</v>
      </c>
      <c r="V194" s="600">
        <f t="shared" si="192"/>
        <v>15</v>
      </c>
      <c r="W194" s="601" t="s">
        <v>119</v>
      </c>
      <c r="X194" s="600">
        <f t="shared" si="193"/>
        <v>15</v>
      </c>
      <c r="Y194" s="601" t="s">
        <v>122</v>
      </c>
      <c r="Z194" s="600">
        <f t="shared" si="194"/>
        <v>10</v>
      </c>
      <c r="AA194" s="602">
        <f t="shared" si="195"/>
        <v>100</v>
      </c>
      <c r="AB194" s="603" t="str">
        <f t="shared" si="196"/>
        <v>Fuerte</v>
      </c>
      <c r="AC194" s="604" t="s">
        <v>97</v>
      </c>
      <c r="AD194" s="605" t="str">
        <f t="shared" si="197"/>
        <v>Fuerte</v>
      </c>
      <c r="AE194" s="606" t="str">
        <f t="shared" si="198"/>
        <v>100</v>
      </c>
      <c r="AF194" s="647"/>
      <c r="AG194" s="678"/>
      <c r="AH194" s="653"/>
      <c r="AI194" s="610"/>
      <c r="AJ194" s="611"/>
      <c r="AK194" s="611"/>
      <c r="AL194" s="611"/>
      <c r="AM194" s="610"/>
      <c r="AN194" s="652"/>
      <c r="AO194" s="652"/>
      <c r="AP194" s="613"/>
      <c r="AQ194" s="614"/>
      <c r="AR194" s="614"/>
      <c r="AS194" s="615"/>
    </row>
    <row r="195" spans="2:45" s="60" customFormat="1" ht="40.5" hidden="1" customHeight="1" x14ac:dyDescent="0.25">
      <c r="B195" s="634"/>
      <c r="C195" s="423"/>
      <c r="D195" s="594"/>
      <c r="E195" s="594"/>
      <c r="F195" s="709" t="s">
        <v>852</v>
      </c>
      <c r="G195" s="682" t="s">
        <v>468</v>
      </c>
      <c r="H195" s="503"/>
      <c r="I195" s="503"/>
      <c r="J195" s="503"/>
      <c r="K195" s="503" t="s">
        <v>1202</v>
      </c>
      <c r="L195" s="659" t="s">
        <v>1201</v>
      </c>
      <c r="M195" s="599" t="s">
        <v>102</v>
      </c>
      <c r="N195" s="600">
        <f t="shared" si="188"/>
        <v>0</v>
      </c>
      <c r="O195" s="601" t="s">
        <v>107</v>
      </c>
      <c r="P195" s="600">
        <f t="shared" si="189"/>
        <v>0</v>
      </c>
      <c r="Q195" s="601" t="s">
        <v>110</v>
      </c>
      <c r="R195" s="600">
        <f t="shared" si="190"/>
        <v>0</v>
      </c>
      <c r="S195" s="601" t="s">
        <v>114</v>
      </c>
      <c r="T195" s="600">
        <f t="shared" si="191"/>
        <v>0</v>
      </c>
      <c r="U195" s="601" t="s">
        <v>117</v>
      </c>
      <c r="V195" s="600">
        <f t="shared" si="192"/>
        <v>0</v>
      </c>
      <c r="W195" s="601" t="s">
        <v>120</v>
      </c>
      <c r="X195" s="600">
        <f t="shared" si="193"/>
        <v>0</v>
      </c>
      <c r="Y195" s="601" t="s">
        <v>124</v>
      </c>
      <c r="Z195" s="600">
        <f t="shared" si="194"/>
        <v>0</v>
      </c>
      <c r="AA195" s="602">
        <f t="shared" si="195"/>
        <v>0</v>
      </c>
      <c r="AB195" s="603" t="str">
        <f t="shared" si="196"/>
        <v>Débil</v>
      </c>
      <c r="AC195" s="604" t="s">
        <v>103</v>
      </c>
      <c r="AD195" s="605" t="str">
        <f t="shared" si="197"/>
        <v>Débil</v>
      </c>
      <c r="AE195" s="606" t="str">
        <f t="shared" si="198"/>
        <v>0</v>
      </c>
      <c r="AF195" s="647"/>
      <c r="AG195" s="678"/>
      <c r="AH195" s="653"/>
      <c r="AI195" s="610"/>
      <c r="AJ195" s="611"/>
      <c r="AK195" s="611"/>
      <c r="AL195" s="611"/>
      <c r="AM195" s="610"/>
      <c r="AN195" s="652"/>
      <c r="AO195" s="652"/>
      <c r="AP195" s="613"/>
      <c r="AQ195" s="614"/>
      <c r="AR195" s="614"/>
      <c r="AS195" s="615"/>
    </row>
    <row r="196" spans="2:45" s="60" customFormat="1" ht="55.5" hidden="1" customHeight="1" x14ac:dyDescent="0.25">
      <c r="B196" s="634"/>
      <c r="C196" s="423"/>
      <c r="D196" s="594"/>
      <c r="E196" s="594"/>
      <c r="F196" s="712" t="s">
        <v>795</v>
      </c>
      <c r="G196" s="682" t="s">
        <v>639</v>
      </c>
      <c r="H196" s="628" t="s">
        <v>793</v>
      </c>
      <c r="I196" s="503" t="s">
        <v>1518</v>
      </c>
      <c r="J196" s="628" t="s">
        <v>1519</v>
      </c>
      <c r="K196" s="628" t="s">
        <v>794</v>
      </c>
      <c r="L196" s="628" t="s">
        <v>793</v>
      </c>
      <c r="M196" s="599" t="s">
        <v>100</v>
      </c>
      <c r="N196" s="600">
        <f t="shared" si="188"/>
        <v>15</v>
      </c>
      <c r="O196" s="601" t="s">
        <v>106</v>
      </c>
      <c r="P196" s="600">
        <f t="shared" si="189"/>
        <v>15</v>
      </c>
      <c r="Q196" s="601" t="s">
        <v>109</v>
      </c>
      <c r="R196" s="600">
        <f t="shared" si="190"/>
        <v>15</v>
      </c>
      <c r="S196" s="601" t="s">
        <v>112</v>
      </c>
      <c r="T196" s="600">
        <f t="shared" si="191"/>
        <v>15</v>
      </c>
      <c r="U196" s="601" t="s">
        <v>116</v>
      </c>
      <c r="V196" s="600">
        <f t="shared" si="192"/>
        <v>15</v>
      </c>
      <c r="W196" s="601" t="s">
        <v>119</v>
      </c>
      <c r="X196" s="600">
        <f t="shared" si="193"/>
        <v>15</v>
      </c>
      <c r="Y196" s="601" t="s">
        <v>122</v>
      </c>
      <c r="Z196" s="600">
        <f t="shared" si="194"/>
        <v>10</v>
      </c>
      <c r="AA196" s="602">
        <f t="shared" si="195"/>
        <v>100</v>
      </c>
      <c r="AB196" s="603" t="str">
        <f t="shared" si="196"/>
        <v>Fuerte</v>
      </c>
      <c r="AC196" s="604" t="s">
        <v>97</v>
      </c>
      <c r="AD196" s="605" t="str">
        <f t="shared" si="197"/>
        <v>Fuerte</v>
      </c>
      <c r="AE196" s="606" t="str">
        <f t="shared" si="198"/>
        <v>100</v>
      </c>
      <c r="AF196" s="647"/>
      <c r="AG196" s="678"/>
      <c r="AH196" s="653"/>
      <c r="AI196" s="610"/>
      <c r="AJ196" s="611"/>
      <c r="AK196" s="611"/>
      <c r="AL196" s="611"/>
      <c r="AM196" s="610"/>
      <c r="AN196" s="652"/>
      <c r="AO196" s="652"/>
      <c r="AP196" s="613"/>
      <c r="AQ196" s="614"/>
      <c r="AR196" s="614"/>
      <c r="AS196" s="615"/>
    </row>
    <row r="197" spans="2:45" s="60" customFormat="1" ht="40.5" hidden="1" customHeight="1" x14ac:dyDescent="0.25">
      <c r="B197" s="634"/>
      <c r="C197" s="423"/>
      <c r="D197" s="594"/>
      <c r="E197" s="594"/>
      <c r="F197" s="691" t="s">
        <v>798</v>
      </c>
      <c r="G197" s="503" t="s">
        <v>796</v>
      </c>
      <c r="H197" s="503" t="s">
        <v>797</v>
      </c>
      <c r="I197" s="503" t="s">
        <v>1520</v>
      </c>
      <c r="J197" s="503" t="s">
        <v>1521</v>
      </c>
      <c r="K197" s="503" t="s">
        <v>1391</v>
      </c>
      <c r="L197" s="503" t="s">
        <v>1522</v>
      </c>
      <c r="M197" s="599" t="s">
        <v>100</v>
      </c>
      <c r="N197" s="600">
        <f t="shared" si="188"/>
        <v>15</v>
      </c>
      <c r="O197" s="601" t="s">
        <v>106</v>
      </c>
      <c r="P197" s="600">
        <f t="shared" si="189"/>
        <v>15</v>
      </c>
      <c r="Q197" s="601" t="s">
        <v>109</v>
      </c>
      <c r="R197" s="600">
        <f t="shared" si="190"/>
        <v>15</v>
      </c>
      <c r="S197" s="601" t="s">
        <v>113</v>
      </c>
      <c r="T197" s="600">
        <f t="shared" si="191"/>
        <v>10</v>
      </c>
      <c r="U197" s="601" t="s">
        <v>116</v>
      </c>
      <c r="V197" s="600">
        <f t="shared" si="192"/>
        <v>15</v>
      </c>
      <c r="W197" s="601" t="s">
        <v>119</v>
      </c>
      <c r="X197" s="600">
        <f t="shared" si="193"/>
        <v>15</v>
      </c>
      <c r="Y197" s="601" t="s">
        <v>122</v>
      </c>
      <c r="Z197" s="600">
        <f t="shared" si="194"/>
        <v>10</v>
      </c>
      <c r="AA197" s="602">
        <f t="shared" si="195"/>
        <v>95</v>
      </c>
      <c r="AB197" s="603" t="str">
        <f t="shared" si="196"/>
        <v>Moderado</v>
      </c>
      <c r="AC197" s="604" t="s">
        <v>97</v>
      </c>
      <c r="AD197" s="605" t="str">
        <f t="shared" si="197"/>
        <v>Moderado</v>
      </c>
      <c r="AE197" s="606" t="str">
        <f t="shared" si="198"/>
        <v>50</v>
      </c>
      <c r="AF197" s="647"/>
      <c r="AG197" s="678"/>
      <c r="AH197" s="653"/>
      <c r="AI197" s="610"/>
      <c r="AJ197" s="611"/>
      <c r="AK197" s="611"/>
      <c r="AL197" s="611"/>
      <c r="AM197" s="610"/>
      <c r="AN197" s="652"/>
      <c r="AO197" s="652"/>
      <c r="AP197" s="613"/>
      <c r="AQ197" s="614"/>
      <c r="AR197" s="614"/>
      <c r="AS197" s="615"/>
    </row>
    <row r="198" spans="2:45" s="60" customFormat="1" ht="40.5" hidden="1" customHeight="1" x14ac:dyDescent="0.25">
      <c r="B198" s="634"/>
      <c r="C198" s="423"/>
      <c r="D198" s="594"/>
      <c r="E198" s="594"/>
      <c r="F198" s="628" t="s">
        <v>854</v>
      </c>
      <c r="G198" s="671" t="s">
        <v>435</v>
      </c>
      <c r="H198" s="503" t="s">
        <v>1469</v>
      </c>
      <c r="I198" s="503" t="s">
        <v>773</v>
      </c>
      <c r="J198" s="503" t="s">
        <v>774</v>
      </c>
      <c r="K198" s="503" t="s">
        <v>775</v>
      </c>
      <c r="L198" s="503" t="s">
        <v>1470</v>
      </c>
      <c r="M198" s="599" t="s">
        <v>100</v>
      </c>
      <c r="N198" s="600">
        <f t="shared" si="188"/>
        <v>15</v>
      </c>
      <c r="O198" s="601" t="s">
        <v>106</v>
      </c>
      <c r="P198" s="600">
        <f t="shared" si="189"/>
        <v>15</v>
      </c>
      <c r="Q198" s="601" t="s">
        <v>109</v>
      </c>
      <c r="R198" s="600">
        <f t="shared" si="190"/>
        <v>15</v>
      </c>
      <c r="S198" s="601" t="s">
        <v>112</v>
      </c>
      <c r="T198" s="600">
        <f t="shared" si="191"/>
        <v>15</v>
      </c>
      <c r="U198" s="601" t="s">
        <v>116</v>
      </c>
      <c r="V198" s="600">
        <f t="shared" si="192"/>
        <v>15</v>
      </c>
      <c r="W198" s="601" t="s">
        <v>119</v>
      </c>
      <c r="X198" s="600">
        <f t="shared" si="193"/>
        <v>15</v>
      </c>
      <c r="Y198" s="601" t="s">
        <v>122</v>
      </c>
      <c r="Z198" s="600">
        <f t="shared" si="194"/>
        <v>10</v>
      </c>
      <c r="AA198" s="602">
        <f t="shared" si="195"/>
        <v>100</v>
      </c>
      <c r="AB198" s="603" t="str">
        <f t="shared" si="196"/>
        <v>Fuerte</v>
      </c>
      <c r="AC198" s="604" t="s">
        <v>97</v>
      </c>
      <c r="AD198" s="605" t="str">
        <f t="shared" si="197"/>
        <v>Fuerte</v>
      </c>
      <c r="AE198" s="606" t="str">
        <f t="shared" si="198"/>
        <v>100</v>
      </c>
      <c r="AF198" s="647"/>
      <c r="AG198" s="678"/>
      <c r="AH198" s="653"/>
      <c r="AI198" s="610"/>
      <c r="AJ198" s="611"/>
      <c r="AK198" s="611"/>
      <c r="AL198" s="611"/>
      <c r="AM198" s="610"/>
      <c r="AN198" s="652"/>
      <c r="AO198" s="652"/>
      <c r="AP198" s="613"/>
      <c r="AQ198" s="614"/>
      <c r="AR198" s="614"/>
      <c r="AS198" s="615"/>
    </row>
    <row r="199" spans="2:45" s="60" customFormat="1" ht="40.5" hidden="1" customHeight="1" thickBot="1" x14ac:dyDescent="0.3">
      <c r="B199" s="634"/>
      <c r="C199" s="423"/>
      <c r="D199" s="594"/>
      <c r="E199" s="594"/>
      <c r="F199" s="691" t="s">
        <v>1222</v>
      </c>
      <c r="G199" s="503" t="s">
        <v>1005</v>
      </c>
      <c r="H199" s="628" t="s">
        <v>793</v>
      </c>
      <c r="I199" s="503" t="s">
        <v>1518</v>
      </c>
      <c r="J199" s="628" t="s">
        <v>1523</v>
      </c>
      <c r="K199" s="503" t="s">
        <v>1524</v>
      </c>
      <c r="L199" s="503" t="s">
        <v>1525</v>
      </c>
      <c r="M199" s="599" t="s">
        <v>100</v>
      </c>
      <c r="N199" s="600">
        <f t="shared" si="188"/>
        <v>15</v>
      </c>
      <c r="O199" s="601" t="s">
        <v>106</v>
      </c>
      <c r="P199" s="600">
        <f t="shared" si="189"/>
        <v>15</v>
      </c>
      <c r="Q199" s="601" t="s">
        <v>109</v>
      </c>
      <c r="R199" s="600">
        <f t="shared" si="190"/>
        <v>15</v>
      </c>
      <c r="S199" s="601" t="s">
        <v>112</v>
      </c>
      <c r="T199" s="600">
        <f t="shared" si="191"/>
        <v>15</v>
      </c>
      <c r="U199" s="601" t="s">
        <v>116</v>
      </c>
      <c r="V199" s="600">
        <f t="shared" si="192"/>
        <v>15</v>
      </c>
      <c r="W199" s="601" t="s">
        <v>119</v>
      </c>
      <c r="X199" s="600">
        <f t="shared" si="193"/>
        <v>15</v>
      </c>
      <c r="Y199" s="601" t="s">
        <v>122</v>
      </c>
      <c r="Z199" s="600">
        <f t="shared" si="194"/>
        <v>10</v>
      </c>
      <c r="AA199" s="602">
        <f t="shared" si="195"/>
        <v>100</v>
      </c>
      <c r="AB199" s="603" t="str">
        <f t="shared" si="196"/>
        <v>Fuerte</v>
      </c>
      <c r="AC199" s="604" t="s">
        <v>97</v>
      </c>
      <c r="AD199" s="605" t="str">
        <f t="shared" si="197"/>
        <v>Fuerte</v>
      </c>
      <c r="AE199" s="606" t="str">
        <f t="shared" si="198"/>
        <v>100</v>
      </c>
      <c r="AF199" s="647"/>
      <c r="AG199" s="678"/>
      <c r="AH199" s="653"/>
      <c r="AI199" s="610"/>
      <c r="AJ199" s="611"/>
      <c r="AK199" s="611"/>
      <c r="AL199" s="611"/>
      <c r="AM199" s="610"/>
      <c r="AN199" s="652"/>
      <c r="AO199" s="652"/>
      <c r="AP199" s="613"/>
      <c r="AQ199" s="614"/>
      <c r="AR199" s="614"/>
      <c r="AS199" s="615"/>
    </row>
    <row r="200" spans="2:45" s="60" customFormat="1" ht="51" hidden="1" x14ac:dyDescent="0.25">
      <c r="B200" s="634"/>
      <c r="C200" s="423"/>
      <c r="D200" s="594"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E200" s="594"/>
      <c r="F200" s="628" t="s">
        <v>862</v>
      </c>
      <c r="G200" s="503" t="s">
        <v>857</v>
      </c>
      <c r="H200" s="628" t="s">
        <v>857</v>
      </c>
      <c r="I200" s="628" t="s">
        <v>858</v>
      </c>
      <c r="J200" s="628" t="s">
        <v>859</v>
      </c>
      <c r="K200" s="628" t="s">
        <v>860</v>
      </c>
      <c r="L200" s="628" t="s">
        <v>861</v>
      </c>
      <c r="M200" s="599" t="s">
        <v>100</v>
      </c>
      <c r="N200" s="600">
        <f t="shared" si="188"/>
        <v>15</v>
      </c>
      <c r="O200" s="601" t="s">
        <v>106</v>
      </c>
      <c r="P200" s="600">
        <f t="shared" si="189"/>
        <v>15</v>
      </c>
      <c r="Q200" s="601" t="s">
        <v>109</v>
      </c>
      <c r="R200" s="600">
        <f t="shared" si="190"/>
        <v>15</v>
      </c>
      <c r="S200" s="601" t="s">
        <v>113</v>
      </c>
      <c r="T200" s="600">
        <f t="shared" si="191"/>
        <v>10</v>
      </c>
      <c r="U200" s="601" t="s">
        <v>116</v>
      </c>
      <c r="V200" s="600">
        <f t="shared" si="192"/>
        <v>15</v>
      </c>
      <c r="W200" s="601" t="s">
        <v>119</v>
      </c>
      <c r="X200" s="600">
        <f t="shared" si="193"/>
        <v>15</v>
      </c>
      <c r="Y200" s="601" t="s">
        <v>122</v>
      </c>
      <c r="Z200" s="600">
        <f t="shared" si="194"/>
        <v>10</v>
      </c>
      <c r="AA200" s="602">
        <f t="shared" si="195"/>
        <v>95</v>
      </c>
      <c r="AB200" s="603" t="str">
        <f t="shared" si="196"/>
        <v>Moderado</v>
      </c>
      <c r="AC200" s="604" t="s">
        <v>97</v>
      </c>
      <c r="AD200" s="605" t="str">
        <f t="shared" si="197"/>
        <v>Moderado</v>
      </c>
      <c r="AE200" s="606" t="str">
        <f t="shared" si="198"/>
        <v>50</v>
      </c>
      <c r="AF200" s="607">
        <v>27</v>
      </c>
      <c r="AG200" s="608">
        <f>(AE200+AE201+AE202+AE203+AE204+AE205+AE206+AE207+AE208+AE209+AE210+AE211+AE212+AE213+AE214+AE215+AE216+AE217+AE218+AE219+AE220+AE221+AE222+AE223+AE224+AE225+AE226+AE227+AE228+AE229+AE230+AE231+AE232)/AF200</f>
        <v>79.629629629629633</v>
      </c>
      <c r="AH200" s="609" t="str">
        <f t="shared" ref="AH200" si="212">IF(AG200&lt;50,"Débil",IF(AG200&lt;=99,"Moderado",IF(AG200=100,"Fuerte",IF(AG200="","ERROR"))))</f>
        <v>Moderado</v>
      </c>
      <c r="AI200" s="610"/>
      <c r="AJ200" s="611" t="b">
        <f t="shared" ref="AJ200" si="213">IF(AH200="Débil",0,IF(AND(AH200="Moderado",AI200="Directamente"),1,IF(AND(AH200="Moderado",AI200="No disminuye"),0,IF(AND(AH200="Fuerte",AI200="Directamente"),2,IF(AND(AH200="Fuerte",AI200="No disminuye"),0)))))</f>
        <v>0</v>
      </c>
      <c r="AK200" s="611">
        <f>('4-VALORACIÓN DEL RIESGO'!H46-AJ200)</f>
        <v>3</v>
      </c>
      <c r="AL200" s="611" t="str">
        <f t="shared" ref="AL200" si="214">IF(AK200=5,"Casi Seguro",IF(AK200=4,"Probable",IF(AK200=3,"Posible",IF(AK200=2,"Improbable",IF(AK200=1,"Rara Vez",IF(AK200=0,"Rara Vez",IF(AK200&lt;0,"Rara Vez")))))))</f>
        <v>Posible</v>
      </c>
      <c r="AM200" s="610"/>
      <c r="AN200" s="612" t="b">
        <f t="shared" ref="AN200" si="215">IF(AH200="Débil",0,IF(AND(AH200="Moderado",AM200="Directamente"),1,IF(AND(AH200="Moderado",AM200="Indirectamente"),0,IF(AND(AH200="Moderado",AM200="No disminuye"),0,IF(AND(AH200="Fuerte",AM200="Directamente"),2,IF(AND(AH200="Fuerte",AM200="Indirectamente"),1,IF(AND(AH200="Fuerte",AM200="No disminuye"),0)))))))</f>
        <v>0</v>
      </c>
      <c r="AO200" s="612">
        <f>('4-VALORACIÓN DEL RIESGO'!AD46-AN200)</f>
        <v>5</v>
      </c>
      <c r="AP200" s="613" t="str">
        <f t="shared" ref="AP200" si="216">IF(AO200=5,"Catastrófico",IF(AO200=4,"Mayor",IF(AO200=3,"Moderado",IF(AO200=2,"Moderado",IF(AO200=1,"Moderado")))))</f>
        <v>Catastrófico</v>
      </c>
      <c r="AQ200" s="614" t="str">
        <f t="shared" ref="AQ200" si="217">IF(OR(AND(AP200="Moderado",AL200="Rara Vez"),AND(AP200="Moderado",AL200="Improbable")),"Moderado",IF(OR(AND(AP200="Mayor",AL200="Improbable"),AND(AP200="Mayor",AL200="Rara Vez"),AND(AP200="Moderado",AL200="Probable"),AND(AP200="Moderado",AL200="Posible")),"Alto",IF(OR(AND(AP200="Moderado",AL200="Casi Seguro"),AND(AP200="Mayor",AL200="Posible"),AND(AP200="Mayor",AL200="Probable"),AND(AP200="Mayor",AL200="Casi Seguro")),"Extremo",IF(AP200="Catastrófico","Extremo"))))</f>
        <v>Extremo</v>
      </c>
      <c r="AR200" s="614"/>
      <c r="AS200" s="615" t="s">
        <v>428</v>
      </c>
    </row>
    <row r="201" spans="2:45" s="60" customFormat="1" ht="51" hidden="1" x14ac:dyDescent="0.25">
      <c r="B201" s="634"/>
      <c r="C201" s="423"/>
      <c r="D201" s="594"/>
      <c r="E201" s="594"/>
      <c r="F201" s="503" t="s">
        <v>1526</v>
      </c>
      <c r="G201" s="671" t="s">
        <v>435</v>
      </c>
      <c r="H201" s="503" t="s">
        <v>919</v>
      </c>
      <c r="I201" s="503" t="s">
        <v>1527</v>
      </c>
      <c r="J201" s="503" t="s">
        <v>1528</v>
      </c>
      <c r="K201" s="503" t="s">
        <v>1529</v>
      </c>
      <c r="L201" s="503" t="s">
        <v>1530</v>
      </c>
      <c r="M201" s="599" t="s">
        <v>100</v>
      </c>
      <c r="N201" s="600">
        <f t="shared" si="188"/>
        <v>15</v>
      </c>
      <c r="O201" s="601" t="s">
        <v>106</v>
      </c>
      <c r="P201" s="600">
        <f t="shared" si="189"/>
        <v>15</v>
      </c>
      <c r="Q201" s="601" t="s">
        <v>109</v>
      </c>
      <c r="R201" s="600">
        <f t="shared" si="190"/>
        <v>15</v>
      </c>
      <c r="S201" s="601" t="s">
        <v>112</v>
      </c>
      <c r="T201" s="600">
        <f t="shared" si="191"/>
        <v>15</v>
      </c>
      <c r="U201" s="601" t="s">
        <v>116</v>
      </c>
      <c r="V201" s="600">
        <f t="shared" si="192"/>
        <v>15</v>
      </c>
      <c r="W201" s="601" t="s">
        <v>119</v>
      </c>
      <c r="X201" s="600">
        <f t="shared" si="193"/>
        <v>15</v>
      </c>
      <c r="Y201" s="601" t="s">
        <v>122</v>
      </c>
      <c r="Z201" s="600">
        <f t="shared" si="194"/>
        <v>10</v>
      </c>
      <c r="AA201" s="602">
        <f t="shared" si="195"/>
        <v>100</v>
      </c>
      <c r="AB201" s="603" t="str">
        <f t="shared" si="196"/>
        <v>Fuerte</v>
      </c>
      <c r="AC201" s="604" t="s">
        <v>97</v>
      </c>
      <c r="AD201" s="605" t="str">
        <f t="shared" si="197"/>
        <v>Fuerte</v>
      </c>
      <c r="AE201" s="606" t="str">
        <f t="shared" si="198"/>
        <v>100</v>
      </c>
      <c r="AF201" s="647"/>
      <c r="AG201" s="678"/>
      <c r="AH201" s="653"/>
      <c r="AI201" s="610"/>
      <c r="AJ201" s="611"/>
      <c r="AK201" s="611"/>
      <c r="AL201" s="611"/>
      <c r="AM201" s="610"/>
      <c r="AN201" s="652"/>
      <c r="AO201" s="652"/>
      <c r="AP201" s="613"/>
      <c r="AQ201" s="614"/>
      <c r="AR201" s="614"/>
      <c r="AS201" s="615"/>
    </row>
    <row r="202" spans="2:45" s="60" customFormat="1" ht="89.25" hidden="1" x14ac:dyDescent="0.25">
      <c r="B202" s="634"/>
      <c r="C202" s="423"/>
      <c r="D202" s="594"/>
      <c r="E202" s="594"/>
      <c r="F202" s="628" t="s">
        <v>834</v>
      </c>
      <c r="G202" s="658" t="s">
        <v>1369</v>
      </c>
      <c r="H202" s="658" t="s">
        <v>1370</v>
      </c>
      <c r="I202" s="658" t="s">
        <v>1371</v>
      </c>
      <c r="J202" s="658" t="s">
        <v>1531</v>
      </c>
      <c r="K202" s="658" t="s">
        <v>1372</v>
      </c>
      <c r="L202" s="658" t="s">
        <v>1373</v>
      </c>
      <c r="M202" s="599" t="s">
        <v>100</v>
      </c>
      <c r="N202" s="600">
        <f t="shared" si="188"/>
        <v>15</v>
      </c>
      <c r="O202" s="601" t="s">
        <v>106</v>
      </c>
      <c r="P202" s="600">
        <f t="shared" si="189"/>
        <v>15</v>
      </c>
      <c r="Q202" s="601" t="s">
        <v>109</v>
      </c>
      <c r="R202" s="600">
        <f t="shared" si="190"/>
        <v>15</v>
      </c>
      <c r="S202" s="601" t="s">
        <v>112</v>
      </c>
      <c r="T202" s="600">
        <f t="shared" si="191"/>
        <v>15</v>
      </c>
      <c r="U202" s="601" t="s">
        <v>116</v>
      </c>
      <c r="V202" s="600">
        <f t="shared" si="192"/>
        <v>15</v>
      </c>
      <c r="W202" s="601" t="s">
        <v>119</v>
      </c>
      <c r="X202" s="600">
        <f t="shared" si="193"/>
        <v>15</v>
      </c>
      <c r="Y202" s="601" t="s">
        <v>122</v>
      </c>
      <c r="Z202" s="600">
        <f t="shared" si="194"/>
        <v>10</v>
      </c>
      <c r="AA202" s="602">
        <f t="shared" si="195"/>
        <v>100</v>
      </c>
      <c r="AB202" s="603" t="str">
        <f t="shared" si="196"/>
        <v>Fuerte</v>
      </c>
      <c r="AC202" s="604" t="s">
        <v>97</v>
      </c>
      <c r="AD202" s="605" t="str">
        <f t="shared" si="197"/>
        <v>Fuerte</v>
      </c>
      <c r="AE202" s="606" t="str">
        <f t="shared" si="198"/>
        <v>100</v>
      </c>
      <c r="AF202" s="647"/>
      <c r="AG202" s="678"/>
      <c r="AH202" s="653"/>
      <c r="AI202" s="610"/>
      <c r="AJ202" s="611"/>
      <c r="AK202" s="611"/>
      <c r="AL202" s="611"/>
      <c r="AM202" s="610"/>
      <c r="AN202" s="652"/>
      <c r="AO202" s="652"/>
      <c r="AP202" s="613"/>
      <c r="AQ202" s="614"/>
      <c r="AR202" s="614"/>
      <c r="AS202" s="615"/>
    </row>
    <row r="203" spans="2:45" s="60" customFormat="1" ht="38.25" hidden="1" x14ac:dyDescent="0.25">
      <c r="B203" s="634"/>
      <c r="C203" s="423"/>
      <c r="D203" s="594"/>
      <c r="E203" s="594"/>
      <c r="F203" s="628" t="s">
        <v>835</v>
      </c>
      <c r="G203" s="628" t="s">
        <v>429</v>
      </c>
      <c r="H203" s="683" t="s">
        <v>1532</v>
      </c>
      <c r="I203" s="683" t="s">
        <v>1533</v>
      </c>
      <c r="J203" s="628" t="s">
        <v>1534</v>
      </c>
      <c r="K203" s="683" t="s">
        <v>1535</v>
      </c>
      <c r="L203" s="683" t="s">
        <v>1112</v>
      </c>
      <c r="M203" s="599" t="s">
        <v>102</v>
      </c>
      <c r="N203" s="600">
        <f t="shared" si="188"/>
        <v>0</v>
      </c>
      <c r="O203" s="601" t="s">
        <v>107</v>
      </c>
      <c r="P203" s="600">
        <f t="shared" si="189"/>
        <v>0</v>
      </c>
      <c r="Q203" s="601" t="s">
        <v>110</v>
      </c>
      <c r="R203" s="600">
        <f t="shared" si="190"/>
        <v>0</v>
      </c>
      <c r="S203" s="601" t="s">
        <v>113</v>
      </c>
      <c r="T203" s="600">
        <f t="shared" si="191"/>
        <v>10</v>
      </c>
      <c r="U203" s="601" t="s">
        <v>117</v>
      </c>
      <c r="V203" s="600">
        <f t="shared" si="192"/>
        <v>0</v>
      </c>
      <c r="W203" s="601" t="s">
        <v>120</v>
      </c>
      <c r="X203" s="600">
        <f t="shared" si="193"/>
        <v>0</v>
      </c>
      <c r="Y203" s="601" t="s">
        <v>124</v>
      </c>
      <c r="Z203" s="600">
        <f t="shared" si="194"/>
        <v>0</v>
      </c>
      <c r="AA203" s="602">
        <f t="shared" si="195"/>
        <v>10</v>
      </c>
      <c r="AB203" s="603" t="str">
        <f t="shared" si="196"/>
        <v>Débil</v>
      </c>
      <c r="AC203" s="604" t="s">
        <v>103</v>
      </c>
      <c r="AD203" s="605" t="str">
        <f t="shared" si="197"/>
        <v>Débil</v>
      </c>
      <c r="AE203" s="606" t="str">
        <f t="shared" si="198"/>
        <v>0</v>
      </c>
      <c r="AF203" s="647"/>
      <c r="AG203" s="678"/>
      <c r="AH203" s="653"/>
      <c r="AI203" s="610"/>
      <c r="AJ203" s="611"/>
      <c r="AK203" s="611"/>
      <c r="AL203" s="611"/>
      <c r="AM203" s="610"/>
      <c r="AN203" s="652"/>
      <c r="AO203" s="652"/>
      <c r="AP203" s="613"/>
      <c r="AQ203" s="614"/>
      <c r="AR203" s="614"/>
      <c r="AS203" s="615"/>
    </row>
    <row r="204" spans="2:45" s="60" customFormat="1" ht="38.25" hidden="1" x14ac:dyDescent="0.25">
      <c r="B204" s="634"/>
      <c r="C204" s="423"/>
      <c r="D204" s="594"/>
      <c r="E204" s="594"/>
      <c r="F204" s="628" t="s">
        <v>836</v>
      </c>
      <c r="G204" s="628" t="s">
        <v>1006</v>
      </c>
      <c r="H204" s="628" t="s">
        <v>1536</v>
      </c>
      <c r="I204" s="628" t="s">
        <v>1537</v>
      </c>
      <c r="J204" s="628" t="s">
        <v>1538</v>
      </c>
      <c r="K204" s="628" t="s">
        <v>1008</v>
      </c>
      <c r="L204" s="659" t="s">
        <v>1539</v>
      </c>
      <c r="M204" s="599" t="s">
        <v>100</v>
      </c>
      <c r="N204" s="600">
        <f t="shared" si="188"/>
        <v>15</v>
      </c>
      <c r="O204" s="601" t="s">
        <v>106</v>
      </c>
      <c r="P204" s="600">
        <f t="shared" si="189"/>
        <v>15</v>
      </c>
      <c r="Q204" s="601" t="s">
        <v>109</v>
      </c>
      <c r="R204" s="600">
        <f t="shared" si="190"/>
        <v>15</v>
      </c>
      <c r="S204" s="601" t="s">
        <v>112</v>
      </c>
      <c r="T204" s="600">
        <f t="shared" si="191"/>
        <v>15</v>
      </c>
      <c r="U204" s="601" t="s">
        <v>116</v>
      </c>
      <c r="V204" s="600">
        <f t="shared" si="192"/>
        <v>15</v>
      </c>
      <c r="W204" s="601" t="s">
        <v>119</v>
      </c>
      <c r="X204" s="600">
        <f t="shared" si="193"/>
        <v>15</v>
      </c>
      <c r="Y204" s="601" t="s">
        <v>122</v>
      </c>
      <c r="Z204" s="600">
        <f t="shared" si="194"/>
        <v>10</v>
      </c>
      <c r="AA204" s="602">
        <f t="shared" si="195"/>
        <v>100</v>
      </c>
      <c r="AB204" s="603" t="str">
        <f t="shared" si="196"/>
        <v>Fuerte</v>
      </c>
      <c r="AC204" s="604" t="s">
        <v>97</v>
      </c>
      <c r="AD204" s="605" t="str">
        <f t="shared" si="197"/>
        <v>Fuerte</v>
      </c>
      <c r="AE204" s="606" t="str">
        <f t="shared" si="198"/>
        <v>100</v>
      </c>
      <c r="AF204" s="647"/>
      <c r="AG204" s="678"/>
      <c r="AH204" s="653"/>
      <c r="AI204" s="610"/>
      <c r="AJ204" s="611"/>
      <c r="AK204" s="611"/>
      <c r="AL204" s="611"/>
      <c r="AM204" s="610"/>
      <c r="AN204" s="652"/>
      <c r="AO204" s="652"/>
      <c r="AP204" s="613"/>
      <c r="AQ204" s="614"/>
      <c r="AR204" s="614"/>
      <c r="AS204" s="615"/>
    </row>
    <row r="205" spans="2:45" s="60" customFormat="1" ht="63.75" hidden="1" x14ac:dyDescent="0.25">
      <c r="B205" s="634"/>
      <c r="C205" s="423"/>
      <c r="D205" s="594"/>
      <c r="E205" s="594"/>
      <c r="F205" s="656" t="s">
        <v>1149</v>
      </c>
      <c r="G205" s="680" t="s">
        <v>435</v>
      </c>
      <c r="H205" s="680" t="s">
        <v>1540</v>
      </c>
      <c r="I205" s="680" t="s">
        <v>1541</v>
      </c>
      <c r="J205" s="680" t="s">
        <v>1542</v>
      </c>
      <c r="K205" s="680" t="s">
        <v>1543</v>
      </c>
      <c r="L205" s="680" t="s">
        <v>1544</v>
      </c>
      <c r="M205" s="599" t="s">
        <v>100</v>
      </c>
      <c r="N205" s="600">
        <f t="shared" si="188"/>
        <v>15</v>
      </c>
      <c r="O205" s="601" t="s">
        <v>106</v>
      </c>
      <c r="P205" s="600">
        <f t="shared" si="189"/>
        <v>15</v>
      </c>
      <c r="Q205" s="601" t="s">
        <v>109</v>
      </c>
      <c r="R205" s="600">
        <f t="shared" si="190"/>
        <v>15</v>
      </c>
      <c r="S205" s="601" t="s">
        <v>112</v>
      </c>
      <c r="T205" s="600">
        <f t="shared" si="191"/>
        <v>15</v>
      </c>
      <c r="U205" s="601" t="s">
        <v>116</v>
      </c>
      <c r="V205" s="600">
        <f t="shared" si="192"/>
        <v>15</v>
      </c>
      <c r="W205" s="601" t="s">
        <v>119</v>
      </c>
      <c r="X205" s="600">
        <f t="shared" si="193"/>
        <v>15</v>
      </c>
      <c r="Y205" s="601" t="s">
        <v>122</v>
      </c>
      <c r="Z205" s="600">
        <f t="shared" si="194"/>
        <v>10</v>
      </c>
      <c r="AA205" s="602">
        <f t="shared" si="195"/>
        <v>100</v>
      </c>
      <c r="AB205" s="603" t="str">
        <f t="shared" si="196"/>
        <v>Fuerte</v>
      </c>
      <c r="AC205" s="604" t="s">
        <v>97</v>
      </c>
      <c r="AD205" s="605" t="str">
        <f t="shared" si="197"/>
        <v>Fuerte</v>
      </c>
      <c r="AE205" s="606" t="str">
        <f t="shared" si="198"/>
        <v>100</v>
      </c>
      <c r="AF205" s="647"/>
      <c r="AG205" s="678"/>
      <c r="AH205" s="653"/>
      <c r="AI205" s="610"/>
      <c r="AJ205" s="611"/>
      <c r="AK205" s="611"/>
      <c r="AL205" s="611"/>
      <c r="AM205" s="610"/>
      <c r="AN205" s="652"/>
      <c r="AO205" s="652"/>
      <c r="AP205" s="613"/>
      <c r="AQ205" s="614"/>
      <c r="AR205" s="614"/>
      <c r="AS205" s="615"/>
    </row>
    <row r="206" spans="2:45" s="60" customFormat="1" ht="51" hidden="1" x14ac:dyDescent="0.25">
      <c r="B206" s="634"/>
      <c r="C206" s="423"/>
      <c r="D206" s="594"/>
      <c r="E206" s="594"/>
      <c r="F206" s="628" t="s">
        <v>1057</v>
      </c>
      <c r="G206" s="628" t="s">
        <v>978</v>
      </c>
      <c r="H206" s="628" t="s">
        <v>1545</v>
      </c>
      <c r="I206" s="628" t="s">
        <v>1481</v>
      </c>
      <c r="J206" s="628" t="s">
        <v>1482</v>
      </c>
      <c r="K206" s="628" t="s">
        <v>1483</v>
      </c>
      <c r="L206" s="628" t="s">
        <v>1056</v>
      </c>
      <c r="M206" s="599" t="s">
        <v>100</v>
      </c>
      <c r="N206" s="600">
        <f t="shared" si="188"/>
        <v>15</v>
      </c>
      <c r="O206" s="601" t="s">
        <v>106</v>
      </c>
      <c r="P206" s="600">
        <f t="shared" si="189"/>
        <v>15</v>
      </c>
      <c r="Q206" s="601" t="s">
        <v>109</v>
      </c>
      <c r="R206" s="600">
        <f t="shared" si="190"/>
        <v>15</v>
      </c>
      <c r="S206" s="601" t="s">
        <v>113</v>
      </c>
      <c r="T206" s="600">
        <f t="shared" si="191"/>
        <v>10</v>
      </c>
      <c r="U206" s="601" t="s">
        <v>116</v>
      </c>
      <c r="V206" s="600">
        <f t="shared" si="192"/>
        <v>15</v>
      </c>
      <c r="W206" s="601" t="s">
        <v>119</v>
      </c>
      <c r="X206" s="600">
        <f t="shared" si="193"/>
        <v>15</v>
      </c>
      <c r="Y206" s="601" t="s">
        <v>122</v>
      </c>
      <c r="Z206" s="600">
        <f t="shared" si="194"/>
        <v>10</v>
      </c>
      <c r="AA206" s="602">
        <f t="shared" si="195"/>
        <v>95</v>
      </c>
      <c r="AB206" s="603" t="str">
        <f t="shared" si="196"/>
        <v>Moderado</v>
      </c>
      <c r="AC206" s="604" t="s">
        <v>97</v>
      </c>
      <c r="AD206" s="605" t="str">
        <f t="shared" si="197"/>
        <v>Moderado</v>
      </c>
      <c r="AE206" s="606" t="str">
        <f t="shared" si="198"/>
        <v>50</v>
      </c>
      <c r="AF206" s="647"/>
      <c r="AG206" s="678"/>
      <c r="AH206" s="653"/>
      <c r="AI206" s="610"/>
      <c r="AJ206" s="611"/>
      <c r="AK206" s="611"/>
      <c r="AL206" s="611"/>
      <c r="AM206" s="610"/>
      <c r="AN206" s="652"/>
      <c r="AO206" s="652"/>
      <c r="AP206" s="613"/>
      <c r="AQ206" s="614"/>
      <c r="AR206" s="614"/>
      <c r="AS206" s="615"/>
    </row>
    <row r="207" spans="2:45" s="60" customFormat="1" ht="48" hidden="1" customHeight="1" x14ac:dyDescent="0.25">
      <c r="B207" s="634"/>
      <c r="C207" s="423"/>
      <c r="D207" s="594"/>
      <c r="E207" s="594"/>
      <c r="F207" s="628" t="s">
        <v>1546</v>
      </c>
      <c r="G207" s="628" t="s">
        <v>429</v>
      </c>
      <c r="H207" s="628" t="s">
        <v>1547</v>
      </c>
      <c r="I207" s="628" t="s">
        <v>1548</v>
      </c>
      <c r="J207" s="628" t="s">
        <v>1549</v>
      </c>
      <c r="K207" s="628" t="s">
        <v>1030</v>
      </c>
      <c r="L207" s="659" t="s">
        <v>1550</v>
      </c>
      <c r="M207" s="599" t="s">
        <v>100</v>
      </c>
      <c r="N207" s="600">
        <f t="shared" si="188"/>
        <v>15</v>
      </c>
      <c r="O207" s="601" t="s">
        <v>106</v>
      </c>
      <c r="P207" s="600">
        <f t="shared" si="189"/>
        <v>15</v>
      </c>
      <c r="Q207" s="601" t="s">
        <v>109</v>
      </c>
      <c r="R207" s="600">
        <f t="shared" si="190"/>
        <v>15</v>
      </c>
      <c r="S207" s="601" t="s">
        <v>112</v>
      </c>
      <c r="T207" s="600">
        <f t="shared" si="191"/>
        <v>15</v>
      </c>
      <c r="U207" s="601" t="s">
        <v>116</v>
      </c>
      <c r="V207" s="600">
        <f t="shared" si="192"/>
        <v>15</v>
      </c>
      <c r="W207" s="601" t="s">
        <v>119</v>
      </c>
      <c r="X207" s="600">
        <f t="shared" si="193"/>
        <v>15</v>
      </c>
      <c r="Y207" s="601" t="s">
        <v>122</v>
      </c>
      <c r="Z207" s="600">
        <f t="shared" si="194"/>
        <v>10</v>
      </c>
      <c r="AA207" s="602">
        <f t="shared" si="195"/>
        <v>100</v>
      </c>
      <c r="AB207" s="603" t="str">
        <f t="shared" si="196"/>
        <v>Fuerte</v>
      </c>
      <c r="AC207" s="604" t="s">
        <v>97</v>
      </c>
      <c r="AD207" s="605" t="str">
        <f t="shared" si="197"/>
        <v>Fuerte</v>
      </c>
      <c r="AE207" s="606" t="str">
        <f t="shared" si="198"/>
        <v>100</v>
      </c>
      <c r="AF207" s="647"/>
      <c r="AG207" s="678"/>
      <c r="AH207" s="653"/>
      <c r="AI207" s="610"/>
      <c r="AJ207" s="611"/>
      <c r="AK207" s="611"/>
      <c r="AL207" s="611"/>
      <c r="AM207" s="610"/>
      <c r="AN207" s="652"/>
      <c r="AO207" s="652"/>
      <c r="AP207" s="613"/>
      <c r="AQ207" s="614"/>
      <c r="AR207" s="614"/>
      <c r="AS207" s="615"/>
    </row>
    <row r="208" spans="2:45" s="60" customFormat="1" ht="51" hidden="1" x14ac:dyDescent="0.25">
      <c r="B208" s="634"/>
      <c r="C208" s="423"/>
      <c r="D208" s="594"/>
      <c r="E208" s="594"/>
      <c r="F208" s="671" t="s">
        <v>1551</v>
      </c>
      <c r="G208" s="671" t="s">
        <v>435</v>
      </c>
      <c r="H208" s="671" t="s">
        <v>919</v>
      </c>
      <c r="I208" s="671" t="s">
        <v>1527</v>
      </c>
      <c r="J208" s="671" t="s">
        <v>1528</v>
      </c>
      <c r="K208" s="671" t="s">
        <v>1529</v>
      </c>
      <c r="L208" s="671" t="s">
        <v>1530</v>
      </c>
      <c r="M208" s="599" t="s">
        <v>100</v>
      </c>
      <c r="N208" s="600">
        <f t="shared" si="188"/>
        <v>15</v>
      </c>
      <c r="O208" s="601" t="s">
        <v>106</v>
      </c>
      <c r="P208" s="600">
        <f t="shared" si="189"/>
        <v>15</v>
      </c>
      <c r="Q208" s="601" t="s">
        <v>109</v>
      </c>
      <c r="R208" s="600">
        <f t="shared" si="190"/>
        <v>15</v>
      </c>
      <c r="S208" s="601" t="s">
        <v>112</v>
      </c>
      <c r="T208" s="600">
        <f t="shared" si="191"/>
        <v>15</v>
      </c>
      <c r="U208" s="601" t="s">
        <v>116</v>
      </c>
      <c r="V208" s="600">
        <f t="shared" si="192"/>
        <v>15</v>
      </c>
      <c r="W208" s="601" t="s">
        <v>119</v>
      </c>
      <c r="X208" s="600">
        <f t="shared" si="193"/>
        <v>15</v>
      </c>
      <c r="Y208" s="601" t="s">
        <v>122</v>
      </c>
      <c r="Z208" s="600">
        <f t="shared" si="194"/>
        <v>10</v>
      </c>
      <c r="AA208" s="602">
        <f t="shared" si="195"/>
        <v>100</v>
      </c>
      <c r="AB208" s="603" t="str">
        <f t="shared" si="196"/>
        <v>Fuerte</v>
      </c>
      <c r="AC208" s="604" t="s">
        <v>97</v>
      </c>
      <c r="AD208" s="605" t="str">
        <f t="shared" si="197"/>
        <v>Fuerte</v>
      </c>
      <c r="AE208" s="606" t="str">
        <f t="shared" si="198"/>
        <v>100</v>
      </c>
      <c r="AF208" s="647"/>
      <c r="AG208" s="678"/>
      <c r="AH208" s="653"/>
      <c r="AI208" s="610"/>
      <c r="AJ208" s="611"/>
      <c r="AK208" s="611"/>
      <c r="AL208" s="611"/>
      <c r="AM208" s="610"/>
      <c r="AN208" s="652"/>
      <c r="AO208" s="652"/>
      <c r="AP208" s="613"/>
      <c r="AQ208" s="614"/>
      <c r="AR208" s="614"/>
      <c r="AS208" s="615"/>
    </row>
    <row r="209" spans="2:45" s="60" customFormat="1" ht="30" hidden="1" x14ac:dyDescent="0.25">
      <c r="B209" s="634"/>
      <c r="C209" s="423"/>
      <c r="D209" s="594"/>
      <c r="E209" s="594"/>
      <c r="F209" s="628" t="s">
        <v>838</v>
      </c>
      <c r="G209" s="628"/>
      <c r="H209" s="628"/>
      <c r="I209" s="628"/>
      <c r="J209" s="628"/>
      <c r="K209" s="628"/>
      <c r="L209" s="713" t="s">
        <v>1969</v>
      </c>
      <c r="M209" s="599"/>
      <c r="N209" s="600" t="b">
        <f t="shared" si="188"/>
        <v>0</v>
      </c>
      <c r="O209" s="601"/>
      <c r="P209" s="600" t="b">
        <f t="shared" si="189"/>
        <v>0</v>
      </c>
      <c r="Q209" s="601"/>
      <c r="R209" s="600" t="b">
        <f t="shared" si="190"/>
        <v>0</v>
      </c>
      <c r="S209" s="601"/>
      <c r="T209" s="600" t="b">
        <f t="shared" si="191"/>
        <v>0</v>
      </c>
      <c r="U209" s="601"/>
      <c r="V209" s="600" t="b">
        <f t="shared" si="192"/>
        <v>0</v>
      </c>
      <c r="W209" s="601"/>
      <c r="X209" s="600" t="b">
        <f t="shared" si="193"/>
        <v>0</v>
      </c>
      <c r="Y209" s="601"/>
      <c r="Z209" s="600" t="b">
        <f t="shared" si="194"/>
        <v>0</v>
      </c>
      <c r="AA209" s="602">
        <f t="shared" si="195"/>
        <v>0</v>
      </c>
      <c r="AB209" s="603" t="str">
        <f t="shared" si="196"/>
        <v>Débil</v>
      </c>
      <c r="AC209" s="604"/>
      <c r="AD209" s="605" t="str">
        <f t="shared" si="197"/>
        <v>Débil</v>
      </c>
      <c r="AE209" s="606" t="str">
        <f t="shared" si="198"/>
        <v>0</v>
      </c>
      <c r="AF209" s="647"/>
      <c r="AG209" s="678"/>
      <c r="AH209" s="653"/>
      <c r="AI209" s="610"/>
      <c r="AJ209" s="611"/>
      <c r="AK209" s="611"/>
      <c r="AL209" s="611"/>
      <c r="AM209" s="610"/>
      <c r="AN209" s="652"/>
      <c r="AO209" s="652"/>
      <c r="AP209" s="613"/>
      <c r="AQ209" s="614"/>
      <c r="AR209" s="614"/>
      <c r="AS209" s="615"/>
    </row>
    <row r="210" spans="2:45" s="60" customFormat="1" ht="38.25" hidden="1" x14ac:dyDescent="0.25">
      <c r="B210" s="634"/>
      <c r="C210" s="423"/>
      <c r="D210" s="594"/>
      <c r="E210" s="594"/>
      <c r="F210" s="628" t="s">
        <v>932</v>
      </c>
      <c r="G210" s="628" t="s">
        <v>429</v>
      </c>
      <c r="H210" s="628" t="s">
        <v>1552</v>
      </c>
      <c r="I210" s="628" t="s">
        <v>1553</v>
      </c>
      <c r="J210" s="628" t="s">
        <v>1303</v>
      </c>
      <c r="K210" s="628" t="s">
        <v>1301</v>
      </c>
      <c r="L210" s="628" t="s">
        <v>931</v>
      </c>
      <c r="M210" s="599" t="s">
        <v>100</v>
      </c>
      <c r="N210" s="600">
        <f t="shared" si="188"/>
        <v>15</v>
      </c>
      <c r="O210" s="601" t="s">
        <v>106</v>
      </c>
      <c r="P210" s="600">
        <f t="shared" si="189"/>
        <v>15</v>
      </c>
      <c r="Q210" s="601" t="s">
        <v>109</v>
      </c>
      <c r="R210" s="600">
        <f t="shared" si="190"/>
        <v>15</v>
      </c>
      <c r="S210" s="601" t="s">
        <v>112</v>
      </c>
      <c r="T210" s="600">
        <f t="shared" si="191"/>
        <v>15</v>
      </c>
      <c r="U210" s="601" t="s">
        <v>116</v>
      </c>
      <c r="V210" s="600">
        <f t="shared" si="192"/>
        <v>15</v>
      </c>
      <c r="W210" s="601" t="s">
        <v>119</v>
      </c>
      <c r="X210" s="600">
        <f t="shared" si="193"/>
        <v>15</v>
      </c>
      <c r="Y210" s="601" t="s">
        <v>122</v>
      </c>
      <c r="Z210" s="600">
        <f t="shared" si="194"/>
        <v>10</v>
      </c>
      <c r="AA210" s="602">
        <f t="shared" si="195"/>
        <v>100</v>
      </c>
      <c r="AB210" s="603" t="str">
        <f t="shared" si="196"/>
        <v>Fuerte</v>
      </c>
      <c r="AC210" s="604" t="s">
        <v>97</v>
      </c>
      <c r="AD210" s="605" t="str">
        <f t="shared" si="197"/>
        <v>Fuerte</v>
      </c>
      <c r="AE210" s="606" t="str">
        <f t="shared" si="198"/>
        <v>100</v>
      </c>
      <c r="AF210" s="647"/>
      <c r="AG210" s="678"/>
      <c r="AH210" s="653"/>
      <c r="AI210" s="610"/>
      <c r="AJ210" s="611"/>
      <c r="AK210" s="611"/>
      <c r="AL210" s="611"/>
      <c r="AM210" s="610"/>
      <c r="AN210" s="652"/>
      <c r="AO210" s="652"/>
      <c r="AP210" s="613"/>
      <c r="AQ210" s="614"/>
      <c r="AR210" s="614"/>
      <c r="AS210" s="615"/>
    </row>
    <row r="211" spans="2:45" s="60" customFormat="1" ht="76.5" hidden="1" x14ac:dyDescent="0.25">
      <c r="B211" s="634"/>
      <c r="C211" s="423"/>
      <c r="D211" s="594"/>
      <c r="E211" s="594"/>
      <c r="F211" s="628" t="s">
        <v>840</v>
      </c>
      <c r="G211" s="628" t="s">
        <v>639</v>
      </c>
      <c r="H211" s="628"/>
      <c r="I211" s="628" t="s">
        <v>1554</v>
      </c>
      <c r="J211" s="628"/>
      <c r="K211" s="628" t="s">
        <v>1081</v>
      </c>
      <c r="L211" s="628" t="s">
        <v>1554</v>
      </c>
      <c r="M211" s="599" t="s">
        <v>100</v>
      </c>
      <c r="N211" s="600">
        <f t="shared" si="188"/>
        <v>15</v>
      </c>
      <c r="O211" s="601" t="s">
        <v>106</v>
      </c>
      <c r="P211" s="600">
        <f t="shared" si="189"/>
        <v>15</v>
      </c>
      <c r="Q211" s="601" t="s">
        <v>109</v>
      </c>
      <c r="R211" s="600">
        <f t="shared" si="190"/>
        <v>15</v>
      </c>
      <c r="S211" s="601" t="s">
        <v>113</v>
      </c>
      <c r="T211" s="600">
        <f t="shared" si="191"/>
        <v>10</v>
      </c>
      <c r="U211" s="601" t="s">
        <v>116</v>
      </c>
      <c r="V211" s="600">
        <f t="shared" si="192"/>
        <v>15</v>
      </c>
      <c r="W211" s="601" t="s">
        <v>119</v>
      </c>
      <c r="X211" s="600">
        <f t="shared" si="193"/>
        <v>15</v>
      </c>
      <c r="Y211" s="601" t="s">
        <v>122</v>
      </c>
      <c r="Z211" s="600">
        <f t="shared" si="194"/>
        <v>10</v>
      </c>
      <c r="AA211" s="602">
        <f t="shared" si="195"/>
        <v>95</v>
      </c>
      <c r="AB211" s="603" t="str">
        <f t="shared" si="196"/>
        <v>Moderado</v>
      </c>
      <c r="AC211" s="604" t="s">
        <v>97</v>
      </c>
      <c r="AD211" s="605" t="str">
        <f t="shared" si="197"/>
        <v>Moderado</v>
      </c>
      <c r="AE211" s="606" t="str">
        <f t="shared" si="198"/>
        <v>50</v>
      </c>
      <c r="AF211" s="647"/>
      <c r="AG211" s="678"/>
      <c r="AH211" s="653"/>
      <c r="AI211" s="610"/>
      <c r="AJ211" s="611"/>
      <c r="AK211" s="611"/>
      <c r="AL211" s="611"/>
      <c r="AM211" s="610"/>
      <c r="AN211" s="652"/>
      <c r="AO211" s="652"/>
      <c r="AP211" s="613"/>
      <c r="AQ211" s="614"/>
      <c r="AR211" s="614"/>
      <c r="AS211" s="615"/>
    </row>
    <row r="212" spans="2:45" s="60" customFormat="1" ht="30" hidden="1" x14ac:dyDescent="0.25">
      <c r="B212" s="634"/>
      <c r="C212" s="423"/>
      <c r="D212" s="594"/>
      <c r="E212" s="594"/>
      <c r="F212" s="628" t="s">
        <v>841</v>
      </c>
      <c r="G212" s="628"/>
      <c r="H212" s="628"/>
      <c r="I212" s="628"/>
      <c r="J212" s="628"/>
      <c r="K212" s="628"/>
      <c r="L212" s="662" t="s">
        <v>991</v>
      </c>
      <c r="M212" s="599"/>
      <c r="N212" s="600" t="b">
        <f t="shared" si="188"/>
        <v>0</v>
      </c>
      <c r="O212" s="601"/>
      <c r="P212" s="600" t="b">
        <f t="shared" si="189"/>
        <v>0</v>
      </c>
      <c r="Q212" s="601"/>
      <c r="R212" s="600" t="b">
        <f t="shared" si="190"/>
        <v>0</v>
      </c>
      <c r="S212" s="601"/>
      <c r="T212" s="600" t="b">
        <f t="shared" si="191"/>
        <v>0</v>
      </c>
      <c r="U212" s="601"/>
      <c r="V212" s="600" t="b">
        <f t="shared" si="192"/>
        <v>0</v>
      </c>
      <c r="W212" s="601"/>
      <c r="X212" s="600" t="b">
        <f t="shared" si="193"/>
        <v>0</v>
      </c>
      <c r="Y212" s="601"/>
      <c r="Z212" s="600" t="b">
        <f t="shared" si="194"/>
        <v>0</v>
      </c>
      <c r="AA212" s="602">
        <f t="shared" si="195"/>
        <v>0</v>
      </c>
      <c r="AB212" s="603" t="str">
        <f t="shared" si="196"/>
        <v>Débil</v>
      </c>
      <c r="AC212" s="604"/>
      <c r="AD212" s="605" t="str">
        <f t="shared" si="197"/>
        <v>Débil</v>
      </c>
      <c r="AE212" s="606" t="str">
        <f t="shared" si="198"/>
        <v>0</v>
      </c>
      <c r="AF212" s="647"/>
      <c r="AG212" s="678"/>
      <c r="AH212" s="653"/>
      <c r="AI212" s="610"/>
      <c r="AJ212" s="611"/>
      <c r="AK212" s="611"/>
      <c r="AL212" s="611"/>
      <c r="AM212" s="610"/>
      <c r="AN212" s="652"/>
      <c r="AO212" s="652"/>
      <c r="AP212" s="613"/>
      <c r="AQ212" s="614"/>
      <c r="AR212" s="614"/>
      <c r="AS212" s="615"/>
    </row>
    <row r="213" spans="2:45" s="60" customFormat="1" ht="38.25" hidden="1" x14ac:dyDescent="0.25">
      <c r="B213" s="634"/>
      <c r="C213" s="423"/>
      <c r="D213" s="594"/>
      <c r="E213" s="594"/>
      <c r="F213" s="628" t="s">
        <v>1555</v>
      </c>
      <c r="G213" s="628" t="s">
        <v>435</v>
      </c>
      <c r="H213" s="628" t="s">
        <v>1556</v>
      </c>
      <c r="I213" s="628" t="s">
        <v>1557</v>
      </c>
      <c r="J213" s="628" t="s">
        <v>1159</v>
      </c>
      <c r="K213" s="628" t="s">
        <v>1558</v>
      </c>
      <c r="L213" s="659" t="s">
        <v>1559</v>
      </c>
      <c r="M213" s="599" t="s">
        <v>100</v>
      </c>
      <c r="N213" s="600">
        <f t="shared" si="188"/>
        <v>15</v>
      </c>
      <c r="O213" s="601" t="s">
        <v>106</v>
      </c>
      <c r="P213" s="600">
        <f t="shared" si="189"/>
        <v>15</v>
      </c>
      <c r="Q213" s="601" t="s">
        <v>109</v>
      </c>
      <c r="R213" s="600">
        <f t="shared" si="190"/>
        <v>15</v>
      </c>
      <c r="S213" s="601" t="s">
        <v>112</v>
      </c>
      <c r="T213" s="600">
        <f t="shared" si="191"/>
        <v>15</v>
      </c>
      <c r="U213" s="601" t="s">
        <v>116</v>
      </c>
      <c r="V213" s="600">
        <f t="shared" si="192"/>
        <v>15</v>
      </c>
      <c r="W213" s="601" t="s">
        <v>119</v>
      </c>
      <c r="X213" s="600">
        <f t="shared" si="193"/>
        <v>15</v>
      </c>
      <c r="Y213" s="601" t="s">
        <v>122</v>
      </c>
      <c r="Z213" s="600">
        <f t="shared" si="194"/>
        <v>10</v>
      </c>
      <c r="AA213" s="602">
        <f t="shared" si="195"/>
        <v>100</v>
      </c>
      <c r="AB213" s="603" t="str">
        <f t="shared" si="196"/>
        <v>Fuerte</v>
      </c>
      <c r="AC213" s="604" t="s">
        <v>97</v>
      </c>
      <c r="AD213" s="605" t="str">
        <f t="shared" si="197"/>
        <v>Fuerte</v>
      </c>
      <c r="AE213" s="606" t="str">
        <f t="shared" si="198"/>
        <v>100</v>
      </c>
      <c r="AF213" s="647"/>
      <c r="AG213" s="678"/>
      <c r="AH213" s="653"/>
      <c r="AI213" s="610"/>
      <c r="AJ213" s="611"/>
      <c r="AK213" s="611"/>
      <c r="AL213" s="611"/>
      <c r="AM213" s="610"/>
      <c r="AN213" s="652"/>
      <c r="AO213" s="652"/>
      <c r="AP213" s="613"/>
      <c r="AQ213" s="614"/>
      <c r="AR213" s="614"/>
      <c r="AS213" s="615"/>
    </row>
    <row r="214" spans="2:45" s="60" customFormat="1" ht="30" hidden="1" x14ac:dyDescent="0.25">
      <c r="B214" s="634"/>
      <c r="C214" s="423"/>
      <c r="D214" s="594"/>
      <c r="E214" s="594"/>
      <c r="F214" s="628" t="s">
        <v>598</v>
      </c>
      <c r="G214" s="628"/>
      <c r="H214" s="628"/>
      <c r="I214" s="628"/>
      <c r="J214" s="628"/>
      <c r="K214" s="628"/>
      <c r="L214" s="714" t="s">
        <v>939</v>
      </c>
      <c r="M214" s="599"/>
      <c r="N214" s="600" t="b">
        <f t="shared" si="188"/>
        <v>0</v>
      </c>
      <c r="O214" s="601"/>
      <c r="P214" s="600" t="b">
        <f t="shared" si="189"/>
        <v>0</v>
      </c>
      <c r="Q214" s="601"/>
      <c r="R214" s="600" t="b">
        <f t="shared" si="190"/>
        <v>0</v>
      </c>
      <c r="S214" s="601"/>
      <c r="T214" s="600" t="b">
        <f t="shared" si="191"/>
        <v>0</v>
      </c>
      <c r="U214" s="601"/>
      <c r="V214" s="600" t="b">
        <f t="shared" si="192"/>
        <v>0</v>
      </c>
      <c r="W214" s="601"/>
      <c r="X214" s="600" t="b">
        <f t="shared" si="193"/>
        <v>0</v>
      </c>
      <c r="Y214" s="601"/>
      <c r="Z214" s="600" t="b">
        <f t="shared" si="194"/>
        <v>0</v>
      </c>
      <c r="AA214" s="602">
        <f t="shared" si="195"/>
        <v>0</v>
      </c>
      <c r="AB214" s="603" t="str">
        <f t="shared" si="196"/>
        <v>Débil</v>
      </c>
      <c r="AC214" s="604"/>
      <c r="AD214" s="605" t="str">
        <f t="shared" si="197"/>
        <v>Débil</v>
      </c>
      <c r="AE214" s="606" t="str">
        <f t="shared" si="198"/>
        <v>0</v>
      </c>
      <c r="AF214" s="647"/>
      <c r="AG214" s="678"/>
      <c r="AH214" s="653"/>
      <c r="AI214" s="610"/>
      <c r="AJ214" s="611"/>
      <c r="AK214" s="611"/>
      <c r="AL214" s="611"/>
      <c r="AM214" s="610"/>
      <c r="AN214" s="652"/>
      <c r="AO214" s="652"/>
      <c r="AP214" s="613"/>
      <c r="AQ214" s="614"/>
      <c r="AR214" s="614"/>
      <c r="AS214" s="615"/>
    </row>
    <row r="215" spans="2:45" s="60" customFormat="1" ht="38.25" hidden="1" x14ac:dyDescent="0.25">
      <c r="B215" s="634"/>
      <c r="C215" s="423"/>
      <c r="D215" s="594"/>
      <c r="E215" s="594"/>
      <c r="F215" s="628" t="s">
        <v>843</v>
      </c>
      <c r="G215" s="671" t="s">
        <v>618</v>
      </c>
      <c r="H215" s="503" t="s">
        <v>1187</v>
      </c>
      <c r="I215" s="503" t="s">
        <v>1188</v>
      </c>
      <c r="J215" s="503" t="s">
        <v>1560</v>
      </c>
      <c r="K215" s="503" t="s">
        <v>1189</v>
      </c>
      <c r="L215" s="503" t="s">
        <v>1190</v>
      </c>
      <c r="M215" s="599" t="s">
        <v>100</v>
      </c>
      <c r="N215" s="600">
        <f t="shared" si="188"/>
        <v>15</v>
      </c>
      <c r="O215" s="601" t="s">
        <v>106</v>
      </c>
      <c r="P215" s="600">
        <f t="shared" si="189"/>
        <v>15</v>
      </c>
      <c r="Q215" s="601" t="s">
        <v>109</v>
      </c>
      <c r="R215" s="600">
        <f t="shared" si="190"/>
        <v>15</v>
      </c>
      <c r="S215" s="601" t="s">
        <v>112</v>
      </c>
      <c r="T215" s="600">
        <f t="shared" si="191"/>
        <v>15</v>
      </c>
      <c r="U215" s="601" t="s">
        <v>648</v>
      </c>
      <c r="V215" s="600">
        <f t="shared" si="192"/>
        <v>15</v>
      </c>
      <c r="W215" s="601" t="s">
        <v>119</v>
      </c>
      <c r="X215" s="600">
        <f t="shared" si="193"/>
        <v>15</v>
      </c>
      <c r="Y215" s="601" t="s">
        <v>122</v>
      </c>
      <c r="Z215" s="600">
        <f t="shared" si="194"/>
        <v>10</v>
      </c>
      <c r="AA215" s="602">
        <f t="shared" si="195"/>
        <v>100</v>
      </c>
      <c r="AB215" s="603" t="str">
        <f t="shared" si="196"/>
        <v>Fuerte</v>
      </c>
      <c r="AC215" s="604" t="s">
        <v>97</v>
      </c>
      <c r="AD215" s="605" t="str">
        <f t="shared" si="197"/>
        <v>Fuerte</v>
      </c>
      <c r="AE215" s="606" t="str">
        <f t="shared" si="198"/>
        <v>100</v>
      </c>
      <c r="AF215" s="647"/>
      <c r="AG215" s="678"/>
      <c r="AH215" s="653"/>
      <c r="AI215" s="610"/>
      <c r="AJ215" s="611"/>
      <c r="AK215" s="611"/>
      <c r="AL215" s="611"/>
      <c r="AM215" s="610"/>
      <c r="AN215" s="652"/>
      <c r="AO215" s="652"/>
      <c r="AP215" s="613"/>
      <c r="AQ215" s="614"/>
      <c r="AR215" s="614"/>
      <c r="AS215" s="615"/>
    </row>
    <row r="216" spans="2:45" s="60" customFormat="1" ht="38.25" hidden="1" x14ac:dyDescent="0.25">
      <c r="B216" s="634"/>
      <c r="C216" s="423"/>
      <c r="D216" s="594"/>
      <c r="E216" s="594"/>
      <c r="F216" s="628" t="s">
        <v>1925</v>
      </c>
      <c r="G216" s="628" t="s">
        <v>1926</v>
      </c>
      <c r="H216" s="628" t="s">
        <v>1927</v>
      </c>
      <c r="I216" s="628" t="s">
        <v>1928</v>
      </c>
      <c r="J216" s="628" t="s">
        <v>1929</v>
      </c>
      <c r="K216" s="628" t="s">
        <v>1930</v>
      </c>
      <c r="L216" s="659" t="s">
        <v>1931</v>
      </c>
      <c r="M216" s="599" t="s">
        <v>100</v>
      </c>
      <c r="N216" s="600">
        <f t="shared" si="188"/>
        <v>15</v>
      </c>
      <c r="O216" s="601" t="s">
        <v>106</v>
      </c>
      <c r="P216" s="600">
        <f t="shared" si="189"/>
        <v>15</v>
      </c>
      <c r="Q216" s="601" t="s">
        <v>109</v>
      </c>
      <c r="R216" s="600">
        <f t="shared" si="190"/>
        <v>15</v>
      </c>
      <c r="S216" s="601" t="s">
        <v>113</v>
      </c>
      <c r="T216" s="600">
        <f t="shared" si="191"/>
        <v>10</v>
      </c>
      <c r="U216" s="601" t="s">
        <v>116</v>
      </c>
      <c r="V216" s="600">
        <f t="shared" si="192"/>
        <v>15</v>
      </c>
      <c r="W216" s="601" t="s">
        <v>119</v>
      </c>
      <c r="X216" s="600">
        <f t="shared" si="193"/>
        <v>15</v>
      </c>
      <c r="Y216" s="601" t="s">
        <v>122</v>
      </c>
      <c r="Z216" s="600">
        <f t="shared" si="194"/>
        <v>10</v>
      </c>
      <c r="AA216" s="602">
        <f t="shared" si="195"/>
        <v>95</v>
      </c>
      <c r="AB216" s="603" t="str">
        <f t="shared" si="196"/>
        <v>Moderado</v>
      </c>
      <c r="AC216" s="604" t="s">
        <v>97</v>
      </c>
      <c r="AD216" s="605" t="str">
        <f t="shared" si="197"/>
        <v>Moderado</v>
      </c>
      <c r="AE216" s="606" t="str">
        <f t="shared" si="198"/>
        <v>50</v>
      </c>
      <c r="AF216" s="647"/>
      <c r="AG216" s="678"/>
      <c r="AH216" s="653"/>
      <c r="AI216" s="610"/>
      <c r="AJ216" s="611"/>
      <c r="AK216" s="611"/>
      <c r="AL216" s="611"/>
      <c r="AM216" s="610"/>
      <c r="AN216" s="652"/>
      <c r="AO216" s="652"/>
      <c r="AP216" s="613"/>
      <c r="AQ216" s="614"/>
      <c r="AR216" s="614"/>
      <c r="AS216" s="615"/>
    </row>
    <row r="217" spans="2:45" s="60" customFormat="1" ht="57" hidden="1" customHeight="1" x14ac:dyDescent="0.25">
      <c r="B217" s="634"/>
      <c r="C217" s="423"/>
      <c r="D217" s="594"/>
      <c r="E217" s="594"/>
      <c r="F217" s="691" t="s">
        <v>1561</v>
      </c>
      <c r="G217" s="628" t="s">
        <v>429</v>
      </c>
      <c r="H217" s="628" t="s">
        <v>941</v>
      </c>
      <c r="I217" s="628" t="s">
        <v>1562</v>
      </c>
      <c r="J217" s="628" t="s">
        <v>1563</v>
      </c>
      <c r="K217" s="628" t="s">
        <v>1564</v>
      </c>
      <c r="L217" s="517" t="s">
        <v>1565</v>
      </c>
      <c r="M217" s="599" t="s">
        <v>100</v>
      </c>
      <c r="N217" s="600">
        <f t="shared" si="188"/>
        <v>15</v>
      </c>
      <c r="O217" s="601" t="s">
        <v>106</v>
      </c>
      <c r="P217" s="600">
        <f t="shared" si="189"/>
        <v>15</v>
      </c>
      <c r="Q217" s="601" t="s">
        <v>109</v>
      </c>
      <c r="R217" s="600">
        <f t="shared" si="190"/>
        <v>15</v>
      </c>
      <c r="S217" s="601" t="s">
        <v>113</v>
      </c>
      <c r="T217" s="600">
        <f t="shared" si="191"/>
        <v>10</v>
      </c>
      <c r="U217" s="601" t="s">
        <v>116</v>
      </c>
      <c r="V217" s="600">
        <f t="shared" si="192"/>
        <v>15</v>
      </c>
      <c r="W217" s="601" t="s">
        <v>119</v>
      </c>
      <c r="X217" s="600">
        <f t="shared" si="193"/>
        <v>15</v>
      </c>
      <c r="Y217" s="601" t="s">
        <v>122</v>
      </c>
      <c r="Z217" s="600">
        <f t="shared" si="194"/>
        <v>10</v>
      </c>
      <c r="AA217" s="602">
        <f t="shared" si="195"/>
        <v>95</v>
      </c>
      <c r="AB217" s="603" t="str">
        <f t="shared" si="196"/>
        <v>Moderado</v>
      </c>
      <c r="AC217" s="604" t="s">
        <v>97</v>
      </c>
      <c r="AD217" s="605" t="str">
        <f t="shared" si="197"/>
        <v>Moderado</v>
      </c>
      <c r="AE217" s="606" t="str">
        <f t="shared" si="198"/>
        <v>50</v>
      </c>
      <c r="AF217" s="647"/>
      <c r="AG217" s="678"/>
      <c r="AH217" s="653"/>
      <c r="AI217" s="610"/>
      <c r="AJ217" s="611"/>
      <c r="AK217" s="611"/>
      <c r="AL217" s="611"/>
      <c r="AM217" s="610"/>
      <c r="AN217" s="652"/>
      <c r="AO217" s="652"/>
      <c r="AP217" s="613"/>
      <c r="AQ217" s="614"/>
      <c r="AR217" s="614"/>
      <c r="AS217" s="615"/>
    </row>
    <row r="218" spans="2:45" s="60" customFormat="1" ht="30" hidden="1" x14ac:dyDescent="0.25">
      <c r="B218" s="634"/>
      <c r="C218" s="423"/>
      <c r="D218" s="594"/>
      <c r="E218" s="594"/>
      <c r="F218" s="628" t="s">
        <v>1566</v>
      </c>
      <c r="G218" s="628" t="s">
        <v>435</v>
      </c>
      <c r="H218" s="628" t="s">
        <v>1567</v>
      </c>
      <c r="I218" s="628" t="s">
        <v>1568</v>
      </c>
      <c r="J218" s="628" t="s">
        <v>1569</v>
      </c>
      <c r="K218" s="628" t="s">
        <v>1126</v>
      </c>
      <c r="L218" s="659" t="s">
        <v>1127</v>
      </c>
      <c r="M218" s="599" t="s">
        <v>100</v>
      </c>
      <c r="N218" s="600">
        <f t="shared" si="188"/>
        <v>15</v>
      </c>
      <c r="O218" s="601" t="s">
        <v>106</v>
      </c>
      <c r="P218" s="600">
        <f t="shared" si="189"/>
        <v>15</v>
      </c>
      <c r="Q218" s="601" t="s">
        <v>109</v>
      </c>
      <c r="R218" s="600">
        <f t="shared" si="190"/>
        <v>15</v>
      </c>
      <c r="S218" s="601" t="s">
        <v>112</v>
      </c>
      <c r="T218" s="600">
        <f t="shared" si="191"/>
        <v>15</v>
      </c>
      <c r="U218" s="601" t="s">
        <v>116</v>
      </c>
      <c r="V218" s="600">
        <f t="shared" si="192"/>
        <v>15</v>
      </c>
      <c r="W218" s="601" t="s">
        <v>119</v>
      </c>
      <c r="X218" s="600">
        <f t="shared" si="193"/>
        <v>15</v>
      </c>
      <c r="Y218" s="601" t="s">
        <v>122</v>
      </c>
      <c r="Z218" s="600">
        <f t="shared" si="194"/>
        <v>10</v>
      </c>
      <c r="AA218" s="602">
        <f t="shared" si="195"/>
        <v>100</v>
      </c>
      <c r="AB218" s="603" t="str">
        <f t="shared" si="196"/>
        <v>Fuerte</v>
      </c>
      <c r="AC218" s="604" t="s">
        <v>97</v>
      </c>
      <c r="AD218" s="605" t="str">
        <f t="shared" si="197"/>
        <v>Fuerte</v>
      </c>
      <c r="AE218" s="606" t="str">
        <f t="shared" si="198"/>
        <v>100</v>
      </c>
      <c r="AF218" s="647"/>
      <c r="AG218" s="678"/>
      <c r="AH218" s="653"/>
      <c r="AI218" s="610"/>
      <c r="AJ218" s="611"/>
      <c r="AK218" s="611"/>
      <c r="AL218" s="611"/>
      <c r="AM218" s="610"/>
      <c r="AN218" s="652"/>
      <c r="AO218" s="652"/>
      <c r="AP218" s="613"/>
      <c r="AQ218" s="614"/>
      <c r="AR218" s="614"/>
      <c r="AS218" s="615"/>
    </row>
    <row r="219" spans="2:45" s="60" customFormat="1" ht="63.75" hidden="1" x14ac:dyDescent="0.25">
      <c r="B219" s="634"/>
      <c r="C219" s="423"/>
      <c r="D219" s="594"/>
      <c r="E219" s="594"/>
      <c r="F219" s="683" t="s">
        <v>606</v>
      </c>
      <c r="G219" s="683" t="s">
        <v>435</v>
      </c>
      <c r="H219" s="683" t="s">
        <v>1540</v>
      </c>
      <c r="I219" s="683" t="s">
        <v>1570</v>
      </c>
      <c r="J219" s="683" t="s">
        <v>1542</v>
      </c>
      <c r="K219" s="683" t="s">
        <v>1543</v>
      </c>
      <c r="L219" s="683" t="s">
        <v>1571</v>
      </c>
      <c r="M219" s="599" t="s">
        <v>100</v>
      </c>
      <c r="N219" s="600">
        <f t="shared" si="188"/>
        <v>15</v>
      </c>
      <c r="O219" s="601" t="s">
        <v>106</v>
      </c>
      <c r="P219" s="600">
        <f t="shared" si="189"/>
        <v>15</v>
      </c>
      <c r="Q219" s="601" t="s">
        <v>109</v>
      </c>
      <c r="R219" s="600">
        <f t="shared" si="190"/>
        <v>15</v>
      </c>
      <c r="S219" s="601" t="s">
        <v>112</v>
      </c>
      <c r="T219" s="600">
        <f t="shared" si="191"/>
        <v>15</v>
      </c>
      <c r="U219" s="601" t="s">
        <v>116</v>
      </c>
      <c r="V219" s="600">
        <f t="shared" si="192"/>
        <v>15</v>
      </c>
      <c r="W219" s="601" t="s">
        <v>119</v>
      </c>
      <c r="X219" s="600">
        <f t="shared" si="193"/>
        <v>15</v>
      </c>
      <c r="Y219" s="601" t="s">
        <v>122</v>
      </c>
      <c r="Z219" s="600">
        <f t="shared" si="194"/>
        <v>10</v>
      </c>
      <c r="AA219" s="602">
        <f t="shared" si="195"/>
        <v>100</v>
      </c>
      <c r="AB219" s="603" t="str">
        <f t="shared" si="196"/>
        <v>Fuerte</v>
      </c>
      <c r="AC219" s="604" t="s">
        <v>97</v>
      </c>
      <c r="AD219" s="605" t="str">
        <f t="shared" si="197"/>
        <v>Fuerte</v>
      </c>
      <c r="AE219" s="606" t="str">
        <f t="shared" si="198"/>
        <v>100</v>
      </c>
      <c r="AF219" s="647"/>
      <c r="AG219" s="678"/>
      <c r="AH219" s="653"/>
      <c r="AI219" s="610"/>
      <c r="AJ219" s="611"/>
      <c r="AK219" s="611"/>
      <c r="AL219" s="611"/>
      <c r="AM219" s="610"/>
      <c r="AN219" s="652"/>
      <c r="AO219" s="652"/>
      <c r="AP219" s="613"/>
      <c r="AQ219" s="614"/>
      <c r="AR219" s="614"/>
      <c r="AS219" s="615"/>
    </row>
    <row r="220" spans="2:45" s="60" customFormat="1" ht="127.5" hidden="1" x14ac:dyDescent="0.25">
      <c r="B220" s="634"/>
      <c r="C220" s="423"/>
      <c r="D220" s="594"/>
      <c r="E220" s="594"/>
      <c r="F220" s="628" t="s">
        <v>846</v>
      </c>
      <c r="G220" s="628" t="s">
        <v>468</v>
      </c>
      <c r="H220" s="628" t="s">
        <v>1572</v>
      </c>
      <c r="I220" s="628" t="s">
        <v>1573</v>
      </c>
      <c r="J220" s="628" t="s">
        <v>1574</v>
      </c>
      <c r="K220" s="628" t="s">
        <v>1102</v>
      </c>
      <c r="L220" s="628" t="s">
        <v>1103</v>
      </c>
      <c r="M220" s="599" t="s">
        <v>644</v>
      </c>
      <c r="N220" s="600">
        <f t="shared" si="188"/>
        <v>15</v>
      </c>
      <c r="O220" s="601" t="s">
        <v>645</v>
      </c>
      <c r="P220" s="600">
        <f t="shared" si="189"/>
        <v>15</v>
      </c>
      <c r="Q220" s="601" t="s">
        <v>646</v>
      </c>
      <c r="R220" s="600">
        <f t="shared" si="190"/>
        <v>15</v>
      </c>
      <c r="S220" s="601" t="s">
        <v>647</v>
      </c>
      <c r="T220" s="600">
        <f t="shared" si="191"/>
        <v>15</v>
      </c>
      <c r="U220" s="601" t="s">
        <v>648</v>
      </c>
      <c r="V220" s="600">
        <f t="shared" si="192"/>
        <v>15</v>
      </c>
      <c r="W220" s="601" t="s">
        <v>649</v>
      </c>
      <c r="X220" s="600">
        <f t="shared" si="193"/>
        <v>15</v>
      </c>
      <c r="Y220" s="601" t="s">
        <v>650</v>
      </c>
      <c r="Z220" s="600">
        <f t="shared" si="194"/>
        <v>10</v>
      </c>
      <c r="AA220" s="602">
        <f t="shared" si="195"/>
        <v>100</v>
      </c>
      <c r="AB220" s="603" t="str">
        <f t="shared" si="196"/>
        <v>Fuerte</v>
      </c>
      <c r="AC220" s="604" t="s">
        <v>97</v>
      </c>
      <c r="AD220" s="605" t="str">
        <f t="shared" si="197"/>
        <v>Fuerte</v>
      </c>
      <c r="AE220" s="606" t="str">
        <f t="shared" si="198"/>
        <v>100</v>
      </c>
      <c r="AF220" s="647"/>
      <c r="AG220" s="678"/>
      <c r="AH220" s="653"/>
      <c r="AI220" s="610"/>
      <c r="AJ220" s="611"/>
      <c r="AK220" s="611"/>
      <c r="AL220" s="611"/>
      <c r="AM220" s="610"/>
      <c r="AN220" s="652"/>
      <c r="AO220" s="652"/>
      <c r="AP220" s="613"/>
      <c r="AQ220" s="614"/>
      <c r="AR220" s="614"/>
      <c r="AS220" s="615"/>
    </row>
    <row r="221" spans="2:45" s="60" customFormat="1" ht="38.25" hidden="1" x14ac:dyDescent="0.25">
      <c r="B221" s="634"/>
      <c r="C221" s="423"/>
      <c r="D221" s="594"/>
      <c r="E221" s="594"/>
      <c r="F221" s="665" t="s">
        <v>966</v>
      </c>
      <c r="G221" s="671" t="s">
        <v>429</v>
      </c>
      <c r="H221" s="671" t="s">
        <v>1552</v>
      </c>
      <c r="I221" s="671" t="s">
        <v>1575</v>
      </c>
      <c r="J221" s="671" t="s">
        <v>1303</v>
      </c>
      <c r="K221" s="671" t="s">
        <v>1301</v>
      </c>
      <c r="L221" s="671" t="s">
        <v>1576</v>
      </c>
      <c r="M221" s="599" t="s">
        <v>100</v>
      </c>
      <c r="N221" s="600">
        <f t="shared" si="188"/>
        <v>15</v>
      </c>
      <c r="O221" s="601" t="s">
        <v>106</v>
      </c>
      <c r="P221" s="600">
        <f t="shared" si="189"/>
        <v>15</v>
      </c>
      <c r="Q221" s="601" t="s">
        <v>109</v>
      </c>
      <c r="R221" s="600">
        <f t="shared" si="190"/>
        <v>15</v>
      </c>
      <c r="S221" s="601" t="s">
        <v>112</v>
      </c>
      <c r="T221" s="600">
        <f t="shared" si="191"/>
        <v>15</v>
      </c>
      <c r="U221" s="601" t="s">
        <v>116</v>
      </c>
      <c r="V221" s="600">
        <f t="shared" si="192"/>
        <v>15</v>
      </c>
      <c r="W221" s="601" t="s">
        <v>119</v>
      </c>
      <c r="X221" s="600">
        <f t="shared" si="193"/>
        <v>15</v>
      </c>
      <c r="Y221" s="601" t="s">
        <v>122</v>
      </c>
      <c r="Z221" s="600">
        <f t="shared" si="194"/>
        <v>10</v>
      </c>
      <c r="AA221" s="602">
        <f t="shared" si="195"/>
        <v>100</v>
      </c>
      <c r="AB221" s="603" t="str">
        <f t="shared" si="196"/>
        <v>Fuerte</v>
      </c>
      <c r="AC221" s="604" t="s">
        <v>97</v>
      </c>
      <c r="AD221" s="605" t="str">
        <f t="shared" si="197"/>
        <v>Fuerte</v>
      </c>
      <c r="AE221" s="606" t="str">
        <f t="shared" si="198"/>
        <v>100</v>
      </c>
      <c r="AF221" s="647"/>
      <c r="AG221" s="678"/>
      <c r="AH221" s="653"/>
      <c r="AI221" s="610"/>
      <c r="AJ221" s="611"/>
      <c r="AK221" s="611"/>
      <c r="AL221" s="611"/>
      <c r="AM221" s="610"/>
      <c r="AN221" s="652"/>
      <c r="AO221" s="652"/>
      <c r="AP221" s="613"/>
      <c r="AQ221" s="614"/>
      <c r="AR221" s="614"/>
      <c r="AS221" s="615"/>
    </row>
    <row r="222" spans="2:45" s="60" customFormat="1" ht="63.75" hidden="1" x14ac:dyDescent="0.25">
      <c r="B222" s="634"/>
      <c r="C222" s="423"/>
      <c r="D222" s="594"/>
      <c r="E222" s="594"/>
      <c r="F222" s="628" t="s">
        <v>848</v>
      </c>
      <c r="G222" s="628" t="s">
        <v>435</v>
      </c>
      <c r="H222" s="628"/>
      <c r="I222" s="628"/>
      <c r="J222" s="628"/>
      <c r="K222" s="628" t="s">
        <v>1577</v>
      </c>
      <c r="L222" s="659" t="s">
        <v>1578</v>
      </c>
      <c r="M222" s="599" t="s">
        <v>102</v>
      </c>
      <c r="N222" s="600">
        <f t="shared" si="188"/>
        <v>0</v>
      </c>
      <c r="O222" s="601" t="s">
        <v>107</v>
      </c>
      <c r="P222" s="600">
        <f t="shared" si="189"/>
        <v>0</v>
      </c>
      <c r="Q222" s="601" t="s">
        <v>110</v>
      </c>
      <c r="R222" s="600">
        <f t="shared" si="190"/>
        <v>0</v>
      </c>
      <c r="S222" s="601" t="s">
        <v>114</v>
      </c>
      <c r="T222" s="600">
        <f t="shared" si="191"/>
        <v>0</v>
      </c>
      <c r="U222" s="601" t="s">
        <v>117</v>
      </c>
      <c r="V222" s="600">
        <f t="shared" si="192"/>
        <v>0</v>
      </c>
      <c r="W222" s="601" t="s">
        <v>120</v>
      </c>
      <c r="X222" s="600">
        <f t="shared" si="193"/>
        <v>0</v>
      </c>
      <c r="Y222" s="601" t="s">
        <v>124</v>
      </c>
      <c r="Z222" s="600">
        <f t="shared" si="194"/>
        <v>0</v>
      </c>
      <c r="AA222" s="602">
        <f t="shared" si="195"/>
        <v>0</v>
      </c>
      <c r="AB222" s="603" t="str">
        <f t="shared" si="196"/>
        <v>Débil</v>
      </c>
      <c r="AC222" s="604" t="s">
        <v>103</v>
      </c>
      <c r="AD222" s="605" t="str">
        <f t="shared" si="197"/>
        <v>Débil</v>
      </c>
      <c r="AE222" s="606" t="str">
        <f t="shared" si="198"/>
        <v>0</v>
      </c>
      <c r="AF222" s="647"/>
      <c r="AG222" s="678"/>
      <c r="AH222" s="653"/>
      <c r="AI222" s="610"/>
      <c r="AJ222" s="611"/>
      <c r="AK222" s="611"/>
      <c r="AL222" s="611"/>
      <c r="AM222" s="610"/>
      <c r="AN222" s="652"/>
      <c r="AO222" s="652"/>
      <c r="AP222" s="613"/>
      <c r="AQ222" s="614"/>
      <c r="AR222" s="614"/>
      <c r="AS222" s="615"/>
    </row>
    <row r="223" spans="2:45" s="60" customFormat="1" ht="63.75" hidden="1" x14ac:dyDescent="0.25">
      <c r="B223" s="634"/>
      <c r="C223" s="423"/>
      <c r="D223" s="594"/>
      <c r="E223" s="594"/>
      <c r="F223" s="683" t="s">
        <v>975</v>
      </c>
      <c r="G223" s="683" t="s">
        <v>970</v>
      </c>
      <c r="H223" s="683" t="s">
        <v>974</v>
      </c>
      <c r="I223" s="683" t="s">
        <v>1579</v>
      </c>
      <c r="J223" s="683" t="s">
        <v>1514</v>
      </c>
      <c r="K223" s="683" t="s">
        <v>972</v>
      </c>
      <c r="L223" s="683" t="s">
        <v>1515</v>
      </c>
      <c r="M223" s="599" t="s">
        <v>100</v>
      </c>
      <c r="N223" s="600">
        <f t="shared" si="188"/>
        <v>15</v>
      </c>
      <c r="O223" s="601" t="s">
        <v>106</v>
      </c>
      <c r="P223" s="600">
        <f t="shared" si="189"/>
        <v>15</v>
      </c>
      <c r="Q223" s="601" t="s">
        <v>109</v>
      </c>
      <c r="R223" s="600">
        <f t="shared" si="190"/>
        <v>15</v>
      </c>
      <c r="S223" s="601" t="s">
        <v>112</v>
      </c>
      <c r="T223" s="600">
        <f t="shared" si="191"/>
        <v>15</v>
      </c>
      <c r="U223" s="601" t="s">
        <v>116</v>
      </c>
      <c r="V223" s="600">
        <f t="shared" si="192"/>
        <v>15</v>
      </c>
      <c r="W223" s="601" t="s">
        <v>119</v>
      </c>
      <c r="X223" s="600">
        <f t="shared" si="193"/>
        <v>15</v>
      </c>
      <c r="Y223" s="601" t="s">
        <v>122</v>
      </c>
      <c r="Z223" s="600">
        <f t="shared" si="194"/>
        <v>10</v>
      </c>
      <c r="AA223" s="602">
        <f t="shared" si="195"/>
        <v>100</v>
      </c>
      <c r="AB223" s="603" t="str">
        <f t="shared" si="196"/>
        <v>Fuerte</v>
      </c>
      <c r="AC223" s="604" t="s">
        <v>103</v>
      </c>
      <c r="AD223" s="605" t="str">
        <f t="shared" si="197"/>
        <v>Débil</v>
      </c>
      <c r="AE223" s="606" t="str">
        <f t="shared" si="198"/>
        <v>0</v>
      </c>
      <c r="AF223" s="647"/>
      <c r="AG223" s="678"/>
      <c r="AH223" s="653"/>
      <c r="AI223" s="610"/>
      <c r="AJ223" s="611"/>
      <c r="AK223" s="611"/>
      <c r="AL223" s="611"/>
      <c r="AM223" s="610"/>
      <c r="AN223" s="652"/>
      <c r="AO223" s="652"/>
      <c r="AP223" s="613"/>
      <c r="AQ223" s="614"/>
      <c r="AR223" s="614"/>
      <c r="AS223" s="615"/>
    </row>
    <row r="224" spans="2:45" s="60" customFormat="1" ht="51" hidden="1" x14ac:dyDescent="0.25">
      <c r="B224" s="634"/>
      <c r="C224" s="423"/>
      <c r="D224" s="594"/>
      <c r="E224" s="594"/>
      <c r="F224" s="628" t="s">
        <v>850</v>
      </c>
      <c r="G224" s="628" t="s">
        <v>429</v>
      </c>
      <c r="H224" s="628" t="s">
        <v>1048</v>
      </c>
      <c r="I224" s="683" t="s">
        <v>1580</v>
      </c>
      <c r="J224" s="628" t="s">
        <v>1064</v>
      </c>
      <c r="K224" s="683" t="s">
        <v>1581</v>
      </c>
      <c r="L224" s="683" t="s">
        <v>1580</v>
      </c>
      <c r="M224" s="599" t="s">
        <v>100</v>
      </c>
      <c r="N224" s="600">
        <f t="shared" si="188"/>
        <v>15</v>
      </c>
      <c r="O224" s="601" t="s">
        <v>106</v>
      </c>
      <c r="P224" s="600">
        <f t="shared" si="189"/>
        <v>15</v>
      </c>
      <c r="Q224" s="601" t="s">
        <v>109</v>
      </c>
      <c r="R224" s="600">
        <f t="shared" si="190"/>
        <v>15</v>
      </c>
      <c r="S224" s="601" t="s">
        <v>113</v>
      </c>
      <c r="T224" s="600">
        <f t="shared" si="191"/>
        <v>10</v>
      </c>
      <c r="U224" s="601" t="s">
        <v>116</v>
      </c>
      <c r="V224" s="600">
        <f t="shared" si="192"/>
        <v>15</v>
      </c>
      <c r="W224" s="601" t="s">
        <v>119</v>
      </c>
      <c r="X224" s="600">
        <f t="shared" si="193"/>
        <v>15</v>
      </c>
      <c r="Y224" s="601" t="s">
        <v>122</v>
      </c>
      <c r="Z224" s="600">
        <f t="shared" si="194"/>
        <v>10</v>
      </c>
      <c r="AA224" s="602">
        <f t="shared" si="195"/>
        <v>95</v>
      </c>
      <c r="AB224" s="603" t="str">
        <f t="shared" si="196"/>
        <v>Moderado</v>
      </c>
      <c r="AC224" s="604" t="s">
        <v>97</v>
      </c>
      <c r="AD224" s="605" t="str">
        <f t="shared" si="197"/>
        <v>Moderado</v>
      </c>
      <c r="AE224" s="606" t="str">
        <f t="shared" si="198"/>
        <v>50</v>
      </c>
      <c r="AF224" s="647"/>
      <c r="AG224" s="678"/>
      <c r="AH224" s="653"/>
      <c r="AI224" s="610"/>
      <c r="AJ224" s="611"/>
      <c r="AK224" s="611"/>
      <c r="AL224" s="611"/>
      <c r="AM224" s="610"/>
      <c r="AN224" s="652"/>
      <c r="AO224" s="652"/>
      <c r="AP224" s="613"/>
      <c r="AQ224" s="614"/>
      <c r="AR224" s="614"/>
      <c r="AS224" s="615"/>
    </row>
    <row r="225" spans="2:45" s="60" customFormat="1" ht="63.75" hidden="1" x14ac:dyDescent="0.25">
      <c r="B225" s="634"/>
      <c r="C225" s="423"/>
      <c r="D225" s="594"/>
      <c r="E225" s="594"/>
      <c r="F225" s="628" t="s">
        <v>1095</v>
      </c>
      <c r="G225" s="683" t="s">
        <v>651</v>
      </c>
      <c r="H225" s="683" t="s">
        <v>1436</v>
      </c>
      <c r="I225" s="683" t="s">
        <v>1437</v>
      </c>
      <c r="J225" s="683" t="s">
        <v>1336</v>
      </c>
      <c r="K225" s="683" t="s">
        <v>679</v>
      </c>
      <c r="L225" s="683" t="s">
        <v>1438</v>
      </c>
      <c r="M225" s="599" t="s">
        <v>100</v>
      </c>
      <c r="N225" s="600">
        <f t="shared" si="188"/>
        <v>15</v>
      </c>
      <c r="O225" s="601" t="s">
        <v>106</v>
      </c>
      <c r="P225" s="600">
        <f t="shared" si="189"/>
        <v>15</v>
      </c>
      <c r="Q225" s="601" t="s">
        <v>109</v>
      </c>
      <c r="R225" s="600">
        <f t="shared" si="190"/>
        <v>15</v>
      </c>
      <c r="S225" s="601" t="s">
        <v>112</v>
      </c>
      <c r="T225" s="600">
        <f t="shared" si="191"/>
        <v>15</v>
      </c>
      <c r="U225" s="601" t="s">
        <v>116</v>
      </c>
      <c r="V225" s="600">
        <f t="shared" si="192"/>
        <v>15</v>
      </c>
      <c r="W225" s="601" t="s">
        <v>119</v>
      </c>
      <c r="X225" s="600">
        <f t="shared" si="193"/>
        <v>15</v>
      </c>
      <c r="Y225" s="601" t="s">
        <v>122</v>
      </c>
      <c r="Z225" s="600">
        <f t="shared" si="194"/>
        <v>10</v>
      </c>
      <c r="AA225" s="602">
        <f t="shared" si="195"/>
        <v>100</v>
      </c>
      <c r="AB225" s="603" t="str">
        <f t="shared" si="196"/>
        <v>Fuerte</v>
      </c>
      <c r="AC225" s="604" t="s">
        <v>97</v>
      </c>
      <c r="AD225" s="605" t="str">
        <f t="shared" si="197"/>
        <v>Fuerte</v>
      </c>
      <c r="AE225" s="606" t="str">
        <f t="shared" si="198"/>
        <v>100</v>
      </c>
      <c r="AF225" s="647"/>
      <c r="AG225" s="678"/>
      <c r="AH225" s="653"/>
      <c r="AI225" s="610"/>
      <c r="AJ225" s="611"/>
      <c r="AK225" s="611"/>
      <c r="AL225" s="611"/>
      <c r="AM225" s="610"/>
      <c r="AN225" s="652"/>
      <c r="AO225" s="652"/>
      <c r="AP225" s="613"/>
      <c r="AQ225" s="614"/>
      <c r="AR225" s="614"/>
      <c r="AS225" s="615"/>
    </row>
    <row r="226" spans="2:45" s="60" customFormat="1" ht="38.25" hidden="1" x14ac:dyDescent="0.25">
      <c r="B226" s="634"/>
      <c r="C226" s="423"/>
      <c r="D226" s="594"/>
      <c r="E226" s="594"/>
      <c r="F226" s="683" t="s">
        <v>1582</v>
      </c>
      <c r="G226" s="683" t="s">
        <v>639</v>
      </c>
      <c r="H226" s="683" t="s">
        <v>681</v>
      </c>
      <c r="I226" s="683" t="s">
        <v>682</v>
      </c>
      <c r="J226" s="683" t="s">
        <v>683</v>
      </c>
      <c r="K226" s="683" t="s">
        <v>684</v>
      </c>
      <c r="L226" s="683" t="s">
        <v>685</v>
      </c>
      <c r="M226" s="599" t="s">
        <v>100</v>
      </c>
      <c r="N226" s="600">
        <f t="shared" si="188"/>
        <v>15</v>
      </c>
      <c r="O226" s="601" t="s">
        <v>106</v>
      </c>
      <c r="P226" s="600">
        <f t="shared" si="189"/>
        <v>15</v>
      </c>
      <c r="Q226" s="601" t="s">
        <v>109</v>
      </c>
      <c r="R226" s="600">
        <f t="shared" si="190"/>
        <v>15</v>
      </c>
      <c r="S226" s="601" t="s">
        <v>112</v>
      </c>
      <c r="T226" s="600">
        <f t="shared" si="191"/>
        <v>15</v>
      </c>
      <c r="U226" s="601" t="s">
        <v>116</v>
      </c>
      <c r="V226" s="600">
        <f t="shared" si="192"/>
        <v>15</v>
      </c>
      <c r="W226" s="601" t="s">
        <v>119</v>
      </c>
      <c r="X226" s="600">
        <f t="shared" si="193"/>
        <v>15</v>
      </c>
      <c r="Y226" s="601" t="s">
        <v>122</v>
      </c>
      <c r="Z226" s="600">
        <f t="shared" si="194"/>
        <v>10</v>
      </c>
      <c r="AA226" s="602">
        <f t="shared" si="195"/>
        <v>100</v>
      </c>
      <c r="AB226" s="603" t="str">
        <f t="shared" si="196"/>
        <v>Fuerte</v>
      </c>
      <c r="AC226" s="604" t="s">
        <v>27</v>
      </c>
      <c r="AD226" s="605" t="str">
        <f t="shared" si="197"/>
        <v>Moderado</v>
      </c>
      <c r="AE226" s="606" t="str">
        <f t="shared" si="198"/>
        <v>50</v>
      </c>
      <c r="AF226" s="647"/>
      <c r="AG226" s="678"/>
      <c r="AH226" s="653"/>
      <c r="AI226" s="610"/>
      <c r="AJ226" s="611"/>
      <c r="AK226" s="611"/>
      <c r="AL226" s="611"/>
      <c r="AM226" s="610"/>
      <c r="AN226" s="652"/>
      <c r="AO226" s="652"/>
      <c r="AP226" s="613"/>
      <c r="AQ226" s="614"/>
      <c r="AR226" s="614"/>
      <c r="AS226" s="615"/>
    </row>
    <row r="227" spans="2:45" s="60" customFormat="1" ht="38.25" hidden="1" x14ac:dyDescent="0.25">
      <c r="B227" s="634"/>
      <c r="C227" s="423"/>
      <c r="D227" s="594"/>
      <c r="E227" s="594"/>
      <c r="F227" s="628" t="s">
        <v>856</v>
      </c>
      <c r="G227" s="628" t="s">
        <v>1987</v>
      </c>
      <c r="H227" s="628" t="s">
        <v>1988</v>
      </c>
      <c r="I227" s="628" t="s">
        <v>1989</v>
      </c>
      <c r="J227" s="628" t="s">
        <v>1990</v>
      </c>
      <c r="K227" s="628" t="s">
        <v>1991</v>
      </c>
      <c r="L227" s="659" t="s">
        <v>1992</v>
      </c>
      <c r="M227" s="599" t="s">
        <v>100</v>
      </c>
      <c r="N227" s="600">
        <f t="shared" si="188"/>
        <v>15</v>
      </c>
      <c r="O227" s="601" t="s">
        <v>106</v>
      </c>
      <c r="P227" s="600">
        <f t="shared" si="189"/>
        <v>15</v>
      </c>
      <c r="Q227" s="601" t="s">
        <v>109</v>
      </c>
      <c r="R227" s="600">
        <f t="shared" si="190"/>
        <v>15</v>
      </c>
      <c r="S227" s="601" t="s">
        <v>112</v>
      </c>
      <c r="T227" s="600">
        <f t="shared" si="191"/>
        <v>15</v>
      </c>
      <c r="U227" s="601" t="s">
        <v>116</v>
      </c>
      <c r="V227" s="600">
        <f t="shared" si="192"/>
        <v>15</v>
      </c>
      <c r="W227" s="601" t="s">
        <v>119</v>
      </c>
      <c r="X227" s="600">
        <f t="shared" si="193"/>
        <v>15</v>
      </c>
      <c r="Y227" s="601" t="s">
        <v>122</v>
      </c>
      <c r="Z227" s="600">
        <f t="shared" si="194"/>
        <v>10</v>
      </c>
      <c r="AA227" s="602">
        <f t="shared" si="195"/>
        <v>100</v>
      </c>
      <c r="AB227" s="603" t="str">
        <f t="shared" si="196"/>
        <v>Fuerte</v>
      </c>
      <c r="AC227" s="604" t="s">
        <v>97</v>
      </c>
      <c r="AD227" s="605" t="str">
        <f t="shared" si="197"/>
        <v>Fuerte</v>
      </c>
      <c r="AE227" s="606" t="str">
        <f t="shared" si="198"/>
        <v>100</v>
      </c>
      <c r="AF227" s="647"/>
      <c r="AG227" s="678"/>
      <c r="AH227" s="653"/>
      <c r="AI227" s="610"/>
      <c r="AJ227" s="611"/>
      <c r="AK227" s="611"/>
      <c r="AL227" s="611"/>
      <c r="AM227" s="610"/>
      <c r="AN227" s="652"/>
      <c r="AO227" s="652"/>
      <c r="AP227" s="613"/>
      <c r="AQ227" s="614"/>
      <c r="AR227" s="614"/>
      <c r="AS227" s="615"/>
    </row>
    <row r="228" spans="2:45" s="60" customFormat="1" ht="38.25" hidden="1" x14ac:dyDescent="0.25">
      <c r="B228" s="634"/>
      <c r="C228" s="423"/>
      <c r="D228" s="594"/>
      <c r="E228" s="594"/>
      <c r="F228" s="628" t="s">
        <v>852</v>
      </c>
      <c r="G228" s="628" t="s">
        <v>435</v>
      </c>
      <c r="H228" s="628"/>
      <c r="I228" s="628"/>
      <c r="J228" s="628"/>
      <c r="K228" s="628" t="s">
        <v>1202</v>
      </c>
      <c r="L228" s="659" t="s">
        <v>1201</v>
      </c>
      <c r="M228" s="599" t="s">
        <v>102</v>
      </c>
      <c r="N228" s="600">
        <f t="shared" si="188"/>
        <v>0</v>
      </c>
      <c r="O228" s="601" t="s">
        <v>107</v>
      </c>
      <c r="P228" s="600">
        <f t="shared" si="189"/>
        <v>0</v>
      </c>
      <c r="Q228" s="601" t="s">
        <v>110</v>
      </c>
      <c r="R228" s="600">
        <f t="shared" si="190"/>
        <v>0</v>
      </c>
      <c r="S228" s="601" t="s">
        <v>114</v>
      </c>
      <c r="T228" s="600">
        <f t="shared" si="191"/>
        <v>0</v>
      </c>
      <c r="U228" s="601" t="s">
        <v>117</v>
      </c>
      <c r="V228" s="600">
        <f t="shared" si="192"/>
        <v>0</v>
      </c>
      <c r="W228" s="601" t="s">
        <v>120</v>
      </c>
      <c r="X228" s="600">
        <f t="shared" si="193"/>
        <v>0</v>
      </c>
      <c r="Y228" s="601" t="s">
        <v>124</v>
      </c>
      <c r="Z228" s="600">
        <f t="shared" si="194"/>
        <v>0</v>
      </c>
      <c r="AA228" s="602">
        <f t="shared" si="195"/>
        <v>0</v>
      </c>
      <c r="AB228" s="603" t="str">
        <f t="shared" si="196"/>
        <v>Débil</v>
      </c>
      <c r="AC228" s="604" t="s">
        <v>103</v>
      </c>
      <c r="AD228" s="605" t="str">
        <f t="shared" si="197"/>
        <v>Débil</v>
      </c>
      <c r="AE228" s="606" t="str">
        <f t="shared" si="198"/>
        <v>0</v>
      </c>
      <c r="AF228" s="647"/>
      <c r="AG228" s="678"/>
      <c r="AH228" s="653"/>
      <c r="AI228" s="610"/>
      <c r="AJ228" s="611"/>
      <c r="AK228" s="611"/>
      <c r="AL228" s="611"/>
      <c r="AM228" s="610"/>
      <c r="AN228" s="652"/>
      <c r="AO228" s="652"/>
      <c r="AP228" s="613"/>
      <c r="AQ228" s="614"/>
      <c r="AR228" s="614"/>
      <c r="AS228" s="615"/>
    </row>
    <row r="229" spans="2:45" s="60" customFormat="1" ht="38.25" hidden="1" x14ac:dyDescent="0.25">
      <c r="B229" s="634"/>
      <c r="C229" s="423"/>
      <c r="D229" s="594"/>
      <c r="E229" s="594"/>
      <c r="F229" s="628" t="s">
        <v>864</v>
      </c>
      <c r="G229" s="628" t="s">
        <v>429</v>
      </c>
      <c r="H229" s="628" t="s">
        <v>941</v>
      </c>
      <c r="I229" s="628" t="s">
        <v>1583</v>
      </c>
      <c r="J229" s="628" t="s">
        <v>1584</v>
      </c>
      <c r="K229" s="628" t="s">
        <v>1585</v>
      </c>
      <c r="L229" s="628" t="s">
        <v>1586</v>
      </c>
      <c r="M229" s="599" t="s">
        <v>100</v>
      </c>
      <c r="N229" s="600">
        <f t="shared" si="188"/>
        <v>15</v>
      </c>
      <c r="O229" s="601" t="s">
        <v>106</v>
      </c>
      <c r="P229" s="600">
        <f t="shared" si="189"/>
        <v>15</v>
      </c>
      <c r="Q229" s="601" t="s">
        <v>109</v>
      </c>
      <c r="R229" s="600">
        <f t="shared" si="190"/>
        <v>15</v>
      </c>
      <c r="S229" s="601" t="s">
        <v>112</v>
      </c>
      <c r="T229" s="600">
        <f t="shared" si="191"/>
        <v>15</v>
      </c>
      <c r="U229" s="601" t="s">
        <v>116</v>
      </c>
      <c r="V229" s="600">
        <f t="shared" si="192"/>
        <v>15</v>
      </c>
      <c r="W229" s="601" t="s">
        <v>119</v>
      </c>
      <c r="X229" s="600">
        <f t="shared" si="193"/>
        <v>15</v>
      </c>
      <c r="Y229" s="601" t="s">
        <v>122</v>
      </c>
      <c r="Z229" s="600">
        <f t="shared" si="194"/>
        <v>10</v>
      </c>
      <c r="AA229" s="602">
        <f t="shared" si="195"/>
        <v>100</v>
      </c>
      <c r="AB229" s="603" t="str">
        <f t="shared" si="196"/>
        <v>Fuerte</v>
      </c>
      <c r="AC229" s="604" t="s">
        <v>97</v>
      </c>
      <c r="AD229" s="605" t="str">
        <f t="shared" si="197"/>
        <v>Fuerte</v>
      </c>
      <c r="AE229" s="606" t="str">
        <f t="shared" si="198"/>
        <v>100</v>
      </c>
      <c r="AF229" s="647"/>
      <c r="AG229" s="678"/>
      <c r="AH229" s="653"/>
      <c r="AI229" s="610"/>
      <c r="AJ229" s="611"/>
      <c r="AK229" s="611"/>
      <c r="AL229" s="611"/>
      <c r="AM229" s="610"/>
      <c r="AN229" s="652"/>
      <c r="AO229" s="652"/>
      <c r="AP229" s="613"/>
      <c r="AQ229" s="614"/>
      <c r="AR229" s="614"/>
      <c r="AS229" s="615"/>
    </row>
    <row r="230" spans="2:45" s="60" customFormat="1" ht="46.5" hidden="1" customHeight="1" x14ac:dyDescent="0.25">
      <c r="B230" s="634"/>
      <c r="C230" s="423"/>
      <c r="D230" s="594"/>
      <c r="E230" s="594"/>
      <c r="F230" s="628" t="s">
        <v>798</v>
      </c>
      <c r="G230" s="683" t="s">
        <v>985</v>
      </c>
      <c r="H230" s="683" t="s">
        <v>1587</v>
      </c>
      <c r="I230" s="683" t="s">
        <v>1588</v>
      </c>
      <c r="J230" s="628" t="s">
        <v>1589</v>
      </c>
      <c r="K230" s="628" t="s">
        <v>1391</v>
      </c>
      <c r="L230" s="683" t="s">
        <v>1590</v>
      </c>
      <c r="M230" s="599" t="s">
        <v>100</v>
      </c>
      <c r="N230" s="600">
        <f t="shared" si="188"/>
        <v>15</v>
      </c>
      <c r="O230" s="601" t="s">
        <v>106</v>
      </c>
      <c r="P230" s="600">
        <f t="shared" si="189"/>
        <v>15</v>
      </c>
      <c r="Q230" s="601" t="s">
        <v>109</v>
      </c>
      <c r="R230" s="600">
        <f t="shared" si="190"/>
        <v>15</v>
      </c>
      <c r="S230" s="601" t="s">
        <v>113</v>
      </c>
      <c r="T230" s="600">
        <f t="shared" si="191"/>
        <v>10</v>
      </c>
      <c r="U230" s="601" t="s">
        <v>116</v>
      </c>
      <c r="V230" s="600">
        <f t="shared" si="192"/>
        <v>15</v>
      </c>
      <c r="W230" s="601" t="s">
        <v>119</v>
      </c>
      <c r="X230" s="600">
        <f t="shared" si="193"/>
        <v>15</v>
      </c>
      <c r="Y230" s="601" t="s">
        <v>122</v>
      </c>
      <c r="Z230" s="600">
        <f t="shared" si="194"/>
        <v>10</v>
      </c>
      <c r="AA230" s="602">
        <f t="shared" si="195"/>
        <v>95</v>
      </c>
      <c r="AB230" s="603" t="str">
        <f t="shared" si="196"/>
        <v>Moderado</v>
      </c>
      <c r="AC230" s="604" t="s">
        <v>97</v>
      </c>
      <c r="AD230" s="605" t="str">
        <f t="shared" si="197"/>
        <v>Moderado</v>
      </c>
      <c r="AE230" s="606" t="str">
        <f t="shared" si="198"/>
        <v>50</v>
      </c>
      <c r="AF230" s="647"/>
      <c r="AG230" s="678"/>
      <c r="AH230" s="653"/>
      <c r="AI230" s="610"/>
      <c r="AJ230" s="611"/>
      <c r="AK230" s="611"/>
      <c r="AL230" s="611"/>
      <c r="AM230" s="610"/>
      <c r="AN230" s="652"/>
      <c r="AO230" s="652"/>
      <c r="AP230" s="613"/>
      <c r="AQ230" s="614"/>
      <c r="AR230" s="614"/>
      <c r="AS230" s="615"/>
    </row>
    <row r="231" spans="2:45" s="60" customFormat="1" ht="51" hidden="1" x14ac:dyDescent="0.25">
      <c r="B231" s="634"/>
      <c r="C231" s="423"/>
      <c r="D231" s="594"/>
      <c r="E231" s="594"/>
      <c r="F231" s="628" t="s">
        <v>854</v>
      </c>
      <c r="G231" s="671" t="s">
        <v>435</v>
      </c>
      <c r="H231" s="503" t="s">
        <v>919</v>
      </c>
      <c r="I231" s="503" t="s">
        <v>1527</v>
      </c>
      <c r="J231" s="503" t="s">
        <v>1528</v>
      </c>
      <c r="K231" s="503" t="s">
        <v>1529</v>
      </c>
      <c r="L231" s="503" t="s">
        <v>1530</v>
      </c>
      <c r="M231" s="599" t="s">
        <v>100</v>
      </c>
      <c r="N231" s="600">
        <f t="shared" si="188"/>
        <v>15</v>
      </c>
      <c r="O231" s="601" t="s">
        <v>106</v>
      </c>
      <c r="P231" s="600">
        <f t="shared" si="189"/>
        <v>15</v>
      </c>
      <c r="Q231" s="601" t="s">
        <v>109</v>
      </c>
      <c r="R231" s="600">
        <f t="shared" si="190"/>
        <v>15</v>
      </c>
      <c r="S231" s="601" t="s">
        <v>112</v>
      </c>
      <c r="T231" s="600">
        <f t="shared" si="191"/>
        <v>15</v>
      </c>
      <c r="U231" s="601" t="s">
        <v>116</v>
      </c>
      <c r="V231" s="600">
        <f t="shared" si="192"/>
        <v>15</v>
      </c>
      <c r="W231" s="601" t="s">
        <v>119</v>
      </c>
      <c r="X231" s="600">
        <f t="shared" si="193"/>
        <v>15</v>
      </c>
      <c r="Y231" s="601" t="s">
        <v>122</v>
      </c>
      <c r="Z231" s="600">
        <f t="shared" si="194"/>
        <v>10</v>
      </c>
      <c r="AA231" s="602">
        <f t="shared" si="195"/>
        <v>100</v>
      </c>
      <c r="AB231" s="603" t="str">
        <f t="shared" si="196"/>
        <v>Fuerte</v>
      </c>
      <c r="AC231" s="604" t="s">
        <v>97</v>
      </c>
      <c r="AD231" s="605" t="str">
        <f t="shared" si="197"/>
        <v>Fuerte</v>
      </c>
      <c r="AE231" s="606" t="str">
        <f t="shared" si="198"/>
        <v>100</v>
      </c>
      <c r="AF231" s="647"/>
      <c r="AG231" s="678"/>
      <c r="AH231" s="653"/>
      <c r="AI231" s="610"/>
      <c r="AJ231" s="611"/>
      <c r="AK231" s="611"/>
      <c r="AL231" s="611"/>
      <c r="AM231" s="610"/>
      <c r="AN231" s="652"/>
      <c r="AO231" s="652"/>
      <c r="AP231" s="613"/>
      <c r="AQ231" s="614"/>
      <c r="AR231" s="614"/>
      <c r="AS231" s="615"/>
    </row>
    <row r="232" spans="2:45" s="60" customFormat="1" ht="39" hidden="1" thickBot="1" x14ac:dyDescent="0.3">
      <c r="B232" s="634"/>
      <c r="C232" s="423"/>
      <c r="D232" s="594"/>
      <c r="E232" s="594"/>
      <c r="F232" s="628" t="s">
        <v>855</v>
      </c>
      <c r="G232" s="628" t="s">
        <v>429</v>
      </c>
      <c r="H232" s="628" t="s">
        <v>1223</v>
      </c>
      <c r="I232" s="628" t="s">
        <v>1224</v>
      </c>
      <c r="J232" s="628" t="s">
        <v>1225</v>
      </c>
      <c r="K232" s="628" t="s">
        <v>1715</v>
      </c>
      <c r="L232" s="671" t="s">
        <v>1591</v>
      </c>
      <c r="M232" s="599" t="s">
        <v>100</v>
      </c>
      <c r="N232" s="600">
        <f t="shared" si="188"/>
        <v>15</v>
      </c>
      <c r="O232" s="601" t="s">
        <v>106</v>
      </c>
      <c r="P232" s="600">
        <f t="shared" si="189"/>
        <v>15</v>
      </c>
      <c r="Q232" s="601" t="s">
        <v>109</v>
      </c>
      <c r="R232" s="600">
        <f t="shared" si="190"/>
        <v>15</v>
      </c>
      <c r="S232" s="601" t="s">
        <v>112</v>
      </c>
      <c r="T232" s="600">
        <f t="shared" si="191"/>
        <v>15</v>
      </c>
      <c r="U232" s="601" t="s">
        <v>116</v>
      </c>
      <c r="V232" s="600">
        <f t="shared" si="192"/>
        <v>15</v>
      </c>
      <c r="W232" s="601" t="s">
        <v>119</v>
      </c>
      <c r="X232" s="600">
        <f t="shared" si="193"/>
        <v>15</v>
      </c>
      <c r="Y232" s="601" t="s">
        <v>123</v>
      </c>
      <c r="Z232" s="600">
        <f t="shared" si="194"/>
        <v>5</v>
      </c>
      <c r="AA232" s="602">
        <f t="shared" si="195"/>
        <v>95</v>
      </c>
      <c r="AB232" s="603" t="str">
        <f t="shared" si="196"/>
        <v>Moderado</v>
      </c>
      <c r="AC232" s="604" t="s">
        <v>97</v>
      </c>
      <c r="AD232" s="605" t="str">
        <f t="shared" si="197"/>
        <v>Moderado</v>
      </c>
      <c r="AE232" s="606" t="str">
        <f t="shared" si="198"/>
        <v>50</v>
      </c>
      <c r="AF232" s="647"/>
      <c r="AG232" s="678"/>
      <c r="AH232" s="653"/>
      <c r="AI232" s="610"/>
      <c r="AJ232" s="611"/>
      <c r="AK232" s="611"/>
      <c r="AL232" s="611"/>
      <c r="AM232" s="610"/>
      <c r="AN232" s="652"/>
      <c r="AO232" s="652"/>
      <c r="AP232" s="613"/>
      <c r="AQ232" s="614"/>
      <c r="AR232" s="614"/>
      <c r="AS232" s="615"/>
    </row>
    <row r="233" spans="2:45" s="60" customFormat="1" ht="51" hidden="1" x14ac:dyDescent="0.25">
      <c r="B233" s="634"/>
      <c r="C233" s="423"/>
      <c r="D233" s="594"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E233" s="594"/>
      <c r="F233" s="628" t="s">
        <v>862</v>
      </c>
      <c r="G233" s="503" t="s">
        <v>857</v>
      </c>
      <c r="H233" s="628" t="s">
        <v>857</v>
      </c>
      <c r="I233" s="628" t="s">
        <v>858</v>
      </c>
      <c r="J233" s="628" t="s">
        <v>859</v>
      </c>
      <c r="K233" s="628" t="s">
        <v>860</v>
      </c>
      <c r="L233" s="628" t="s">
        <v>861</v>
      </c>
      <c r="M233" s="599" t="s">
        <v>100</v>
      </c>
      <c r="N233" s="600">
        <f t="shared" si="188"/>
        <v>15</v>
      </c>
      <c r="O233" s="601" t="s">
        <v>106</v>
      </c>
      <c r="P233" s="600">
        <f t="shared" si="189"/>
        <v>15</v>
      </c>
      <c r="Q233" s="601" t="s">
        <v>109</v>
      </c>
      <c r="R233" s="600">
        <f t="shared" ref="R233:R265" si="218">IF(Q233="Oportuna",15,IF(Q233="Inoportuna",0))</f>
        <v>15</v>
      </c>
      <c r="S233" s="601" t="s">
        <v>113</v>
      </c>
      <c r="T233" s="600">
        <f t="shared" si="191"/>
        <v>10</v>
      </c>
      <c r="U233" s="601" t="s">
        <v>116</v>
      </c>
      <c r="V233" s="600">
        <f t="shared" si="192"/>
        <v>15</v>
      </c>
      <c r="W233" s="601" t="s">
        <v>119</v>
      </c>
      <c r="X233" s="600">
        <f t="shared" si="193"/>
        <v>15</v>
      </c>
      <c r="Y233" s="601" t="s">
        <v>122</v>
      </c>
      <c r="Z233" s="600">
        <f t="shared" si="194"/>
        <v>10</v>
      </c>
      <c r="AA233" s="602">
        <f t="shared" si="195"/>
        <v>95</v>
      </c>
      <c r="AB233" s="603" t="str">
        <f t="shared" si="196"/>
        <v>Moderado</v>
      </c>
      <c r="AC233" s="604" t="s">
        <v>97</v>
      </c>
      <c r="AD233" s="605" t="str">
        <f t="shared" si="197"/>
        <v>Moderado</v>
      </c>
      <c r="AE233" s="606" t="str">
        <f t="shared" si="198"/>
        <v>50</v>
      </c>
      <c r="AF233" s="607">
        <v>27</v>
      </c>
      <c r="AG233" s="638">
        <f>(AE233+AE234+AE235+AE236+AE237+AE238+AE239+AE240+AE241+AE242+AE243+AE244+AE245+AE246+AE247+AE248+AE249+AE250+AE251+AE252+AE253+AE254+AE255+AE256+AE257+AE258+AE259+AE260+AE261+AE262+AE263+AE264+AE265)/AF233</f>
        <v>81.481481481481481</v>
      </c>
      <c r="AH233" s="609" t="str">
        <f t="shared" ref="AH233" si="219">IF(AG233&lt;50,"Débil",IF(AG233&lt;=99,"Moderado",IF(AG233=100,"Fuerte",IF(AG233="","ERROR"))))</f>
        <v>Moderado</v>
      </c>
      <c r="AI233" s="610"/>
      <c r="AJ233" s="611" t="b">
        <f t="shared" ref="AJ233" si="220">IF(AH233="Débil",0,IF(AND(AH233="Moderado",AI233="Directamente"),1,IF(AND(AH233="Moderado",AI233="No disminuye"),0,IF(AND(AH233="Fuerte",AI233="Directamente"),2,IF(AND(AH233="Fuerte",AI233="No disminuye"),0)))))</f>
        <v>0</v>
      </c>
      <c r="AK233" s="611">
        <f>('4-VALORACIÓN DEL RIESGO'!H47-AJ233)</f>
        <v>1</v>
      </c>
      <c r="AL233" s="611" t="str">
        <f t="shared" ref="AL233" si="221">IF(AK233=5,"Casi Seguro",IF(AK233=4,"Probable",IF(AK233=3,"Posible",IF(AK233=2,"Improbable",IF(AK233=1,"Rara Vez",IF(AK233=0,"Rara Vez",IF(AK233&lt;0,"Rara Vez")))))))</f>
        <v>Rara Vez</v>
      </c>
      <c r="AM233" s="610"/>
      <c r="AN233" s="612" t="b">
        <f t="shared" ref="AN233" si="222">IF(AH233="Débil",0,IF(AND(AH233="Moderado",AM233="Directamente"),1,IF(AND(AH233="Moderado",AM233="Indirectamente"),0,IF(AND(AH233="Moderado",AM233="No disminuye"),0,IF(AND(AH233="Fuerte",AM233="Directamente"),2,IF(AND(AH233="Fuerte",AM233="Indirectamente"),1,IF(AND(AH233="Fuerte",AM233="No disminuye"),0)))))))</f>
        <v>0</v>
      </c>
      <c r="AO233" s="612">
        <f>('4-VALORACIÓN DEL RIESGO'!AD47-AN233)</f>
        <v>5</v>
      </c>
      <c r="AP233" s="613" t="str">
        <f t="shared" ref="AP233" si="223">IF(AO233=5,"Catastrófico",IF(AO233=4,"Mayor",IF(AO233=3,"Moderado",IF(AO233=2,"Moderado",IF(AO233=1,"Moderado")))))</f>
        <v>Catastrófico</v>
      </c>
      <c r="AQ233" s="614" t="str">
        <f t="shared" ref="AQ233" si="224">IF(OR(AND(AP233="Moderado",AL233="Rara Vez"),AND(AP233="Moderado",AL233="Improbable")),"Moderado",IF(OR(AND(AP233="Mayor",AL233="Improbable"),AND(AP233="Mayor",AL233="Rara Vez"),AND(AP233="Moderado",AL233="Probable"),AND(AP233="Moderado",AL233="Posible")),"Alto",IF(OR(AND(AP233="Moderado",AL233="Casi Seguro"),AND(AP233="Mayor",AL233="Posible"),AND(AP233="Mayor",AL233="Probable"),AND(AP233="Mayor",AL233="Casi Seguro")),"Extremo",IF(AP233="Catastrófico","Extremo"))))</f>
        <v>Extremo</v>
      </c>
      <c r="AR233" s="614"/>
      <c r="AS233" s="615" t="s">
        <v>428</v>
      </c>
    </row>
    <row r="234" spans="2:45" s="60" customFormat="1" ht="51" hidden="1" x14ac:dyDescent="0.25">
      <c r="B234" s="634"/>
      <c r="C234" s="423"/>
      <c r="D234" s="594"/>
      <c r="E234" s="594"/>
      <c r="F234" s="503" t="s">
        <v>1526</v>
      </c>
      <c r="G234" s="671" t="s">
        <v>435</v>
      </c>
      <c r="H234" s="503" t="s">
        <v>920</v>
      </c>
      <c r="I234" s="503" t="s">
        <v>1592</v>
      </c>
      <c r="J234" s="503" t="s">
        <v>1528</v>
      </c>
      <c r="K234" s="503" t="s">
        <v>1529</v>
      </c>
      <c r="L234" s="503" t="s">
        <v>1530</v>
      </c>
      <c r="M234" s="599" t="s">
        <v>100</v>
      </c>
      <c r="N234" s="600">
        <f t="shared" si="188"/>
        <v>15</v>
      </c>
      <c r="O234" s="601" t="s">
        <v>106</v>
      </c>
      <c r="P234" s="600">
        <f t="shared" si="189"/>
        <v>15</v>
      </c>
      <c r="Q234" s="601" t="s">
        <v>109</v>
      </c>
      <c r="R234" s="600">
        <f t="shared" si="218"/>
        <v>15</v>
      </c>
      <c r="S234" s="601" t="s">
        <v>112</v>
      </c>
      <c r="T234" s="600">
        <f t="shared" si="191"/>
        <v>15</v>
      </c>
      <c r="U234" s="601" t="s">
        <v>116</v>
      </c>
      <c r="V234" s="600">
        <f t="shared" si="192"/>
        <v>15</v>
      </c>
      <c r="W234" s="601" t="s">
        <v>119</v>
      </c>
      <c r="X234" s="600">
        <f t="shared" si="193"/>
        <v>15</v>
      </c>
      <c r="Y234" s="601" t="s">
        <v>122</v>
      </c>
      <c r="Z234" s="600">
        <f t="shared" si="194"/>
        <v>10</v>
      </c>
      <c r="AA234" s="602">
        <f t="shared" si="195"/>
        <v>100</v>
      </c>
      <c r="AB234" s="603" t="str">
        <f t="shared" si="196"/>
        <v>Fuerte</v>
      </c>
      <c r="AC234" s="604" t="s">
        <v>97</v>
      </c>
      <c r="AD234" s="605" t="str">
        <f t="shared" si="197"/>
        <v>Fuerte</v>
      </c>
      <c r="AE234" s="606" t="str">
        <f t="shared" si="198"/>
        <v>100</v>
      </c>
      <c r="AF234" s="647"/>
      <c r="AG234" s="648"/>
      <c r="AH234" s="653"/>
      <c r="AI234" s="610"/>
      <c r="AJ234" s="611"/>
      <c r="AK234" s="611"/>
      <c r="AL234" s="611"/>
      <c r="AM234" s="610"/>
      <c r="AN234" s="652"/>
      <c r="AO234" s="652"/>
      <c r="AP234" s="613"/>
      <c r="AQ234" s="614"/>
      <c r="AR234" s="614"/>
      <c r="AS234" s="615"/>
    </row>
    <row r="235" spans="2:45" s="60" customFormat="1" ht="89.25" hidden="1" x14ac:dyDescent="0.25">
      <c r="B235" s="634"/>
      <c r="C235" s="423"/>
      <c r="D235" s="594"/>
      <c r="E235" s="594"/>
      <c r="F235" s="628" t="s">
        <v>834</v>
      </c>
      <c r="G235" s="658" t="s">
        <v>1369</v>
      </c>
      <c r="H235" s="658" t="s">
        <v>1370</v>
      </c>
      <c r="I235" s="658" t="s">
        <v>1371</v>
      </c>
      <c r="J235" s="658" t="s">
        <v>1531</v>
      </c>
      <c r="K235" s="658" t="s">
        <v>1372</v>
      </c>
      <c r="L235" s="658" t="s">
        <v>1373</v>
      </c>
      <c r="M235" s="599" t="s">
        <v>100</v>
      </c>
      <c r="N235" s="600">
        <f t="shared" si="188"/>
        <v>15</v>
      </c>
      <c r="O235" s="601" t="s">
        <v>106</v>
      </c>
      <c r="P235" s="600">
        <f t="shared" si="189"/>
        <v>15</v>
      </c>
      <c r="Q235" s="601" t="s">
        <v>109</v>
      </c>
      <c r="R235" s="600">
        <f t="shared" si="218"/>
        <v>15</v>
      </c>
      <c r="S235" s="601" t="s">
        <v>112</v>
      </c>
      <c r="T235" s="600">
        <f t="shared" si="191"/>
        <v>15</v>
      </c>
      <c r="U235" s="601" t="s">
        <v>116</v>
      </c>
      <c r="V235" s="600">
        <f t="shared" si="192"/>
        <v>15</v>
      </c>
      <c r="W235" s="601" t="s">
        <v>119</v>
      </c>
      <c r="X235" s="600">
        <f t="shared" si="193"/>
        <v>15</v>
      </c>
      <c r="Y235" s="601" t="s">
        <v>122</v>
      </c>
      <c r="Z235" s="600">
        <f t="shared" si="194"/>
        <v>10</v>
      </c>
      <c r="AA235" s="602">
        <f t="shared" si="195"/>
        <v>100</v>
      </c>
      <c r="AB235" s="603" t="str">
        <f t="shared" si="196"/>
        <v>Fuerte</v>
      </c>
      <c r="AC235" s="604" t="s">
        <v>97</v>
      </c>
      <c r="AD235" s="605" t="str">
        <f t="shared" si="197"/>
        <v>Fuerte</v>
      </c>
      <c r="AE235" s="606" t="str">
        <f t="shared" si="198"/>
        <v>100</v>
      </c>
      <c r="AF235" s="647"/>
      <c r="AG235" s="648"/>
      <c r="AH235" s="653"/>
      <c r="AI235" s="610"/>
      <c r="AJ235" s="611"/>
      <c r="AK235" s="611"/>
      <c r="AL235" s="611"/>
      <c r="AM235" s="610"/>
      <c r="AN235" s="652"/>
      <c r="AO235" s="652"/>
      <c r="AP235" s="613"/>
      <c r="AQ235" s="614"/>
      <c r="AR235" s="614"/>
      <c r="AS235" s="615"/>
    </row>
    <row r="236" spans="2:45" s="60" customFormat="1" ht="38.25" hidden="1" x14ac:dyDescent="0.25">
      <c r="B236" s="634"/>
      <c r="C236" s="423"/>
      <c r="D236" s="594"/>
      <c r="E236" s="594"/>
      <c r="F236" s="628" t="s">
        <v>835</v>
      </c>
      <c r="G236" s="628" t="s">
        <v>429</v>
      </c>
      <c r="H236" s="683" t="s">
        <v>1593</v>
      </c>
      <c r="I236" s="683" t="s">
        <v>1533</v>
      </c>
      <c r="J236" s="628" t="s">
        <v>1534</v>
      </c>
      <c r="K236" s="683" t="s">
        <v>1535</v>
      </c>
      <c r="L236" s="683" t="s">
        <v>1112</v>
      </c>
      <c r="M236" s="599" t="s">
        <v>102</v>
      </c>
      <c r="N236" s="600">
        <f t="shared" si="188"/>
        <v>0</v>
      </c>
      <c r="O236" s="601" t="s">
        <v>107</v>
      </c>
      <c r="P236" s="600">
        <f t="shared" si="189"/>
        <v>0</v>
      </c>
      <c r="Q236" s="601" t="s">
        <v>109</v>
      </c>
      <c r="R236" s="600">
        <f t="shared" si="218"/>
        <v>15</v>
      </c>
      <c r="S236" s="601" t="s">
        <v>113</v>
      </c>
      <c r="T236" s="600">
        <f t="shared" si="191"/>
        <v>10</v>
      </c>
      <c r="U236" s="601" t="s">
        <v>117</v>
      </c>
      <c r="V236" s="600">
        <f t="shared" si="192"/>
        <v>0</v>
      </c>
      <c r="W236" s="601" t="s">
        <v>120</v>
      </c>
      <c r="X236" s="600">
        <f t="shared" si="193"/>
        <v>0</v>
      </c>
      <c r="Y236" s="601" t="s">
        <v>124</v>
      </c>
      <c r="Z236" s="600">
        <f t="shared" si="194"/>
        <v>0</v>
      </c>
      <c r="AA236" s="602">
        <f t="shared" si="195"/>
        <v>25</v>
      </c>
      <c r="AB236" s="603" t="str">
        <f t="shared" si="196"/>
        <v>Débil</v>
      </c>
      <c r="AC236" s="604" t="s">
        <v>103</v>
      </c>
      <c r="AD236" s="605" t="str">
        <f t="shared" si="197"/>
        <v>Débil</v>
      </c>
      <c r="AE236" s="606" t="str">
        <f t="shared" si="198"/>
        <v>0</v>
      </c>
      <c r="AF236" s="647"/>
      <c r="AG236" s="648"/>
      <c r="AH236" s="653"/>
      <c r="AI236" s="610"/>
      <c r="AJ236" s="611"/>
      <c r="AK236" s="611"/>
      <c r="AL236" s="611"/>
      <c r="AM236" s="610"/>
      <c r="AN236" s="652"/>
      <c r="AO236" s="652"/>
      <c r="AP236" s="613"/>
      <c r="AQ236" s="614"/>
      <c r="AR236" s="614"/>
      <c r="AS236" s="615"/>
    </row>
    <row r="237" spans="2:45" s="60" customFormat="1" ht="38.25" hidden="1" x14ac:dyDescent="0.25">
      <c r="B237" s="634"/>
      <c r="C237" s="423"/>
      <c r="D237" s="594"/>
      <c r="E237" s="594"/>
      <c r="F237" s="628" t="s">
        <v>836</v>
      </c>
      <c r="G237" s="628" t="s">
        <v>1006</v>
      </c>
      <c r="H237" s="628" t="s">
        <v>1594</v>
      </c>
      <c r="I237" s="628" t="s">
        <v>1595</v>
      </c>
      <c r="J237" s="628" t="s">
        <v>1596</v>
      </c>
      <c r="K237" s="628" t="s">
        <v>1597</v>
      </c>
      <c r="L237" s="659" t="s">
        <v>1009</v>
      </c>
      <c r="M237" s="599" t="s">
        <v>100</v>
      </c>
      <c r="N237" s="600">
        <f t="shared" si="188"/>
        <v>15</v>
      </c>
      <c r="O237" s="601" t="s">
        <v>106</v>
      </c>
      <c r="P237" s="600">
        <f t="shared" si="189"/>
        <v>15</v>
      </c>
      <c r="Q237" s="601" t="s">
        <v>109</v>
      </c>
      <c r="R237" s="600">
        <f t="shared" si="218"/>
        <v>15</v>
      </c>
      <c r="S237" s="601" t="s">
        <v>112</v>
      </c>
      <c r="T237" s="600">
        <f t="shared" si="191"/>
        <v>15</v>
      </c>
      <c r="U237" s="601" t="s">
        <v>116</v>
      </c>
      <c r="V237" s="600">
        <f t="shared" si="192"/>
        <v>15</v>
      </c>
      <c r="W237" s="601" t="s">
        <v>119</v>
      </c>
      <c r="X237" s="600">
        <f t="shared" si="193"/>
        <v>15</v>
      </c>
      <c r="Y237" s="601" t="s">
        <v>122</v>
      </c>
      <c r="Z237" s="600">
        <f t="shared" si="194"/>
        <v>10</v>
      </c>
      <c r="AA237" s="602">
        <f t="shared" si="195"/>
        <v>100</v>
      </c>
      <c r="AB237" s="603" t="str">
        <f t="shared" si="196"/>
        <v>Fuerte</v>
      </c>
      <c r="AC237" s="604" t="s">
        <v>97</v>
      </c>
      <c r="AD237" s="605" t="str">
        <f t="shared" si="197"/>
        <v>Fuerte</v>
      </c>
      <c r="AE237" s="606" t="str">
        <f t="shared" si="198"/>
        <v>100</v>
      </c>
      <c r="AF237" s="647"/>
      <c r="AG237" s="648"/>
      <c r="AH237" s="653"/>
      <c r="AI237" s="610"/>
      <c r="AJ237" s="611"/>
      <c r="AK237" s="611"/>
      <c r="AL237" s="611"/>
      <c r="AM237" s="610"/>
      <c r="AN237" s="652"/>
      <c r="AO237" s="652"/>
      <c r="AP237" s="613"/>
      <c r="AQ237" s="614"/>
      <c r="AR237" s="614"/>
      <c r="AS237" s="615"/>
    </row>
    <row r="238" spans="2:45" s="60" customFormat="1" ht="63.75" hidden="1" x14ac:dyDescent="0.25">
      <c r="B238" s="634"/>
      <c r="C238" s="423"/>
      <c r="D238" s="594"/>
      <c r="E238" s="594"/>
      <c r="F238" s="656" t="s">
        <v>1149</v>
      </c>
      <c r="G238" s="680" t="s">
        <v>435</v>
      </c>
      <c r="H238" s="680" t="s">
        <v>1540</v>
      </c>
      <c r="I238" s="680" t="s">
        <v>1541</v>
      </c>
      <c r="J238" s="680" t="s">
        <v>1542</v>
      </c>
      <c r="K238" s="680" t="s">
        <v>1543</v>
      </c>
      <c r="L238" s="680" t="s">
        <v>1544</v>
      </c>
      <c r="M238" s="599" t="s">
        <v>100</v>
      </c>
      <c r="N238" s="600">
        <f t="shared" si="188"/>
        <v>15</v>
      </c>
      <c r="O238" s="601" t="s">
        <v>106</v>
      </c>
      <c r="P238" s="600">
        <f t="shared" si="189"/>
        <v>15</v>
      </c>
      <c r="Q238" s="601" t="s">
        <v>109</v>
      </c>
      <c r="R238" s="600">
        <f t="shared" si="218"/>
        <v>15</v>
      </c>
      <c r="S238" s="601" t="s">
        <v>112</v>
      </c>
      <c r="T238" s="600">
        <f t="shared" si="191"/>
        <v>15</v>
      </c>
      <c r="U238" s="601" t="s">
        <v>116</v>
      </c>
      <c r="V238" s="600">
        <f t="shared" si="192"/>
        <v>15</v>
      </c>
      <c r="W238" s="601" t="s">
        <v>119</v>
      </c>
      <c r="X238" s="600">
        <f t="shared" si="193"/>
        <v>15</v>
      </c>
      <c r="Y238" s="601" t="s">
        <v>122</v>
      </c>
      <c r="Z238" s="600">
        <f t="shared" si="194"/>
        <v>10</v>
      </c>
      <c r="AA238" s="602">
        <f t="shared" si="195"/>
        <v>100</v>
      </c>
      <c r="AB238" s="603" t="str">
        <f t="shared" si="196"/>
        <v>Fuerte</v>
      </c>
      <c r="AC238" s="604" t="s">
        <v>97</v>
      </c>
      <c r="AD238" s="605" t="str">
        <f t="shared" si="197"/>
        <v>Fuerte</v>
      </c>
      <c r="AE238" s="606" t="str">
        <f t="shared" si="198"/>
        <v>100</v>
      </c>
      <c r="AF238" s="647"/>
      <c r="AG238" s="648"/>
      <c r="AH238" s="653"/>
      <c r="AI238" s="610"/>
      <c r="AJ238" s="611"/>
      <c r="AK238" s="611"/>
      <c r="AL238" s="611"/>
      <c r="AM238" s="610"/>
      <c r="AN238" s="652"/>
      <c r="AO238" s="652"/>
      <c r="AP238" s="613"/>
      <c r="AQ238" s="614"/>
      <c r="AR238" s="614"/>
      <c r="AS238" s="615"/>
    </row>
    <row r="239" spans="2:45" s="60" customFormat="1" ht="51" hidden="1" x14ac:dyDescent="0.25">
      <c r="B239" s="634"/>
      <c r="C239" s="423"/>
      <c r="D239" s="594"/>
      <c r="E239" s="594"/>
      <c r="F239" s="628" t="s">
        <v>1057</v>
      </c>
      <c r="G239" s="628" t="s">
        <v>978</v>
      </c>
      <c r="H239" s="628" t="s">
        <v>1480</v>
      </c>
      <c r="I239" s="628" t="s">
        <v>1481</v>
      </c>
      <c r="J239" s="628" t="s">
        <v>1482</v>
      </c>
      <c r="K239" s="628" t="s">
        <v>1483</v>
      </c>
      <c r="L239" s="628" t="s">
        <v>1056</v>
      </c>
      <c r="M239" s="599" t="s">
        <v>100</v>
      </c>
      <c r="N239" s="600">
        <f t="shared" si="188"/>
        <v>15</v>
      </c>
      <c r="O239" s="601" t="s">
        <v>106</v>
      </c>
      <c r="P239" s="600">
        <f t="shared" si="189"/>
        <v>15</v>
      </c>
      <c r="Q239" s="601" t="s">
        <v>109</v>
      </c>
      <c r="R239" s="600">
        <f t="shared" si="218"/>
        <v>15</v>
      </c>
      <c r="S239" s="601" t="s">
        <v>113</v>
      </c>
      <c r="T239" s="600">
        <f t="shared" si="191"/>
        <v>10</v>
      </c>
      <c r="U239" s="601" t="s">
        <v>116</v>
      </c>
      <c r="V239" s="600">
        <f t="shared" si="192"/>
        <v>15</v>
      </c>
      <c r="W239" s="601" t="s">
        <v>119</v>
      </c>
      <c r="X239" s="600">
        <f t="shared" si="193"/>
        <v>15</v>
      </c>
      <c r="Y239" s="601" t="s">
        <v>122</v>
      </c>
      <c r="Z239" s="600">
        <f t="shared" si="194"/>
        <v>10</v>
      </c>
      <c r="AA239" s="602">
        <f t="shared" si="195"/>
        <v>95</v>
      </c>
      <c r="AB239" s="603" t="str">
        <f t="shared" si="196"/>
        <v>Moderado</v>
      </c>
      <c r="AC239" s="604" t="s">
        <v>97</v>
      </c>
      <c r="AD239" s="605" t="str">
        <f t="shared" si="197"/>
        <v>Moderado</v>
      </c>
      <c r="AE239" s="606" t="str">
        <f t="shared" si="198"/>
        <v>50</v>
      </c>
      <c r="AF239" s="647"/>
      <c r="AG239" s="648"/>
      <c r="AH239" s="653"/>
      <c r="AI239" s="610"/>
      <c r="AJ239" s="611"/>
      <c r="AK239" s="611"/>
      <c r="AL239" s="611"/>
      <c r="AM239" s="610"/>
      <c r="AN239" s="652"/>
      <c r="AO239" s="652"/>
      <c r="AP239" s="613"/>
      <c r="AQ239" s="614"/>
      <c r="AR239" s="614"/>
      <c r="AS239" s="615"/>
    </row>
    <row r="240" spans="2:45" s="60" customFormat="1" ht="30" hidden="1" x14ac:dyDescent="0.25">
      <c r="B240" s="634"/>
      <c r="C240" s="423"/>
      <c r="D240" s="594"/>
      <c r="E240" s="594"/>
      <c r="F240" s="628" t="s">
        <v>1546</v>
      </c>
      <c r="G240" s="628" t="s">
        <v>429</v>
      </c>
      <c r="H240" s="628" t="s">
        <v>1598</v>
      </c>
      <c r="I240" s="628" t="s">
        <v>1599</v>
      </c>
      <c r="J240" s="628" t="s">
        <v>1600</v>
      </c>
      <c r="K240" s="628" t="s">
        <v>1031</v>
      </c>
      <c r="L240" s="659" t="s">
        <v>1032</v>
      </c>
      <c r="M240" s="599" t="s">
        <v>100</v>
      </c>
      <c r="N240" s="600">
        <f t="shared" si="188"/>
        <v>15</v>
      </c>
      <c r="O240" s="601" t="s">
        <v>106</v>
      </c>
      <c r="P240" s="600">
        <f t="shared" si="189"/>
        <v>15</v>
      </c>
      <c r="Q240" s="601" t="s">
        <v>109</v>
      </c>
      <c r="R240" s="600">
        <f t="shared" si="218"/>
        <v>15</v>
      </c>
      <c r="S240" s="601" t="s">
        <v>112</v>
      </c>
      <c r="T240" s="600">
        <f t="shared" si="191"/>
        <v>15</v>
      </c>
      <c r="U240" s="601" t="s">
        <v>116</v>
      </c>
      <c r="V240" s="600">
        <f t="shared" si="192"/>
        <v>15</v>
      </c>
      <c r="W240" s="601" t="s">
        <v>119</v>
      </c>
      <c r="X240" s="600">
        <f t="shared" si="193"/>
        <v>15</v>
      </c>
      <c r="Y240" s="601" t="s">
        <v>122</v>
      </c>
      <c r="Z240" s="600">
        <f t="shared" si="194"/>
        <v>10</v>
      </c>
      <c r="AA240" s="602">
        <f t="shared" si="195"/>
        <v>100</v>
      </c>
      <c r="AB240" s="603" t="str">
        <f t="shared" si="196"/>
        <v>Fuerte</v>
      </c>
      <c r="AC240" s="604" t="s">
        <v>97</v>
      </c>
      <c r="AD240" s="605" t="str">
        <f t="shared" si="197"/>
        <v>Fuerte</v>
      </c>
      <c r="AE240" s="606" t="str">
        <f t="shared" si="198"/>
        <v>100</v>
      </c>
      <c r="AF240" s="647"/>
      <c r="AG240" s="648"/>
      <c r="AH240" s="653"/>
      <c r="AI240" s="610"/>
      <c r="AJ240" s="611"/>
      <c r="AK240" s="611"/>
      <c r="AL240" s="611"/>
      <c r="AM240" s="610"/>
      <c r="AN240" s="652"/>
      <c r="AO240" s="652"/>
      <c r="AP240" s="613"/>
      <c r="AQ240" s="614"/>
      <c r="AR240" s="614"/>
      <c r="AS240" s="615"/>
    </row>
    <row r="241" spans="2:45" s="60" customFormat="1" ht="51" hidden="1" x14ac:dyDescent="0.25">
      <c r="B241" s="634"/>
      <c r="C241" s="423"/>
      <c r="D241" s="594"/>
      <c r="E241" s="594"/>
      <c r="F241" s="671" t="s">
        <v>1601</v>
      </c>
      <c r="G241" s="671" t="s">
        <v>435</v>
      </c>
      <c r="H241" s="671" t="s">
        <v>920</v>
      </c>
      <c r="I241" s="671" t="s">
        <v>1592</v>
      </c>
      <c r="J241" s="671" t="s">
        <v>1528</v>
      </c>
      <c r="K241" s="671" t="s">
        <v>1529</v>
      </c>
      <c r="L241" s="671" t="s">
        <v>1530</v>
      </c>
      <c r="M241" s="599" t="s">
        <v>100</v>
      </c>
      <c r="N241" s="600">
        <f t="shared" si="188"/>
        <v>15</v>
      </c>
      <c r="O241" s="601" t="s">
        <v>106</v>
      </c>
      <c r="P241" s="600">
        <f t="shared" si="189"/>
        <v>15</v>
      </c>
      <c r="Q241" s="601" t="s">
        <v>109</v>
      </c>
      <c r="R241" s="600">
        <f t="shared" si="218"/>
        <v>15</v>
      </c>
      <c r="S241" s="601" t="s">
        <v>112</v>
      </c>
      <c r="T241" s="600">
        <f t="shared" si="191"/>
        <v>15</v>
      </c>
      <c r="U241" s="601" t="s">
        <v>116</v>
      </c>
      <c r="V241" s="600">
        <f t="shared" si="192"/>
        <v>15</v>
      </c>
      <c r="W241" s="601" t="s">
        <v>119</v>
      </c>
      <c r="X241" s="600">
        <f t="shared" si="193"/>
        <v>15</v>
      </c>
      <c r="Y241" s="601" t="s">
        <v>122</v>
      </c>
      <c r="Z241" s="600">
        <f t="shared" si="194"/>
        <v>10</v>
      </c>
      <c r="AA241" s="602">
        <f t="shared" si="195"/>
        <v>100</v>
      </c>
      <c r="AB241" s="603" t="str">
        <f t="shared" si="196"/>
        <v>Fuerte</v>
      </c>
      <c r="AC241" s="604" t="s">
        <v>97</v>
      </c>
      <c r="AD241" s="605" t="str">
        <f t="shared" si="197"/>
        <v>Fuerte</v>
      </c>
      <c r="AE241" s="606" t="str">
        <f t="shared" si="198"/>
        <v>100</v>
      </c>
      <c r="AF241" s="647"/>
      <c r="AG241" s="648"/>
      <c r="AH241" s="653"/>
      <c r="AI241" s="610"/>
      <c r="AJ241" s="611"/>
      <c r="AK241" s="611"/>
      <c r="AL241" s="611"/>
      <c r="AM241" s="610"/>
      <c r="AN241" s="652"/>
      <c r="AO241" s="652"/>
      <c r="AP241" s="613"/>
      <c r="AQ241" s="614"/>
      <c r="AR241" s="614"/>
      <c r="AS241" s="615"/>
    </row>
    <row r="242" spans="2:45" s="60" customFormat="1" ht="30" hidden="1" x14ac:dyDescent="0.25">
      <c r="B242" s="634"/>
      <c r="C242" s="423"/>
      <c r="D242" s="594"/>
      <c r="E242" s="594"/>
      <c r="F242" s="628" t="s">
        <v>838</v>
      </c>
      <c r="G242" s="628"/>
      <c r="H242" s="628"/>
      <c r="I242" s="628"/>
      <c r="J242" s="628"/>
      <c r="K242" s="628"/>
      <c r="L242" s="713" t="s">
        <v>1969</v>
      </c>
      <c r="M242" s="599"/>
      <c r="N242" s="600" t="b">
        <f t="shared" si="188"/>
        <v>0</v>
      </c>
      <c r="O242" s="601"/>
      <c r="P242" s="600" t="b">
        <f t="shared" si="189"/>
        <v>0</v>
      </c>
      <c r="Q242" s="601"/>
      <c r="R242" s="600" t="b">
        <f t="shared" si="218"/>
        <v>0</v>
      </c>
      <c r="S242" s="601"/>
      <c r="T242" s="600" t="b">
        <f t="shared" si="191"/>
        <v>0</v>
      </c>
      <c r="U242" s="601"/>
      <c r="V242" s="600" t="b">
        <f t="shared" si="192"/>
        <v>0</v>
      </c>
      <c r="W242" s="601"/>
      <c r="X242" s="600" t="b">
        <f t="shared" si="193"/>
        <v>0</v>
      </c>
      <c r="Y242" s="601"/>
      <c r="Z242" s="600" t="b">
        <f t="shared" si="194"/>
        <v>0</v>
      </c>
      <c r="AA242" s="602">
        <f t="shared" si="195"/>
        <v>0</v>
      </c>
      <c r="AB242" s="603" t="str">
        <f t="shared" si="196"/>
        <v>Débil</v>
      </c>
      <c r="AC242" s="604"/>
      <c r="AD242" s="605" t="str">
        <f t="shared" si="197"/>
        <v>Débil</v>
      </c>
      <c r="AE242" s="606" t="str">
        <f t="shared" si="198"/>
        <v>0</v>
      </c>
      <c r="AF242" s="647"/>
      <c r="AG242" s="648"/>
      <c r="AH242" s="653"/>
      <c r="AI242" s="610"/>
      <c r="AJ242" s="611"/>
      <c r="AK242" s="611"/>
      <c r="AL242" s="611"/>
      <c r="AM242" s="610"/>
      <c r="AN242" s="652"/>
      <c r="AO242" s="652"/>
      <c r="AP242" s="613"/>
      <c r="AQ242" s="614"/>
      <c r="AR242" s="614"/>
      <c r="AS242" s="615"/>
    </row>
    <row r="243" spans="2:45" s="60" customFormat="1" ht="38.25" hidden="1" x14ac:dyDescent="0.25">
      <c r="B243" s="634"/>
      <c r="C243" s="423"/>
      <c r="D243" s="594"/>
      <c r="E243" s="594"/>
      <c r="F243" s="628" t="s">
        <v>1602</v>
      </c>
      <c r="G243" s="628" t="s">
        <v>429</v>
      </c>
      <c r="H243" s="628" t="s">
        <v>1603</v>
      </c>
      <c r="I243" s="628" t="s">
        <v>1553</v>
      </c>
      <c r="J243" s="628" t="s">
        <v>1303</v>
      </c>
      <c r="K243" s="628" t="s">
        <v>933</v>
      </c>
      <c r="L243" s="628" t="s">
        <v>934</v>
      </c>
      <c r="M243" s="599" t="s">
        <v>100</v>
      </c>
      <c r="N243" s="600">
        <f t="shared" si="188"/>
        <v>15</v>
      </c>
      <c r="O243" s="601" t="s">
        <v>106</v>
      </c>
      <c r="P243" s="600">
        <f t="shared" si="189"/>
        <v>15</v>
      </c>
      <c r="Q243" s="601" t="s">
        <v>109</v>
      </c>
      <c r="R243" s="600">
        <f t="shared" si="218"/>
        <v>15</v>
      </c>
      <c r="S243" s="601" t="s">
        <v>112</v>
      </c>
      <c r="T243" s="600">
        <f t="shared" si="191"/>
        <v>15</v>
      </c>
      <c r="U243" s="601" t="s">
        <v>116</v>
      </c>
      <c r="V243" s="600">
        <f t="shared" si="192"/>
        <v>15</v>
      </c>
      <c r="W243" s="601" t="s">
        <v>119</v>
      </c>
      <c r="X243" s="600">
        <f t="shared" si="193"/>
        <v>15</v>
      </c>
      <c r="Y243" s="601" t="s">
        <v>122</v>
      </c>
      <c r="Z243" s="600">
        <f t="shared" si="194"/>
        <v>10</v>
      </c>
      <c r="AA243" s="602">
        <f t="shared" si="195"/>
        <v>100</v>
      </c>
      <c r="AB243" s="603" t="str">
        <f t="shared" si="196"/>
        <v>Fuerte</v>
      </c>
      <c r="AC243" s="604" t="s">
        <v>97</v>
      </c>
      <c r="AD243" s="605" t="str">
        <f t="shared" si="197"/>
        <v>Fuerte</v>
      </c>
      <c r="AE243" s="606" t="str">
        <f t="shared" si="198"/>
        <v>100</v>
      </c>
      <c r="AF243" s="647"/>
      <c r="AG243" s="648"/>
      <c r="AH243" s="653"/>
      <c r="AI243" s="610"/>
      <c r="AJ243" s="611"/>
      <c r="AK243" s="611"/>
      <c r="AL243" s="611"/>
      <c r="AM243" s="610"/>
      <c r="AN243" s="652"/>
      <c r="AO243" s="652"/>
      <c r="AP243" s="613"/>
      <c r="AQ243" s="614"/>
      <c r="AR243" s="614"/>
      <c r="AS243" s="615"/>
    </row>
    <row r="244" spans="2:45" s="60" customFormat="1" ht="30" hidden="1" x14ac:dyDescent="0.25">
      <c r="B244" s="634"/>
      <c r="C244" s="423"/>
      <c r="D244" s="594"/>
      <c r="E244" s="594"/>
      <c r="F244" s="628" t="s">
        <v>840</v>
      </c>
      <c r="G244" s="628" t="s">
        <v>639</v>
      </c>
      <c r="H244" s="628"/>
      <c r="I244" s="628" t="s">
        <v>1604</v>
      </c>
      <c r="J244" s="628"/>
      <c r="K244" s="628" t="s">
        <v>1082</v>
      </c>
      <c r="L244" s="628" t="s">
        <v>1604</v>
      </c>
      <c r="M244" s="599" t="s">
        <v>100</v>
      </c>
      <c r="N244" s="600">
        <f t="shared" si="188"/>
        <v>15</v>
      </c>
      <c r="O244" s="601" t="s">
        <v>106</v>
      </c>
      <c r="P244" s="600">
        <f t="shared" si="189"/>
        <v>15</v>
      </c>
      <c r="Q244" s="601" t="s">
        <v>109</v>
      </c>
      <c r="R244" s="600">
        <f t="shared" si="218"/>
        <v>15</v>
      </c>
      <c r="S244" s="601" t="s">
        <v>113</v>
      </c>
      <c r="T244" s="600">
        <f t="shared" si="191"/>
        <v>10</v>
      </c>
      <c r="U244" s="601" t="s">
        <v>116</v>
      </c>
      <c r="V244" s="600">
        <f t="shared" si="192"/>
        <v>15</v>
      </c>
      <c r="W244" s="601" t="s">
        <v>119</v>
      </c>
      <c r="X244" s="600">
        <f t="shared" si="193"/>
        <v>15</v>
      </c>
      <c r="Y244" s="601" t="s">
        <v>122</v>
      </c>
      <c r="Z244" s="600">
        <f t="shared" si="194"/>
        <v>10</v>
      </c>
      <c r="AA244" s="602">
        <f t="shared" si="195"/>
        <v>95</v>
      </c>
      <c r="AB244" s="603" t="str">
        <f t="shared" si="196"/>
        <v>Moderado</v>
      </c>
      <c r="AC244" s="604" t="s">
        <v>97</v>
      </c>
      <c r="AD244" s="605" t="str">
        <f t="shared" si="197"/>
        <v>Moderado</v>
      </c>
      <c r="AE244" s="606" t="str">
        <f t="shared" si="198"/>
        <v>50</v>
      </c>
      <c r="AF244" s="647"/>
      <c r="AG244" s="648"/>
      <c r="AH244" s="653"/>
      <c r="AI244" s="610"/>
      <c r="AJ244" s="611"/>
      <c r="AK244" s="611"/>
      <c r="AL244" s="611"/>
      <c r="AM244" s="610"/>
      <c r="AN244" s="652"/>
      <c r="AO244" s="652"/>
      <c r="AP244" s="613"/>
      <c r="AQ244" s="614"/>
      <c r="AR244" s="614"/>
      <c r="AS244" s="615"/>
    </row>
    <row r="245" spans="2:45" s="60" customFormat="1" ht="30" hidden="1" x14ac:dyDescent="0.25">
      <c r="B245" s="634"/>
      <c r="C245" s="423"/>
      <c r="D245" s="594"/>
      <c r="E245" s="594"/>
      <c r="F245" s="628" t="s">
        <v>841</v>
      </c>
      <c r="G245" s="628"/>
      <c r="H245" s="628"/>
      <c r="I245" s="628"/>
      <c r="J245" s="628"/>
      <c r="K245" s="628"/>
      <c r="L245" s="662" t="s">
        <v>991</v>
      </c>
      <c r="M245" s="599"/>
      <c r="N245" s="600" t="b">
        <f t="shared" si="188"/>
        <v>0</v>
      </c>
      <c r="O245" s="601"/>
      <c r="P245" s="600" t="b">
        <f t="shared" si="189"/>
        <v>0</v>
      </c>
      <c r="Q245" s="601"/>
      <c r="R245" s="600" t="b">
        <f t="shared" si="218"/>
        <v>0</v>
      </c>
      <c r="S245" s="601"/>
      <c r="T245" s="600" t="b">
        <f t="shared" si="191"/>
        <v>0</v>
      </c>
      <c r="U245" s="601"/>
      <c r="V245" s="600" t="b">
        <f t="shared" si="192"/>
        <v>0</v>
      </c>
      <c r="W245" s="601"/>
      <c r="X245" s="600" t="b">
        <f t="shared" si="193"/>
        <v>0</v>
      </c>
      <c r="Y245" s="601"/>
      <c r="Z245" s="600" t="b">
        <f t="shared" si="194"/>
        <v>0</v>
      </c>
      <c r="AA245" s="602">
        <f t="shared" si="195"/>
        <v>0</v>
      </c>
      <c r="AB245" s="603" t="str">
        <f t="shared" si="196"/>
        <v>Débil</v>
      </c>
      <c r="AC245" s="604"/>
      <c r="AD245" s="605" t="str">
        <f t="shared" si="197"/>
        <v>Débil</v>
      </c>
      <c r="AE245" s="606" t="str">
        <f t="shared" si="198"/>
        <v>0</v>
      </c>
      <c r="AF245" s="647"/>
      <c r="AG245" s="648"/>
      <c r="AH245" s="653"/>
      <c r="AI245" s="610"/>
      <c r="AJ245" s="611"/>
      <c r="AK245" s="611"/>
      <c r="AL245" s="611"/>
      <c r="AM245" s="610"/>
      <c r="AN245" s="652"/>
      <c r="AO245" s="652"/>
      <c r="AP245" s="613"/>
      <c r="AQ245" s="614"/>
      <c r="AR245" s="614"/>
      <c r="AS245" s="615"/>
    </row>
    <row r="246" spans="2:45" s="60" customFormat="1" ht="38.25" hidden="1" x14ac:dyDescent="0.25">
      <c r="B246" s="634"/>
      <c r="C246" s="423"/>
      <c r="D246" s="594"/>
      <c r="E246" s="594"/>
      <c r="F246" s="628" t="s">
        <v>1555</v>
      </c>
      <c r="G246" s="628" t="s">
        <v>435</v>
      </c>
      <c r="H246" s="628" t="s">
        <v>1605</v>
      </c>
      <c r="I246" s="628" t="s">
        <v>1606</v>
      </c>
      <c r="J246" s="628" t="s">
        <v>1607</v>
      </c>
      <c r="K246" s="628" t="s">
        <v>1608</v>
      </c>
      <c r="L246" s="659" t="s">
        <v>1609</v>
      </c>
      <c r="M246" s="599" t="s">
        <v>100</v>
      </c>
      <c r="N246" s="600">
        <f t="shared" si="188"/>
        <v>15</v>
      </c>
      <c r="O246" s="601" t="s">
        <v>106</v>
      </c>
      <c r="P246" s="600">
        <f t="shared" si="189"/>
        <v>15</v>
      </c>
      <c r="Q246" s="601" t="s">
        <v>109</v>
      </c>
      <c r="R246" s="600">
        <f t="shared" si="218"/>
        <v>15</v>
      </c>
      <c r="S246" s="601" t="s">
        <v>112</v>
      </c>
      <c r="T246" s="600">
        <f t="shared" si="191"/>
        <v>15</v>
      </c>
      <c r="U246" s="601" t="s">
        <v>116</v>
      </c>
      <c r="V246" s="600">
        <f t="shared" si="192"/>
        <v>15</v>
      </c>
      <c r="W246" s="601" t="s">
        <v>119</v>
      </c>
      <c r="X246" s="600">
        <f t="shared" si="193"/>
        <v>15</v>
      </c>
      <c r="Y246" s="601" t="s">
        <v>122</v>
      </c>
      <c r="Z246" s="600">
        <f t="shared" si="194"/>
        <v>10</v>
      </c>
      <c r="AA246" s="602">
        <f t="shared" si="195"/>
        <v>100</v>
      </c>
      <c r="AB246" s="603" t="str">
        <f t="shared" si="196"/>
        <v>Fuerte</v>
      </c>
      <c r="AC246" s="604" t="s">
        <v>97</v>
      </c>
      <c r="AD246" s="605" t="str">
        <f t="shared" si="197"/>
        <v>Fuerte</v>
      </c>
      <c r="AE246" s="606" t="str">
        <f t="shared" si="198"/>
        <v>100</v>
      </c>
      <c r="AF246" s="647"/>
      <c r="AG246" s="648"/>
      <c r="AH246" s="653"/>
      <c r="AI246" s="610"/>
      <c r="AJ246" s="611"/>
      <c r="AK246" s="611"/>
      <c r="AL246" s="611"/>
      <c r="AM246" s="610"/>
      <c r="AN246" s="652"/>
      <c r="AO246" s="652"/>
      <c r="AP246" s="613"/>
      <c r="AQ246" s="614"/>
      <c r="AR246" s="614"/>
      <c r="AS246" s="615"/>
    </row>
    <row r="247" spans="2:45" s="60" customFormat="1" ht="30" hidden="1" x14ac:dyDescent="0.25">
      <c r="B247" s="634"/>
      <c r="C247" s="423"/>
      <c r="D247" s="594"/>
      <c r="E247" s="594"/>
      <c r="F247" s="628" t="s">
        <v>598</v>
      </c>
      <c r="G247" s="628"/>
      <c r="H247" s="628"/>
      <c r="I247" s="628"/>
      <c r="J247" s="628"/>
      <c r="K247" s="628"/>
      <c r="L247" s="715" t="s">
        <v>939</v>
      </c>
      <c r="M247" s="599"/>
      <c r="N247" s="600" t="b">
        <f t="shared" si="188"/>
        <v>0</v>
      </c>
      <c r="O247" s="601"/>
      <c r="P247" s="600" t="b">
        <f t="shared" si="189"/>
        <v>0</v>
      </c>
      <c r="Q247" s="601"/>
      <c r="R247" s="600" t="b">
        <f t="shared" si="218"/>
        <v>0</v>
      </c>
      <c r="S247" s="601"/>
      <c r="T247" s="600" t="b">
        <f t="shared" si="191"/>
        <v>0</v>
      </c>
      <c r="U247" s="601"/>
      <c r="V247" s="600" t="b">
        <f t="shared" si="192"/>
        <v>0</v>
      </c>
      <c r="W247" s="601"/>
      <c r="X247" s="600" t="b">
        <f t="shared" si="193"/>
        <v>0</v>
      </c>
      <c r="Y247" s="601"/>
      <c r="Z247" s="600" t="b">
        <f t="shared" si="194"/>
        <v>0</v>
      </c>
      <c r="AA247" s="602">
        <f t="shared" si="195"/>
        <v>0</v>
      </c>
      <c r="AB247" s="603" t="str">
        <f t="shared" si="196"/>
        <v>Débil</v>
      </c>
      <c r="AC247" s="604"/>
      <c r="AD247" s="605" t="str">
        <f t="shared" si="197"/>
        <v>Débil</v>
      </c>
      <c r="AE247" s="606" t="str">
        <f t="shared" si="198"/>
        <v>0</v>
      </c>
      <c r="AF247" s="647"/>
      <c r="AG247" s="648"/>
      <c r="AH247" s="653"/>
      <c r="AI247" s="610"/>
      <c r="AJ247" s="611"/>
      <c r="AK247" s="611"/>
      <c r="AL247" s="611"/>
      <c r="AM247" s="610"/>
      <c r="AN247" s="652"/>
      <c r="AO247" s="652"/>
      <c r="AP247" s="613"/>
      <c r="AQ247" s="614"/>
      <c r="AR247" s="614"/>
      <c r="AS247" s="615"/>
    </row>
    <row r="248" spans="2:45" s="60" customFormat="1" ht="51" hidden="1" x14ac:dyDescent="0.25">
      <c r="B248" s="634"/>
      <c r="C248" s="423"/>
      <c r="D248" s="594"/>
      <c r="E248" s="594"/>
      <c r="F248" s="628" t="s">
        <v>843</v>
      </c>
      <c r="G248" s="671" t="s">
        <v>435</v>
      </c>
      <c r="H248" s="503" t="s">
        <v>1191</v>
      </c>
      <c r="I248" s="503" t="s">
        <v>1192</v>
      </c>
      <c r="J248" s="503" t="s">
        <v>1193</v>
      </c>
      <c r="K248" s="503" t="s">
        <v>1610</v>
      </c>
      <c r="L248" s="503" t="s">
        <v>1194</v>
      </c>
      <c r="M248" s="599" t="s">
        <v>100</v>
      </c>
      <c r="N248" s="600">
        <f t="shared" si="188"/>
        <v>15</v>
      </c>
      <c r="O248" s="601" t="s">
        <v>106</v>
      </c>
      <c r="P248" s="600">
        <f t="shared" si="189"/>
        <v>15</v>
      </c>
      <c r="Q248" s="601" t="s">
        <v>109</v>
      </c>
      <c r="R248" s="600">
        <f t="shared" si="218"/>
        <v>15</v>
      </c>
      <c r="S248" s="601" t="s">
        <v>112</v>
      </c>
      <c r="T248" s="600">
        <f t="shared" si="191"/>
        <v>15</v>
      </c>
      <c r="U248" s="601" t="s">
        <v>116</v>
      </c>
      <c r="V248" s="600">
        <f t="shared" si="192"/>
        <v>15</v>
      </c>
      <c r="W248" s="601" t="s">
        <v>119</v>
      </c>
      <c r="X248" s="600">
        <f t="shared" si="193"/>
        <v>15</v>
      </c>
      <c r="Y248" s="601" t="s">
        <v>122</v>
      </c>
      <c r="Z248" s="600">
        <f t="shared" si="194"/>
        <v>10</v>
      </c>
      <c r="AA248" s="602">
        <f t="shared" si="195"/>
        <v>100</v>
      </c>
      <c r="AB248" s="603" t="str">
        <f t="shared" si="196"/>
        <v>Fuerte</v>
      </c>
      <c r="AC248" s="604" t="s">
        <v>97</v>
      </c>
      <c r="AD248" s="605" t="str">
        <f t="shared" si="197"/>
        <v>Fuerte</v>
      </c>
      <c r="AE248" s="606" t="str">
        <f t="shared" si="198"/>
        <v>100</v>
      </c>
      <c r="AF248" s="647"/>
      <c r="AG248" s="648"/>
      <c r="AH248" s="653"/>
      <c r="AI248" s="610"/>
      <c r="AJ248" s="611"/>
      <c r="AK248" s="611"/>
      <c r="AL248" s="611"/>
      <c r="AM248" s="610"/>
      <c r="AN248" s="652"/>
      <c r="AO248" s="652"/>
      <c r="AP248" s="613"/>
      <c r="AQ248" s="614"/>
      <c r="AR248" s="614"/>
      <c r="AS248" s="615"/>
    </row>
    <row r="249" spans="2:45" s="60" customFormat="1" ht="51" hidden="1" x14ac:dyDescent="0.25">
      <c r="B249" s="634"/>
      <c r="C249" s="423"/>
      <c r="D249" s="594"/>
      <c r="E249" s="594"/>
      <c r="F249" s="628" t="s">
        <v>1932</v>
      </c>
      <c r="G249" s="503" t="s">
        <v>429</v>
      </c>
      <c r="H249" s="503" t="s">
        <v>1933</v>
      </c>
      <c r="I249" s="628" t="s">
        <v>1934</v>
      </c>
      <c r="J249" s="628" t="s">
        <v>1935</v>
      </c>
      <c r="K249" s="503" t="s">
        <v>1936</v>
      </c>
      <c r="L249" s="503" t="s">
        <v>1937</v>
      </c>
      <c r="M249" s="599" t="s">
        <v>100</v>
      </c>
      <c r="N249" s="600">
        <f t="shared" si="188"/>
        <v>15</v>
      </c>
      <c r="O249" s="601" t="s">
        <v>106</v>
      </c>
      <c r="P249" s="600">
        <f t="shared" si="189"/>
        <v>15</v>
      </c>
      <c r="Q249" s="601" t="s">
        <v>109</v>
      </c>
      <c r="R249" s="600">
        <f t="shared" si="218"/>
        <v>15</v>
      </c>
      <c r="S249" s="601" t="s">
        <v>112</v>
      </c>
      <c r="T249" s="600">
        <f t="shared" si="191"/>
        <v>15</v>
      </c>
      <c r="U249" s="601" t="s">
        <v>116</v>
      </c>
      <c r="V249" s="600">
        <f t="shared" si="192"/>
        <v>15</v>
      </c>
      <c r="W249" s="601" t="s">
        <v>119</v>
      </c>
      <c r="X249" s="600">
        <f t="shared" si="193"/>
        <v>15</v>
      </c>
      <c r="Y249" s="601" t="s">
        <v>122</v>
      </c>
      <c r="Z249" s="600">
        <f t="shared" si="194"/>
        <v>10</v>
      </c>
      <c r="AA249" s="602">
        <f t="shared" si="195"/>
        <v>100</v>
      </c>
      <c r="AB249" s="603" t="str">
        <f t="shared" si="196"/>
        <v>Fuerte</v>
      </c>
      <c r="AC249" s="604" t="s">
        <v>97</v>
      </c>
      <c r="AD249" s="605" t="str">
        <f t="shared" si="197"/>
        <v>Fuerte</v>
      </c>
      <c r="AE249" s="606" t="str">
        <f t="shared" si="198"/>
        <v>100</v>
      </c>
      <c r="AF249" s="647"/>
      <c r="AG249" s="648"/>
      <c r="AH249" s="653"/>
      <c r="AI249" s="610"/>
      <c r="AJ249" s="611"/>
      <c r="AK249" s="611"/>
      <c r="AL249" s="611"/>
      <c r="AM249" s="610"/>
      <c r="AN249" s="652"/>
      <c r="AO249" s="652"/>
      <c r="AP249" s="613"/>
      <c r="AQ249" s="614"/>
      <c r="AR249" s="614"/>
      <c r="AS249" s="615"/>
    </row>
    <row r="250" spans="2:45" s="60" customFormat="1" ht="59.25" hidden="1" customHeight="1" x14ac:dyDescent="0.25">
      <c r="B250" s="634"/>
      <c r="C250" s="423"/>
      <c r="D250" s="594"/>
      <c r="E250" s="594"/>
      <c r="F250" s="691" t="s">
        <v>945</v>
      </c>
      <c r="G250" s="503" t="s">
        <v>445</v>
      </c>
      <c r="H250" s="503" t="s">
        <v>942</v>
      </c>
      <c r="I250" s="503" t="s">
        <v>943</v>
      </c>
      <c r="J250" s="503" t="s">
        <v>944</v>
      </c>
      <c r="K250" s="503" t="s">
        <v>1611</v>
      </c>
      <c r="L250" s="503" t="s">
        <v>1612</v>
      </c>
      <c r="M250" s="599" t="s">
        <v>100</v>
      </c>
      <c r="N250" s="600">
        <f t="shared" si="188"/>
        <v>15</v>
      </c>
      <c r="O250" s="601" t="s">
        <v>106</v>
      </c>
      <c r="P250" s="600">
        <f t="shared" si="189"/>
        <v>15</v>
      </c>
      <c r="Q250" s="601" t="s">
        <v>109</v>
      </c>
      <c r="R250" s="600">
        <f t="shared" si="218"/>
        <v>15</v>
      </c>
      <c r="S250" s="601" t="s">
        <v>113</v>
      </c>
      <c r="T250" s="600">
        <f t="shared" si="191"/>
        <v>10</v>
      </c>
      <c r="U250" s="601" t="s">
        <v>116</v>
      </c>
      <c r="V250" s="600">
        <f t="shared" si="192"/>
        <v>15</v>
      </c>
      <c r="W250" s="601" t="s">
        <v>119</v>
      </c>
      <c r="X250" s="600">
        <f t="shared" si="193"/>
        <v>15</v>
      </c>
      <c r="Y250" s="601" t="s">
        <v>122</v>
      </c>
      <c r="Z250" s="600">
        <f t="shared" si="194"/>
        <v>10</v>
      </c>
      <c r="AA250" s="602">
        <f t="shared" si="195"/>
        <v>95</v>
      </c>
      <c r="AB250" s="603" t="str">
        <f t="shared" si="196"/>
        <v>Moderado</v>
      </c>
      <c r="AC250" s="604" t="s">
        <v>97</v>
      </c>
      <c r="AD250" s="605" t="str">
        <f t="shared" si="197"/>
        <v>Moderado</v>
      </c>
      <c r="AE250" s="606" t="str">
        <f t="shared" si="198"/>
        <v>50</v>
      </c>
      <c r="AF250" s="647"/>
      <c r="AG250" s="648"/>
      <c r="AH250" s="653"/>
      <c r="AI250" s="610"/>
      <c r="AJ250" s="611"/>
      <c r="AK250" s="611"/>
      <c r="AL250" s="611"/>
      <c r="AM250" s="610"/>
      <c r="AN250" s="652"/>
      <c r="AO250" s="652"/>
      <c r="AP250" s="613"/>
      <c r="AQ250" s="614"/>
      <c r="AR250" s="614"/>
      <c r="AS250" s="615"/>
    </row>
    <row r="251" spans="2:45" s="60" customFormat="1" ht="38.25" hidden="1" x14ac:dyDescent="0.25">
      <c r="B251" s="634"/>
      <c r="C251" s="423"/>
      <c r="D251" s="594"/>
      <c r="E251" s="594"/>
      <c r="F251" s="628" t="s">
        <v>1128</v>
      </c>
      <c r="G251" s="628" t="s">
        <v>435</v>
      </c>
      <c r="H251" s="628" t="s">
        <v>1613</v>
      </c>
      <c r="I251" s="628" t="s">
        <v>1129</v>
      </c>
      <c r="J251" s="628" t="s">
        <v>1614</v>
      </c>
      <c r="K251" s="628" t="s">
        <v>1615</v>
      </c>
      <c r="L251" s="659" t="s">
        <v>1616</v>
      </c>
      <c r="M251" s="599" t="s">
        <v>100</v>
      </c>
      <c r="N251" s="600">
        <f t="shared" si="188"/>
        <v>15</v>
      </c>
      <c r="O251" s="601" t="s">
        <v>106</v>
      </c>
      <c r="P251" s="600">
        <f t="shared" si="189"/>
        <v>15</v>
      </c>
      <c r="Q251" s="601" t="s">
        <v>109</v>
      </c>
      <c r="R251" s="600">
        <f t="shared" si="218"/>
        <v>15</v>
      </c>
      <c r="S251" s="601" t="s">
        <v>112</v>
      </c>
      <c r="T251" s="600">
        <f t="shared" si="191"/>
        <v>15</v>
      </c>
      <c r="U251" s="601" t="s">
        <v>116</v>
      </c>
      <c r="V251" s="600">
        <f t="shared" si="192"/>
        <v>15</v>
      </c>
      <c r="W251" s="601" t="s">
        <v>119</v>
      </c>
      <c r="X251" s="600">
        <f t="shared" si="193"/>
        <v>15</v>
      </c>
      <c r="Y251" s="601" t="s">
        <v>122</v>
      </c>
      <c r="Z251" s="600">
        <f t="shared" si="194"/>
        <v>10</v>
      </c>
      <c r="AA251" s="602">
        <f t="shared" si="195"/>
        <v>100</v>
      </c>
      <c r="AB251" s="603" t="str">
        <f t="shared" si="196"/>
        <v>Fuerte</v>
      </c>
      <c r="AC251" s="604" t="s">
        <v>27</v>
      </c>
      <c r="AD251" s="605" t="str">
        <f t="shared" si="197"/>
        <v>Moderado</v>
      </c>
      <c r="AE251" s="606" t="str">
        <f t="shared" si="198"/>
        <v>50</v>
      </c>
      <c r="AF251" s="647"/>
      <c r="AG251" s="648"/>
      <c r="AH251" s="653"/>
      <c r="AI251" s="610"/>
      <c r="AJ251" s="611"/>
      <c r="AK251" s="611"/>
      <c r="AL251" s="611"/>
      <c r="AM251" s="610"/>
      <c r="AN251" s="652"/>
      <c r="AO251" s="652"/>
      <c r="AP251" s="613"/>
      <c r="AQ251" s="614"/>
      <c r="AR251" s="614"/>
      <c r="AS251" s="615"/>
    </row>
    <row r="252" spans="2:45" s="60" customFormat="1" ht="51" hidden="1" x14ac:dyDescent="0.25">
      <c r="B252" s="634"/>
      <c r="C252" s="423"/>
      <c r="D252" s="594"/>
      <c r="E252" s="594"/>
      <c r="F252" s="683" t="s">
        <v>606</v>
      </c>
      <c r="G252" s="683" t="s">
        <v>435</v>
      </c>
      <c r="H252" s="683" t="s">
        <v>952</v>
      </c>
      <c r="I252" s="683" t="s">
        <v>953</v>
      </c>
      <c r="J252" s="683" t="s">
        <v>1617</v>
      </c>
      <c r="K252" s="683" t="s">
        <v>954</v>
      </c>
      <c r="L252" s="683" t="s">
        <v>955</v>
      </c>
      <c r="M252" s="599" t="s">
        <v>100</v>
      </c>
      <c r="N252" s="600">
        <f t="shared" si="188"/>
        <v>15</v>
      </c>
      <c r="O252" s="601" t="s">
        <v>106</v>
      </c>
      <c r="P252" s="600">
        <f t="shared" si="189"/>
        <v>15</v>
      </c>
      <c r="Q252" s="601" t="s">
        <v>109</v>
      </c>
      <c r="R252" s="600">
        <f t="shared" si="218"/>
        <v>15</v>
      </c>
      <c r="S252" s="601" t="s">
        <v>112</v>
      </c>
      <c r="T252" s="600">
        <f t="shared" si="191"/>
        <v>15</v>
      </c>
      <c r="U252" s="601" t="s">
        <v>116</v>
      </c>
      <c r="V252" s="600">
        <f t="shared" si="192"/>
        <v>15</v>
      </c>
      <c r="W252" s="601" t="s">
        <v>119</v>
      </c>
      <c r="X252" s="600">
        <f t="shared" si="193"/>
        <v>15</v>
      </c>
      <c r="Y252" s="601" t="s">
        <v>122</v>
      </c>
      <c r="Z252" s="600">
        <f t="shared" si="194"/>
        <v>10</v>
      </c>
      <c r="AA252" s="602">
        <f t="shared" si="195"/>
        <v>100</v>
      </c>
      <c r="AB252" s="603" t="str">
        <f t="shared" si="196"/>
        <v>Fuerte</v>
      </c>
      <c r="AC252" s="604" t="s">
        <v>97</v>
      </c>
      <c r="AD252" s="605" t="str">
        <f t="shared" si="197"/>
        <v>Fuerte</v>
      </c>
      <c r="AE252" s="606" t="str">
        <f t="shared" si="198"/>
        <v>100</v>
      </c>
      <c r="AF252" s="647"/>
      <c r="AG252" s="648"/>
      <c r="AH252" s="653"/>
      <c r="AI252" s="610"/>
      <c r="AJ252" s="611"/>
      <c r="AK252" s="611"/>
      <c r="AL252" s="611"/>
      <c r="AM252" s="610"/>
      <c r="AN252" s="652"/>
      <c r="AO252" s="652"/>
      <c r="AP252" s="613"/>
      <c r="AQ252" s="614"/>
      <c r="AR252" s="614"/>
      <c r="AS252" s="615"/>
    </row>
    <row r="253" spans="2:45" s="60" customFormat="1" ht="89.25" hidden="1" x14ac:dyDescent="0.25">
      <c r="B253" s="634"/>
      <c r="C253" s="423"/>
      <c r="D253" s="594"/>
      <c r="E253" s="594"/>
      <c r="F253" s="628" t="s">
        <v>846</v>
      </c>
      <c r="G253" s="628" t="s">
        <v>468</v>
      </c>
      <c r="H253" s="628" t="s">
        <v>1618</v>
      </c>
      <c r="I253" s="628" t="s">
        <v>1619</v>
      </c>
      <c r="J253" s="628" t="s">
        <v>1620</v>
      </c>
      <c r="K253" s="628" t="s">
        <v>1621</v>
      </c>
      <c r="L253" s="628" t="s">
        <v>1104</v>
      </c>
      <c r="M253" s="599" t="s">
        <v>100</v>
      </c>
      <c r="N253" s="600">
        <f t="shared" si="188"/>
        <v>15</v>
      </c>
      <c r="O253" s="601" t="s">
        <v>106</v>
      </c>
      <c r="P253" s="600">
        <f t="shared" si="189"/>
        <v>15</v>
      </c>
      <c r="Q253" s="601" t="s">
        <v>109</v>
      </c>
      <c r="R253" s="600">
        <f t="shared" si="218"/>
        <v>15</v>
      </c>
      <c r="S253" s="601" t="s">
        <v>112</v>
      </c>
      <c r="T253" s="600">
        <f t="shared" si="191"/>
        <v>15</v>
      </c>
      <c r="U253" s="601" t="s">
        <v>116</v>
      </c>
      <c r="V253" s="600">
        <f t="shared" si="192"/>
        <v>15</v>
      </c>
      <c r="W253" s="601" t="s">
        <v>119</v>
      </c>
      <c r="X253" s="600">
        <f t="shared" si="193"/>
        <v>15</v>
      </c>
      <c r="Y253" s="601" t="s">
        <v>122</v>
      </c>
      <c r="Z253" s="600">
        <f t="shared" si="194"/>
        <v>10</v>
      </c>
      <c r="AA253" s="602">
        <f t="shared" si="195"/>
        <v>100</v>
      </c>
      <c r="AB253" s="603" t="str">
        <f t="shared" si="196"/>
        <v>Fuerte</v>
      </c>
      <c r="AC253" s="604" t="s">
        <v>97</v>
      </c>
      <c r="AD253" s="605" t="str">
        <f t="shared" si="197"/>
        <v>Fuerte</v>
      </c>
      <c r="AE253" s="606" t="str">
        <f t="shared" si="198"/>
        <v>100</v>
      </c>
      <c r="AF253" s="647"/>
      <c r="AG253" s="648"/>
      <c r="AH253" s="653"/>
      <c r="AI253" s="610"/>
      <c r="AJ253" s="611"/>
      <c r="AK253" s="611"/>
      <c r="AL253" s="611"/>
      <c r="AM253" s="610"/>
      <c r="AN253" s="652"/>
      <c r="AO253" s="652"/>
      <c r="AP253" s="613"/>
      <c r="AQ253" s="614"/>
      <c r="AR253" s="614"/>
      <c r="AS253" s="615"/>
    </row>
    <row r="254" spans="2:45" s="60" customFormat="1" ht="38.25" hidden="1" x14ac:dyDescent="0.25">
      <c r="B254" s="634"/>
      <c r="C254" s="423"/>
      <c r="D254" s="594"/>
      <c r="E254" s="594"/>
      <c r="F254" s="665" t="s">
        <v>1622</v>
      </c>
      <c r="G254" s="671" t="s">
        <v>429</v>
      </c>
      <c r="H254" s="671" t="s">
        <v>1552</v>
      </c>
      <c r="I254" s="671" t="s">
        <v>1575</v>
      </c>
      <c r="J254" s="671" t="s">
        <v>1303</v>
      </c>
      <c r="K254" s="671" t="s">
        <v>933</v>
      </c>
      <c r="L254" s="671" t="s">
        <v>967</v>
      </c>
      <c r="M254" s="599" t="s">
        <v>100</v>
      </c>
      <c r="N254" s="600">
        <f t="shared" si="188"/>
        <v>15</v>
      </c>
      <c r="O254" s="601" t="s">
        <v>106</v>
      </c>
      <c r="P254" s="600">
        <f t="shared" si="189"/>
        <v>15</v>
      </c>
      <c r="Q254" s="601" t="s">
        <v>109</v>
      </c>
      <c r="R254" s="600">
        <f t="shared" si="218"/>
        <v>15</v>
      </c>
      <c r="S254" s="601" t="s">
        <v>112</v>
      </c>
      <c r="T254" s="600">
        <f t="shared" si="191"/>
        <v>15</v>
      </c>
      <c r="U254" s="601" t="s">
        <v>116</v>
      </c>
      <c r="V254" s="600">
        <f t="shared" si="192"/>
        <v>15</v>
      </c>
      <c r="W254" s="601" t="s">
        <v>119</v>
      </c>
      <c r="X254" s="600">
        <f t="shared" si="193"/>
        <v>15</v>
      </c>
      <c r="Y254" s="601" t="s">
        <v>122</v>
      </c>
      <c r="Z254" s="600">
        <f t="shared" si="194"/>
        <v>10</v>
      </c>
      <c r="AA254" s="602">
        <f t="shared" si="195"/>
        <v>100</v>
      </c>
      <c r="AB254" s="603" t="str">
        <f t="shared" si="196"/>
        <v>Fuerte</v>
      </c>
      <c r="AC254" s="604" t="s">
        <v>97</v>
      </c>
      <c r="AD254" s="605" t="str">
        <f t="shared" si="197"/>
        <v>Fuerte</v>
      </c>
      <c r="AE254" s="606" t="str">
        <f t="shared" si="198"/>
        <v>100</v>
      </c>
      <c r="AF254" s="647"/>
      <c r="AG254" s="648"/>
      <c r="AH254" s="653"/>
      <c r="AI254" s="610"/>
      <c r="AJ254" s="611"/>
      <c r="AK254" s="611"/>
      <c r="AL254" s="611"/>
      <c r="AM254" s="610"/>
      <c r="AN254" s="652"/>
      <c r="AO254" s="652"/>
      <c r="AP254" s="613"/>
      <c r="AQ254" s="614"/>
      <c r="AR254" s="614"/>
      <c r="AS254" s="615"/>
    </row>
    <row r="255" spans="2:45" s="60" customFormat="1" ht="63.75" hidden="1" x14ac:dyDescent="0.25">
      <c r="B255" s="634"/>
      <c r="C255" s="423"/>
      <c r="D255" s="594"/>
      <c r="E255" s="594"/>
      <c r="F255" s="628" t="s">
        <v>848</v>
      </c>
      <c r="G255" s="628" t="s">
        <v>435</v>
      </c>
      <c r="H255" s="628"/>
      <c r="I255" s="628"/>
      <c r="J255" s="628"/>
      <c r="K255" s="628" t="s">
        <v>1391</v>
      </c>
      <c r="L255" s="659" t="s">
        <v>1578</v>
      </c>
      <c r="M255" s="599" t="s">
        <v>102</v>
      </c>
      <c r="N255" s="600">
        <f t="shared" si="188"/>
        <v>0</v>
      </c>
      <c r="O255" s="601" t="s">
        <v>107</v>
      </c>
      <c r="P255" s="600">
        <f t="shared" si="189"/>
        <v>0</v>
      </c>
      <c r="Q255" s="601" t="s">
        <v>110</v>
      </c>
      <c r="R255" s="600">
        <f t="shared" si="218"/>
        <v>0</v>
      </c>
      <c r="S255" s="601" t="s">
        <v>114</v>
      </c>
      <c r="T255" s="600">
        <f t="shared" si="191"/>
        <v>0</v>
      </c>
      <c r="U255" s="601" t="s">
        <v>117</v>
      </c>
      <c r="V255" s="600">
        <f t="shared" si="192"/>
        <v>0</v>
      </c>
      <c r="W255" s="601" t="s">
        <v>120</v>
      </c>
      <c r="X255" s="600">
        <f t="shared" si="193"/>
        <v>0</v>
      </c>
      <c r="Y255" s="601" t="s">
        <v>124</v>
      </c>
      <c r="Z255" s="600">
        <f t="shared" si="194"/>
        <v>0</v>
      </c>
      <c r="AA255" s="602">
        <f t="shared" si="195"/>
        <v>0</v>
      </c>
      <c r="AB255" s="603" t="str">
        <f t="shared" si="196"/>
        <v>Débil</v>
      </c>
      <c r="AC255" s="604" t="s">
        <v>103</v>
      </c>
      <c r="AD255" s="605" t="str">
        <f t="shared" si="197"/>
        <v>Débil</v>
      </c>
      <c r="AE255" s="606" t="str">
        <f t="shared" si="198"/>
        <v>0</v>
      </c>
      <c r="AF255" s="647"/>
      <c r="AG255" s="648"/>
      <c r="AH255" s="653"/>
      <c r="AI255" s="610"/>
      <c r="AJ255" s="611"/>
      <c r="AK255" s="611"/>
      <c r="AL255" s="611"/>
      <c r="AM255" s="610"/>
      <c r="AN255" s="652"/>
      <c r="AO255" s="652"/>
      <c r="AP255" s="613"/>
      <c r="AQ255" s="614"/>
      <c r="AR255" s="614"/>
      <c r="AS255" s="615"/>
    </row>
    <row r="256" spans="2:45" s="60" customFormat="1" ht="51" hidden="1" x14ac:dyDescent="0.25">
      <c r="B256" s="634"/>
      <c r="C256" s="423"/>
      <c r="D256" s="594"/>
      <c r="E256" s="594"/>
      <c r="F256" s="683" t="s">
        <v>849</v>
      </c>
      <c r="G256" s="683" t="s">
        <v>970</v>
      </c>
      <c r="H256" s="683" t="s">
        <v>1623</v>
      </c>
      <c r="I256" s="683" t="s">
        <v>1624</v>
      </c>
      <c r="J256" s="683" t="s">
        <v>976</v>
      </c>
      <c r="K256" s="683" t="s">
        <v>1625</v>
      </c>
      <c r="L256" s="683" t="s">
        <v>1626</v>
      </c>
      <c r="M256" s="599" t="s">
        <v>100</v>
      </c>
      <c r="N256" s="600">
        <f t="shared" si="188"/>
        <v>15</v>
      </c>
      <c r="O256" s="601" t="s">
        <v>106</v>
      </c>
      <c r="P256" s="600">
        <f t="shared" si="189"/>
        <v>15</v>
      </c>
      <c r="Q256" s="601" t="s">
        <v>109</v>
      </c>
      <c r="R256" s="600">
        <f t="shared" si="218"/>
        <v>15</v>
      </c>
      <c r="S256" s="601" t="s">
        <v>112</v>
      </c>
      <c r="T256" s="600">
        <f t="shared" si="191"/>
        <v>15</v>
      </c>
      <c r="U256" s="601" t="s">
        <v>116</v>
      </c>
      <c r="V256" s="600">
        <f t="shared" si="192"/>
        <v>15</v>
      </c>
      <c r="W256" s="601" t="s">
        <v>119</v>
      </c>
      <c r="X256" s="600">
        <f t="shared" si="193"/>
        <v>15</v>
      </c>
      <c r="Y256" s="601" t="s">
        <v>122</v>
      </c>
      <c r="Z256" s="600">
        <f t="shared" si="194"/>
        <v>10</v>
      </c>
      <c r="AA256" s="602">
        <f t="shared" si="195"/>
        <v>100</v>
      </c>
      <c r="AB256" s="603" t="str">
        <f t="shared" si="196"/>
        <v>Fuerte</v>
      </c>
      <c r="AC256" s="604" t="s">
        <v>103</v>
      </c>
      <c r="AD256" s="605" t="str">
        <f t="shared" si="197"/>
        <v>Débil</v>
      </c>
      <c r="AE256" s="606" t="str">
        <f t="shared" si="198"/>
        <v>0</v>
      </c>
      <c r="AF256" s="647"/>
      <c r="AG256" s="648"/>
      <c r="AH256" s="653"/>
      <c r="AI256" s="610"/>
      <c r="AJ256" s="611"/>
      <c r="AK256" s="611"/>
      <c r="AL256" s="611"/>
      <c r="AM256" s="610"/>
      <c r="AN256" s="652"/>
      <c r="AO256" s="652"/>
      <c r="AP256" s="613"/>
      <c r="AQ256" s="614"/>
      <c r="AR256" s="614"/>
      <c r="AS256" s="615"/>
    </row>
    <row r="257" spans="2:45" s="60" customFormat="1" ht="30" hidden="1" x14ac:dyDescent="0.25">
      <c r="B257" s="634"/>
      <c r="C257" s="423"/>
      <c r="D257" s="594"/>
      <c r="E257" s="594"/>
      <c r="F257" s="628" t="s">
        <v>850</v>
      </c>
      <c r="G257" s="628" t="s">
        <v>639</v>
      </c>
      <c r="H257" s="628" t="s">
        <v>1048</v>
      </c>
      <c r="I257" s="683" t="s">
        <v>1627</v>
      </c>
      <c r="J257" s="628" t="s">
        <v>1068</v>
      </c>
      <c r="K257" s="683" t="s">
        <v>1628</v>
      </c>
      <c r="L257" s="683" t="s">
        <v>1627</v>
      </c>
      <c r="M257" s="599" t="s">
        <v>100</v>
      </c>
      <c r="N257" s="600">
        <f t="shared" si="188"/>
        <v>15</v>
      </c>
      <c r="O257" s="601" t="s">
        <v>106</v>
      </c>
      <c r="P257" s="600">
        <f t="shared" si="189"/>
        <v>15</v>
      </c>
      <c r="Q257" s="601" t="s">
        <v>109</v>
      </c>
      <c r="R257" s="600">
        <f t="shared" si="218"/>
        <v>15</v>
      </c>
      <c r="S257" s="601" t="s">
        <v>113</v>
      </c>
      <c r="T257" s="600">
        <f t="shared" si="191"/>
        <v>10</v>
      </c>
      <c r="U257" s="601" t="s">
        <v>116</v>
      </c>
      <c r="V257" s="600">
        <f t="shared" si="192"/>
        <v>15</v>
      </c>
      <c r="W257" s="601" t="s">
        <v>119</v>
      </c>
      <c r="X257" s="600">
        <f t="shared" si="193"/>
        <v>15</v>
      </c>
      <c r="Y257" s="601" t="s">
        <v>122</v>
      </c>
      <c r="Z257" s="600">
        <f t="shared" si="194"/>
        <v>10</v>
      </c>
      <c r="AA257" s="602">
        <f t="shared" si="195"/>
        <v>95</v>
      </c>
      <c r="AB257" s="603" t="str">
        <f t="shared" si="196"/>
        <v>Moderado</v>
      </c>
      <c r="AC257" s="604" t="s">
        <v>97</v>
      </c>
      <c r="AD257" s="605" t="str">
        <f t="shared" si="197"/>
        <v>Moderado</v>
      </c>
      <c r="AE257" s="606" t="str">
        <f t="shared" si="198"/>
        <v>50</v>
      </c>
      <c r="AF257" s="647"/>
      <c r="AG257" s="648"/>
      <c r="AH257" s="653"/>
      <c r="AI257" s="610"/>
      <c r="AJ257" s="611"/>
      <c r="AK257" s="611"/>
      <c r="AL257" s="611"/>
      <c r="AM257" s="610"/>
      <c r="AN257" s="652"/>
      <c r="AO257" s="652"/>
      <c r="AP257" s="613"/>
      <c r="AQ257" s="614"/>
      <c r="AR257" s="614"/>
      <c r="AS257" s="615"/>
    </row>
    <row r="258" spans="2:45" s="60" customFormat="1" ht="63.75" hidden="1" x14ac:dyDescent="0.25">
      <c r="B258" s="634"/>
      <c r="C258" s="423"/>
      <c r="D258" s="594"/>
      <c r="E258" s="594"/>
      <c r="F258" s="628" t="s">
        <v>1095</v>
      </c>
      <c r="G258" s="683" t="s">
        <v>651</v>
      </c>
      <c r="H258" s="683" t="s">
        <v>1436</v>
      </c>
      <c r="I258" s="683" t="s">
        <v>1437</v>
      </c>
      <c r="J258" s="683" t="s">
        <v>1336</v>
      </c>
      <c r="K258" s="683" t="s">
        <v>679</v>
      </c>
      <c r="L258" s="683" t="s">
        <v>1438</v>
      </c>
      <c r="M258" s="599" t="s">
        <v>100</v>
      </c>
      <c r="N258" s="600">
        <f t="shared" si="188"/>
        <v>15</v>
      </c>
      <c r="O258" s="601" t="s">
        <v>106</v>
      </c>
      <c r="P258" s="600">
        <f t="shared" si="189"/>
        <v>15</v>
      </c>
      <c r="Q258" s="601" t="s">
        <v>109</v>
      </c>
      <c r="R258" s="600">
        <f t="shared" si="218"/>
        <v>15</v>
      </c>
      <c r="S258" s="601" t="s">
        <v>112</v>
      </c>
      <c r="T258" s="600">
        <f t="shared" si="191"/>
        <v>15</v>
      </c>
      <c r="U258" s="601" t="s">
        <v>116</v>
      </c>
      <c r="V258" s="600">
        <f t="shared" si="192"/>
        <v>15</v>
      </c>
      <c r="W258" s="601" t="s">
        <v>119</v>
      </c>
      <c r="X258" s="600">
        <f t="shared" si="193"/>
        <v>15</v>
      </c>
      <c r="Y258" s="601" t="s">
        <v>122</v>
      </c>
      <c r="Z258" s="600">
        <f t="shared" si="194"/>
        <v>10</v>
      </c>
      <c r="AA258" s="602">
        <f t="shared" si="195"/>
        <v>100</v>
      </c>
      <c r="AB258" s="603" t="str">
        <f t="shared" si="196"/>
        <v>Fuerte</v>
      </c>
      <c r="AC258" s="604" t="s">
        <v>97</v>
      </c>
      <c r="AD258" s="605" t="str">
        <f t="shared" si="197"/>
        <v>Fuerte</v>
      </c>
      <c r="AE258" s="606" t="str">
        <f t="shared" si="198"/>
        <v>100</v>
      </c>
      <c r="AF258" s="647"/>
      <c r="AG258" s="648"/>
      <c r="AH258" s="653"/>
      <c r="AI258" s="610"/>
      <c r="AJ258" s="611"/>
      <c r="AK258" s="611"/>
      <c r="AL258" s="611"/>
      <c r="AM258" s="610"/>
      <c r="AN258" s="652"/>
      <c r="AO258" s="652"/>
      <c r="AP258" s="613"/>
      <c r="AQ258" s="614"/>
      <c r="AR258" s="614"/>
      <c r="AS258" s="615"/>
    </row>
    <row r="259" spans="2:45" s="60" customFormat="1" ht="38.25" hidden="1" x14ac:dyDescent="0.25">
      <c r="B259" s="634"/>
      <c r="C259" s="423"/>
      <c r="D259" s="594"/>
      <c r="E259" s="594"/>
      <c r="F259" s="683" t="s">
        <v>1629</v>
      </c>
      <c r="G259" s="683" t="s">
        <v>639</v>
      </c>
      <c r="H259" s="683" t="s">
        <v>686</v>
      </c>
      <c r="I259" s="683" t="s">
        <v>687</v>
      </c>
      <c r="J259" s="683" t="s">
        <v>688</v>
      </c>
      <c r="K259" s="683" t="s">
        <v>689</v>
      </c>
      <c r="L259" s="683" t="s">
        <v>690</v>
      </c>
      <c r="M259" s="599" t="s">
        <v>100</v>
      </c>
      <c r="N259" s="600">
        <f t="shared" si="188"/>
        <v>15</v>
      </c>
      <c r="O259" s="601" t="s">
        <v>106</v>
      </c>
      <c r="P259" s="600">
        <f t="shared" si="189"/>
        <v>15</v>
      </c>
      <c r="Q259" s="601" t="s">
        <v>109</v>
      </c>
      <c r="R259" s="600">
        <f t="shared" si="218"/>
        <v>15</v>
      </c>
      <c r="S259" s="601" t="s">
        <v>112</v>
      </c>
      <c r="T259" s="600">
        <f t="shared" si="191"/>
        <v>15</v>
      </c>
      <c r="U259" s="601" t="s">
        <v>116</v>
      </c>
      <c r="V259" s="600">
        <f t="shared" si="192"/>
        <v>15</v>
      </c>
      <c r="W259" s="601" t="s">
        <v>119</v>
      </c>
      <c r="X259" s="600">
        <f t="shared" si="193"/>
        <v>15</v>
      </c>
      <c r="Y259" s="601" t="s">
        <v>122</v>
      </c>
      <c r="Z259" s="600">
        <f t="shared" si="194"/>
        <v>10</v>
      </c>
      <c r="AA259" s="602">
        <f t="shared" si="195"/>
        <v>100</v>
      </c>
      <c r="AB259" s="603" t="str">
        <f t="shared" si="196"/>
        <v>Fuerte</v>
      </c>
      <c r="AC259" s="604" t="s">
        <v>27</v>
      </c>
      <c r="AD259" s="605" t="str">
        <f t="shared" si="197"/>
        <v>Moderado</v>
      </c>
      <c r="AE259" s="606" t="str">
        <f t="shared" si="198"/>
        <v>50</v>
      </c>
      <c r="AF259" s="647"/>
      <c r="AG259" s="648"/>
      <c r="AH259" s="653"/>
      <c r="AI259" s="610"/>
      <c r="AJ259" s="611"/>
      <c r="AK259" s="611"/>
      <c r="AL259" s="611"/>
      <c r="AM259" s="610"/>
      <c r="AN259" s="652"/>
      <c r="AO259" s="652"/>
      <c r="AP259" s="613"/>
      <c r="AQ259" s="614"/>
      <c r="AR259" s="614"/>
      <c r="AS259" s="615"/>
    </row>
    <row r="260" spans="2:45" s="60" customFormat="1" ht="30" hidden="1" x14ac:dyDescent="0.25">
      <c r="B260" s="634"/>
      <c r="C260" s="423"/>
      <c r="D260" s="594"/>
      <c r="E260" s="594"/>
      <c r="F260" s="628" t="s">
        <v>856</v>
      </c>
      <c r="G260" s="628" t="s">
        <v>1005</v>
      </c>
      <c r="H260" s="628" t="s">
        <v>1993</v>
      </c>
      <c r="I260" s="628" t="s">
        <v>1994</v>
      </c>
      <c r="J260" s="628" t="s">
        <v>1995</v>
      </c>
      <c r="K260" s="628" t="s">
        <v>1996</v>
      </c>
      <c r="L260" s="659" t="s">
        <v>1997</v>
      </c>
      <c r="M260" s="599" t="s">
        <v>100</v>
      </c>
      <c r="N260" s="600">
        <f t="shared" si="188"/>
        <v>15</v>
      </c>
      <c r="O260" s="601" t="s">
        <v>106</v>
      </c>
      <c r="P260" s="600">
        <f t="shared" si="189"/>
        <v>15</v>
      </c>
      <c r="Q260" s="601" t="s">
        <v>109</v>
      </c>
      <c r="R260" s="600">
        <f t="shared" si="218"/>
        <v>15</v>
      </c>
      <c r="S260" s="601" t="s">
        <v>112</v>
      </c>
      <c r="T260" s="600">
        <f t="shared" si="191"/>
        <v>15</v>
      </c>
      <c r="U260" s="601" t="s">
        <v>116</v>
      </c>
      <c r="V260" s="600">
        <f t="shared" si="192"/>
        <v>15</v>
      </c>
      <c r="W260" s="601" t="s">
        <v>119</v>
      </c>
      <c r="X260" s="600">
        <f t="shared" si="193"/>
        <v>15</v>
      </c>
      <c r="Y260" s="601" t="s">
        <v>122</v>
      </c>
      <c r="Z260" s="600">
        <f t="shared" si="194"/>
        <v>10</v>
      </c>
      <c r="AA260" s="602">
        <f t="shared" si="195"/>
        <v>100</v>
      </c>
      <c r="AB260" s="603" t="str">
        <f t="shared" si="196"/>
        <v>Fuerte</v>
      </c>
      <c r="AC260" s="604" t="s">
        <v>97</v>
      </c>
      <c r="AD260" s="605" t="str">
        <f t="shared" si="197"/>
        <v>Fuerte</v>
      </c>
      <c r="AE260" s="606" t="str">
        <f t="shared" si="198"/>
        <v>100</v>
      </c>
      <c r="AF260" s="647"/>
      <c r="AG260" s="648"/>
      <c r="AH260" s="653"/>
      <c r="AI260" s="610"/>
      <c r="AJ260" s="611"/>
      <c r="AK260" s="611"/>
      <c r="AL260" s="611"/>
      <c r="AM260" s="610"/>
      <c r="AN260" s="652"/>
      <c r="AO260" s="652"/>
      <c r="AP260" s="613"/>
      <c r="AQ260" s="614"/>
      <c r="AR260" s="614"/>
      <c r="AS260" s="615"/>
    </row>
    <row r="261" spans="2:45" s="60" customFormat="1" ht="30" hidden="1" x14ac:dyDescent="0.25">
      <c r="B261" s="634"/>
      <c r="C261" s="423"/>
      <c r="D261" s="594"/>
      <c r="E261" s="594"/>
      <c r="F261" s="628" t="s">
        <v>852</v>
      </c>
      <c r="G261" s="628" t="s">
        <v>435</v>
      </c>
      <c r="H261" s="628"/>
      <c r="I261" s="628"/>
      <c r="J261" s="628"/>
      <c r="K261" s="628" t="s">
        <v>1204</v>
      </c>
      <c r="L261" s="659" t="s">
        <v>1203</v>
      </c>
      <c r="M261" s="599" t="s">
        <v>102</v>
      </c>
      <c r="N261" s="600">
        <f t="shared" si="188"/>
        <v>0</v>
      </c>
      <c r="O261" s="601" t="s">
        <v>107</v>
      </c>
      <c r="P261" s="600">
        <f t="shared" si="189"/>
        <v>0</v>
      </c>
      <c r="Q261" s="601" t="s">
        <v>110</v>
      </c>
      <c r="R261" s="600">
        <f t="shared" si="218"/>
        <v>0</v>
      </c>
      <c r="S261" s="601" t="s">
        <v>114</v>
      </c>
      <c r="T261" s="600">
        <f t="shared" si="191"/>
        <v>0</v>
      </c>
      <c r="U261" s="601" t="s">
        <v>117</v>
      </c>
      <c r="V261" s="600">
        <f t="shared" si="192"/>
        <v>0</v>
      </c>
      <c r="W261" s="601" t="s">
        <v>120</v>
      </c>
      <c r="X261" s="600">
        <f t="shared" si="193"/>
        <v>0</v>
      </c>
      <c r="Y261" s="601" t="s">
        <v>124</v>
      </c>
      <c r="Z261" s="600">
        <f t="shared" si="194"/>
        <v>0</v>
      </c>
      <c r="AA261" s="602">
        <f t="shared" si="195"/>
        <v>0</v>
      </c>
      <c r="AB261" s="603" t="str">
        <f t="shared" si="196"/>
        <v>Débil</v>
      </c>
      <c r="AC261" s="604" t="s">
        <v>103</v>
      </c>
      <c r="AD261" s="605" t="str">
        <f t="shared" si="197"/>
        <v>Débil</v>
      </c>
      <c r="AE261" s="606" t="str">
        <f t="shared" si="198"/>
        <v>0</v>
      </c>
      <c r="AF261" s="647"/>
      <c r="AG261" s="648"/>
      <c r="AH261" s="653"/>
      <c r="AI261" s="610"/>
      <c r="AJ261" s="611"/>
      <c r="AK261" s="611"/>
      <c r="AL261" s="611"/>
      <c r="AM261" s="610"/>
      <c r="AN261" s="652"/>
      <c r="AO261" s="652"/>
      <c r="AP261" s="613"/>
      <c r="AQ261" s="614"/>
      <c r="AR261" s="614"/>
      <c r="AS261" s="615"/>
    </row>
    <row r="262" spans="2:45" s="60" customFormat="1" ht="51" hidden="1" x14ac:dyDescent="0.25">
      <c r="B262" s="634"/>
      <c r="C262" s="423"/>
      <c r="D262" s="594"/>
      <c r="E262" s="594"/>
      <c r="F262" s="679" t="s">
        <v>1630</v>
      </c>
      <c r="G262" s="671" t="s">
        <v>982</v>
      </c>
      <c r="H262" s="716" t="s">
        <v>983</v>
      </c>
      <c r="I262" s="716" t="s">
        <v>1631</v>
      </c>
      <c r="J262" s="716" t="s">
        <v>1632</v>
      </c>
      <c r="K262" s="716" t="s">
        <v>1633</v>
      </c>
      <c r="L262" s="717" t="s">
        <v>1565</v>
      </c>
      <c r="M262" s="599" t="s">
        <v>100</v>
      </c>
      <c r="N262" s="600">
        <f t="shared" si="188"/>
        <v>15</v>
      </c>
      <c r="O262" s="601" t="s">
        <v>106</v>
      </c>
      <c r="P262" s="600">
        <f t="shared" si="189"/>
        <v>15</v>
      </c>
      <c r="Q262" s="601" t="s">
        <v>109</v>
      </c>
      <c r="R262" s="600">
        <f t="shared" si="218"/>
        <v>15</v>
      </c>
      <c r="S262" s="601" t="s">
        <v>112</v>
      </c>
      <c r="T262" s="600">
        <f t="shared" si="191"/>
        <v>15</v>
      </c>
      <c r="U262" s="601" t="s">
        <v>116</v>
      </c>
      <c r="V262" s="600">
        <f t="shared" si="192"/>
        <v>15</v>
      </c>
      <c r="W262" s="601" t="s">
        <v>119</v>
      </c>
      <c r="X262" s="600">
        <f t="shared" si="193"/>
        <v>15</v>
      </c>
      <c r="Y262" s="601" t="s">
        <v>122</v>
      </c>
      <c r="Z262" s="600">
        <f t="shared" si="194"/>
        <v>10</v>
      </c>
      <c r="AA262" s="602">
        <f t="shared" si="195"/>
        <v>100</v>
      </c>
      <c r="AB262" s="603" t="str">
        <f t="shared" si="196"/>
        <v>Fuerte</v>
      </c>
      <c r="AC262" s="604" t="s">
        <v>97</v>
      </c>
      <c r="AD262" s="605" t="str">
        <f t="shared" si="197"/>
        <v>Fuerte</v>
      </c>
      <c r="AE262" s="606" t="str">
        <f t="shared" si="198"/>
        <v>100</v>
      </c>
      <c r="AF262" s="647"/>
      <c r="AG262" s="648"/>
      <c r="AH262" s="653"/>
      <c r="AI262" s="610"/>
      <c r="AJ262" s="611"/>
      <c r="AK262" s="611"/>
      <c r="AL262" s="611"/>
      <c r="AM262" s="610"/>
      <c r="AN262" s="652"/>
      <c r="AO262" s="652"/>
      <c r="AP262" s="613"/>
      <c r="AQ262" s="614"/>
      <c r="AR262" s="614"/>
      <c r="AS262" s="615"/>
    </row>
    <row r="263" spans="2:45" s="60" customFormat="1" ht="102" hidden="1" x14ac:dyDescent="0.25">
      <c r="B263" s="634"/>
      <c r="C263" s="423"/>
      <c r="D263" s="594"/>
      <c r="E263" s="594"/>
      <c r="F263" s="628" t="s">
        <v>798</v>
      </c>
      <c r="G263" s="683" t="s">
        <v>985</v>
      </c>
      <c r="H263" s="683" t="s">
        <v>986</v>
      </c>
      <c r="I263" s="683" t="s">
        <v>1588</v>
      </c>
      <c r="J263" s="628" t="s">
        <v>1634</v>
      </c>
      <c r="K263" s="628" t="s">
        <v>1635</v>
      </c>
      <c r="L263" s="683" t="s">
        <v>1590</v>
      </c>
      <c r="M263" s="599" t="s">
        <v>100</v>
      </c>
      <c r="N263" s="600">
        <f t="shared" si="188"/>
        <v>15</v>
      </c>
      <c r="O263" s="601" t="s">
        <v>106</v>
      </c>
      <c r="P263" s="600">
        <f t="shared" si="189"/>
        <v>15</v>
      </c>
      <c r="Q263" s="601" t="s">
        <v>109</v>
      </c>
      <c r="R263" s="600">
        <f t="shared" si="218"/>
        <v>15</v>
      </c>
      <c r="S263" s="601" t="s">
        <v>113</v>
      </c>
      <c r="T263" s="600">
        <f t="shared" si="191"/>
        <v>10</v>
      </c>
      <c r="U263" s="601" t="s">
        <v>116</v>
      </c>
      <c r="V263" s="600">
        <f t="shared" si="192"/>
        <v>15</v>
      </c>
      <c r="W263" s="601" t="s">
        <v>119</v>
      </c>
      <c r="X263" s="600">
        <f t="shared" si="193"/>
        <v>15</v>
      </c>
      <c r="Y263" s="601" t="s">
        <v>122</v>
      </c>
      <c r="Z263" s="600">
        <f t="shared" si="194"/>
        <v>10</v>
      </c>
      <c r="AA263" s="602">
        <f t="shared" si="195"/>
        <v>95</v>
      </c>
      <c r="AB263" s="603" t="str">
        <f t="shared" si="196"/>
        <v>Moderado</v>
      </c>
      <c r="AC263" s="604" t="s">
        <v>97</v>
      </c>
      <c r="AD263" s="605" t="str">
        <f t="shared" si="197"/>
        <v>Moderado</v>
      </c>
      <c r="AE263" s="606" t="str">
        <f t="shared" si="198"/>
        <v>50</v>
      </c>
      <c r="AF263" s="647"/>
      <c r="AG263" s="648"/>
      <c r="AH263" s="653"/>
      <c r="AI263" s="610"/>
      <c r="AJ263" s="611"/>
      <c r="AK263" s="611"/>
      <c r="AL263" s="611"/>
      <c r="AM263" s="610"/>
      <c r="AN263" s="652"/>
      <c r="AO263" s="652"/>
      <c r="AP263" s="613"/>
      <c r="AQ263" s="614"/>
      <c r="AR263" s="614"/>
      <c r="AS263" s="615"/>
    </row>
    <row r="264" spans="2:45" s="60" customFormat="1" ht="51" hidden="1" x14ac:dyDescent="0.25">
      <c r="B264" s="634"/>
      <c r="C264" s="423"/>
      <c r="D264" s="594"/>
      <c r="E264" s="594"/>
      <c r="F264" s="628" t="s">
        <v>854</v>
      </c>
      <c r="G264" s="671" t="s">
        <v>435</v>
      </c>
      <c r="H264" s="503" t="s">
        <v>920</v>
      </c>
      <c r="I264" s="503" t="s">
        <v>1592</v>
      </c>
      <c r="J264" s="503" t="s">
        <v>1528</v>
      </c>
      <c r="K264" s="503" t="s">
        <v>1529</v>
      </c>
      <c r="L264" s="503" t="s">
        <v>1530</v>
      </c>
      <c r="M264" s="599" t="s">
        <v>100</v>
      </c>
      <c r="N264" s="600">
        <f t="shared" si="188"/>
        <v>15</v>
      </c>
      <c r="O264" s="601" t="s">
        <v>106</v>
      </c>
      <c r="P264" s="600">
        <f t="shared" si="189"/>
        <v>15</v>
      </c>
      <c r="Q264" s="601" t="s">
        <v>109</v>
      </c>
      <c r="R264" s="600">
        <f t="shared" si="218"/>
        <v>15</v>
      </c>
      <c r="S264" s="601" t="s">
        <v>112</v>
      </c>
      <c r="T264" s="600">
        <f t="shared" si="191"/>
        <v>15</v>
      </c>
      <c r="U264" s="601" t="s">
        <v>648</v>
      </c>
      <c r="V264" s="600">
        <f t="shared" si="192"/>
        <v>15</v>
      </c>
      <c r="W264" s="601" t="s">
        <v>119</v>
      </c>
      <c r="X264" s="600">
        <f t="shared" si="193"/>
        <v>15</v>
      </c>
      <c r="Y264" s="601" t="s">
        <v>122</v>
      </c>
      <c r="Z264" s="600">
        <f t="shared" si="194"/>
        <v>10</v>
      </c>
      <c r="AA264" s="602">
        <f t="shared" si="195"/>
        <v>100</v>
      </c>
      <c r="AB264" s="603" t="str">
        <f t="shared" si="196"/>
        <v>Fuerte</v>
      </c>
      <c r="AC264" s="604" t="s">
        <v>97</v>
      </c>
      <c r="AD264" s="605" t="str">
        <f t="shared" si="197"/>
        <v>Fuerte</v>
      </c>
      <c r="AE264" s="606" t="str">
        <f t="shared" si="198"/>
        <v>100</v>
      </c>
      <c r="AF264" s="647"/>
      <c r="AG264" s="648"/>
      <c r="AH264" s="653"/>
      <c r="AI264" s="610"/>
      <c r="AJ264" s="611"/>
      <c r="AK264" s="611"/>
      <c r="AL264" s="611"/>
      <c r="AM264" s="610"/>
      <c r="AN264" s="652"/>
      <c r="AO264" s="652"/>
      <c r="AP264" s="613"/>
      <c r="AQ264" s="614"/>
      <c r="AR264" s="614"/>
      <c r="AS264" s="615"/>
    </row>
    <row r="265" spans="2:45" s="60" customFormat="1" ht="30.75" hidden="1" thickBot="1" x14ac:dyDescent="0.3">
      <c r="B265" s="634"/>
      <c r="C265" s="423"/>
      <c r="D265" s="594"/>
      <c r="E265" s="594"/>
      <c r="F265" s="628" t="s">
        <v>855</v>
      </c>
      <c r="G265" s="683" t="s">
        <v>985</v>
      </c>
      <c r="H265" s="716" t="s">
        <v>1226</v>
      </c>
      <c r="I265" s="683" t="s">
        <v>953</v>
      </c>
      <c r="J265" s="716" t="s">
        <v>1636</v>
      </c>
      <c r="K265" s="716" t="s">
        <v>1633</v>
      </c>
      <c r="L265" s="659" t="s">
        <v>1227</v>
      </c>
      <c r="M265" s="599" t="s">
        <v>100</v>
      </c>
      <c r="N265" s="600">
        <f t="shared" si="188"/>
        <v>15</v>
      </c>
      <c r="O265" s="601" t="s">
        <v>645</v>
      </c>
      <c r="P265" s="600">
        <f t="shared" si="189"/>
        <v>15</v>
      </c>
      <c r="Q265" s="601" t="s">
        <v>109</v>
      </c>
      <c r="R265" s="600">
        <f t="shared" si="218"/>
        <v>15</v>
      </c>
      <c r="S265" s="601" t="s">
        <v>112</v>
      </c>
      <c r="T265" s="600">
        <f t="shared" si="191"/>
        <v>15</v>
      </c>
      <c r="U265" s="601" t="s">
        <v>648</v>
      </c>
      <c r="V265" s="600">
        <f t="shared" si="192"/>
        <v>15</v>
      </c>
      <c r="W265" s="601" t="s">
        <v>119</v>
      </c>
      <c r="X265" s="600">
        <f t="shared" si="193"/>
        <v>15</v>
      </c>
      <c r="Y265" s="601" t="s">
        <v>122</v>
      </c>
      <c r="Z265" s="600">
        <f t="shared" si="194"/>
        <v>10</v>
      </c>
      <c r="AA265" s="602">
        <f t="shared" si="195"/>
        <v>100</v>
      </c>
      <c r="AB265" s="603" t="str">
        <f t="shared" si="196"/>
        <v>Fuerte</v>
      </c>
      <c r="AC265" s="604" t="s">
        <v>97</v>
      </c>
      <c r="AD265" s="605" t="str">
        <f t="shared" si="197"/>
        <v>Fuerte</v>
      </c>
      <c r="AE265" s="606" t="str">
        <f t="shared" si="198"/>
        <v>100</v>
      </c>
      <c r="AF265" s="647"/>
      <c r="AG265" s="648"/>
      <c r="AH265" s="653"/>
      <c r="AI265" s="610"/>
      <c r="AJ265" s="611"/>
      <c r="AK265" s="611"/>
      <c r="AL265" s="611"/>
      <c r="AM265" s="610"/>
      <c r="AN265" s="652"/>
      <c r="AO265" s="652"/>
      <c r="AP265" s="613"/>
      <c r="AQ265" s="614"/>
      <c r="AR265" s="614"/>
      <c r="AS265" s="615"/>
    </row>
    <row r="266" spans="2:45" s="60" customFormat="1" ht="30" hidden="1" x14ac:dyDescent="0.25">
      <c r="B266" s="634"/>
      <c r="C266" s="423"/>
      <c r="D266" s="594" t="str">
        <f>'3-IDENTIFICACIÓN DEL RIESGO'!G86</f>
        <v>Posibilidad de ocurrencia de prevaricato en la adquisición de predios para comunidades étnicas con avalúos mal practicados, o no aptos para beneficio de terceros.</v>
      </c>
      <c r="E266" s="594"/>
      <c r="F266" s="628" t="s">
        <v>867</v>
      </c>
      <c r="G266" s="503" t="s">
        <v>865</v>
      </c>
      <c r="H266" s="628" t="s">
        <v>1637</v>
      </c>
      <c r="I266" s="628" t="s">
        <v>1638</v>
      </c>
      <c r="J266" s="628" t="s">
        <v>1639</v>
      </c>
      <c r="K266" s="628" t="s">
        <v>866</v>
      </c>
      <c r="L266" s="628" t="s">
        <v>1640</v>
      </c>
      <c r="M266" s="599" t="s">
        <v>100</v>
      </c>
      <c r="N266" s="600">
        <f t="shared" si="188"/>
        <v>15</v>
      </c>
      <c r="O266" s="601" t="s">
        <v>106</v>
      </c>
      <c r="P266" s="600">
        <f t="shared" si="189"/>
        <v>15</v>
      </c>
      <c r="Q266" s="601" t="s">
        <v>109</v>
      </c>
      <c r="R266" s="600">
        <f t="shared" si="190"/>
        <v>15</v>
      </c>
      <c r="S266" s="601" t="s">
        <v>112</v>
      </c>
      <c r="T266" s="600">
        <f t="shared" si="191"/>
        <v>15</v>
      </c>
      <c r="U266" s="601" t="s">
        <v>116</v>
      </c>
      <c r="V266" s="600">
        <f t="shared" si="192"/>
        <v>15</v>
      </c>
      <c r="W266" s="601" t="s">
        <v>119</v>
      </c>
      <c r="X266" s="600">
        <f t="shared" si="193"/>
        <v>15</v>
      </c>
      <c r="Y266" s="601" t="s">
        <v>122</v>
      </c>
      <c r="Z266" s="600">
        <f t="shared" si="194"/>
        <v>10</v>
      </c>
      <c r="AA266" s="602">
        <f t="shared" si="195"/>
        <v>100</v>
      </c>
      <c r="AB266" s="603" t="str">
        <f t="shared" si="196"/>
        <v>Fuerte</v>
      </c>
      <c r="AC266" s="604" t="s">
        <v>97</v>
      </c>
      <c r="AD266" s="605" t="str">
        <f t="shared" si="197"/>
        <v>Fuerte</v>
      </c>
      <c r="AE266" s="606" t="str">
        <f t="shared" si="198"/>
        <v>100</v>
      </c>
      <c r="AF266" s="607">
        <v>2</v>
      </c>
      <c r="AG266" s="608">
        <f>(AE266+AE267)/AF266</f>
        <v>100</v>
      </c>
      <c r="AH266" s="609" t="str">
        <f t="shared" ref="AH266" si="225">IF(AG266&lt;50,"Débil",IF(AG266&lt;=99,"Moderado",IF(AG266=100,"Fuerte",IF(AG266="","ERROR"))))</f>
        <v>Fuerte</v>
      </c>
      <c r="AI266" s="610" t="s">
        <v>144</v>
      </c>
      <c r="AJ266" s="611">
        <f t="shared" ref="AJ266" si="226">IF(AH266="Débil",0,IF(AND(AH266="Moderado",AI266="Directamente"),1,IF(AND(AH266="Moderado",AI266="No disminuye"),0,IF(AND(AH266="Fuerte",AI266="Directamente"),2,IF(AND(AH266="Fuerte",AI266="No disminuye"),0)))))</f>
        <v>2</v>
      </c>
      <c r="AK266" s="611">
        <f>('4-VALORACIÓN DEL RIESGO'!H48-AJ266)</f>
        <v>-1</v>
      </c>
      <c r="AL266" s="611" t="str">
        <f t="shared" ref="AL266" si="227">IF(AK266=5,"Casi Seguro",IF(AK266=4,"Probable",IF(AK266=3,"Posible",IF(AK266=2,"Improbable",IF(AK266=1,"Rara Vez",IF(AK266=0,"Rara Vez",IF(AK266&lt;0,"Rara Vez")))))))</f>
        <v>Rara Vez</v>
      </c>
      <c r="AM266" s="610" t="s">
        <v>144</v>
      </c>
      <c r="AN266" s="612">
        <f t="shared" ref="AN266" si="228">IF(AH266="Débil",0,IF(AND(AH266="Moderado",AM266="Directamente"),1,IF(AND(AH266="Moderado",AM266="Indirectamente"),0,IF(AND(AH266="Moderado",AM266="No disminuye"),0,IF(AND(AH266="Fuerte",AM266="Directamente"),2,IF(AND(AH266="Fuerte",AM266="Indirectamente"),1,IF(AND(AH266="Fuerte",AM266="No disminuye"),0)))))))</f>
        <v>2</v>
      </c>
      <c r="AO266" s="612">
        <f>('4-VALORACIÓN DEL RIESGO'!AD48-AN266)</f>
        <v>3</v>
      </c>
      <c r="AP266" s="613" t="str">
        <f t="shared" ref="AP266" si="229">IF(AO266=5,"Catastrófico",IF(AO266=4,"Mayor",IF(AO266=3,"Moderado",IF(AO266=2,"Moderado",IF(AO266=1,"Moderado")))))</f>
        <v>Moderado</v>
      </c>
      <c r="AQ266" s="614" t="str">
        <f t="shared" ref="AQ266" si="230">IF(OR(AND(AP266="Moderado",AL266="Rara Vez"),AND(AP266="Moderado",AL266="Improbable")),"Moderado",IF(OR(AND(AP266="Mayor",AL266="Improbable"),AND(AP266="Mayor",AL266="Rara Vez"),AND(AP266="Moderado",AL266="Probable"),AND(AP266="Moderado",AL266="Posible")),"Alto",IF(OR(AND(AP266="Moderado",AL266="Casi Seguro"),AND(AP266="Mayor",AL266="Posible"),AND(AP266="Mayor",AL266="Probable"),AND(AP266="Mayor",AL266="Casi Seguro")),"Extremo",IF(AP266="Catastrófico","Extremo"))))</f>
        <v>Moderado</v>
      </c>
      <c r="AR266" s="614"/>
      <c r="AS266" s="615" t="s">
        <v>428</v>
      </c>
    </row>
    <row r="267" spans="2:45" s="60" customFormat="1" ht="39" hidden="1" thickBot="1" x14ac:dyDescent="0.3">
      <c r="B267" s="634"/>
      <c r="C267" s="423"/>
      <c r="D267" s="594"/>
      <c r="E267" s="594"/>
      <c r="F267" s="628" t="s">
        <v>867</v>
      </c>
      <c r="G267" s="628" t="s">
        <v>1641</v>
      </c>
      <c r="H267" s="628" t="s">
        <v>1642</v>
      </c>
      <c r="I267" s="628" t="s">
        <v>1643</v>
      </c>
      <c r="J267" s="628" t="s">
        <v>1644</v>
      </c>
      <c r="K267" s="628" t="s">
        <v>1645</v>
      </c>
      <c r="L267" s="628" t="s">
        <v>1646</v>
      </c>
      <c r="M267" s="599" t="s">
        <v>100</v>
      </c>
      <c r="N267" s="600">
        <f t="shared" si="188"/>
        <v>15</v>
      </c>
      <c r="O267" s="601" t="s">
        <v>106</v>
      </c>
      <c r="P267" s="600">
        <f t="shared" si="189"/>
        <v>15</v>
      </c>
      <c r="Q267" s="601" t="s">
        <v>109</v>
      </c>
      <c r="R267" s="600">
        <f t="shared" si="190"/>
        <v>15</v>
      </c>
      <c r="S267" s="601" t="s">
        <v>112</v>
      </c>
      <c r="T267" s="600">
        <f t="shared" si="191"/>
        <v>15</v>
      </c>
      <c r="U267" s="601" t="s">
        <v>116</v>
      </c>
      <c r="V267" s="600">
        <f t="shared" si="192"/>
        <v>15</v>
      </c>
      <c r="W267" s="601" t="s">
        <v>119</v>
      </c>
      <c r="X267" s="600">
        <f t="shared" si="193"/>
        <v>15</v>
      </c>
      <c r="Y267" s="601" t="s">
        <v>122</v>
      </c>
      <c r="Z267" s="600">
        <f t="shared" si="194"/>
        <v>10</v>
      </c>
      <c r="AA267" s="602">
        <f t="shared" si="195"/>
        <v>100</v>
      </c>
      <c r="AB267" s="603" t="str">
        <f t="shared" si="196"/>
        <v>Fuerte</v>
      </c>
      <c r="AC267" s="604" t="s">
        <v>97</v>
      </c>
      <c r="AD267" s="605" t="str">
        <f t="shared" si="197"/>
        <v>Fuerte</v>
      </c>
      <c r="AE267" s="606" t="str">
        <f t="shared" si="198"/>
        <v>100</v>
      </c>
      <c r="AF267" s="620"/>
      <c r="AG267" s="621"/>
      <c r="AH267" s="622"/>
      <c r="AI267" s="610"/>
      <c r="AJ267" s="611"/>
      <c r="AK267" s="611"/>
      <c r="AL267" s="611"/>
      <c r="AM267" s="610"/>
      <c r="AN267" s="623"/>
      <c r="AO267" s="623"/>
      <c r="AP267" s="613"/>
      <c r="AQ267" s="614"/>
      <c r="AR267" s="614"/>
      <c r="AS267" s="615"/>
    </row>
    <row r="268" spans="2:45" s="60" customFormat="1" ht="54" hidden="1" x14ac:dyDescent="0.25">
      <c r="B268" s="473" t="str">
        <f>'3-IDENTIFICACIÓN DEL RIESGO'!B90</f>
        <v>Administración de Tierras.</v>
      </c>
      <c r="C268" s="474" t="str">
        <f>'3-IDENTIFICACIÓN DEL RIESGO'!E90</f>
        <v>1. Dirección de Acceso a Tierras.
2. Subdirección de Administración de Tierras de la Nación.
3. Dirección de Asuntos Étnicos.
4. Subdirección de Asuntos Étnicos.
5. UGT's.</v>
      </c>
      <c r="D268" s="594"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E268" s="594"/>
      <c r="F268" s="701" t="s">
        <v>899</v>
      </c>
      <c r="G268" s="701" t="s">
        <v>651</v>
      </c>
      <c r="H268" s="701" t="s">
        <v>885</v>
      </c>
      <c r="I268" s="701" t="s">
        <v>886</v>
      </c>
      <c r="J268" s="701" t="s">
        <v>887</v>
      </c>
      <c r="K268" s="701" t="s">
        <v>888</v>
      </c>
      <c r="L268" s="701" t="s">
        <v>889</v>
      </c>
      <c r="M268" s="599" t="s">
        <v>100</v>
      </c>
      <c r="N268" s="600">
        <f t="shared" si="188"/>
        <v>15</v>
      </c>
      <c r="O268" s="601" t="s">
        <v>106</v>
      </c>
      <c r="P268" s="600">
        <f t="shared" si="189"/>
        <v>15</v>
      </c>
      <c r="Q268" s="601" t="s">
        <v>109</v>
      </c>
      <c r="R268" s="600">
        <f t="shared" si="190"/>
        <v>15</v>
      </c>
      <c r="S268" s="601" t="s">
        <v>112</v>
      </c>
      <c r="T268" s="600">
        <f t="shared" si="191"/>
        <v>15</v>
      </c>
      <c r="U268" s="601" t="s">
        <v>116</v>
      </c>
      <c r="V268" s="600">
        <f t="shared" si="192"/>
        <v>15</v>
      </c>
      <c r="W268" s="601" t="s">
        <v>119</v>
      </c>
      <c r="X268" s="600">
        <f t="shared" si="193"/>
        <v>15</v>
      </c>
      <c r="Y268" s="601" t="s">
        <v>122</v>
      </c>
      <c r="Z268" s="600">
        <f t="shared" si="194"/>
        <v>10</v>
      </c>
      <c r="AA268" s="602">
        <f t="shared" si="195"/>
        <v>100</v>
      </c>
      <c r="AB268" s="603" t="str">
        <f t="shared" si="196"/>
        <v>Fuerte</v>
      </c>
      <c r="AC268" s="604" t="s">
        <v>97</v>
      </c>
      <c r="AD268" s="605" t="str">
        <f t="shared" si="197"/>
        <v>Fuerte</v>
      </c>
      <c r="AE268" s="606" t="str">
        <f t="shared" si="198"/>
        <v>100</v>
      </c>
      <c r="AF268" s="607">
        <v>2</v>
      </c>
      <c r="AG268" s="608">
        <f t="shared" ref="AG268" si="231">(AE268+AE269)/AF268</f>
        <v>100</v>
      </c>
      <c r="AH268" s="609" t="str">
        <f t="shared" ref="AH268" si="232">IF(AG268&lt;50,"Débil",IF(AG268&lt;=99,"Moderado",IF(AG268=100,"Fuerte",IF(AG268="","ERROR"))))</f>
        <v>Fuerte</v>
      </c>
      <c r="AI268" s="610" t="s">
        <v>144</v>
      </c>
      <c r="AJ268" s="611">
        <f t="shared" ref="AJ268" si="233">IF(AH268="Débil",0,IF(AND(AH268="Moderado",AI268="Directamente"),1,IF(AND(AH268="Moderado",AI268="No disminuye"),0,IF(AND(AH268="Fuerte",AI268="Directamente"),2,IF(AND(AH268="Fuerte",AI268="No disminuye"),0)))))</f>
        <v>2</v>
      </c>
      <c r="AK268" s="611">
        <f>('4-VALORACIÓN DEL RIESGO'!H50-AJ268)</f>
        <v>1</v>
      </c>
      <c r="AL268" s="611" t="str">
        <f t="shared" ref="AL268" si="234">IF(AK268=5,"Casi Seguro",IF(AK268=4,"Probable",IF(AK268=3,"Posible",IF(AK268=2,"Improbable",IF(AK268=1,"Rara Vez",IF(AK268=0,"Rara Vez",IF(AK268&lt;0,"Rara Vez")))))))</f>
        <v>Rara Vez</v>
      </c>
      <c r="AM268" s="610" t="s">
        <v>144</v>
      </c>
      <c r="AN268" s="612">
        <f t="shared" ref="AN268" si="235">IF(AH268="Débil",0,IF(AND(AH268="Moderado",AM268="Directamente"),1,IF(AND(AH268="Moderado",AM268="Indirectamente"),0,IF(AND(AH268="Moderado",AM268="No disminuye"),0,IF(AND(AH268="Fuerte",AM268="Directamente"),2,IF(AND(AH268="Fuerte",AM268="Indirectamente"),1,IF(AND(AH268="Fuerte",AM268="No disminuye"),0)))))))</f>
        <v>2</v>
      </c>
      <c r="AO268" s="612">
        <f>('4-VALORACIÓN DEL RIESGO'!AD50-AN268)</f>
        <v>3</v>
      </c>
      <c r="AP268" s="613" t="str">
        <f t="shared" ref="AP268" si="236">IF(AO268=5,"Catastrófico",IF(AO268=4,"Mayor",IF(AO268=3,"Moderado",IF(AO268=2,"Moderado",IF(AO268=1,"Moderado")))))</f>
        <v>Moderado</v>
      </c>
      <c r="AQ268" s="614" t="str">
        <f t="shared" ref="AQ268" si="237">IF(OR(AND(AP268="Moderado",AL268="Rara Vez"),AND(AP268="Moderado",AL268="Improbable")),"Moderado",IF(OR(AND(AP268="Mayor",AL268="Improbable"),AND(AP268="Mayor",AL268="Rara Vez"),AND(AP268="Moderado",AL268="Probable"),AND(AP268="Moderado",AL268="Posible")),"Alto",IF(OR(AND(AP268="Moderado",AL268="Casi Seguro"),AND(AP268="Mayor",AL268="Posible"),AND(AP268="Mayor",AL268="Probable"),AND(AP268="Mayor",AL268="Casi Seguro")),"Extremo",IF(AP268="Catastrófico","Extremo"))))</f>
        <v>Moderado</v>
      </c>
      <c r="AR268" s="614"/>
      <c r="AS268" s="615" t="s">
        <v>428</v>
      </c>
    </row>
    <row r="269" spans="2:45" s="60" customFormat="1" ht="41.25" hidden="1" thickBot="1" x14ac:dyDescent="0.3">
      <c r="B269" s="473"/>
      <c r="C269" s="474"/>
      <c r="D269" s="594"/>
      <c r="E269" s="594"/>
      <c r="F269" s="701" t="s">
        <v>899</v>
      </c>
      <c r="G269" s="701" t="s">
        <v>435</v>
      </c>
      <c r="H269" s="701" t="s">
        <v>890</v>
      </c>
      <c r="I269" s="701" t="s">
        <v>891</v>
      </c>
      <c r="J269" s="701" t="s">
        <v>892</v>
      </c>
      <c r="K269" s="701" t="s">
        <v>893</v>
      </c>
      <c r="L269" s="701" t="s">
        <v>894</v>
      </c>
      <c r="M269" s="599" t="s">
        <v>100</v>
      </c>
      <c r="N269" s="600">
        <f t="shared" si="188"/>
        <v>15</v>
      </c>
      <c r="O269" s="601" t="s">
        <v>106</v>
      </c>
      <c r="P269" s="600">
        <f t="shared" si="189"/>
        <v>15</v>
      </c>
      <c r="Q269" s="601" t="s">
        <v>109</v>
      </c>
      <c r="R269" s="600">
        <f t="shared" si="190"/>
        <v>15</v>
      </c>
      <c r="S269" s="601" t="s">
        <v>112</v>
      </c>
      <c r="T269" s="600">
        <f t="shared" si="191"/>
        <v>15</v>
      </c>
      <c r="U269" s="601" t="s">
        <v>116</v>
      </c>
      <c r="V269" s="600">
        <f t="shared" si="192"/>
        <v>15</v>
      </c>
      <c r="W269" s="601" t="s">
        <v>119</v>
      </c>
      <c r="X269" s="600">
        <f t="shared" si="193"/>
        <v>15</v>
      </c>
      <c r="Y269" s="601" t="s">
        <v>122</v>
      </c>
      <c r="Z269" s="600">
        <f t="shared" si="194"/>
        <v>10</v>
      </c>
      <c r="AA269" s="602">
        <f t="shared" si="195"/>
        <v>100</v>
      </c>
      <c r="AB269" s="603" t="str">
        <f t="shared" si="196"/>
        <v>Fuerte</v>
      </c>
      <c r="AC269" s="604" t="s">
        <v>97</v>
      </c>
      <c r="AD269" s="605" t="str">
        <f t="shared" si="197"/>
        <v>Fuerte</v>
      </c>
      <c r="AE269" s="606" t="str">
        <f t="shared" si="198"/>
        <v>100</v>
      </c>
      <c r="AF269" s="620"/>
      <c r="AG269" s="621"/>
      <c r="AH269" s="622"/>
      <c r="AI269" s="610"/>
      <c r="AJ269" s="611"/>
      <c r="AK269" s="611"/>
      <c r="AL269" s="611"/>
      <c r="AM269" s="610"/>
      <c r="AN269" s="623"/>
      <c r="AO269" s="623"/>
      <c r="AP269" s="613"/>
      <c r="AQ269" s="614"/>
      <c r="AR269" s="614"/>
      <c r="AS269" s="615"/>
    </row>
    <row r="270" spans="2:45" s="60" customFormat="1" ht="54" hidden="1" x14ac:dyDescent="0.25">
      <c r="B270" s="473"/>
      <c r="C270" s="474"/>
      <c r="D270" s="594" t="str">
        <f>'3-IDENTIFICACIÓN DEL RIESGO'!G92</f>
        <v>Posibilidad de presentarse cohecho, concusión y/o prevaricato,  en las actuaciones de algún profesional de la Subdirección de Administración de Tierras de la Nación, sobre adjudicación de baldíos a Entidades de Derecho Público</v>
      </c>
      <c r="E270" s="594"/>
      <c r="F270" s="701" t="s">
        <v>899</v>
      </c>
      <c r="G270" s="701" t="s">
        <v>445</v>
      </c>
      <c r="H270" s="701" t="s">
        <v>895</v>
      </c>
      <c r="I270" s="701" t="s">
        <v>777</v>
      </c>
      <c r="J270" s="701" t="s">
        <v>778</v>
      </c>
      <c r="K270" s="701" t="s">
        <v>1647</v>
      </c>
      <c r="L270" s="701" t="s">
        <v>896</v>
      </c>
      <c r="M270" s="599" t="s">
        <v>100</v>
      </c>
      <c r="N270" s="600">
        <f t="shared" si="188"/>
        <v>15</v>
      </c>
      <c r="O270" s="601" t="s">
        <v>106</v>
      </c>
      <c r="P270" s="600">
        <f t="shared" si="189"/>
        <v>15</v>
      </c>
      <c r="Q270" s="601" t="s">
        <v>109</v>
      </c>
      <c r="R270" s="600">
        <f t="shared" si="190"/>
        <v>15</v>
      </c>
      <c r="S270" s="601" t="s">
        <v>112</v>
      </c>
      <c r="T270" s="600">
        <f t="shared" si="191"/>
        <v>15</v>
      </c>
      <c r="U270" s="601" t="s">
        <v>116</v>
      </c>
      <c r="V270" s="600">
        <f t="shared" si="192"/>
        <v>15</v>
      </c>
      <c r="W270" s="601" t="s">
        <v>119</v>
      </c>
      <c r="X270" s="600">
        <f t="shared" si="193"/>
        <v>15</v>
      </c>
      <c r="Y270" s="601" t="s">
        <v>122</v>
      </c>
      <c r="Z270" s="600">
        <f t="shared" si="194"/>
        <v>10</v>
      </c>
      <c r="AA270" s="602">
        <f t="shared" si="195"/>
        <v>100</v>
      </c>
      <c r="AB270" s="603" t="str">
        <f t="shared" si="196"/>
        <v>Fuerte</v>
      </c>
      <c r="AC270" s="604" t="s">
        <v>97</v>
      </c>
      <c r="AD270" s="605" t="str">
        <f t="shared" si="197"/>
        <v>Fuerte</v>
      </c>
      <c r="AE270" s="606" t="str">
        <f t="shared" si="198"/>
        <v>100</v>
      </c>
      <c r="AF270" s="607">
        <v>2</v>
      </c>
      <c r="AG270" s="608">
        <f t="shared" ref="AG270" si="238">(AE270+AE271)/AF270</f>
        <v>100</v>
      </c>
      <c r="AH270" s="609" t="str">
        <f t="shared" ref="AH270" si="239">IF(AG270&lt;50,"Débil",IF(AG270&lt;=99,"Moderado",IF(AG270=100,"Fuerte",IF(AG270="","ERROR"))))</f>
        <v>Fuerte</v>
      </c>
      <c r="AI270" s="610" t="s">
        <v>144</v>
      </c>
      <c r="AJ270" s="611">
        <f t="shared" ref="AJ270" si="240">IF(AH270="Débil",0,IF(AND(AH270="Moderado",AI270="Directamente"),1,IF(AND(AH270="Moderado",AI270="No disminuye"),0,IF(AND(AH270="Fuerte",AI270="Directamente"),2,IF(AND(AH270="Fuerte",AI270="No disminuye"),0)))))</f>
        <v>2</v>
      </c>
      <c r="AK270" s="611">
        <f>('4-VALORACIÓN DEL RIESGO'!H51-AJ270)</f>
        <v>1</v>
      </c>
      <c r="AL270" s="611" t="str">
        <f t="shared" ref="AL270" si="241">IF(AK270=5,"Casi Seguro",IF(AK270=4,"Probable",IF(AK270=3,"Posible",IF(AK270=2,"Improbable",IF(AK270=1,"Rara Vez",IF(AK270=0,"Rara Vez",IF(AK270&lt;0,"Rara Vez")))))))</f>
        <v>Rara Vez</v>
      </c>
      <c r="AM270" s="610" t="s">
        <v>144</v>
      </c>
      <c r="AN270" s="612">
        <f t="shared" ref="AN270" si="242">IF(AH270="Débil",0,IF(AND(AH270="Moderado",AM270="Directamente"),1,IF(AND(AH270="Moderado",AM270="Indirectamente"),0,IF(AND(AH270="Moderado",AM270="No disminuye"),0,IF(AND(AH270="Fuerte",AM270="Directamente"),2,IF(AND(AH270="Fuerte",AM270="Indirectamente"),1,IF(AND(AH270="Fuerte",AM270="No disminuye"),0)))))))</f>
        <v>2</v>
      </c>
      <c r="AO270" s="612">
        <f>('4-VALORACIÓN DEL RIESGO'!AD51-AN270)</f>
        <v>3</v>
      </c>
      <c r="AP270" s="613" t="str">
        <f t="shared" ref="AP270" si="243">IF(AO270=5,"Catastrófico",IF(AO270=4,"Mayor",IF(AO270=3,"Moderado",IF(AO270=2,"Moderado",IF(AO270=1,"Moderado")))))</f>
        <v>Moderado</v>
      </c>
      <c r="AQ270" s="614" t="str">
        <f t="shared" ref="AQ270" si="244">IF(OR(AND(AP270="Moderado",AL270="Rara Vez"),AND(AP270="Moderado",AL270="Improbable")),"Moderado",IF(OR(AND(AP270="Mayor",AL270="Improbable"),AND(AP270="Mayor",AL270="Rara Vez"),AND(AP270="Moderado",AL270="Probable"),AND(AP270="Moderado",AL270="Posible")),"Alto",IF(OR(AND(AP270="Moderado",AL270="Casi Seguro"),AND(AP270="Mayor",AL270="Posible"),AND(AP270="Mayor",AL270="Probable"),AND(AP270="Mayor",AL270="Casi Seguro")),"Extremo",IF(AP270="Catastrófico","Extremo"))))</f>
        <v>Moderado</v>
      </c>
      <c r="AR270" s="614"/>
      <c r="AS270" s="615" t="s">
        <v>428</v>
      </c>
    </row>
    <row r="271" spans="2:45" s="60" customFormat="1" ht="41.25" hidden="1" thickBot="1" x14ac:dyDescent="0.3">
      <c r="B271" s="473"/>
      <c r="C271" s="474"/>
      <c r="D271" s="594"/>
      <c r="E271" s="594"/>
      <c r="F271" s="701" t="s">
        <v>899</v>
      </c>
      <c r="G271" s="701" t="s">
        <v>445</v>
      </c>
      <c r="H271" s="701" t="s">
        <v>897</v>
      </c>
      <c r="I271" s="701" t="s">
        <v>781</v>
      </c>
      <c r="J271" s="701" t="s">
        <v>782</v>
      </c>
      <c r="K271" s="701" t="s">
        <v>783</v>
      </c>
      <c r="L271" s="701" t="s">
        <v>898</v>
      </c>
      <c r="M271" s="599" t="s">
        <v>100</v>
      </c>
      <c r="N271" s="600">
        <f t="shared" si="188"/>
        <v>15</v>
      </c>
      <c r="O271" s="601" t="s">
        <v>106</v>
      </c>
      <c r="P271" s="600">
        <f t="shared" si="189"/>
        <v>15</v>
      </c>
      <c r="Q271" s="601" t="s">
        <v>109</v>
      </c>
      <c r="R271" s="600">
        <f t="shared" si="190"/>
        <v>15</v>
      </c>
      <c r="S271" s="601" t="s">
        <v>112</v>
      </c>
      <c r="T271" s="600">
        <f t="shared" si="191"/>
        <v>15</v>
      </c>
      <c r="U271" s="601" t="s">
        <v>116</v>
      </c>
      <c r="V271" s="600">
        <f t="shared" si="192"/>
        <v>15</v>
      </c>
      <c r="W271" s="601" t="s">
        <v>119</v>
      </c>
      <c r="X271" s="600">
        <f t="shared" si="193"/>
        <v>15</v>
      </c>
      <c r="Y271" s="601" t="s">
        <v>122</v>
      </c>
      <c r="Z271" s="600">
        <f t="shared" si="194"/>
        <v>10</v>
      </c>
      <c r="AA271" s="602">
        <f t="shared" si="195"/>
        <v>100</v>
      </c>
      <c r="AB271" s="603" t="str">
        <f t="shared" si="196"/>
        <v>Fuerte</v>
      </c>
      <c r="AC271" s="604" t="s">
        <v>97</v>
      </c>
      <c r="AD271" s="605" t="str">
        <f t="shared" si="197"/>
        <v>Fuerte</v>
      </c>
      <c r="AE271" s="606" t="str">
        <f t="shared" si="198"/>
        <v>100</v>
      </c>
      <c r="AF271" s="620"/>
      <c r="AG271" s="621"/>
      <c r="AH271" s="622"/>
      <c r="AI271" s="610"/>
      <c r="AJ271" s="611"/>
      <c r="AK271" s="611"/>
      <c r="AL271" s="611"/>
      <c r="AM271" s="610"/>
      <c r="AN271" s="623"/>
      <c r="AO271" s="623"/>
      <c r="AP271" s="613"/>
      <c r="AQ271" s="614"/>
      <c r="AR271" s="614"/>
      <c r="AS271" s="615"/>
    </row>
    <row r="272" spans="2:45" s="60" customFormat="1" ht="89.25" hidden="1" x14ac:dyDescent="0.25">
      <c r="B272" s="473"/>
      <c r="C272" s="474"/>
      <c r="D272" s="594" t="str">
        <f>'3-IDENTIFICACIÓN DEL RIESGO'!G94</f>
        <v>Posibilidad de ocurrencia de hechos de concusión o cohecho en la gestión de los trámites administrativos de caducidad administrativa y condición resolutoria realizados por las UGT .</v>
      </c>
      <c r="E272" s="594"/>
      <c r="F272" s="503" t="s">
        <v>997</v>
      </c>
      <c r="G272" s="671" t="s">
        <v>435</v>
      </c>
      <c r="H272" s="503" t="s">
        <v>1648</v>
      </c>
      <c r="I272" s="503" t="s">
        <v>1649</v>
      </c>
      <c r="J272" s="503" t="s">
        <v>1650</v>
      </c>
      <c r="K272" s="503" t="s">
        <v>921</v>
      </c>
      <c r="L272" s="503" t="s">
        <v>922</v>
      </c>
      <c r="M272" s="599" t="s">
        <v>100</v>
      </c>
      <c r="N272" s="600">
        <f t="shared" si="188"/>
        <v>15</v>
      </c>
      <c r="O272" s="601" t="s">
        <v>106</v>
      </c>
      <c r="P272" s="600">
        <f t="shared" si="189"/>
        <v>15</v>
      </c>
      <c r="Q272" s="601" t="s">
        <v>109</v>
      </c>
      <c r="R272" s="600">
        <f t="shared" si="190"/>
        <v>15</v>
      </c>
      <c r="S272" s="601" t="s">
        <v>112</v>
      </c>
      <c r="T272" s="600">
        <f t="shared" si="191"/>
        <v>15</v>
      </c>
      <c r="U272" s="601" t="s">
        <v>116</v>
      </c>
      <c r="V272" s="600">
        <f t="shared" si="192"/>
        <v>15</v>
      </c>
      <c r="W272" s="601" t="s">
        <v>119</v>
      </c>
      <c r="X272" s="600">
        <f t="shared" si="193"/>
        <v>15</v>
      </c>
      <c r="Y272" s="601" t="s">
        <v>122</v>
      </c>
      <c r="Z272" s="600">
        <f t="shared" si="194"/>
        <v>10</v>
      </c>
      <c r="AA272" s="602">
        <f t="shared" si="195"/>
        <v>100</v>
      </c>
      <c r="AB272" s="603" t="str">
        <f t="shared" si="196"/>
        <v>Fuerte</v>
      </c>
      <c r="AC272" s="604" t="s">
        <v>97</v>
      </c>
      <c r="AD272" s="605" t="str">
        <f t="shared" si="197"/>
        <v>Fuerte</v>
      </c>
      <c r="AE272" s="606" t="str">
        <f t="shared" si="198"/>
        <v>100</v>
      </c>
      <c r="AF272" s="607">
        <v>31</v>
      </c>
      <c r="AG272" s="608">
        <f>(AE272+AE273+AE274+AE275+AE276+AE277+AE278+AE279+AE280+AE281+AE282+AE283+AE284+AE285+AE287+AE288+AE289+AE290+AE291+AE292+AE293+AE294+AE295+AE296+AE297+AE298+AE299+AE300+AE301+AE302+AE303+AE304+AE305+AE306)/AF272</f>
        <v>70.967741935483872</v>
      </c>
      <c r="AH272" s="609" t="str">
        <f t="shared" ref="AH272" si="245">IF(AG272&lt;50,"Débil",IF(AG272&lt;=99,"Moderado",IF(AG272=100,"Fuerte",IF(AG272="","ERROR"))))</f>
        <v>Moderado</v>
      </c>
      <c r="AI272" s="610"/>
      <c r="AJ272" s="611" t="b">
        <f t="shared" ref="AJ272" si="246">IF(AH272="Débil",0,IF(AND(AH272="Moderado",AI272="Directamente"),1,IF(AND(AH272="Moderado",AI272="No disminuye"),0,IF(AND(AH272="Fuerte",AI272="Directamente"),2,IF(AND(AH272="Fuerte",AI272="No disminuye"),0)))))</f>
        <v>0</v>
      </c>
      <c r="AK272" s="611">
        <f>('4-VALORACIÓN DEL RIESGO'!H52-AJ272)</f>
        <v>3</v>
      </c>
      <c r="AL272" s="611" t="str">
        <f t="shared" ref="AL272" si="247">IF(AK272=5,"Casi Seguro",IF(AK272=4,"Probable",IF(AK272=3,"Posible",IF(AK272=2,"Improbable",IF(AK272=1,"Rara Vez",IF(AK272=0,"Rara Vez",IF(AK272&lt;0,"Rara Vez")))))))</f>
        <v>Posible</v>
      </c>
      <c r="AM272" s="610"/>
      <c r="AN272" s="612" t="b">
        <f t="shared" ref="AN272" si="248">IF(AH272="Débil",0,IF(AND(AH272="Moderado",AM272="Directamente"),1,IF(AND(AH272="Moderado",AM272="Indirectamente"),0,IF(AND(AH272="Moderado",AM272="No disminuye"),0,IF(AND(AH272="Fuerte",AM272="Directamente"),2,IF(AND(AH272="Fuerte",AM272="Indirectamente"),1,IF(AND(AH272="Fuerte",AM272="No disminuye"),0)))))))</f>
        <v>0</v>
      </c>
      <c r="AO272" s="612">
        <f>('4-VALORACIÓN DEL RIESGO'!AD52-AN272)</f>
        <v>5</v>
      </c>
      <c r="AP272" s="613" t="str">
        <f t="shared" ref="AP272" si="249">IF(AO272=5,"Catastrófico",IF(AO272=4,"Mayor",IF(AO272=3,"Moderado",IF(AO272=2,"Moderado",IF(AO272=1,"Moderado")))))</f>
        <v>Catastrófico</v>
      </c>
      <c r="AQ272" s="614" t="str">
        <f t="shared" ref="AQ272" si="250">IF(OR(AND(AP272="Moderado",AL272="Rara Vez"),AND(AP272="Moderado",AL272="Improbable")),"Moderado",IF(OR(AND(AP272="Mayor",AL272="Improbable"),AND(AP272="Mayor",AL272="Rara Vez"),AND(AP272="Moderado",AL272="Probable"),AND(AP272="Moderado",AL272="Posible")),"Alto",IF(OR(AND(AP272="Moderado",AL272="Casi Seguro"),AND(AP272="Mayor",AL272="Posible"),AND(AP272="Mayor",AL272="Probable"),AND(AP272="Mayor",AL272="Casi Seguro")),"Extremo",IF(AP272="Catastrófico","Extremo"))))</f>
        <v>Extremo</v>
      </c>
      <c r="AR272" s="614"/>
      <c r="AS272" s="615" t="s">
        <v>428</v>
      </c>
    </row>
    <row r="273" spans="2:45" s="60" customFormat="1" ht="76.5" hidden="1" x14ac:dyDescent="0.25">
      <c r="B273" s="473"/>
      <c r="C273" s="474"/>
      <c r="D273" s="594"/>
      <c r="E273" s="594"/>
      <c r="F273" s="701" t="s">
        <v>834</v>
      </c>
      <c r="G273" s="659" t="s">
        <v>435</v>
      </c>
      <c r="H273" s="658" t="s">
        <v>1374</v>
      </c>
      <c r="I273" s="658" t="s">
        <v>1375</v>
      </c>
      <c r="J273" s="658" t="s">
        <v>1651</v>
      </c>
      <c r="K273" s="657" t="s">
        <v>1376</v>
      </c>
      <c r="L273" s="658" t="s">
        <v>1377</v>
      </c>
      <c r="M273" s="599" t="s">
        <v>100</v>
      </c>
      <c r="N273" s="600">
        <f t="shared" si="188"/>
        <v>15</v>
      </c>
      <c r="O273" s="601" t="s">
        <v>106</v>
      </c>
      <c r="P273" s="600">
        <f t="shared" si="189"/>
        <v>15</v>
      </c>
      <c r="Q273" s="601" t="s">
        <v>109</v>
      </c>
      <c r="R273" s="600">
        <f t="shared" si="190"/>
        <v>15</v>
      </c>
      <c r="S273" s="601" t="s">
        <v>112</v>
      </c>
      <c r="T273" s="600">
        <f t="shared" si="191"/>
        <v>15</v>
      </c>
      <c r="U273" s="601" t="s">
        <v>116</v>
      </c>
      <c r="V273" s="600">
        <f t="shared" si="192"/>
        <v>15</v>
      </c>
      <c r="W273" s="601" t="s">
        <v>119</v>
      </c>
      <c r="X273" s="600">
        <f t="shared" si="193"/>
        <v>15</v>
      </c>
      <c r="Y273" s="601" t="s">
        <v>122</v>
      </c>
      <c r="Z273" s="600">
        <f t="shared" si="194"/>
        <v>10</v>
      </c>
      <c r="AA273" s="602">
        <f t="shared" si="195"/>
        <v>100</v>
      </c>
      <c r="AB273" s="603" t="str">
        <f t="shared" si="196"/>
        <v>Fuerte</v>
      </c>
      <c r="AC273" s="604" t="s">
        <v>97</v>
      </c>
      <c r="AD273" s="605" t="str">
        <f t="shared" si="197"/>
        <v>Fuerte</v>
      </c>
      <c r="AE273" s="606" t="str">
        <f t="shared" si="198"/>
        <v>100</v>
      </c>
      <c r="AF273" s="647"/>
      <c r="AG273" s="678"/>
      <c r="AH273" s="653"/>
      <c r="AI273" s="610"/>
      <c r="AJ273" s="611"/>
      <c r="AK273" s="611"/>
      <c r="AL273" s="611"/>
      <c r="AM273" s="610"/>
      <c r="AN273" s="652"/>
      <c r="AO273" s="652"/>
      <c r="AP273" s="613"/>
      <c r="AQ273" s="614"/>
      <c r="AR273" s="614"/>
      <c r="AS273" s="615"/>
    </row>
    <row r="274" spans="2:45" s="60" customFormat="1" ht="38.25" hidden="1" x14ac:dyDescent="0.25">
      <c r="B274" s="473"/>
      <c r="C274" s="474"/>
      <c r="D274" s="594"/>
      <c r="E274" s="594"/>
      <c r="F274" s="701" t="s">
        <v>835</v>
      </c>
      <c r="G274" s="628" t="s">
        <v>429</v>
      </c>
      <c r="H274" s="628" t="s">
        <v>1652</v>
      </c>
      <c r="I274" s="628" t="s">
        <v>1653</v>
      </c>
      <c r="J274" s="628" t="s">
        <v>1654</v>
      </c>
      <c r="K274" s="683" t="s">
        <v>972</v>
      </c>
      <c r="L274" s="683" t="s">
        <v>1655</v>
      </c>
      <c r="M274" s="599" t="s">
        <v>102</v>
      </c>
      <c r="N274" s="600">
        <f t="shared" si="188"/>
        <v>0</v>
      </c>
      <c r="O274" s="601" t="s">
        <v>107</v>
      </c>
      <c r="P274" s="600">
        <f t="shared" si="189"/>
        <v>0</v>
      </c>
      <c r="Q274" s="601" t="s">
        <v>110</v>
      </c>
      <c r="R274" s="600">
        <f t="shared" si="190"/>
        <v>0</v>
      </c>
      <c r="S274" s="601" t="s">
        <v>113</v>
      </c>
      <c r="T274" s="600">
        <f t="shared" si="191"/>
        <v>10</v>
      </c>
      <c r="U274" s="601" t="s">
        <v>117</v>
      </c>
      <c r="V274" s="600">
        <f t="shared" si="192"/>
        <v>0</v>
      </c>
      <c r="W274" s="601" t="s">
        <v>120</v>
      </c>
      <c r="X274" s="600">
        <f t="shared" si="193"/>
        <v>0</v>
      </c>
      <c r="Y274" s="601" t="s">
        <v>124</v>
      </c>
      <c r="Z274" s="600">
        <f t="shared" si="194"/>
        <v>0</v>
      </c>
      <c r="AA274" s="602">
        <f t="shared" si="195"/>
        <v>10</v>
      </c>
      <c r="AB274" s="603" t="str">
        <f t="shared" si="196"/>
        <v>Débil</v>
      </c>
      <c r="AC274" s="604" t="s">
        <v>103</v>
      </c>
      <c r="AD274" s="605" t="str">
        <f t="shared" si="197"/>
        <v>Débil</v>
      </c>
      <c r="AE274" s="606" t="str">
        <f t="shared" si="198"/>
        <v>0</v>
      </c>
      <c r="AF274" s="647"/>
      <c r="AG274" s="678"/>
      <c r="AH274" s="653"/>
      <c r="AI274" s="610"/>
      <c r="AJ274" s="611"/>
      <c r="AK274" s="611"/>
      <c r="AL274" s="611"/>
      <c r="AM274" s="610"/>
      <c r="AN274" s="652"/>
      <c r="AO274" s="652"/>
      <c r="AP274" s="613"/>
      <c r="AQ274" s="614"/>
      <c r="AR274" s="614"/>
      <c r="AS274" s="615"/>
    </row>
    <row r="275" spans="2:45" s="60" customFormat="1" ht="38.25" hidden="1" x14ac:dyDescent="0.25">
      <c r="B275" s="473"/>
      <c r="C275" s="474"/>
      <c r="D275" s="594"/>
      <c r="E275" s="594"/>
      <c r="F275" s="701" t="s">
        <v>836</v>
      </c>
      <c r="G275" s="628" t="s">
        <v>1006</v>
      </c>
      <c r="H275" s="671" t="s">
        <v>776</v>
      </c>
      <c r="I275" s="628" t="s">
        <v>1656</v>
      </c>
      <c r="J275" s="628" t="s">
        <v>1010</v>
      </c>
      <c r="K275" s="628" t="s">
        <v>1657</v>
      </c>
      <c r="L275" s="659" t="s">
        <v>1658</v>
      </c>
      <c r="M275" s="599" t="s">
        <v>100</v>
      </c>
      <c r="N275" s="600">
        <f t="shared" si="188"/>
        <v>15</v>
      </c>
      <c r="O275" s="601" t="s">
        <v>106</v>
      </c>
      <c r="P275" s="600">
        <f t="shared" si="189"/>
        <v>15</v>
      </c>
      <c r="Q275" s="601" t="s">
        <v>109</v>
      </c>
      <c r="R275" s="600">
        <f t="shared" si="190"/>
        <v>15</v>
      </c>
      <c r="S275" s="601" t="s">
        <v>112</v>
      </c>
      <c r="T275" s="600">
        <f t="shared" si="191"/>
        <v>15</v>
      </c>
      <c r="U275" s="601" t="s">
        <v>116</v>
      </c>
      <c r="V275" s="600">
        <f t="shared" si="192"/>
        <v>15</v>
      </c>
      <c r="W275" s="601" t="s">
        <v>119</v>
      </c>
      <c r="X275" s="600">
        <f t="shared" si="193"/>
        <v>15</v>
      </c>
      <c r="Y275" s="601" t="s">
        <v>122</v>
      </c>
      <c r="Z275" s="600">
        <f t="shared" si="194"/>
        <v>10</v>
      </c>
      <c r="AA275" s="602">
        <f t="shared" si="195"/>
        <v>100</v>
      </c>
      <c r="AB275" s="603" t="str">
        <f t="shared" si="196"/>
        <v>Fuerte</v>
      </c>
      <c r="AC275" s="604" t="s">
        <v>97</v>
      </c>
      <c r="AD275" s="605" t="str">
        <f t="shared" si="197"/>
        <v>Fuerte</v>
      </c>
      <c r="AE275" s="606" t="str">
        <f t="shared" si="198"/>
        <v>100</v>
      </c>
      <c r="AF275" s="647"/>
      <c r="AG275" s="678"/>
      <c r="AH275" s="653"/>
      <c r="AI275" s="610"/>
      <c r="AJ275" s="611"/>
      <c r="AK275" s="611"/>
      <c r="AL275" s="611"/>
      <c r="AM275" s="610"/>
      <c r="AN275" s="652"/>
      <c r="AO275" s="652"/>
      <c r="AP275" s="613"/>
      <c r="AQ275" s="614"/>
      <c r="AR275" s="614"/>
      <c r="AS275" s="615"/>
    </row>
    <row r="276" spans="2:45" s="60" customFormat="1" ht="63.75" hidden="1" x14ac:dyDescent="0.25">
      <c r="B276" s="473"/>
      <c r="C276" s="474"/>
      <c r="D276" s="594"/>
      <c r="E276" s="594"/>
      <c r="F276" s="701" t="s">
        <v>1659</v>
      </c>
      <c r="G276" s="680" t="s">
        <v>435</v>
      </c>
      <c r="H276" s="718" t="s">
        <v>1648</v>
      </c>
      <c r="I276" s="718" t="s">
        <v>1150</v>
      </c>
      <c r="J276" s="718" t="s">
        <v>1660</v>
      </c>
      <c r="K276" s="718" t="s">
        <v>1151</v>
      </c>
      <c r="L276" s="718" t="s">
        <v>1152</v>
      </c>
      <c r="M276" s="599" t="s">
        <v>100</v>
      </c>
      <c r="N276" s="600">
        <f t="shared" si="188"/>
        <v>15</v>
      </c>
      <c r="O276" s="601" t="s">
        <v>106</v>
      </c>
      <c r="P276" s="600">
        <f t="shared" si="189"/>
        <v>15</v>
      </c>
      <c r="Q276" s="601" t="s">
        <v>109</v>
      </c>
      <c r="R276" s="600">
        <f t="shared" si="190"/>
        <v>15</v>
      </c>
      <c r="S276" s="601" t="s">
        <v>112</v>
      </c>
      <c r="T276" s="600">
        <f t="shared" si="191"/>
        <v>15</v>
      </c>
      <c r="U276" s="601" t="s">
        <v>116</v>
      </c>
      <c r="V276" s="600">
        <f t="shared" si="192"/>
        <v>15</v>
      </c>
      <c r="W276" s="601" t="s">
        <v>119</v>
      </c>
      <c r="X276" s="600">
        <f t="shared" si="193"/>
        <v>15</v>
      </c>
      <c r="Y276" s="601" t="s">
        <v>122</v>
      </c>
      <c r="Z276" s="600">
        <f t="shared" si="194"/>
        <v>10</v>
      </c>
      <c r="AA276" s="602">
        <f t="shared" si="195"/>
        <v>100</v>
      </c>
      <c r="AB276" s="603" t="str">
        <f t="shared" si="196"/>
        <v>Fuerte</v>
      </c>
      <c r="AC276" s="604" t="s">
        <v>97</v>
      </c>
      <c r="AD276" s="605" t="str">
        <f t="shared" si="197"/>
        <v>Fuerte</v>
      </c>
      <c r="AE276" s="606" t="str">
        <f t="shared" si="198"/>
        <v>100</v>
      </c>
      <c r="AF276" s="647"/>
      <c r="AG276" s="678"/>
      <c r="AH276" s="653"/>
      <c r="AI276" s="610"/>
      <c r="AJ276" s="611"/>
      <c r="AK276" s="611"/>
      <c r="AL276" s="611"/>
      <c r="AM276" s="610"/>
      <c r="AN276" s="652"/>
      <c r="AO276" s="652"/>
      <c r="AP276" s="613"/>
      <c r="AQ276" s="614"/>
      <c r="AR276" s="614"/>
      <c r="AS276" s="615"/>
    </row>
    <row r="277" spans="2:45" s="60" customFormat="1" ht="51" hidden="1" x14ac:dyDescent="0.25">
      <c r="B277" s="473"/>
      <c r="C277" s="474"/>
      <c r="D277" s="594"/>
      <c r="E277" s="594"/>
      <c r="F277" s="628" t="s">
        <v>1062</v>
      </c>
      <c r="G277" s="628" t="s">
        <v>1058</v>
      </c>
      <c r="H277" s="628" t="s">
        <v>1661</v>
      </c>
      <c r="I277" s="628" t="s">
        <v>1059</v>
      </c>
      <c r="J277" s="628" t="s">
        <v>1060</v>
      </c>
      <c r="K277" s="628" t="s">
        <v>1061</v>
      </c>
      <c r="L277" s="628" t="s">
        <v>1662</v>
      </c>
      <c r="M277" s="599" t="s">
        <v>100</v>
      </c>
      <c r="N277" s="600">
        <f t="shared" si="188"/>
        <v>15</v>
      </c>
      <c r="O277" s="601" t="s">
        <v>106</v>
      </c>
      <c r="P277" s="600">
        <f t="shared" si="189"/>
        <v>15</v>
      </c>
      <c r="Q277" s="601" t="s">
        <v>109</v>
      </c>
      <c r="R277" s="600">
        <f t="shared" si="190"/>
        <v>15</v>
      </c>
      <c r="S277" s="601" t="s">
        <v>112</v>
      </c>
      <c r="T277" s="600">
        <f t="shared" si="191"/>
        <v>15</v>
      </c>
      <c r="U277" s="601" t="s">
        <v>116</v>
      </c>
      <c r="V277" s="600">
        <f t="shared" si="192"/>
        <v>15</v>
      </c>
      <c r="W277" s="601" t="s">
        <v>119</v>
      </c>
      <c r="X277" s="600">
        <f t="shared" si="193"/>
        <v>15</v>
      </c>
      <c r="Y277" s="601" t="s">
        <v>122</v>
      </c>
      <c r="Z277" s="600">
        <f t="shared" si="194"/>
        <v>10</v>
      </c>
      <c r="AA277" s="602">
        <f t="shared" si="195"/>
        <v>100</v>
      </c>
      <c r="AB277" s="603" t="str">
        <f t="shared" si="196"/>
        <v>Fuerte</v>
      </c>
      <c r="AC277" s="604" t="s">
        <v>97</v>
      </c>
      <c r="AD277" s="605" t="str">
        <f t="shared" si="197"/>
        <v>Fuerte</v>
      </c>
      <c r="AE277" s="606" t="str">
        <f t="shared" si="198"/>
        <v>100</v>
      </c>
      <c r="AF277" s="647"/>
      <c r="AG277" s="678"/>
      <c r="AH277" s="653"/>
      <c r="AI277" s="610"/>
      <c r="AJ277" s="611"/>
      <c r="AK277" s="611"/>
      <c r="AL277" s="611"/>
      <c r="AM277" s="610"/>
      <c r="AN277" s="652"/>
      <c r="AO277" s="652"/>
      <c r="AP277" s="613"/>
      <c r="AQ277" s="614"/>
      <c r="AR277" s="614"/>
      <c r="AS277" s="615"/>
    </row>
    <row r="278" spans="2:45" s="60" customFormat="1" ht="38.25" hidden="1" x14ac:dyDescent="0.25">
      <c r="B278" s="473"/>
      <c r="C278" s="474"/>
      <c r="D278" s="594"/>
      <c r="E278" s="594"/>
      <c r="F278" s="701" t="s">
        <v>1663</v>
      </c>
      <c r="G278" s="628" t="s">
        <v>429</v>
      </c>
      <c r="H278" s="628" t="s">
        <v>1033</v>
      </c>
      <c r="I278" s="628" t="s">
        <v>1034</v>
      </c>
      <c r="J278" s="628" t="s">
        <v>1035</v>
      </c>
      <c r="K278" s="628" t="s">
        <v>1036</v>
      </c>
      <c r="L278" s="671" t="s">
        <v>1037</v>
      </c>
      <c r="M278" s="599" t="s">
        <v>100</v>
      </c>
      <c r="N278" s="600">
        <f t="shared" si="188"/>
        <v>15</v>
      </c>
      <c r="O278" s="601" t="s">
        <v>106</v>
      </c>
      <c r="P278" s="600">
        <f t="shared" si="189"/>
        <v>15</v>
      </c>
      <c r="Q278" s="601" t="s">
        <v>109</v>
      </c>
      <c r="R278" s="600">
        <f t="shared" si="190"/>
        <v>15</v>
      </c>
      <c r="S278" s="601" t="s">
        <v>112</v>
      </c>
      <c r="T278" s="600">
        <f t="shared" si="191"/>
        <v>15</v>
      </c>
      <c r="U278" s="601" t="s">
        <v>116</v>
      </c>
      <c r="V278" s="600">
        <f t="shared" si="192"/>
        <v>15</v>
      </c>
      <c r="W278" s="601" t="s">
        <v>119</v>
      </c>
      <c r="X278" s="600">
        <f t="shared" si="193"/>
        <v>15</v>
      </c>
      <c r="Y278" s="601" t="s">
        <v>122</v>
      </c>
      <c r="Z278" s="600">
        <f t="shared" si="194"/>
        <v>10</v>
      </c>
      <c r="AA278" s="602">
        <f t="shared" si="195"/>
        <v>100</v>
      </c>
      <c r="AB278" s="603" t="str">
        <f t="shared" si="196"/>
        <v>Fuerte</v>
      </c>
      <c r="AC278" s="604" t="s">
        <v>97</v>
      </c>
      <c r="AD278" s="605" t="str">
        <f t="shared" si="197"/>
        <v>Fuerte</v>
      </c>
      <c r="AE278" s="606" t="str">
        <f t="shared" si="198"/>
        <v>100</v>
      </c>
      <c r="AF278" s="647"/>
      <c r="AG278" s="678"/>
      <c r="AH278" s="653"/>
      <c r="AI278" s="610"/>
      <c r="AJ278" s="611"/>
      <c r="AK278" s="611"/>
      <c r="AL278" s="611"/>
      <c r="AM278" s="610"/>
      <c r="AN278" s="652"/>
      <c r="AO278" s="652"/>
      <c r="AP278" s="613"/>
      <c r="AQ278" s="614"/>
      <c r="AR278" s="614"/>
      <c r="AS278" s="615"/>
    </row>
    <row r="279" spans="2:45" s="60" customFormat="1" ht="89.25" hidden="1" x14ac:dyDescent="0.25">
      <c r="B279" s="473"/>
      <c r="C279" s="474"/>
      <c r="D279" s="594"/>
      <c r="E279" s="594"/>
      <c r="F279" s="671" t="s">
        <v>923</v>
      </c>
      <c r="G279" s="671" t="s">
        <v>435</v>
      </c>
      <c r="H279" s="671" t="s">
        <v>1648</v>
      </c>
      <c r="I279" s="671" t="s">
        <v>1649</v>
      </c>
      <c r="J279" s="671" t="s">
        <v>1650</v>
      </c>
      <c r="K279" s="671" t="s">
        <v>921</v>
      </c>
      <c r="L279" s="671" t="s">
        <v>922</v>
      </c>
      <c r="M279" s="599" t="s">
        <v>100</v>
      </c>
      <c r="N279" s="600">
        <f t="shared" si="188"/>
        <v>15</v>
      </c>
      <c r="O279" s="601" t="s">
        <v>106</v>
      </c>
      <c r="P279" s="600">
        <f t="shared" si="189"/>
        <v>15</v>
      </c>
      <c r="Q279" s="601" t="s">
        <v>109</v>
      </c>
      <c r="R279" s="600">
        <f t="shared" si="190"/>
        <v>15</v>
      </c>
      <c r="S279" s="601" t="s">
        <v>112</v>
      </c>
      <c r="T279" s="600">
        <f t="shared" si="191"/>
        <v>15</v>
      </c>
      <c r="U279" s="601" t="s">
        <v>116</v>
      </c>
      <c r="V279" s="600">
        <f t="shared" si="192"/>
        <v>15</v>
      </c>
      <c r="W279" s="601" t="s">
        <v>119</v>
      </c>
      <c r="X279" s="600">
        <f t="shared" si="193"/>
        <v>15</v>
      </c>
      <c r="Y279" s="601" t="s">
        <v>122</v>
      </c>
      <c r="Z279" s="600">
        <f t="shared" si="194"/>
        <v>10</v>
      </c>
      <c r="AA279" s="602">
        <f t="shared" si="195"/>
        <v>100</v>
      </c>
      <c r="AB279" s="603" t="str">
        <f t="shared" si="196"/>
        <v>Fuerte</v>
      </c>
      <c r="AC279" s="604" t="s">
        <v>97</v>
      </c>
      <c r="AD279" s="605" t="str">
        <f t="shared" si="197"/>
        <v>Fuerte</v>
      </c>
      <c r="AE279" s="606" t="str">
        <f t="shared" si="198"/>
        <v>100</v>
      </c>
      <c r="AF279" s="647"/>
      <c r="AG279" s="678"/>
      <c r="AH279" s="653"/>
      <c r="AI279" s="610"/>
      <c r="AJ279" s="611"/>
      <c r="AK279" s="611"/>
      <c r="AL279" s="611"/>
      <c r="AM279" s="610"/>
      <c r="AN279" s="652"/>
      <c r="AO279" s="652"/>
      <c r="AP279" s="613"/>
      <c r="AQ279" s="614"/>
      <c r="AR279" s="614"/>
      <c r="AS279" s="615"/>
    </row>
    <row r="280" spans="2:45" s="60" customFormat="1" ht="51" hidden="1" x14ac:dyDescent="0.25">
      <c r="B280" s="473"/>
      <c r="C280" s="474"/>
      <c r="D280" s="594"/>
      <c r="E280" s="594"/>
      <c r="F280" s="701" t="s">
        <v>1970</v>
      </c>
      <c r="G280" s="628" t="s">
        <v>429</v>
      </c>
      <c r="H280" s="628" t="s">
        <v>1971</v>
      </c>
      <c r="I280" s="628" t="s">
        <v>1972</v>
      </c>
      <c r="J280" s="628" t="s">
        <v>1973</v>
      </c>
      <c r="K280" s="628" t="s">
        <v>1974</v>
      </c>
      <c r="L280" s="503" t="s">
        <v>1975</v>
      </c>
      <c r="M280" s="599" t="s">
        <v>100</v>
      </c>
      <c r="N280" s="600">
        <f t="shared" si="188"/>
        <v>15</v>
      </c>
      <c r="O280" s="601" t="s">
        <v>106</v>
      </c>
      <c r="P280" s="600">
        <f t="shared" si="189"/>
        <v>15</v>
      </c>
      <c r="Q280" s="601" t="s">
        <v>109</v>
      </c>
      <c r="R280" s="600">
        <f t="shared" si="190"/>
        <v>15</v>
      </c>
      <c r="S280" s="601" t="s">
        <v>112</v>
      </c>
      <c r="T280" s="600">
        <f t="shared" si="191"/>
        <v>15</v>
      </c>
      <c r="U280" s="601" t="s">
        <v>116</v>
      </c>
      <c r="V280" s="600">
        <f t="shared" si="192"/>
        <v>15</v>
      </c>
      <c r="W280" s="601" t="s">
        <v>119</v>
      </c>
      <c r="X280" s="600">
        <f t="shared" si="193"/>
        <v>15</v>
      </c>
      <c r="Y280" s="601" t="s">
        <v>122</v>
      </c>
      <c r="Z280" s="600">
        <f t="shared" si="194"/>
        <v>10</v>
      </c>
      <c r="AA280" s="602">
        <f t="shared" si="195"/>
        <v>100</v>
      </c>
      <c r="AB280" s="603" t="str">
        <f t="shared" si="196"/>
        <v>Fuerte</v>
      </c>
      <c r="AC280" s="604" t="s">
        <v>97</v>
      </c>
      <c r="AD280" s="605" t="str">
        <f t="shared" si="197"/>
        <v>Fuerte</v>
      </c>
      <c r="AE280" s="606" t="str">
        <f t="shared" si="198"/>
        <v>100</v>
      </c>
      <c r="AF280" s="647"/>
      <c r="AG280" s="678"/>
      <c r="AH280" s="653"/>
      <c r="AI280" s="610"/>
      <c r="AJ280" s="611"/>
      <c r="AK280" s="611"/>
      <c r="AL280" s="611"/>
      <c r="AM280" s="610"/>
      <c r="AN280" s="652"/>
      <c r="AO280" s="652"/>
      <c r="AP280" s="613"/>
      <c r="AQ280" s="614"/>
      <c r="AR280" s="614"/>
      <c r="AS280" s="615"/>
    </row>
    <row r="281" spans="2:45" s="60" customFormat="1" ht="30" hidden="1" x14ac:dyDescent="0.25">
      <c r="B281" s="473"/>
      <c r="C281" s="474"/>
      <c r="D281" s="594"/>
      <c r="E281" s="594"/>
      <c r="F281" s="701" t="s">
        <v>839</v>
      </c>
      <c r="G281" s="628" t="s">
        <v>982</v>
      </c>
      <c r="H281" s="628"/>
      <c r="I281" s="628"/>
      <c r="J281" s="628"/>
      <c r="K281" s="628" t="s">
        <v>1100</v>
      </c>
      <c r="L281" s="628" t="s">
        <v>1099</v>
      </c>
      <c r="M281" s="599" t="s">
        <v>102</v>
      </c>
      <c r="N281" s="600">
        <f t="shared" si="188"/>
        <v>0</v>
      </c>
      <c r="O281" s="601" t="s">
        <v>107</v>
      </c>
      <c r="P281" s="600">
        <f t="shared" si="189"/>
        <v>0</v>
      </c>
      <c r="Q281" s="601" t="s">
        <v>110</v>
      </c>
      <c r="R281" s="600">
        <f t="shared" si="190"/>
        <v>0</v>
      </c>
      <c r="S281" s="601" t="s">
        <v>114</v>
      </c>
      <c r="T281" s="600">
        <f t="shared" si="191"/>
        <v>0</v>
      </c>
      <c r="U281" s="601" t="s">
        <v>117</v>
      </c>
      <c r="V281" s="600">
        <f t="shared" si="192"/>
        <v>0</v>
      </c>
      <c r="W281" s="601" t="s">
        <v>120</v>
      </c>
      <c r="X281" s="600">
        <f t="shared" si="193"/>
        <v>0</v>
      </c>
      <c r="Y281" s="601" t="s">
        <v>124</v>
      </c>
      <c r="Z281" s="600">
        <f t="shared" si="194"/>
        <v>0</v>
      </c>
      <c r="AA281" s="602">
        <f t="shared" si="195"/>
        <v>0</v>
      </c>
      <c r="AB281" s="603" t="str">
        <f t="shared" si="196"/>
        <v>Débil</v>
      </c>
      <c r="AC281" s="604" t="s">
        <v>103</v>
      </c>
      <c r="AD281" s="605" t="str">
        <f t="shared" si="197"/>
        <v>Débil</v>
      </c>
      <c r="AE281" s="606" t="str">
        <f t="shared" si="198"/>
        <v>0</v>
      </c>
      <c r="AF281" s="647"/>
      <c r="AG281" s="678"/>
      <c r="AH281" s="653"/>
      <c r="AI281" s="610"/>
      <c r="AJ281" s="611"/>
      <c r="AK281" s="611"/>
      <c r="AL281" s="611"/>
      <c r="AM281" s="610"/>
      <c r="AN281" s="652"/>
      <c r="AO281" s="652"/>
      <c r="AP281" s="613"/>
      <c r="AQ281" s="614"/>
      <c r="AR281" s="614"/>
      <c r="AS281" s="615"/>
    </row>
    <row r="282" spans="2:45" s="60" customFormat="1" ht="38.25" hidden="1" x14ac:dyDescent="0.25">
      <c r="B282" s="473"/>
      <c r="C282" s="474"/>
      <c r="D282" s="594"/>
      <c r="E282" s="594"/>
      <c r="F282" s="701" t="s">
        <v>840</v>
      </c>
      <c r="G282" s="628" t="s">
        <v>639</v>
      </c>
      <c r="H282" s="628"/>
      <c r="I282" s="628" t="s">
        <v>1083</v>
      </c>
      <c r="J282" s="628"/>
      <c r="K282" s="628" t="s">
        <v>1084</v>
      </c>
      <c r="L282" s="628" t="s">
        <v>1083</v>
      </c>
      <c r="M282" s="599" t="s">
        <v>100</v>
      </c>
      <c r="N282" s="600">
        <f t="shared" si="188"/>
        <v>15</v>
      </c>
      <c r="O282" s="601" t="s">
        <v>106</v>
      </c>
      <c r="P282" s="600">
        <f t="shared" si="189"/>
        <v>15</v>
      </c>
      <c r="Q282" s="601" t="s">
        <v>109</v>
      </c>
      <c r="R282" s="600">
        <f t="shared" si="190"/>
        <v>15</v>
      </c>
      <c r="S282" s="601" t="s">
        <v>113</v>
      </c>
      <c r="T282" s="600">
        <f t="shared" si="191"/>
        <v>10</v>
      </c>
      <c r="U282" s="601" t="s">
        <v>116</v>
      </c>
      <c r="V282" s="600">
        <f t="shared" si="192"/>
        <v>15</v>
      </c>
      <c r="W282" s="601" t="s">
        <v>119</v>
      </c>
      <c r="X282" s="600">
        <f t="shared" si="193"/>
        <v>15</v>
      </c>
      <c r="Y282" s="601" t="s">
        <v>122</v>
      </c>
      <c r="Z282" s="600">
        <f t="shared" si="194"/>
        <v>10</v>
      </c>
      <c r="AA282" s="602">
        <f t="shared" si="195"/>
        <v>95</v>
      </c>
      <c r="AB282" s="603" t="str">
        <f t="shared" si="196"/>
        <v>Moderado</v>
      </c>
      <c r="AC282" s="604" t="s">
        <v>97</v>
      </c>
      <c r="AD282" s="605" t="str">
        <f t="shared" si="197"/>
        <v>Moderado</v>
      </c>
      <c r="AE282" s="606" t="str">
        <f t="shared" si="198"/>
        <v>50</v>
      </c>
      <c r="AF282" s="647"/>
      <c r="AG282" s="678"/>
      <c r="AH282" s="653"/>
      <c r="AI282" s="610"/>
      <c r="AJ282" s="611"/>
      <c r="AK282" s="611"/>
      <c r="AL282" s="611"/>
      <c r="AM282" s="610"/>
      <c r="AN282" s="652"/>
      <c r="AO282" s="652"/>
      <c r="AP282" s="613"/>
      <c r="AQ282" s="614"/>
      <c r="AR282" s="614"/>
      <c r="AS282" s="615"/>
    </row>
    <row r="283" spans="2:45" s="60" customFormat="1" ht="30" hidden="1" x14ac:dyDescent="0.25">
      <c r="B283" s="473"/>
      <c r="C283" s="474"/>
      <c r="D283" s="594"/>
      <c r="E283" s="594"/>
      <c r="F283" s="701" t="s">
        <v>841</v>
      </c>
      <c r="G283" s="628"/>
      <c r="H283" s="628"/>
      <c r="I283" s="628"/>
      <c r="J283" s="628"/>
      <c r="K283" s="628"/>
      <c r="L283" s="662" t="s">
        <v>991</v>
      </c>
      <c r="M283" s="599"/>
      <c r="N283" s="600" t="b">
        <f t="shared" si="188"/>
        <v>0</v>
      </c>
      <c r="O283" s="601"/>
      <c r="P283" s="600" t="b">
        <f t="shared" si="189"/>
        <v>0</v>
      </c>
      <c r="Q283" s="601"/>
      <c r="R283" s="600" t="b">
        <f t="shared" si="190"/>
        <v>0</v>
      </c>
      <c r="S283" s="601"/>
      <c r="T283" s="600" t="b">
        <f t="shared" si="191"/>
        <v>0</v>
      </c>
      <c r="U283" s="601"/>
      <c r="V283" s="600" t="b">
        <f t="shared" si="192"/>
        <v>0</v>
      </c>
      <c r="W283" s="601"/>
      <c r="X283" s="600" t="b">
        <f t="shared" si="193"/>
        <v>0</v>
      </c>
      <c r="Y283" s="601"/>
      <c r="Z283" s="600" t="b">
        <f t="shared" si="194"/>
        <v>0</v>
      </c>
      <c r="AA283" s="602">
        <f t="shared" si="195"/>
        <v>0</v>
      </c>
      <c r="AB283" s="603" t="str">
        <f t="shared" si="196"/>
        <v>Débil</v>
      </c>
      <c r="AC283" s="604"/>
      <c r="AD283" s="605" t="str">
        <f t="shared" si="197"/>
        <v>Débil</v>
      </c>
      <c r="AE283" s="606" t="str">
        <f t="shared" si="198"/>
        <v>0</v>
      </c>
      <c r="AF283" s="647"/>
      <c r="AG283" s="678"/>
      <c r="AH283" s="653"/>
      <c r="AI283" s="610"/>
      <c r="AJ283" s="611"/>
      <c r="AK283" s="611"/>
      <c r="AL283" s="611"/>
      <c r="AM283" s="610"/>
      <c r="AN283" s="652"/>
      <c r="AO283" s="652"/>
      <c r="AP283" s="613"/>
      <c r="AQ283" s="614"/>
      <c r="AR283" s="614"/>
      <c r="AS283" s="615"/>
    </row>
    <row r="284" spans="2:45" s="60" customFormat="1" ht="38.25" hidden="1" x14ac:dyDescent="0.25">
      <c r="B284" s="473"/>
      <c r="C284" s="474"/>
      <c r="D284" s="594"/>
      <c r="E284" s="594"/>
      <c r="F284" s="701" t="s">
        <v>1169</v>
      </c>
      <c r="G284" s="628" t="s">
        <v>435</v>
      </c>
      <c r="H284" s="628" t="s">
        <v>1664</v>
      </c>
      <c r="I284" s="628" t="s">
        <v>1665</v>
      </c>
      <c r="J284" s="628" t="s">
        <v>1170</v>
      </c>
      <c r="K284" s="628" t="s">
        <v>1666</v>
      </c>
      <c r="L284" s="659" t="s">
        <v>1667</v>
      </c>
      <c r="M284" s="599" t="s">
        <v>100</v>
      </c>
      <c r="N284" s="600">
        <f t="shared" si="188"/>
        <v>15</v>
      </c>
      <c r="O284" s="601" t="s">
        <v>106</v>
      </c>
      <c r="P284" s="600">
        <f t="shared" si="189"/>
        <v>15</v>
      </c>
      <c r="Q284" s="601" t="s">
        <v>109</v>
      </c>
      <c r="R284" s="600">
        <f t="shared" si="190"/>
        <v>15</v>
      </c>
      <c r="S284" s="601" t="s">
        <v>112</v>
      </c>
      <c r="T284" s="600">
        <f t="shared" si="191"/>
        <v>15</v>
      </c>
      <c r="U284" s="601" t="s">
        <v>648</v>
      </c>
      <c r="V284" s="600">
        <f t="shared" si="192"/>
        <v>15</v>
      </c>
      <c r="W284" s="601" t="s">
        <v>119</v>
      </c>
      <c r="X284" s="600">
        <f t="shared" si="193"/>
        <v>15</v>
      </c>
      <c r="Y284" s="601" t="s">
        <v>122</v>
      </c>
      <c r="Z284" s="600">
        <f t="shared" si="194"/>
        <v>10</v>
      </c>
      <c r="AA284" s="602">
        <f t="shared" si="195"/>
        <v>100</v>
      </c>
      <c r="AB284" s="603" t="str">
        <f t="shared" si="196"/>
        <v>Fuerte</v>
      </c>
      <c r="AC284" s="604" t="s">
        <v>97</v>
      </c>
      <c r="AD284" s="605" t="str">
        <f t="shared" si="197"/>
        <v>Fuerte</v>
      </c>
      <c r="AE284" s="606" t="str">
        <f t="shared" si="198"/>
        <v>100</v>
      </c>
      <c r="AF284" s="647"/>
      <c r="AG284" s="678"/>
      <c r="AH284" s="653"/>
      <c r="AI284" s="610"/>
      <c r="AJ284" s="611"/>
      <c r="AK284" s="611"/>
      <c r="AL284" s="611"/>
      <c r="AM284" s="610"/>
      <c r="AN284" s="652"/>
      <c r="AO284" s="652"/>
      <c r="AP284" s="613"/>
      <c r="AQ284" s="614"/>
      <c r="AR284" s="614"/>
      <c r="AS284" s="615"/>
    </row>
    <row r="285" spans="2:45" s="60" customFormat="1" ht="51" hidden="1" x14ac:dyDescent="0.25">
      <c r="B285" s="473"/>
      <c r="C285" s="474"/>
      <c r="D285" s="594"/>
      <c r="E285" s="594"/>
      <c r="F285" s="683" t="s">
        <v>940</v>
      </c>
      <c r="G285" s="671" t="s">
        <v>445</v>
      </c>
      <c r="H285" s="671" t="s">
        <v>776</v>
      </c>
      <c r="I285" s="671" t="s">
        <v>777</v>
      </c>
      <c r="J285" s="671" t="s">
        <v>778</v>
      </c>
      <c r="K285" s="671" t="s">
        <v>1494</v>
      </c>
      <c r="L285" s="671" t="s">
        <v>779</v>
      </c>
      <c r="M285" s="599" t="s">
        <v>100</v>
      </c>
      <c r="N285" s="600">
        <f t="shared" si="188"/>
        <v>15</v>
      </c>
      <c r="O285" s="601" t="s">
        <v>106</v>
      </c>
      <c r="P285" s="600">
        <f t="shared" si="189"/>
        <v>15</v>
      </c>
      <c r="Q285" s="601" t="s">
        <v>109</v>
      </c>
      <c r="R285" s="600">
        <f t="shared" si="190"/>
        <v>15</v>
      </c>
      <c r="S285" s="601" t="s">
        <v>112</v>
      </c>
      <c r="T285" s="600">
        <f t="shared" si="191"/>
        <v>15</v>
      </c>
      <c r="U285" s="601" t="s">
        <v>116</v>
      </c>
      <c r="V285" s="600">
        <f t="shared" si="192"/>
        <v>15</v>
      </c>
      <c r="W285" s="601" t="s">
        <v>119</v>
      </c>
      <c r="X285" s="600">
        <f t="shared" si="193"/>
        <v>15</v>
      </c>
      <c r="Y285" s="601" t="s">
        <v>122</v>
      </c>
      <c r="Z285" s="600">
        <f t="shared" si="194"/>
        <v>10</v>
      </c>
      <c r="AA285" s="602">
        <f t="shared" si="195"/>
        <v>100</v>
      </c>
      <c r="AB285" s="603" t="str">
        <f t="shared" si="196"/>
        <v>Fuerte</v>
      </c>
      <c r="AC285" s="604" t="s">
        <v>97</v>
      </c>
      <c r="AD285" s="605" t="str">
        <f t="shared" si="197"/>
        <v>Fuerte</v>
      </c>
      <c r="AE285" s="606" t="str">
        <f t="shared" si="198"/>
        <v>100</v>
      </c>
      <c r="AF285" s="647"/>
      <c r="AG285" s="678"/>
      <c r="AH285" s="653"/>
      <c r="AI285" s="610"/>
      <c r="AJ285" s="611"/>
      <c r="AK285" s="611"/>
      <c r="AL285" s="611"/>
      <c r="AM285" s="610"/>
      <c r="AN285" s="652"/>
      <c r="AO285" s="652"/>
      <c r="AP285" s="613"/>
      <c r="AQ285" s="614"/>
      <c r="AR285" s="614"/>
      <c r="AS285" s="615"/>
    </row>
    <row r="286" spans="2:45" s="60" customFormat="1" ht="38.25" hidden="1" x14ac:dyDescent="0.25">
      <c r="B286" s="473"/>
      <c r="C286" s="474"/>
      <c r="D286" s="594"/>
      <c r="E286" s="594"/>
      <c r="F286" s="716" t="s">
        <v>785</v>
      </c>
      <c r="G286" s="671" t="s">
        <v>445</v>
      </c>
      <c r="H286" s="671" t="s">
        <v>776</v>
      </c>
      <c r="I286" s="671" t="s">
        <v>781</v>
      </c>
      <c r="J286" s="671" t="s">
        <v>782</v>
      </c>
      <c r="K286" s="671" t="s">
        <v>783</v>
      </c>
      <c r="L286" s="671" t="s">
        <v>784</v>
      </c>
      <c r="M286" s="599" t="s">
        <v>100</v>
      </c>
      <c r="N286" s="600">
        <f t="shared" si="188"/>
        <v>15</v>
      </c>
      <c r="O286" s="601" t="s">
        <v>106</v>
      </c>
      <c r="P286" s="600">
        <f t="shared" si="189"/>
        <v>15</v>
      </c>
      <c r="Q286" s="601" t="s">
        <v>109</v>
      </c>
      <c r="R286" s="600">
        <f t="shared" si="190"/>
        <v>15</v>
      </c>
      <c r="S286" s="601" t="s">
        <v>112</v>
      </c>
      <c r="T286" s="600">
        <f t="shared" si="191"/>
        <v>15</v>
      </c>
      <c r="U286" s="601" t="s">
        <v>116</v>
      </c>
      <c r="V286" s="600">
        <f t="shared" si="192"/>
        <v>15</v>
      </c>
      <c r="W286" s="601" t="s">
        <v>119</v>
      </c>
      <c r="X286" s="600">
        <f t="shared" si="193"/>
        <v>15</v>
      </c>
      <c r="Y286" s="601" t="s">
        <v>122</v>
      </c>
      <c r="Z286" s="600">
        <f t="shared" si="194"/>
        <v>10</v>
      </c>
      <c r="AA286" s="602">
        <f t="shared" si="195"/>
        <v>100</v>
      </c>
      <c r="AB286" s="603" t="str">
        <f t="shared" si="196"/>
        <v>Fuerte</v>
      </c>
      <c r="AC286" s="604" t="s">
        <v>97</v>
      </c>
      <c r="AD286" s="605" t="str">
        <f t="shared" si="197"/>
        <v>Fuerte</v>
      </c>
      <c r="AE286" s="606" t="str">
        <f t="shared" si="198"/>
        <v>100</v>
      </c>
      <c r="AF286" s="647"/>
      <c r="AG286" s="678"/>
      <c r="AH286" s="653"/>
      <c r="AI286" s="610"/>
      <c r="AJ286" s="611"/>
      <c r="AK286" s="611"/>
      <c r="AL286" s="611"/>
      <c r="AM286" s="610"/>
      <c r="AN286" s="652"/>
      <c r="AO286" s="652"/>
      <c r="AP286" s="613"/>
      <c r="AQ286" s="614"/>
      <c r="AR286" s="614"/>
      <c r="AS286" s="615"/>
    </row>
    <row r="287" spans="2:45" s="60" customFormat="1" ht="76.5" hidden="1" x14ac:dyDescent="0.25">
      <c r="B287" s="473"/>
      <c r="C287" s="474"/>
      <c r="D287" s="594"/>
      <c r="E287" s="594"/>
      <c r="F287" s="701" t="s">
        <v>843</v>
      </c>
      <c r="G287" s="671" t="s">
        <v>435</v>
      </c>
      <c r="H287" s="503" t="s">
        <v>1668</v>
      </c>
      <c r="I287" s="503" t="s">
        <v>1669</v>
      </c>
      <c r="J287" s="503" t="s">
        <v>1670</v>
      </c>
      <c r="K287" s="503" t="s">
        <v>1195</v>
      </c>
      <c r="L287" s="503" t="s">
        <v>1152</v>
      </c>
      <c r="M287" s="599" t="s">
        <v>100</v>
      </c>
      <c r="N287" s="600">
        <f t="shared" si="188"/>
        <v>15</v>
      </c>
      <c r="O287" s="601" t="s">
        <v>106</v>
      </c>
      <c r="P287" s="600">
        <f t="shared" si="189"/>
        <v>15</v>
      </c>
      <c r="Q287" s="601" t="s">
        <v>109</v>
      </c>
      <c r="R287" s="600">
        <f t="shared" si="190"/>
        <v>15</v>
      </c>
      <c r="S287" s="601" t="s">
        <v>112</v>
      </c>
      <c r="T287" s="600">
        <f t="shared" si="191"/>
        <v>15</v>
      </c>
      <c r="U287" s="601" t="s">
        <v>116</v>
      </c>
      <c r="V287" s="600">
        <f t="shared" si="192"/>
        <v>15</v>
      </c>
      <c r="W287" s="601" t="s">
        <v>119</v>
      </c>
      <c r="X287" s="600">
        <f t="shared" si="193"/>
        <v>15</v>
      </c>
      <c r="Y287" s="601" t="s">
        <v>122</v>
      </c>
      <c r="Z287" s="600">
        <f t="shared" si="194"/>
        <v>10</v>
      </c>
      <c r="AA287" s="602">
        <f t="shared" si="195"/>
        <v>100</v>
      </c>
      <c r="AB287" s="603" t="str">
        <f t="shared" si="196"/>
        <v>Fuerte</v>
      </c>
      <c r="AC287" s="604" t="s">
        <v>97</v>
      </c>
      <c r="AD287" s="605" t="str">
        <f t="shared" si="197"/>
        <v>Fuerte</v>
      </c>
      <c r="AE287" s="606" t="str">
        <f t="shared" si="198"/>
        <v>100</v>
      </c>
      <c r="AF287" s="647"/>
      <c r="AG287" s="678"/>
      <c r="AH287" s="653"/>
      <c r="AI287" s="610"/>
      <c r="AJ287" s="611"/>
      <c r="AK287" s="611"/>
      <c r="AL287" s="611"/>
      <c r="AM287" s="610"/>
      <c r="AN287" s="652"/>
      <c r="AO287" s="652"/>
      <c r="AP287" s="613"/>
      <c r="AQ287" s="614"/>
      <c r="AR287" s="614"/>
      <c r="AS287" s="615"/>
    </row>
    <row r="288" spans="2:45" s="60" customFormat="1" ht="40.5" hidden="1" x14ac:dyDescent="0.25">
      <c r="B288" s="473"/>
      <c r="C288" s="474"/>
      <c r="D288" s="594"/>
      <c r="E288" s="594"/>
      <c r="F288" s="701" t="s">
        <v>1938</v>
      </c>
      <c r="G288" s="503" t="s">
        <v>445</v>
      </c>
      <c r="H288" s="628" t="s">
        <v>1939</v>
      </c>
      <c r="I288" s="628" t="s">
        <v>1940</v>
      </c>
      <c r="J288" s="628" t="s">
        <v>1941</v>
      </c>
      <c r="K288" s="628" t="s">
        <v>1942</v>
      </c>
      <c r="L288" s="659" t="s">
        <v>1943</v>
      </c>
      <c r="M288" s="599" t="s">
        <v>100</v>
      </c>
      <c r="N288" s="600">
        <f t="shared" si="188"/>
        <v>15</v>
      </c>
      <c r="O288" s="601" t="s">
        <v>106</v>
      </c>
      <c r="P288" s="600">
        <f t="shared" si="189"/>
        <v>15</v>
      </c>
      <c r="Q288" s="601" t="s">
        <v>109</v>
      </c>
      <c r="R288" s="600">
        <f t="shared" si="190"/>
        <v>15</v>
      </c>
      <c r="S288" s="601" t="s">
        <v>112</v>
      </c>
      <c r="T288" s="600">
        <f t="shared" si="191"/>
        <v>15</v>
      </c>
      <c r="U288" s="601" t="s">
        <v>116</v>
      </c>
      <c r="V288" s="600">
        <f t="shared" si="192"/>
        <v>15</v>
      </c>
      <c r="W288" s="601" t="s">
        <v>119</v>
      </c>
      <c r="X288" s="600">
        <f t="shared" si="193"/>
        <v>15</v>
      </c>
      <c r="Y288" s="601" t="s">
        <v>122</v>
      </c>
      <c r="Z288" s="600">
        <f t="shared" si="194"/>
        <v>10</v>
      </c>
      <c r="AA288" s="602">
        <f t="shared" si="195"/>
        <v>100</v>
      </c>
      <c r="AB288" s="603" t="str">
        <f t="shared" si="196"/>
        <v>Fuerte</v>
      </c>
      <c r="AC288" s="604" t="s">
        <v>97</v>
      </c>
      <c r="AD288" s="605" t="str">
        <f t="shared" si="197"/>
        <v>Fuerte</v>
      </c>
      <c r="AE288" s="606" t="str">
        <f t="shared" si="198"/>
        <v>100</v>
      </c>
      <c r="AF288" s="647"/>
      <c r="AG288" s="678"/>
      <c r="AH288" s="653"/>
      <c r="AI288" s="610"/>
      <c r="AJ288" s="611"/>
      <c r="AK288" s="611"/>
      <c r="AL288" s="611"/>
      <c r="AM288" s="610"/>
      <c r="AN288" s="652"/>
      <c r="AO288" s="652"/>
      <c r="AP288" s="613"/>
      <c r="AQ288" s="614"/>
      <c r="AR288" s="614"/>
      <c r="AS288" s="615"/>
    </row>
    <row r="289" spans="2:45" s="60" customFormat="1" ht="51" hidden="1" x14ac:dyDescent="0.25">
      <c r="B289" s="473"/>
      <c r="C289" s="474"/>
      <c r="D289" s="594"/>
      <c r="E289" s="594"/>
      <c r="F289" s="701" t="s">
        <v>1671</v>
      </c>
      <c r="G289" s="503" t="s">
        <v>435</v>
      </c>
      <c r="H289" s="503" t="s">
        <v>1672</v>
      </c>
      <c r="I289" s="503" t="s">
        <v>1014</v>
      </c>
      <c r="J289" s="503" t="s">
        <v>1673</v>
      </c>
      <c r="K289" s="503" t="s">
        <v>1015</v>
      </c>
      <c r="L289" s="517" t="s">
        <v>1674</v>
      </c>
      <c r="M289" s="599" t="s">
        <v>100</v>
      </c>
      <c r="N289" s="600">
        <f t="shared" si="188"/>
        <v>15</v>
      </c>
      <c r="O289" s="601" t="s">
        <v>106</v>
      </c>
      <c r="P289" s="600">
        <f t="shared" si="189"/>
        <v>15</v>
      </c>
      <c r="Q289" s="601" t="s">
        <v>109</v>
      </c>
      <c r="R289" s="600">
        <f t="shared" si="190"/>
        <v>15</v>
      </c>
      <c r="S289" s="601" t="s">
        <v>112</v>
      </c>
      <c r="T289" s="600">
        <f t="shared" si="191"/>
        <v>15</v>
      </c>
      <c r="U289" s="601" t="s">
        <v>116</v>
      </c>
      <c r="V289" s="600">
        <f t="shared" si="192"/>
        <v>15</v>
      </c>
      <c r="W289" s="601" t="s">
        <v>119</v>
      </c>
      <c r="X289" s="600">
        <f t="shared" si="193"/>
        <v>15</v>
      </c>
      <c r="Y289" s="601" t="s">
        <v>122</v>
      </c>
      <c r="Z289" s="600">
        <f t="shared" si="194"/>
        <v>10</v>
      </c>
      <c r="AA289" s="602">
        <f t="shared" si="195"/>
        <v>100</v>
      </c>
      <c r="AB289" s="603" t="str">
        <f t="shared" si="196"/>
        <v>Fuerte</v>
      </c>
      <c r="AC289" s="604" t="s">
        <v>97</v>
      </c>
      <c r="AD289" s="605" t="str">
        <f t="shared" si="197"/>
        <v>Fuerte</v>
      </c>
      <c r="AE289" s="606" t="str">
        <f t="shared" si="198"/>
        <v>100</v>
      </c>
      <c r="AF289" s="647"/>
      <c r="AG289" s="678"/>
      <c r="AH289" s="653"/>
      <c r="AI289" s="610"/>
      <c r="AJ289" s="611"/>
      <c r="AK289" s="611"/>
      <c r="AL289" s="611"/>
      <c r="AM289" s="610"/>
      <c r="AN289" s="652"/>
      <c r="AO289" s="652"/>
      <c r="AP289" s="613"/>
      <c r="AQ289" s="614"/>
      <c r="AR289" s="614"/>
      <c r="AS289" s="615"/>
    </row>
    <row r="290" spans="2:45" s="60" customFormat="1" ht="30" hidden="1" x14ac:dyDescent="0.25">
      <c r="B290" s="473"/>
      <c r="C290" s="474"/>
      <c r="D290" s="594"/>
      <c r="E290" s="594"/>
      <c r="F290" s="701" t="s">
        <v>1675</v>
      </c>
      <c r="G290" s="628" t="s">
        <v>435</v>
      </c>
      <c r="H290" s="671" t="s">
        <v>1676</v>
      </c>
      <c r="I290" s="628" t="s">
        <v>1677</v>
      </c>
      <c r="J290" s="628" t="s">
        <v>1678</v>
      </c>
      <c r="K290" s="628" t="s">
        <v>1677</v>
      </c>
      <c r="L290" s="659" t="s">
        <v>1130</v>
      </c>
      <c r="M290" s="599" t="s">
        <v>100</v>
      </c>
      <c r="N290" s="600">
        <f t="shared" si="188"/>
        <v>15</v>
      </c>
      <c r="O290" s="601" t="s">
        <v>106</v>
      </c>
      <c r="P290" s="600">
        <f t="shared" si="189"/>
        <v>15</v>
      </c>
      <c r="Q290" s="601" t="s">
        <v>109</v>
      </c>
      <c r="R290" s="600">
        <f t="shared" si="190"/>
        <v>15</v>
      </c>
      <c r="S290" s="601" t="s">
        <v>112</v>
      </c>
      <c r="T290" s="600">
        <f t="shared" si="191"/>
        <v>15</v>
      </c>
      <c r="U290" s="601" t="s">
        <v>116</v>
      </c>
      <c r="V290" s="600">
        <f t="shared" si="192"/>
        <v>15</v>
      </c>
      <c r="W290" s="601" t="s">
        <v>119</v>
      </c>
      <c r="X290" s="600">
        <f t="shared" si="193"/>
        <v>15</v>
      </c>
      <c r="Y290" s="601" t="s">
        <v>122</v>
      </c>
      <c r="Z290" s="600">
        <f t="shared" si="194"/>
        <v>10</v>
      </c>
      <c r="AA290" s="602">
        <f t="shared" si="195"/>
        <v>100</v>
      </c>
      <c r="AB290" s="603" t="str">
        <f t="shared" si="196"/>
        <v>Fuerte</v>
      </c>
      <c r="AC290" s="604" t="s">
        <v>103</v>
      </c>
      <c r="AD290" s="605" t="str">
        <f t="shared" si="197"/>
        <v>Débil</v>
      </c>
      <c r="AE290" s="606" t="str">
        <f t="shared" si="198"/>
        <v>0</v>
      </c>
      <c r="AF290" s="647"/>
      <c r="AG290" s="678"/>
      <c r="AH290" s="653"/>
      <c r="AI290" s="610"/>
      <c r="AJ290" s="611"/>
      <c r="AK290" s="611"/>
      <c r="AL290" s="611"/>
      <c r="AM290" s="610"/>
      <c r="AN290" s="652"/>
      <c r="AO290" s="652"/>
      <c r="AP290" s="613"/>
      <c r="AQ290" s="614"/>
      <c r="AR290" s="614"/>
      <c r="AS290" s="615"/>
    </row>
    <row r="291" spans="2:45" s="60" customFormat="1" ht="76.5" hidden="1" x14ac:dyDescent="0.25">
      <c r="B291" s="473"/>
      <c r="C291" s="474"/>
      <c r="D291" s="594"/>
      <c r="E291" s="594"/>
      <c r="F291" s="683" t="s">
        <v>606</v>
      </c>
      <c r="G291" s="683" t="s">
        <v>429</v>
      </c>
      <c r="H291" s="683" t="s">
        <v>956</v>
      </c>
      <c r="I291" s="683" t="s">
        <v>957</v>
      </c>
      <c r="J291" s="683" t="s">
        <v>1679</v>
      </c>
      <c r="K291" s="683" t="s">
        <v>1680</v>
      </c>
      <c r="L291" s="683" t="s">
        <v>1681</v>
      </c>
      <c r="M291" s="599" t="s">
        <v>100</v>
      </c>
      <c r="N291" s="600">
        <f t="shared" si="188"/>
        <v>15</v>
      </c>
      <c r="O291" s="601" t="s">
        <v>106</v>
      </c>
      <c r="P291" s="600">
        <f t="shared" si="189"/>
        <v>15</v>
      </c>
      <c r="Q291" s="601" t="s">
        <v>109</v>
      </c>
      <c r="R291" s="600">
        <f t="shared" si="190"/>
        <v>15</v>
      </c>
      <c r="S291" s="601" t="s">
        <v>112</v>
      </c>
      <c r="T291" s="600">
        <f t="shared" si="191"/>
        <v>15</v>
      </c>
      <c r="U291" s="601" t="s">
        <v>116</v>
      </c>
      <c r="V291" s="600">
        <f t="shared" si="192"/>
        <v>15</v>
      </c>
      <c r="W291" s="601" t="s">
        <v>119</v>
      </c>
      <c r="X291" s="600">
        <f t="shared" si="193"/>
        <v>15</v>
      </c>
      <c r="Y291" s="601" t="s">
        <v>122</v>
      </c>
      <c r="Z291" s="600">
        <f t="shared" si="194"/>
        <v>10</v>
      </c>
      <c r="AA291" s="602">
        <f t="shared" si="195"/>
        <v>100</v>
      </c>
      <c r="AB291" s="603" t="str">
        <f t="shared" si="196"/>
        <v>Fuerte</v>
      </c>
      <c r="AC291" s="604" t="s">
        <v>97</v>
      </c>
      <c r="AD291" s="605" t="str">
        <f t="shared" si="197"/>
        <v>Fuerte</v>
      </c>
      <c r="AE291" s="606" t="str">
        <f t="shared" si="198"/>
        <v>100</v>
      </c>
      <c r="AF291" s="647"/>
      <c r="AG291" s="678"/>
      <c r="AH291" s="653"/>
      <c r="AI291" s="610"/>
      <c r="AJ291" s="611"/>
      <c r="AK291" s="611"/>
      <c r="AL291" s="611"/>
      <c r="AM291" s="610"/>
      <c r="AN291" s="652"/>
      <c r="AO291" s="652"/>
      <c r="AP291" s="613"/>
      <c r="AQ291" s="614"/>
      <c r="AR291" s="614"/>
      <c r="AS291" s="615"/>
    </row>
    <row r="292" spans="2:45" s="60" customFormat="1" ht="89.25" hidden="1" x14ac:dyDescent="0.25">
      <c r="B292" s="473"/>
      <c r="C292" s="474"/>
      <c r="D292" s="594"/>
      <c r="E292" s="594"/>
      <c r="F292" s="701" t="s">
        <v>846</v>
      </c>
      <c r="G292" s="628" t="s">
        <v>468</v>
      </c>
      <c r="H292" s="628" t="s">
        <v>1682</v>
      </c>
      <c r="I292" s="628" t="s">
        <v>1683</v>
      </c>
      <c r="J292" s="683" t="s">
        <v>1684</v>
      </c>
      <c r="K292" s="628" t="s">
        <v>1685</v>
      </c>
      <c r="L292" s="683" t="s">
        <v>1105</v>
      </c>
      <c r="M292" s="599" t="s">
        <v>100</v>
      </c>
      <c r="N292" s="600">
        <f t="shared" si="188"/>
        <v>15</v>
      </c>
      <c r="O292" s="601" t="s">
        <v>106</v>
      </c>
      <c r="P292" s="600">
        <f t="shared" si="189"/>
        <v>15</v>
      </c>
      <c r="Q292" s="601" t="s">
        <v>109</v>
      </c>
      <c r="R292" s="600">
        <f t="shared" si="190"/>
        <v>15</v>
      </c>
      <c r="S292" s="601" t="s">
        <v>112</v>
      </c>
      <c r="T292" s="600">
        <f t="shared" si="191"/>
        <v>15</v>
      </c>
      <c r="U292" s="601" t="s">
        <v>116</v>
      </c>
      <c r="V292" s="600">
        <f t="shared" si="192"/>
        <v>15</v>
      </c>
      <c r="W292" s="601" t="s">
        <v>119</v>
      </c>
      <c r="X292" s="600">
        <f t="shared" si="193"/>
        <v>15</v>
      </c>
      <c r="Y292" s="601" t="s">
        <v>122</v>
      </c>
      <c r="Z292" s="600">
        <f t="shared" si="194"/>
        <v>10</v>
      </c>
      <c r="AA292" s="602">
        <f t="shared" si="195"/>
        <v>100</v>
      </c>
      <c r="AB292" s="603" t="str">
        <f t="shared" si="196"/>
        <v>Fuerte</v>
      </c>
      <c r="AC292" s="604" t="s">
        <v>97</v>
      </c>
      <c r="AD292" s="605" t="str">
        <f t="shared" si="197"/>
        <v>Fuerte</v>
      </c>
      <c r="AE292" s="606" t="str">
        <f t="shared" si="198"/>
        <v>100</v>
      </c>
      <c r="AF292" s="647"/>
      <c r="AG292" s="678"/>
      <c r="AH292" s="653"/>
      <c r="AI292" s="610"/>
      <c r="AJ292" s="611"/>
      <c r="AK292" s="611"/>
      <c r="AL292" s="611"/>
      <c r="AM292" s="610"/>
      <c r="AN292" s="652"/>
      <c r="AO292" s="652"/>
      <c r="AP292" s="613"/>
      <c r="AQ292" s="614"/>
      <c r="AR292" s="614"/>
      <c r="AS292" s="615"/>
    </row>
    <row r="293" spans="2:45" s="60" customFormat="1" ht="89.25" hidden="1" x14ac:dyDescent="0.25">
      <c r="B293" s="473"/>
      <c r="C293" s="474"/>
      <c r="D293" s="594"/>
      <c r="E293" s="594"/>
      <c r="F293" s="701" t="s">
        <v>847</v>
      </c>
      <c r="G293" s="718" t="s">
        <v>429</v>
      </c>
      <c r="H293" s="503" t="str">
        <f>+H292</f>
        <v>Garantizar que los actos administrativos y la condición resolutoria cumplan con  los requisitos  técnicos y  jurídicos y se encuentren dentro de los procedimientos establecidos y la normatividad vigente.</v>
      </c>
      <c r="I293" s="503" t="s">
        <v>585</v>
      </c>
      <c r="J293" s="503" t="str">
        <f>+J292</f>
        <v>En el evento en que la líder del proceso identifique situaciones potenciales de  riesgos  de  corrupción por concusión o cohecho, al realizar la  revisión de  los  trámites administrativos de caducidad administrativa y condición resolutoria  se procede a informar al Coordinador a fin de que tomen las  medidas definidas  y de igual modo, se procede a socializar con el equipo las practicas identificadas a fin de que estas situaciones no se repitan.</v>
      </c>
      <c r="K293" s="503" t="str">
        <f>+K292</f>
        <v>Lista de chequeo de revisión y actas de reunión con su respectivo listado de asistencia.</v>
      </c>
      <c r="L293" s="503" t="s">
        <v>1220</v>
      </c>
      <c r="M293" s="599" t="s">
        <v>100</v>
      </c>
      <c r="N293" s="600">
        <f t="shared" si="188"/>
        <v>15</v>
      </c>
      <c r="O293" s="601" t="s">
        <v>106</v>
      </c>
      <c r="P293" s="600">
        <f t="shared" si="189"/>
        <v>15</v>
      </c>
      <c r="Q293" s="601" t="s">
        <v>109</v>
      </c>
      <c r="R293" s="600">
        <f t="shared" si="190"/>
        <v>15</v>
      </c>
      <c r="S293" s="601" t="s">
        <v>112</v>
      </c>
      <c r="T293" s="600">
        <f t="shared" si="191"/>
        <v>15</v>
      </c>
      <c r="U293" s="601" t="s">
        <v>116</v>
      </c>
      <c r="V293" s="600">
        <f t="shared" si="192"/>
        <v>15</v>
      </c>
      <c r="W293" s="601" t="s">
        <v>119</v>
      </c>
      <c r="X293" s="600">
        <f t="shared" si="193"/>
        <v>15</v>
      </c>
      <c r="Y293" s="601" t="s">
        <v>122</v>
      </c>
      <c r="Z293" s="600">
        <f t="shared" si="194"/>
        <v>10</v>
      </c>
      <c r="AA293" s="602">
        <f t="shared" si="195"/>
        <v>100</v>
      </c>
      <c r="AB293" s="603" t="str">
        <f t="shared" si="196"/>
        <v>Fuerte</v>
      </c>
      <c r="AC293" s="604" t="s">
        <v>97</v>
      </c>
      <c r="AD293" s="605" t="str">
        <f t="shared" si="197"/>
        <v>Fuerte</v>
      </c>
      <c r="AE293" s="606" t="str">
        <f t="shared" si="198"/>
        <v>100</v>
      </c>
      <c r="AF293" s="647"/>
      <c r="AG293" s="678"/>
      <c r="AH293" s="653"/>
      <c r="AI293" s="610"/>
      <c r="AJ293" s="611"/>
      <c r="AK293" s="611"/>
      <c r="AL293" s="611"/>
      <c r="AM293" s="610"/>
      <c r="AN293" s="652"/>
      <c r="AO293" s="652"/>
      <c r="AP293" s="613"/>
      <c r="AQ293" s="614"/>
      <c r="AR293" s="614"/>
      <c r="AS293" s="615"/>
    </row>
    <row r="294" spans="2:45" s="60" customFormat="1" ht="30" hidden="1" x14ac:dyDescent="0.25">
      <c r="B294" s="473"/>
      <c r="C294" s="474"/>
      <c r="D294" s="594"/>
      <c r="E294" s="594"/>
      <c r="F294" s="701" t="s">
        <v>848</v>
      </c>
      <c r="G294" s="628" t="s">
        <v>445</v>
      </c>
      <c r="H294" s="628"/>
      <c r="I294" s="628"/>
      <c r="J294" s="628"/>
      <c r="K294" s="628" t="s">
        <v>1347</v>
      </c>
      <c r="L294" s="659" t="s">
        <v>1686</v>
      </c>
      <c r="M294" s="599" t="s">
        <v>102</v>
      </c>
      <c r="N294" s="600">
        <f t="shared" si="188"/>
        <v>0</v>
      </c>
      <c r="O294" s="601" t="s">
        <v>107</v>
      </c>
      <c r="P294" s="600">
        <f t="shared" si="189"/>
        <v>0</v>
      </c>
      <c r="Q294" s="601" t="s">
        <v>110</v>
      </c>
      <c r="R294" s="600">
        <f t="shared" si="190"/>
        <v>0</v>
      </c>
      <c r="S294" s="601" t="s">
        <v>114</v>
      </c>
      <c r="T294" s="600">
        <f t="shared" si="191"/>
        <v>0</v>
      </c>
      <c r="U294" s="601" t="s">
        <v>117</v>
      </c>
      <c r="V294" s="600">
        <f t="shared" si="192"/>
        <v>0</v>
      </c>
      <c r="W294" s="601" t="s">
        <v>120</v>
      </c>
      <c r="X294" s="600">
        <f t="shared" si="193"/>
        <v>0</v>
      </c>
      <c r="Y294" s="601" t="s">
        <v>124</v>
      </c>
      <c r="Z294" s="600">
        <f t="shared" si="194"/>
        <v>0</v>
      </c>
      <c r="AA294" s="602">
        <f t="shared" si="195"/>
        <v>0</v>
      </c>
      <c r="AB294" s="603" t="str">
        <f t="shared" si="196"/>
        <v>Débil</v>
      </c>
      <c r="AC294" s="604" t="s">
        <v>103</v>
      </c>
      <c r="AD294" s="605" t="str">
        <f t="shared" si="197"/>
        <v>Débil</v>
      </c>
      <c r="AE294" s="606" t="str">
        <f t="shared" si="198"/>
        <v>0</v>
      </c>
      <c r="AF294" s="647"/>
      <c r="AG294" s="678"/>
      <c r="AH294" s="653"/>
      <c r="AI294" s="610"/>
      <c r="AJ294" s="611"/>
      <c r="AK294" s="611"/>
      <c r="AL294" s="611"/>
      <c r="AM294" s="610"/>
      <c r="AN294" s="652"/>
      <c r="AO294" s="652"/>
      <c r="AP294" s="613"/>
      <c r="AQ294" s="614"/>
      <c r="AR294" s="614"/>
      <c r="AS294" s="615"/>
    </row>
    <row r="295" spans="2:45" s="60" customFormat="1" ht="63.75" hidden="1" x14ac:dyDescent="0.25">
      <c r="B295" s="473"/>
      <c r="C295" s="474"/>
      <c r="D295" s="594"/>
      <c r="E295" s="594"/>
      <c r="F295" s="683" t="s">
        <v>973</v>
      </c>
      <c r="G295" s="683" t="s">
        <v>970</v>
      </c>
      <c r="H295" s="683" t="s">
        <v>971</v>
      </c>
      <c r="I295" s="683" t="s">
        <v>1513</v>
      </c>
      <c r="J295" s="683" t="s">
        <v>1514</v>
      </c>
      <c r="K295" s="683" t="s">
        <v>972</v>
      </c>
      <c r="L295" s="683" t="s">
        <v>1515</v>
      </c>
      <c r="M295" s="599" t="s">
        <v>100</v>
      </c>
      <c r="N295" s="600">
        <f t="shared" si="188"/>
        <v>15</v>
      </c>
      <c r="O295" s="601" t="s">
        <v>106</v>
      </c>
      <c r="P295" s="600">
        <f t="shared" si="189"/>
        <v>15</v>
      </c>
      <c r="Q295" s="601" t="s">
        <v>109</v>
      </c>
      <c r="R295" s="600">
        <f t="shared" si="190"/>
        <v>15</v>
      </c>
      <c r="S295" s="601" t="s">
        <v>112</v>
      </c>
      <c r="T295" s="600">
        <f t="shared" si="191"/>
        <v>15</v>
      </c>
      <c r="U295" s="601" t="s">
        <v>116</v>
      </c>
      <c r="V295" s="600">
        <f t="shared" si="192"/>
        <v>15</v>
      </c>
      <c r="W295" s="601" t="s">
        <v>119</v>
      </c>
      <c r="X295" s="600">
        <f t="shared" si="193"/>
        <v>15</v>
      </c>
      <c r="Y295" s="601" t="s">
        <v>122</v>
      </c>
      <c r="Z295" s="600">
        <f t="shared" si="194"/>
        <v>10</v>
      </c>
      <c r="AA295" s="602">
        <f t="shared" si="195"/>
        <v>100</v>
      </c>
      <c r="AB295" s="603" t="str">
        <f t="shared" si="196"/>
        <v>Fuerte</v>
      </c>
      <c r="AC295" s="604" t="s">
        <v>103</v>
      </c>
      <c r="AD295" s="605" t="str">
        <f t="shared" si="197"/>
        <v>Débil</v>
      </c>
      <c r="AE295" s="606" t="str">
        <f t="shared" si="198"/>
        <v>0</v>
      </c>
      <c r="AF295" s="647"/>
      <c r="AG295" s="678"/>
      <c r="AH295" s="653"/>
      <c r="AI295" s="610"/>
      <c r="AJ295" s="611"/>
      <c r="AK295" s="611"/>
      <c r="AL295" s="611"/>
      <c r="AM295" s="610"/>
      <c r="AN295" s="652"/>
      <c r="AO295" s="652"/>
      <c r="AP295" s="613"/>
      <c r="AQ295" s="614"/>
      <c r="AR295" s="614"/>
      <c r="AS295" s="615"/>
    </row>
    <row r="296" spans="2:45" s="60" customFormat="1" ht="38.25" hidden="1" x14ac:dyDescent="0.25">
      <c r="B296" s="473"/>
      <c r="C296" s="474"/>
      <c r="D296" s="594"/>
      <c r="E296" s="594"/>
      <c r="F296" s="701" t="s">
        <v>850</v>
      </c>
      <c r="G296" s="628" t="s">
        <v>445</v>
      </c>
      <c r="H296" s="628" t="s">
        <v>1048</v>
      </c>
      <c r="I296" s="671" t="s">
        <v>1687</v>
      </c>
      <c r="J296" s="628" t="s">
        <v>1068</v>
      </c>
      <c r="K296" s="683" t="s">
        <v>1069</v>
      </c>
      <c r="L296" s="671" t="s">
        <v>1687</v>
      </c>
      <c r="M296" s="599" t="s">
        <v>100</v>
      </c>
      <c r="N296" s="600">
        <f t="shared" si="188"/>
        <v>15</v>
      </c>
      <c r="O296" s="601" t="s">
        <v>106</v>
      </c>
      <c r="P296" s="600">
        <f t="shared" si="189"/>
        <v>15</v>
      </c>
      <c r="Q296" s="601" t="s">
        <v>109</v>
      </c>
      <c r="R296" s="600">
        <f t="shared" si="190"/>
        <v>15</v>
      </c>
      <c r="S296" s="601" t="s">
        <v>113</v>
      </c>
      <c r="T296" s="600">
        <f t="shared" si="191"/>
        <v>10</v>
      </c>
      <c r="U296" s="601" t="s">
        <v>116</v>
      </c>
      <c r="V296" s="600">
        <f t="shared" si="192"/>
        <v>15</v>
      </c>
      <c r="W296" s="601" t="s">
        <v>119</v>
      </c>
      <c r="X296" s="600">
        <f t="shared" si="193"/>
        <v>15</v>
      </c>
      <c r="Y296" s="601" t="s">
        <v>122</v>
      </c>
      <c r="Z296" s="600">
        <f t="shared" si="194"/>
        <v>10</v>
      </c>
      <c r="AA296" s="602">
        <f t="shared" si="195"/>
        <v>95</v>
      </c>
      <c r="AB296" s="603" t="str">
        <f t="shared" si="196"/>
        <v>Moderado</v>
      </c>
      <c r="AC296" s="604" t="s">
        <v>97</v>
      </c>
      <c r="AD296" s="605" t="str">
        <f t="shared" si="197"/>
        <v>Moderado</v>
      </c>
      <c r="AE296" s="606" t="str">
        <f t="shared" si="198"/>
        <v>50</v>
      </c>
      <c r="AF296" s="647"/>
      <c r="AG296" s="678"/>
      <c r="AH296" s="653"/>
      <c r="AI296" s="610"/>
      <c r="AJ296" s="611"/>
      <c r="AK296" s="611"/>
      <c r="AL296" s="611"/>
      <c r="AM296" s="610"/>
      <c r="AN296" s="652"/>
      <c r="AO296" s="652"/>
      <c r="AP296" s="613"/>
      <c r="AQ296" s="614"/>
      <c r="AR296" s="614"/>
      <c r="AS296" s="615"/>
    </row>
    <row r="297" spans="2:45" s="60" customFormat="1" ht="63.75" hidden="1" x14ac:dyDescent="0.25">
      <c r="B297" s="473"/>
      <c r="C297" s="474"/>
      <c r="D297" s="594"/>
      <c r="E297" s="594"/>
      <c r="F297" s="679" t="s">
        <v>1517</v>
      </c>
      <c r="G297" s="683" t="s">
        <v>429</v>
      </c>
      <c r="H297" s="683" t="s">
        <v>1436</v>
      </c>
      <c r="I297" s="683" t="s">
        <v>1437</v>
      </c>
      <c r="J297" s="683" t="s">
        <v>1336</v>
      </c>
      <c r="K297" s="683" t="s">
        <v>679</v>
      </c>
      <c r="L297" s="683" t="s">
        <v>1438</v>
      </c>
      <c r="M297" s="599" t="s">
        <v>100</v>
      </c>
      <c r="N297" s="600">
        <f t="shared" si="188"/>
        <v>15</v>
      </c>
      <c r="O297" s="601" t="s">
        <v>106</v>
      </c>
      <c r="P297" s="600">
        <f t="shared" si="189"/>
        <v>15</v>
      </c>
      <c r="Q297" s="601" t="s">
        <v>109</v>
      </c>
      <c r="R297" s="600">
        <f t="shared" si="190"/>
        <v>15</v>
      </c>
      <c r="S297" s="601" t="s">
        <v>112</v>
      </c>
      <c r="T297" s="600">
        <f t="shared" si="191"/>
        <v>15</v>
      </c>
      <c r="U297" s="601" t="s">
        <v>116</v>
      </c>
      <c r="V297" s="600">
        <f t="shared" si="192"/>
        <v>15</v>
      </c>
      <c r="W297" s="601" t="s">
        <v>119</v>
      </c>
      <c r="X297" s="600">
        <f t="shared" si="193"/>
        <v>15</v>
      </c>
      <c r="Y297" s="601" t="s">
        <v>122</v>
      </c>
      <c r="Z297" s="600">
        <f t="shared" si="194"/>
        <v>10</v>
      </c>
      <c r="AA297" s="602">
        <f t="shared" si="195"/>
        <v>100</v>
      </c>
      <c r="AB297" s="603" t="str">
        <f t="shared" si="196"/>
        <v>Fuerte</v>
      </c>
      <c r="AC297" s="604" t="s">
        <v>97</v>
      </c>
      <c r="AD297" s="605" t="str">
        <f t="shared" si="197"/>
        <v>Fuerte</v>
      </c>
      <c r="AE297" s="606" t="str">
        <f t="shared" si="198"/>
        <v>100</v>
      </c>
      <c r="AF297" s="647"/>
      <c r="AG297" s="678"/>
      <c r="AH297" s="653"/>
      <c r="AI297" s="610"/>
      <c r="AJ297" s="611"/>
      <c r="AK297" s="611"/>
      <c r="AL297" s="611"/>
      <c r="AM297" s="610"/>
      <c r="AN297" s="652"/>
      <c r="AO297" s="652"/>
      <c r="AP297" s="613"/>
      <c r="AQ297" s="614"/>
      <c r="AR297" s="614"/>
      <c r="AS297" s="615"/>
    </row>
    <row r="298" spans="2:45" s="60" customFormat="1" ht="38.25" hidden="1" x14ac:dyDescent="0.25">
      <c r="B298" s="473"/>
      <c r="C298" s="474"/>
      <c r="D298" s="594"/>
      <c r="E298" s="594"/>
      <c r="F298" s="665" t="s">
        <v>1582</v>
      </c>
      <c r="G298" s="683" t="s">
        <v>639</v>
      </c>
      <c r="H298" s="683" t="s">
        <v>681</v>
      </c>
      <c r="I298" s="683" t="s">
        <v>682</v>
      </c>
      <c r="J298" s="683" t="s">
        <v>683</v>
      </c>
      <c r="K298" s="683" t="s">
        <v>684</v>
      </c>
      <c r="L298" s="683" t="s">
        <v>685</v>
      </c>
      <c r="M298" s="599" t="s">
        <v>100</v>
      </c>
      <c r="N298" s="600">
        <f t="shared" si="188"/>
        <v>15</v>
      </c>
      <c r="O298" s="601" t="s">
        <v>106</v>
      </c>
      <c r="P298" s="600">
        <f t="shared" si="189"/>
        <v>15</v>
      </c>
      <c r="Q298" s="601" t="s">
        <v>109</v>
      </c>
      <c r="R298" s="600">
        <f t="shared" si="190"/>
        <v>15</v>
      </c>
      <c r="S298" s="601" t="s">
        <v>112</v>
      </c>
      <c r="T298" s="600">
        <f t="shared" si="191"/>
        <v>15</v>
      </c>
      <c r="U298" s="601" t="s">
        <v>116</v>
      </c>
      <c r="V298" s="600">
        <f t="shared" si="192"/>
        <v>15</v>
      </c>
      <c r="W298" s="601" t="s">
        <v>119</v>
      </c>
      <c r="X298" s="600">
        <f t="shared" si="193"/>
        <v>15</v>
      </c>
      <c r="Y298" s="601" t="s">
        <v>122</v>
      </c>
      <c r="Z298" s="600">
        <f t="shared" si="194"/>
        <v>10</v>
      </c>
      <c r="AA298" s="602">
        <f t="shared" si="195"/>
        <v>100</v>
      </c>
      <c r="AB298" s="603" t="str">
        <f t="shared" si="196"/>
        <v>Fuerte</v>
      </c>
      <c r="AC298" s="604" t="s">
        <v>27</v>
      </c>
      <c r="AD298" s="605" t="str">
        <f t="shared" si="197"/>
        <v>Moderado</v>
      </c>
      <c r="AE298" s="606" t="str">
        <f t="shared" si="198"/>
        <v>50</v>
      </c>
      <c r="AF298" s="647"/>
      <c r="AG298" s="678"/>
      <c r="AH298" s="653"/>
      <c r="AI298" s="610"/>
      <c r="AJ298" s="611"/>
      <c r="AK298" s="611"/>
      <c r="AL298" s="611"/>
      <c r="AM298" s="610"/>
      <c r="AN298" s="652"/>
      <c r="AO298" s="652"/>
      <c r="AP298" s="613"/>
      <c r="AQ298" s="614"/>
      <c r="AR298" s="614"/>
      <c r="AS298" s="615"/>
    </row>
    <row r="299" spans="2:45" s="60" customFormat="1" ht="51" hidden="1" x14ac:dyDescent="0.25">
      <c r="B299" s="473"/>
      <c r="C299" s="474"/>
      <c r="D299" s="594"/>
      <c r="E299" s="594"/>
      <c r="F299" s="711" t="s">
        <v>856</v>
      </c>
      <c r="G299" s="683" t="s">
        <v>978</v>
      </c>
      <c r="H299" s="683" t="s">
        <v>629</v>
      </c>
      <c r="I299" s="683" t="s">
        <v>630</v>
      </c>
      <c r="J299" s="683" t="s">
        <v>1439</v>
      </c>
      <c r="K299" s="683" t="s">
        <v>631</v>
      </c>
      <c r="L299" s="683" t="s">
        <v>632</v>
      </c>
      <c r="M299" s="599" t="s">
        <v>100</v>
      </c>
      <c r="N299" s="600">
        <f t="shared" si="188"/>
        <v>15</v>
      </c>
      <c r="O299" s="601" t="s">
        <v>106</v>
      </c>
      <c r="P299" s="600">
        <f t="shared" si="189"/>
        <v>15</v>
      </c>
      <c r="Q299" s="601" t="s">
        <v>109</v>
      </c>
      <c r="R299" s="600">
        <f t="shared" si="190"/>
        <v>15</v>
      </c>
      <c r="S299" s="601" t="s">
        <v>112</v>
      </c>
      <c r="T299" s="600">
        <f t="shared" si="191"/>
        <v>15</v>
      </c>
      <c r="U299" s="601" t="s">
        <v>116</v>
      </c>
      <c r="V299" s="600">
        <f t="shared" si="192"/>
        <v>15</v>
      </c>
      <c r="W299" s="601" t="s">
        <v>119</v>
      </c>
      <c r="X299" s="600">
        <f t="shared" si="193"/>
        <v>15</v>
      </c>
      <c r="Y299" s="601" t="s">
        <v>122</v>
      </c>
      <c r="Z299" s="600">
        <f t="shared" si="194"/>
        <v>10</v>
      </c>
      <c r="AA299" s="602">
        <f t="shared" si="195"/>
        <v>100</v>
      </c>
      <c r="AB299" s="603" t="str">
        <f t="shared" si="196"/>
        <v>Fuerte</v>
      </c>
      <c r="AC299" s="604" t="s">
        <v>97</v>
      </c>
      <c r="AD299" s="605" t="str">
        <f t="shared" si="197"/>
        <v>Fuerte</v>
      </c>
      <c r="AE299" s="606" t="str">
        <f t="shared" si="198"/>
        <v>100</v>
      </c>
      <c r="AF299" s="647"/>
      <c r="AG299" s="678"/>
      <c r="AH299" s="653"/>
      <c r="AI299" s="610"/>
      <c r="AJ299" s="611"/>
      <c r="AK299" s="611"/>
      <c r="AL299" s="611"/>
      <c r="AM299" s="610"/>
      <c r="AN299" s="652"/>
      <c r="AO299" s="652"/>
      <c r="AP299" s="613"/>
      <c r="AQ299" s="614"/>
      <c r="AR299" s="614"/>
      <c r="AS299" s="615"/>
    </row>
    <row r="300" spans="2:45" s="60" customFormat="1" ht="30" hidden="1" x14ac:dyDescent="0.25">
      <c r="B300" s="473"/>
      <c r="C300" s="474"/>
      <c r="D300" s="594"/>
      <c r="E300" s="594"/>
      <c r="F300" s="701" t="s">
        <v>852</v>
      </c>
      <c r="G300" s="628" t="s">
        <v>429</v>
      </c>
      <c r="H300" s="628"/>
      <c r="I300" s="628"/>
      <c r="J300" s="628"/>
      <c r="K300" s="628" t="s">
        <v>1206</v>
      </c>
      <c r="L300" s="659" t="s">
        <v>1205</v>
      </c>
      <c r="M300" s="599" t="s">
        <v>102</v>
      </c>
      <c r="N300" s="600">
        <f t="shared" si="188"/>
        <v>0</v>
      </c>
      <c r="O300" s="601" t="s">
        <v>107</v>
      </c>
      <c r="P300" s="600">
        <f t="shared" si="189"/>
        <v>0</v>
      </c>
      <c r="Q300" s="601" t="s">
        <v>110</v>
      </c>
      <c r="R300" s="600">
        <f t="shared" si="190"/>
        <v>0</v>
      </c>
      <c r="S300" s="601" t="s">
        <v>114</v>
      </c>
      <c r="T300" s="600">
        <f t="shared" si="191"/>
        <v>0</v>
      </c>
      <c r="U300" s="601" t="s">
        <v>117</v>
      </c>
      <c r="V300" s="600">
        <f t="shared" si="192"/>
        <v>0</v>
      </c>
      <c r="W300" s="601" t="s">
        <v>120</v>
      </c>
      <c r="X300" s="600">
        <f t="shared" si="193"/>
        <v>0</v>
      </c>
      <c r="Y300" s="601" t="s">
        <v>124</v>
      </c>
      <c r="Z300" s="600">
        <f t="shared" si="194"/>
        <v>0</v>
      </c>
      <c r="AA300" s="602">
        <f t="shared" si="195"/>
        <v>0</v>
      </c>
      <c r="AB300" s="603" t="str">
        <f t="shared" si="196"/>
        <v>Débil</v>
      </c>
      <c r="AC300" s="604" t="s">
        <v>103</v>
      </c>
      <c r="AD300" s="605" t="str">
        <f t="shared" si="197"/>
        <v>Débil</v>
      </c>
      <c r="AE300" s="606" t="str">
        <f t="shared" si="198"/>
        <v>0</v>
      </c>
      <c r="AF300" s="647"/>
      <c r="AG300" s="678"/>
      <c r="AH300" s="653"/>
      <c r="AI300" s="610"/>
      <c r="AJ300" s="611"/>
      <c r="AK300" s="611"/>
      <c r="AL300" s="611"/>
      <c r="AM300" s="610"/>
      <c r="AN300" s="652"/>
      <c r="AO300" s="652"/>
      <c r="AP300" s="613"/>
      <c r="AQ300" s="614"/>
      <c r="AR300" s="614"/>
      <c r="AS300" s="615"/>
    </row>
    <row r="301" spans="2:45" s="60" customFormat="1" ht="54" hidden="1" x14ac:dyDescent="0.25">
      <c r="B301" s="473"/>
      <c r="C301" s="474"/>
      <c r="D301" s="594"/>
      <c r="E301" s="594"/>
      <c r="F301" s="701" t="s">
        <v>864</v>
      </c>
      <c r="G301" s="701" t="s">
        <v>435</v>
      </c>
      <c r="H301" s="701" t="s">
        <v>1688</v>
      </c>
      <c r="I301" s="701" t="s">
        <v>1689</v>
      </c>
      <c r="J301" s="701" t="s">
        <v>1690</v>
      </c>
      <c r="K301" s="701" t="s">
        <v>1000</v>
      </c>
      <c r="L301" s="701" t="s">
        <v>1691</v>
      </c>
      <c r="M301" s="599" t="s">
        <v>100</v>
      </c>
      <c r="N301" s="600">
        <f t="shared" si="188"/>
        <v>15</v>
      </c>
      <c r="O301" s="601" t="s">
        <v>106</v>
      </c>
      <c r="P301" s="600">
        <f t="shared" si="189"/>
        <v>15</v>
      </c>
      <c r="Q301" s="601" t="s">
        <v>109</v>
      </c>
      <c r="R301" s="600">
        <f t="shared" si="190"/>
        <v>15</v>
      </c>
      <c r="S301" s="601" t="s">
        <v>112</v>
      </c>
      <c r="T301" s="600">
        <f t="shared" si="191"/>
        <v>15</v>
      </c>
      <c r="U301" s="601" t="s">
        <v>116</v>
      </c>
      <c r="V301" s="600">
        <f t="shared" si="192"/>
        <v>15</v>
      </c>
      <c r="W301" s="601" t="s">
        <v>119</v>
      </c>
      <c r="X301" s="600">
        <f t="shared" si="193"/>
        <v>15</v>
      </c>
      <c r="Y301" s="601" t="s">
        <v>122</v>
      </c>
      <c r="Z301" s="600">
        <f t="shared" si="194"/>
        <v>10</v>
      </c>
      <c r="AA301" s="602">
        <f t="shared" si="195"/>
        <v>100</v>
      </c>
      <c r="AB301" s="603" t="str">
        <f t="shared" si="196"/>
        <v>Fuerte</v>
      </c>
      <c r="AC301" s="604" t="s">
        <v>97</v>
      </c>
      <c r="AD301" s="605" t="str">
        <f t="shared" si="197"/>
        <v>Fuerte</v>
      </c>
      <c r="AE301" s="606" t="str">
        <f t="shared" si="198"/>
        <v>100</v>
      </c>
      <c r="AF301" s="647"/>
      <c r="AG301" s="678"/>
      <c r="AH301" s="653"/>
      <c r="AI301" s="610"/>
      <c r="AJ301" s="611"/>
      <c r="AK301" s="611"/>
      <c r="AL301" s="611"/>
      <c r="AM301" s="610"/>
      <c r="AN301" s="652"/>
      <c r="AO301" s="652"/>
      <c r="AP301" s="613"/>
      <c r="AQ301" s="614"/>
      <c r="AR301" s="614"/>
      <c r="AS301" s="615"/>
    </row>
    <row r="302" spans="2:45" s="60" customFormat="1" ht="34.5" hidden="1" customHeight="1" x14ac:dyDescent="0.25">
      <c r="B302" s="473"/>
      <c r="C302" s="474"/>
      <c r="D302" s="594"/>
      <c r="E302" s="594"/>
      <c r="F302" s="701" t="s">
        <v>798</v>
      </c>
      <c r="G302" s="683" t="s">
        <v>987</v>
      </c>
      <c r="H302" s="683" t="s">
        <v>1692</v>
      </c>
      <c r="I302" s="683" t="s">
        <v>1693</v>
      </c>
      <c r="J302" s="628" t="s">
        <v>1634</v>
      </c>
      <c r="K302" s="628" t="s">
        <v>1635</v>
      </c>
      <c r="L302" s="691" t="s">
        <v>1694</v>
      </c>
      <c r="M302" s="599" t="s">
        <v>100</v>
      </c>
      <c r="N302" s="600">
        <f t="shared" si="188"/>
        <v>15</v>
      </c>
      <c r="O302" s="601" t="s">
        <v>106</v>
      </c>
      <c r="P302" s="600">
        <f t="shared" si="189"/>
        <v>15</v>
      </c>
      <c r="Q302" s="601" t="s">
        <v>109</v>
      </c>
      <c r="R302" s="600">
        <f t="shared" si="190"/>
        <v>15</v>
      </c>
      <c r="S302" s="601" t="s">
        <v>113</v>
      </c>
      <c r="T302" s="600">
        <f t="shared" si="191"/>
        <v>10</v>
      </c>
      <c r="U302" s="601" t="s">
        <v>116</v>
      </c>
      <c r="V302" s="600">
        <f t="shared" si="192"/>
        <v>15</v>
      </c>
      <c r="W302" s="601" t="s">
        <v>119</v>
      </c>
      <c r="X302" s="600">
        <f t="shared" si="193"/>
        <v>15</v>
      </c>
      <c r="Y302" s="601" t="s">
        <v>122</v>
      </c>
      <c r="Z302" s="600">
        <f t="shared" si="194"/>
        <v>10</v>
      </c>
      <c r="AA302" s="602">
        <f t="shared" si="195"/>
        <v>95</v>
      </c>
      <c r="AB302" s="603" t="str">
        <f t="shared" si="196"/>
        <v>Moderado</v>
      </c>
      <c r="AC302" s="604" t="s">
        <v>97</v>
      </c>
      <c r="AD302" s="605" t="str">
        <f t="shared" si="197"/>
        <v>Moderado</v>
      </c>
      <c r="AE302" s="606" t="str">
        <f t="shared" si="198"/>
        <v>50</v>
      </c>
      <c r="AF302" s="647"/>
      <c r="AG302" s="678"/>
      <c r="AH302" s="653"/>
      <c r="AI302" s="610"/>
      <c r="AJ302" s="611"/>
      <c r="AK302" s="611"/>
      <c r="AL302" s="611"/>
      <c r="AM302" s="610"/>
      <c r="AN302" s="652"/>
      <c r="AO302" s="652"/>
      <c r="AP302" s="613"/>
      <c r="AQ302" s="614"/>
      <c r="AR302" s="614"/>
      <c r="AS302" s="615"/>
    </row>
    <row r="303" spans="2:45" s="60" customFormat="1" ht="34.5" hidden="1" customHeight="1" x14ac:dyDescent="0.25">
      <c r="B303" s="473"/>
      <c r="C303" s="474"/>
      <c r="D303" s="594"/>
      <c r="E303" s="594"/>
      <c r="F303" s="701" t="s">
        <v>854</v>
      </c>
      <c r="G303" s="671" t="s">
        <v>435</v>
      </c>
      <c r="H303" s="503" t="s">
        <v>1648</v>
      </c>
      <c r="I303" s="503" t="s">
        <v>1649</v>
      </c>
      <c r="J303" s="503" t="s">
        <v>1650</v>
      </c>
      <c r="K303" s="503" t="s">
        <v>921</v>
      </c>
      <c r="L303" s="503" t="s">
        <v>922</v>
      </c>
      <c r="M303" s="599" t="s">
        <v>100</v>
      </c>
      <c r="N303" s="600">
        <f t="shared" si="188"/>
        <v>15</v>
      </c>
      <c r="O303" s="601" t="s">
        <v>106</v>
      </c>
      <c r="P303" s="600">
        <f t="shared" si="189"/>
        <v>15</v>
      </c>
      <c r="Q303" s="601" t="s">
        <v>109</v>
      </c>
      <c r="R303" s="600">
        <f t="shared" si="190"/>
        <v>15</v>
      </c>
      <c r="S303" s="601" t="s">
        <v>112</v>
      </c>
      <c r="T303" s="600">
        <f t="shared" si="191"/>
        <v>15</v>
      </c>
      <c r="U303" s="601" t="s">
        <v>116</v>
      </c>
      <c r="V303" s="600">
        <f t="shared" si="192"/>
        <v>15</v>
      </c>
      <c r="W303" s="601" t="s">
        <v>119</v>
      </c>
      <c r="X303" s="600">
        <f t="shared" si="193"/>
        <v>15</v>
      </c>
      <c r="Y303" s="601" t="s">
        <v>122</v>
      </c>
      <c r="Z303" s="600">
        <f t="shared" si="194"/>
        <v>10</v>
      </c>
      <c r="AA303" s="602">
        <f t="shared" si="195"/>
        <v>100</v>
      </c>
      <c r="AB303" s="603" t="str">
        <f t="shared" si="196"/>
        <v>Fuerte</v>
      </c>
      <c r="AC303" s="604" t="s">
        <v>97</v>
      </c>
      <c r="AD303" s="605" t="str">
        <f t="shared" si="197"/>
        <v>Fuerte</v>
      </c>
      <c r="AE303" s="606" t="str">
        <f t="shared" si="198"/>
        <v>100</v>
      </c>
      <c r="AF303" s="647"/>
      <c r="AG303" s="678"/>
      <c r="AH303" s="653"/>
      <c r="AI303" s="610"/>
      <c r="AJ303" s="611"/>
      <c r="AK303" s="611"/>
      <c r="AL303" s="611"/>
      <c r="AM303" s="610"/>
      <c r="AN303" s="652"/>
      <c r="AO303" s="652"/>
      <c r="AP303" s="613"/>
      <c r="AQ303" s="614"/>
      <c r="AR303" s="614"/>
      <c r="AS303" s="615"/>
    </row>
    <row r="304" spans="2:45" s="60" customFormat="1" ht="30" hidden="1" x14ac:dyDescent="0.25">
      <c r="B304" s="473"/>
      <c r="C304" s="474"/>
      <c r="D304" s="594"/>
      <c r="E304" s="594"/>
      <c r="F304" s="665" t="s">
        <v>855</v>
      </c>
      <c r="G304" s="671"/>
      <c r="H304" s="671"/>
      <c r="I304" s="671"/>
      <c r="J304" s="671"/>
      <c r="K304" s="671"/>
      <c r="L304" s="719" t="s">
        <v>1766</v>
      </c>
      <c r="M304" s="599"/>
      <c r="N304" s="600" t="b">
        <f t="shared" si="188"/>
        <v>0</v>
      </c>
      <c r="O304" s="601"/>
      <c r="P304" s="600" t="b">
        <f t="shared" si="189"/>
        <v>0</v>
      </c>
      <c r="Q304" s="601"/>
      <c r="R304" s="600" t="b">
        <f t="shared" si="190"/>
        <v>0</v>
      </c>
      <c r="S304" s="601"/>
      <c r="T304" s="600" t="b">
        <f t="shared" si="191"/>
        <v>0</v>
      </c>
      <c r="U304" s="601"/>
      <c r="V304" s="600" t="b">
        <f t="shared" si="192"/>
        <v>0</v>
      </c>
      <c r="W304" s="601"/>
      <c r="X304" s="600" t="b">
        <f t="shared" si="193"/>
        <v>0</v>
      </c>
      <c r="Y304" s="601"/>
      <c r="Z304" s="600" t="b">
        <f t="shared" si="194"/>
        <v>0</v>
      </c>
      <c r="AA304" s="602">
        <f t="shared" si="195"/>
        <v>0</v>
      </c>
      <c r="AB304" s="603" t="str">
        <f t="shared" si="196"/>
        <v>Débil</v>
      </c>
      <c r="AC304" s="604"/>
      <c r="AD304" s="605" t="str">
        <f t="shared" si="197"/>
        <v>Débil</v>
      </c>
      <c r="AE304" s="606" t="str">
        <f t="shared" si="198"/>
        <v>0</v>
      </c>
      <c r="AF304" s="647"/>
      <c r="AG304" s="678"/>
      <c r="AH304" s="653"/>
      <c r="AI304" s="610"/>
      <c r="AJ304" s="611"/>
      <c r="AK304" s="611"/>
      <c r="AL304" s="611"/>
      <c r="AM304" s="610"/>
      <c r="AN304" s="652"/>
      <c r="AO304" s="652"/>
      <c r="AP304" s="613"/>
      <c r="AQ304" s="614"/>
      <c r="AR304" s="614"/>
      <c r="AS304" s="615"/>
    </row>
    <row r="305" spans="2:45" s="60" customFormat="1" ht="30" hidden="1" x14ac:dyDescent="0.25">
      <c r="B305" s="473"/>
      <c r="C305" s="474"/>
      <c r="D305" s="594"/>
      <c r="E305" s="594"/>
      <c r="F305" s="628"/>
      <c r="G305" s="628"/>
      <c r="H305" s="628"/>
      <c r="I305" s="628"/>
      <c r="J305" s="628"/>
      <c r="K305" s="628"/>
      <c r="L305" s="628"/>
      <c r="M305" s="599"/>
      <c r="N305" s="600" t="b">
        <f t="shared" si="188"/>
        <v>0</v>
      </c>
      <c r="O305" s="601"/>
      <c r="P305" s="600" t="b">
        <f t="shared" si="189"/>
        <v>0</v>
      </c>
      <c r="Q305" s="601"/>
      <c r="R305" s="600" t="b">
        <f t="shared" si="190"/>
        <v>0</v>
      </c>
      <c r="S305" s="601"/>
      <c r="T305" s="600" t="b">
        <f t="shared" si="191"/>
        <v>0</v>
      </c>
      <c r="U305" s="601"/>
      <c r="V305" s="600" t="b">
        <f t="shared" si="192"/>
        <v>0</v>
      </c>
      <c r="W305" s="601"/>
      <c r="X305" s="600" t="b">
        <f t="shared" si="193"/>
        <v>0</v>
      </c>
      <c r="Y305" s="601"/>
      <c r="Z305" s="600" t="b">
        <f t="shared" si="194"/>
        <v>0</v>
      </c>
      <c r="AA305" s="602">
        <f t="shared" si="195"/>
        <v>0</v>
      </c>
      <c r="AB305" s="603" t="str">
        <f t="shared" si="196"/>
        <v>Débil</v>
      </c>
      <c r="AC305" s="604"/>
      <c r="AD305" s="605" t="str">
        <f t="shared" si="197"/>
        <v>Débil</v>
      </c>
      <c r="AE305" s="606" t="str">
        <f t="shared" si="198"/>
        <v>0</v>
      </c>
      <c r="AF305" s="647"/>
      <c r="AG305" s="678"/>
      <c r="AH305" s="653"/>
      <c r="AI305" s="610"/>
      <c r="AJ305" s="611"/>
      <c r="AK305" s="611"/>
      <c r="AL305" s="611"/>
      <c r="AM305" s="610"/>
      <c r="AN305" s="652"/>
      <c r="AO305" s="652"/>
      <c r="AP305" s="613"/>
      <c r="AQ305" s="614"/>
      <c r="AR305" s="614"/>
      <c r="AS305" s="615"/>
    </row>
    <row r="306" spans="2:45" s="60" customFormat="1" ht="30.75" hidden="1" thickBot="1" x14ac:dyDescent="0.3">
      <c r="B306" s="473"/>
      <c r="C306" s="474"/>
      <c r="D306" s="594"/>
      <c r="E306" s="594"/>
      <c r="F306" s="628"/>
      <c r="G306" s="628"/>
      <c r="H306" s="628"/>
      <c r="I306" s="628"/>
      <c r="J306" s="628"/>
      <c r="K306" s="628"/>
      <c r="L306" s="628"/>
      <c r="M306" s="599"/>
      <c r="N306" s="600" t="b">
        <f t="shared" si="188"/>
        <v>0</v>
      </c>
      <c r="O306" s="601"/>
      <c r="P306" s="600" t="b">
        <f t="shared" si="189"/>
        <v>0</v>
      </c>
      <c r="Q306" s="601"/>
      <c r="R306" s="600" t="b">
        <f t="shared" si="190"/>
        <v>0</v>
      </c>
      <c r="S306" s="601"/>
      <c r="T306" s="600" t="b">
        <f t="shared" si="191"/>
        <v>0</v>
      </c>
      <c r="U306" s="601"/>
      <c r="V306" s="600" t="b">
        <f t="shared" si="192"/>
        <v>0</v>
      </c>
      <c r="W306" s="601"/>
      <c r="X306" s="600" t="b">
        <f t="shared" si="193"/>
        <v>0</v>
      </c>
      <c r="Y306" s="601"/>
      <c r="Z306" s="600" t="b">
        <f t="shared" si="194"/>
        <v>0</v>
      </c>
      <c r="AA306" s="602">
        <f t="shared" si="195"/>
        <v>0</v>
      </c>
      <c r="AB306" s="603" t="str">
        <f t="shared" si="196"/>
        <v>Débil</v>
      </c>
      <c r="AC306" s="604"/>
      <c r="AD306" s="605" t="str">
        <f t="shared" si="197"/>
        <v>Débil</v>
      </c>
      <c r="AE306" s="606" t="str">
        <f t="shared" si="198"/>
        <v>0</v>
      </c>
      <c r="AF306" s="620"/>
      <c r="AG306" s="621"/>
      <c r="AH306" s="622"/>
      <c r="AI306" s="610"/>
      <c r="AJ306" s="611"/>
      <c r="AK306" s="611"/>
      <c r="AL306" s="611"/>
      <c r="AM306" s="610"/>
      <c r="AN306" s="623"/>
      <c r="AO306" s="623"/>
      <c r="AP306" s="613"/>
      <c r="AQ306" s="614"/>
      <c r="AR306" s="614"/>
      <c r="AS306" s="615"/>
    </row>
    <row r="307" spans="2:45" s="60" customFormat="1" ht="30" hidden="1" x14ac:dyDescent="0.25">
      <c r="B307" s="473"/>
      <c r="C307" s="474"/>
      <c r="D307" s="594" t="str">
        <f>'3-IDENTIFICACIÓN DEL RIESGO'!G96</f>
        <v>Riesgo 4</v>
      </c>
      <c r="E307" s="594"/>
      <c r="F307" s="628"/>
      <c r="G307" s="628"/>
      <c r="H307" s="628"/>
      <c r="I307" s="628"/>
      <c r="J307" s="628"/>
      <c r="K307" s="628"/>
      <c r="L307" s="628"/>
      <c r="M307" s="599"/>
      <c r="N307" s="600" t="b">
        <f t="shared" si="188"/>
        <v>0</v>
      </c>
      <c r="O307" s="601"/>
      <c r="P307" s="600" t="b">
        <f t="shared" si="189"/>
        <v>0</v>
      </c>
      <c r="Q307" s="601"/>
      <c r="R307" s="600" t="b">
        <f t="shared" si="190"/>
        <v>0</v>
      </c>
      <c r="S307" s="601"/>
      <c r="T307" s="600" t="b">
        <f t="shared" si="191"/>
        <v>0</v>
      </c>
      <c r="U307" s="601"/>
      <c r="V307" s="600" t="b">
        <f t="shared" si="192"/>
        <v>0</v>
      </c>
      <c r="W307" s="601"/>
      <c r="X307" s="600" t="b">
        <f t="shared" si="193"/>
        <v>0</v>
      </c>
      <c r="Y307" s="601"/>
      <c r="Z307" s="600" t="b">
        <f t="shared" si="194"/>
        <v>0</v>
      </c>
      <c r="AA307" s="602">
        <f t="shared" si="195"/>
        <v>0</v>
      </c>
      <c r="AB307" s="603" t="str">
        <f t="shared" si="196"/>
        <v>Débil</v>
      </c>
      <c r="AC307" s="604"/>
      <c r="AD307" s="605" t="str">
        <f t="shared" si="197"/>
        <v>Débil</v>
      </c>
      <c r="AE307" s="606" t="str">
        <f t="shared" si="198"/>
        <v>0</v>
      </c>
      <c r="AF307" s="607"/>
      <c r="AG307" s="608" t="e">
        <f t="shared" ref="AG307" si="251">(AE307+AE308)/AF307</f>
        <v>#DIV/0!</v>
      </c>
      <c r="AH307" s="609" t="e">
        <f t="shared" ref="AH307" si="252">IF(AG307&lt;50,"Débil",IF(AG307&lt;=99,"Moderado",IF(AG307=100,"Fuerte",IF(AG307="","ERROR"))))</f>
        <v>#DIV/0!</v>
      </c>
      <c r="AI307" s="610"/>
      <c r="AJ307" s="611" t="e">
        <f t="shared" ref="AJ307" si="253">IF(AH307="Débil",0,IF(AND(AH307="Moderado",AI307="Directamente"),1,IF(AND(AH307="Moderado",AI307="No disminuye"),0,IF(AND(AH307="Fuerte",AI307="Directamente"),2,IF(AND(AH307="Fuerte",AI307="No disminuye"),0)))))</f>
        <v>#DIV/0!</v>
      </c>
      <c r="AK307" s="611" t="e">
        <f>('4-VALORACIÓN DEL RIESGO'!H53-AJ307)</f>
        <v>#DIV/0!</v>
      </c>
      <c r="AL307" s="611" t="e">
        <f t="shared" ref="AL307" si="254">IF(AK307=5,"Casi Seguro",IF(AK307=4,"Probable",IF(AK307=3,"Posible",IF(AK307=2,"Improbable",IF(AK307=1,"Rara Vez",IF(AK307=0,"Rara Vez",IF(AK307&lt;0,"Rara Vez")))))))</f>
        <v>#DIV/0!</v>
      </c>
      <c r="AM307" s="610"/>
      <c r="AN307" s="612" t="e">
        <f t="shared" ref="AN307" si="255">IF(AH307="Débil",0,IF(AND(AH307="Moderado",AM307="Directamente"),1,IF(AND(AH307="Moderado",AM307="Indirectamente"),0,IF(AND(AH307="Moderado",AM307="No disminuye"),0,IF(AND(AH307="Fuerte",AM307="Directamente"),2,IF(AND(AH307="Fuerte",AM307="Indirectamente"),1,IF(AND(AH307="Fuerte",AM307="No disminuye"),0)))))))</f>
        <v>#DIV/0!</v>
      </c>
      <c r="AO307" s="612" t="e">
        <f>('4-VALORACIÓN DEL RIESGO'!AD53-AN307)</f>
        <v>#DIV/0!</v>
      </c>
      <c r="AP307" s="613" t="e">
        <f t="shared" ref="AP307" si="256">IF(AO307=5,"Catastrófico",IF(AO307=4,"Mayor",IF(AO307=3,"Moderado",IF(AO307=2,"Moderado",IF(AO307=1,"Moderado")))))</f>
        <v>#DIV/0!</v>
      </c>
      <c r="AQ307" s="614" t="e">
        <f t="shared" ref="AQ307" si="257">IF(OR(AND(AP307="Moderado",AL307="Rara Vez"),AND(AP307="Moderado",AL307="Improbable")),"Moderado",IF(OR(AND(AP307="Mayor",AL307="Improbable"),AND(AP307="Mayor",AL307="Rara Vez"),AND(AP307="Moderado",AL307="Probable"),AND(AP307="Moderado",AL307="Posible")),"Alto",IF(OR(AND(AP307="Moderado",AL307="Casi Seguro"),AND(AP307="Mayor",AL307="Posible"),AND(AP307="Mayor",AL307="Probable"),AND(AP307="Mayor",AL307="Casi Seguro")),"Extremo",IF(AP307="Catastrófico","Extremo"))))</f>
        <v>#DIV/0!</v>
      </c>
      <c r="AR307" s="614"/>
      <c r="AS307" s="615" t="s">
        <v>428</v>
      </c>
    </row>
    <row r="308" spans="2:45" s="60" customFormat="1" ht="30.75" hidden="1" thickBot="1" x14ac:dyDescent="0.3">
      <c r="B308" s="473"/>
      <c r="C308" s="474"/>
      <c r="D308" s="594"/>
      <c r="E308" s="594"/>
      <c r="F308" s="628"/>
      <c r="G308" s="628"/>
      <c r="H308" s="628"/>
      <c r="I308" s="628"/>
      <c r="J308" s="628"/>
      <c r="K308" s="628"/>
      <c r="L308" s="628"/>
      <c r="M308" s="599"/>
      <c r="N308" s="600" t="b">
        <f t="shared" si="188"/>
        <v>0</v>
      </c>
      <c r="O308" s="601"/>
      <c r="P308" s="600" t="b">
        <f t="shared" si="189"/>
        <v>0</v>
      </c>
      <c r="Q308" s="601"/>
      <c r="R308" s="600" t="b">
        <f t="shared" si="190"/>
        <v>0</v>
      </c>
      <c r="S308" s="601"/>
      <c r="T308" s="600" t="b">
        <f t="shared" si="191"/>
        <v>0</v>
      </c>
      <c r="U308" s="601"/>
      <c r="V308" s="600" t="b">
        <f t="shared" si="192"/>
        <v>0</v>
      </c>
      <c r="W308" s="601"/>
      <c r="X308" s="600" t="b">
        <f t="shared" si="193"/>
        <v>0</v>
      </c>
      <c r="Y308" s="601"/>
      <c r="Z308" s="600" t="b">
        <f t="shared" si="194"/>
        <v>0</v>
      </c>
      <c r="AA308" s="602">
        <f t="shared" si="195"/>
        <v>0</v>
      </c>
      <c r="AB308" s="603" t="str">
        <f t="shared" si="196"/>
        <v>Débil</v>
      </c>
      <c r="AC308" s="604"/>
      <c r="AD308" s="605" t="str">
        <f t="shared" si="197"/>
        <v>Débil</v>
      </c>
      <c r="AE308" s="606" t="str">
        <f t="shared" si="198"/>
        <v>0</v>
      </c>
      <c r="AF308" s="620"/>
      <c r="AG308" s="621"/>
      <c r="AH308" s="622"/>
      <c r="AI308" s="610"/>
      <c r="AJ308" s="611"/>
      <c r="AK308" s="611"/>
      <c r="AL308" s="611"/>
      <c r="AM308" s="610"/>
      <c r="AN308" s="623"/>
      <c r="AO308" s="623"/>
      <c r="AP308" s="613"/>
      <c r="AQ308" s="614"/>
      <c r="AR308" s="614"/>
      <c r="AS308" s="615"/>
    </row>
    <row r="309" spans="2:45" s="60" customFormat="1" ht="30" hidden="1" x14ac:dyDescent="0.25">
      <c r="B309" s="473"/>
      <c r="C309" s="474"/>
      <c r="D309" s="594" t="str">
        <f>'3-IDENTIFICACIÓN DEL RIESGO'!G98</f>
        <v>Riesgo 5</v>
      </c>
      <c r="E309" s="594"/>
      <c r="F309" s="628"/>
      <c r="G309" s="628"/>
      <c r="H309" s="628"/>
      <c r="I309" s="628"/>
      <c r="J309" s="628"/>
      <c r="K309" s="628"/>
      <c r="L309" s="628"/>
      <c r="M309" s="599"/>
      <c r="N309" s="600" t="b">
        <f t="shared" si="188"/>
        <v>0</v>
      </c>
      <c r="O309" s="601"/>
      <c r="P309" s="600" t="b">
        <f t="shared" si="189"/>
        <v>0</v>
      </c>
      <c r="Q309" s="601"/>
      <c r="R309" s="600" t="b">
        <f t="shared" si="190"/>
        <v>0</v>
      </c>
      <c r="S309" s="601"/>
      <c r="T309" s="600" t="b">
        <f t="shared" si="191"/>
        <v>0</v>
      </c>
      <c r="U309" s="601"/>
      <c r="V309" s="600" t="b">
        <f t="shared" si="192"/>
        <v>0</v>
      </c>
      <c r="W309" s="601"/>
      <c r="X309" s="600" t="b">
        <f t="shared" si="193"/>
        <v>0</v>
      </c>
      <c r="Y309" s="601"/>
      <c r="Z309" s="600" t="b">
        <f t="shared" si="194"/>
        <v>0</v>
      </c>
      <c r="AA309" s="602">
        <f t="shared" si="195"/>
        <v>0</v>
      </c>
      <c r="AB309" s="603" t="str">
        <f t="shared" si="196"/>
        <v>Débil</v>
      </c>
      <c r="AC309" s="604"/>
      <c r="AD309" s="605" t="str">
        <f t="shared" si="197"/>
        <v>Débil</v>
      </c>
      <c r="AE309" s="606" t="str">
        <f t="shared" si="198"/>
        <v>0</v>
      </c>
      <c r="AF309" s="607"/>
      <c r="AG309" s="608" t="e">
        <f t="shared" ref="AG309" si="258">(AE309+AE310)/AF309</f>
        <v>#DIV/0!</v>
      </c>
      <c r="AH309" s="609" t="e">
        <f t="shared" ref="AH309" si="259">IF(AG309&lt;50,"Débil",IF(AG309&lt;=99,"Moderado",IF(AG309=100,"Fuerte",IF(AG309="","ERROR"))))</f>
        <v>#DIV/0!</v>
      </c>
      <c r="AI309" s="610"/>
      <c r="AJ309" s="611" t="e">
        <f t="shared" ref="AJ309" si="260">IF(AH309="Débil",0,IF(AND(AH309="Moderado",AI309="Directamente"),1,IF(AND(AH309="Moderado",AI309="No disminuye"),0,IF(AND(AH309="Fuerte",AI309="Directamente"),2,IF(AND(AH309="Fuerte",AI309="No disminuye"),0)))))</f>
        <v>#DIV/0!</v>
      </c>
      <c r="AK309" s="611" t="e">
        <f>('4-VALORACIÓN DEL RIESGO'!H54-AJ309)</f>
        <v>#DIV/0!</v>
      </c>
      <c r="AL309" s="611" t="e">
        <f t="shared" ref="AL309" si="261">IF(AK309=5,"Casi Seguro",IF(AK309=4,"Probable",IF(AK309=3,"Posible",IF(AK309=2,"Improbable",IF(AK309=1,"Rara Vez",IF(AK309=0,"Rara Vez",IF(AK309&lt;0,"Rara Vez")))))))</f>
        <v>#DIV/0!</v>
      </c>
      <c r="AM309" s="610"/>
      <c r="AN309" s="612" t="e">
        <f t="shared" ref="AN309" si="262">IF(AH309="Débil",0,IF(AND(AH309="Moderado",AM309="Directamente"),1,IF(AND(AH309="Moderado",AM309="Indirectamente"),0,IF(AND(AH309="Moderado",AM309="No disminuye"),0,IF(AND(AH309="Fuerte",AM309="Directamente"),2,IF(AND(AH309="Fuerte",AM309="Indirectamente"),1,IF(AND(AH309="Fuerte",AM309="No disminuye"),0)))))))</f>
        <v>#DIV/0!</v>
      </c>
      <c r="AO309" s="612" t="e">
        <f>('4-VALORACIÓN DEL RIESGO'!AD54-AN309)</f>
        <v>#DIV/0!</v>
      </c>
      <c r="AP309" s="613" t="e">
        <f t="shared" ref="AP309" si="263">IF(AO309=5,"Catastrófico",IF(AO309=4,"Mayor",IF(AO309=3,"Moderado",IF(AO309=2,"Moderado",IF(AO309=1,"Moderado")))))</f>
        <v>#DIV/0!</v>
      </c>
      <c r="AQ309" s="614" t="e">
        <f t="shared" ref="AQ309" si="264">IF(OR(AND(AP309="Moderado",AL309="Rara Vez"),AND(AP309="Moderado",AL309="Improbable")),"Moderado",IF(OR(AND(AP309="Mayor",AL309="Improbable"),AND(AP309="Mayor",AL309="Rara Vez"),AND(AP309="Moderado",AL309="Probable"),AND(AP309="Moderado",AL309="Posible")),"Alto",IF(OR(AND(AP309="Moderado",AL309="Casi Seguro"),AND(AP309="Mayor",AL309="Posible"),AND(AP309="Mayor",AL309="Probable"),AND(AP309="Mayor",AL309="Casi Seguro")),"Extremo",IF(AP309="Catastrófico","Extremo"))))</f>
        <v>#DIV/0!</v>
      </c>
      <c r="AR309" s="614"/>
      <c r="AS309" s="615" t="s">
        <v>428</v>
      </c>
    </row>
    <row r="310" spans="2:45" s="60" customFormat="1" ht="30.75" hidden="1" thickBot="1" x14ac:dyDescent="0.3">
      <c r="B310" s="473"/>
      <c r="C310" s="474"/>
      <c r="D310" s="594"/>
      <c r="E310" s="594"/>
      <c r="F310" s="628"/>
      <c r="G310" s="628"/>
      <c r="H310" s="628"/>
      <c r="I310" s="628"/>
      <c r="J310" s="628"/>
      <c r="K310" s="628"/>
      <c r="L310" s="628"/>
      <c r="M310" s="599"/>
      <c r="N310" s="600" t="b">
        <f t="shared" si="188"/>
        <v>0</v>
      </c>
      <c r="O310" s="601"/>
      <c r="P310" s="600" t="b">
        <f t="shared" si="189"/>
        <v>0</v>
      </c>
      <c r="Q310" s="601"/>
      <c r="R310" s="600" t="b">
        <f t="shared" si="190"/>
        <v>0</v>
      </c>
      <c r="S310" s="601"/>
      <c r="T310" s="600" t="b">
        <f t="shared" si="191"/>
        <v>0</v>
      </c>
      <c r="U310" s="601"/>
      <c r="V310" s="600" t="b">
        <f t="shared" si="192"/>
        <v>0</v>
      </c>
      <c r="W310" s="601"/>
      <c r="X310" s="600" t="b">
        <f t="shared" si="193"/>
        <v>0</v>
      </c>
      <c r="Y310" s="601"/>
      <c r="Z310" s="600" t="b">
        <f t="shared" si="194"/>
        <v>0</v>
      </c>
      <c r="AA310" s="602">
        <f t="shared" si="195"/>
        <v>0</v>
      </c>
      <c r="AB310" s="603" t="str">
        <f t="shared" si="196"/>
        <v>Débil</v>
      </c>
      <c r="AC310" s="604"/>
      <c r="AD310" s="605" t="str">
        <f t="shared" si="197"/>
        <v>Débil</v>
      </c>
      <c r="AE310" s="606" t="str">
        <f t="shared" si="198"/>
        <v>0</v>
      </c>
      <c r="AF310" s="620"/>
      <c r="AG310" s="621"/>
      <c r="AH310" s="622"/>
      <c r="AI310" s="610"/>
      <c r="AJ310" s="611"/>
      <c r="AK310" s="611"/>
      <c r="AL310" s="611"/>
      <c r="AM310" s="610"/>
      <c r="AN310" s="623"/>
      <c r="AO310" s="623"/>
      <c r="AP310" s="613"/>
      <c r="AQ310" s="614"/>
      <c r="AR310" s="614"/>
      <c r="AS310" s="615"/>
    </row>
    <row r="311" spans="2:45" s="60" customFormat="1" ht="30" hidden="1" x14ac:dyDescent="0.25">
      <c r="B311" s="473" t="str">
        <f>'3-IDENTIFICACIÓN DEL RIESGO'!B100</f>
        <v>Evaluación del Impacto del Ordenamiento Social de la Propiedad Rural</v>
      </c>
      <c r="C311" s="474" t="str">
        <f>'3-IDENTIFICACIÓN DEL RIESGO'!E100</f>
        <v>1. Oficina del Planeación.</v>
      </c>
      <c r="D311" s="594" t="str">
        <f>'3-IDENTIFICACIÓN DEL RIESGO'!G100</f>
        <v>Riesgo 1</v>
      </c>
      <c r="E311" s="594"/>
      <c r="F311" s="628"/>
      <c r="G311" s="628"/>
      <c r="H311" s="628"/>
      <c r="I311" s="628"/>
      <c r="J311" s="628"/>
      <c r="K311" s="628"/>
      <c r="L311" s="628"/>
      <c r="M311" s="599"/>
      <c r="N311" s="600" t="b">
        <f t="shared" si="188"/>
        <v>0</v>
      </c>
      <c r="O311" s="601"/>
      <c r="P311" s="600" t="b">
        <f t="shared" si="189"/>
        <v>0</v>
      </c>
      <c r="Q311" s="601"/>
      <c r="R311" s="600" t="b">
        <f t="shared" si="190"/>
        <v>0</v>
      </c>
      <c r="S311" s="601"/>
      <c r="T311" s="600" t="b">
        <f t="shared" si="191"/>
        <v>0</v>
      </c>
      <c r="U311" s="601"/>
      <c r="V311" s="600" t="b">
        <f t="shared" si="192"/>
        <v>0</v>
      </c>
      <c r="W311" s="601"/>
      <c r="X311" s="600" t="b">
        <f t="shared" si="193"/>
        <v>0</v>
      </c>
      <c r="Y311" s="601"/>
      <c r="Z311" s="600" t="b">
        <f t="shared" si="194"/>
        <v>0</v>
      </c>
      <c r="AA311" s="602">
        <f t="shared" si="195"/>
        <v>0</v>
      </c>
      <c r="AB311" s="603" t="str">
        <f t="shared" si="196"/>
        <v>Débil</v>
      </c>
      <c r="AC311" s="604"/>
      <c r="AD311" s="605" t="str">
        <f t="shared" si="197"/>
        <v>Débil</v>
      </c>
      <c r="AE311" s="606" t="str">
        <f t="shared" si="198"/>
        <v>0</v>
      </c>
      <c r="AF311" s="607"/>
      <c r="AG311" s="608" t="e">
        <f t="shared" ref="AG311" si="265">(AE311+AE312)/AF311</f>
        <v>#DIV/0!</v>
      </c>
      <c r="AH311" s="609" t="e">
        <f t="shared" ref="AH311" si="266">IF(AG311&lt;50,"Débil",IF(AG311&lt;=99,"Moderado",IF(AG311=100,"Fuerte",IF(AG311="","ERROR"))))</f>
        <v>#DIV/0!</v>
      </c>
      <c r="AI311" s="610"/>
      <c r="AJ311" s="611" t="e">
        <f t="shared" ref="AJ311" si="267">IF(AH311="Débil",0,IF(AND(AH311="Moderado",AI311="Directamente"),1,IF(AND(AH311="Moderado",AI311="No disminuye"),0,IF(AND(AH311="Fuerte",AI311="Directamente"),2,IF(AND(AH311="Fuerte",AI311="No disminuye"),0)))))</f>
        <v>#DIV/0!</v>
      </c>
      <c r="AK311" s="611" t="e">
        <f>('4-VALORACIÓN DEL RIESGO'!H55-AJ311)</f>
        <v>#DIV/0!</v>
      </c>
      <c r="AL311" s="611" t="e">
        <f t="shared" ref="AL311" si="268">IF(AK311=5,"Casi Seguro",IF(AK311=4,"Probable",IF(AK311=3,"Posible",IF(AK311=2,"Improbable",IF(AK311=1,"Rara Vez",IF(AK311=0,"Rara Vez",IF(AK311&lt;0,"Rara Vez")))))))</f>
        <v>#DIV/0!</v>
      </c>
      <c r="AM311" s="610"/>
      <c r="AN311" s="612" t="e">
        <f t="shared" ref="AN311" si="269">IF(AH311="Débil",0,IF(AND(AH311="Moderado",AM311="Directamente"),1,IF(AND(AH311="Moderado",AM311="Indirectamente"),0,IF(AND(AH311="Moderado",AM311="No disminuye"),0,IF(AND(AH311="Fuerte",AM311="Directamente"),2,IF(AND(AH311="Fuerte",AM311="Indirectamente"),1,IF(AND(AH311="Fuerte",AM311="No disminuye"),0)))))))</f>
        <v>#DIV/0!</v>
      </c>
      <c r="AO311" s="612" t="e">
        <f>('4-VALORACIÓN DEL RIESGO'!AD55-AN311)</f>
        <v>#DIV/0!</v>
      </c>
      <c r="AP311" s="613" t="e">
        <f t="shared" ref="AP311" si="270">IF(AO311=5,"Catastrófico",IF(AO311=4,"Mayor",IF(AO311=3,"Moderado",IF(AO311=2,"Moderado",IF(AO311=1,"Moderado")))))</f>
        <v>#DIV/0!</v>
      </c>
      <c r="AQ311" s="614" t="e">
        <f t="shared" ref="AQ311" si="271">IF(OR(AND(AP311="Moderado",AL311="Rara Vez"),AND(AP311="Moderado",AL311="Improbable")),"Moderado",IF(OR(AND(AP311="Mayor",AL311="Improbable"),AND(AP311="Mayor",AL311="Rara Vez"),AND(AP311="Moderado",AL311="Probable"),AND(AP311="Moderado",AL311="Posible")),"Alto",IF(OR(AND(AP311="Moderado",AL311="Casi Seguro"),AND(AP311="Mayor",AL311="Posible"),AND(AP311="Mayor",AL311="Probable"),AND(AP311="Mayor",AL311="Casi Seguro")),"Extremo",IF(AP311="Catastrófico","Extremo"))))</f>
        <v>#DIV/0!</v>
      </c>
      <c r="AR311" s="614"/>
      <c r="AS311" s="615" t="s">
        <v>428</v>
      </c>
    </row>
    <row r="312" spans="2:45" s="60" customFormat="1" ht="30.75" hidden="1" thickBot="1" x14ac:dyDescent="0.3">
      <c r="B312" s="473"/>
      <c r="C312" s="474"/>
      <c r="D312" s="594"/>
      <c r="E312" s="594"/>
      <c r="F312" s="628"/>
      <c r="G312" s="628"/>
      <c r="H312" s="628"/>
      <c r="I312" s="628"/>
      <c r="J312" s="628"/>
      <c r="K312" s="628"/>
      <c r="L312" s="628"/>
      <c r="M312" s="599"/>
      <c r="N312" s="600" t="b">
        <f t="shared" si="188"/>
        <v>0</v>
      </c>
      <c r="O312" s="601"/>
      <c r="P312" s="600" t="b">
        <f t="shared" si="189"/>
        <v>0</v>
      </c>
      <c r="Q312" s="601"/>
      <c r="R312" s="600" t="b">
        <f t="shared" si="190"/>
        <v>0</v>
      </c>
      <c r="S312" s="601"/>
      <c r="T312" s="600" t="b">
        <f t="shared" si="191"/>
        <v>0</v>
      </c>
      <c r="U312" s="601"/>
      <c r="V312" s="600" t="b">
        <f t="shared" si="192"/>
        <v>0</v>
      </c>
      <c r="W312" s="601"/>
      <c r="X312" s="600" t="b">
        <f t="shared" si="193"/>
        <v>0</v>
      </c>
      <c r="Y312" s="601"/>
      <c r="Z312" s="600" t="b">
        <f t="shared" si="194"/>
        <v>0</v>
      </c>
      <c r="AA312" s="602">
        <f t="shared" si="195"/>
        <v>0</v>
      </c>
      <c r="AB312" s="603" t="str">
        <f t="shared" si="196"/>
        <v>Débil</v>
      </c>
      <c r="AC312" s="604"/>
      <c r="AD312" s="605" t="str">
        <f t="shared" si="197"/>
        <v>Débil</v>
      </c>
      <c r="AE312" s="606" t="str">
        <f t="shared" si="198"/>
        <v>0</v>
      </c>
      <c r="AF312" s="620"/>
      <c r="AG312" s="621"/>
      <c r="AH312" s="622"/>
      <c r="AI312" s="610"/>
      <c r="AJ312" s="611"/>
      <c r="AK312" s="611"/>
      <c r="AL312" s="611"/>
      <c r="AM312" s="610"/>
      <c r="AN312" s="623"/>
      <c r="AO312" s="623"/>
      <c r="AP312" s="613"/>
      <c r="AQ312" s="614"/>
      <c r="AR312" s="614"/>
      <c r="AS312" s="615"/>
    </row>
    <row r="313" spans="2:45" s="60" customFormat="1" ht="30" hidden="1" x14ac:dyDescent="0.25">
      <c r="B313" s="473"/>
      <c r="C313" s="474"/>
      <c r="D313" s="594" t="str">
        <f>'3-IDENTIFICACIÓN DEL RIESGO'!G102</f>
        <v>Riesgo 2</v>
      </c>
      <c r="E313" s="594"/>
      <c r="F313" s="628"/>
      <c r="G313" s="628"/>
      <c r="H313" s="628"/>
      <c r="I313" s="628"/>
      <c r="J313" s="628"/>
      <c r="K313" s="628"/>
      <c r="L313" s="628"/>
      <c r="M313" s="599"/>
      <c r="N313" s="600" t="b">
        <f t="shared" si="188"/>
        <v>0</v>
      </c>
      <c r="O313" s="601"/>
      <c r="P313" s="600" t="b">
        <f t="shared" si="189"/>
        <v>0</v>
      </c>
      <c r="Q313" s="601"/>
      <c r="R313" s="600" t="b">
        <f t="shared" si="190"/>
        <v>0</v>
      </c>
      <c r="S313" s="601"/>
      <c r="T313" s="600" t="b">
        <f t="shared" si="191"/>
        <v>0</v>
      </c>
      <c r="U313" s="601"/>
      <c r="V313" s="600" t="b">
        <f t="shared" si="192"/>
        <v>0</v>
      </c>
      <c r="W313" s="601"/>
      <c r="X313" s="600" t="b">
        <f t="shared" si="193"/>
        <v>0</v>
      </c>
      <c r="Y313" s="601"/>
      <c r="Z313" s="600" t="b">
        <f t="shared" si="194"/>
        <v>0</v>
      </c>
      <c r="AA313" s="602">
        <f t="shared" si="195"/>
        <v>0</v>
      </c>
      <c r="AB313" s="603" t="str">
        <f t="shared" si="196"/>
        <v>Débil</v>
      </c>
      <c r="AC313" s="604"/>
      <c r="AD313" s="605" t="str">
        <f t="shared" si="197"/>
        <v>Débil</v>
      </c>
      <c r="AE313" s="606" t="str">
        <f t="shared" si="198"/>
        <v>0</v>
      </c>
      <c r="AF313" s="607"/>
      <c r="AG313" s="608" t="e">
        <f t="shared" ref="AG313" si="272">(AE313+AE314)/AF313</f>
        <v>#DIV/0!</v>
      </c>
      <c r="AH313" s="609" t="e">
        <f t="shared" ref="AH313" si="273">IF(AG313&lt;50,"Débil",IF(AG313&lt;=99,"Moderado",IF(AG313=100,"Fuerte",IF(AG313="","ERROR"))))</f>
        <v>#DIV/0!</v>
      </c>
      <c r="AI313" s="610"/>
      <c r="AJ313" s="611" t="e">
        <f t="shared" ref="AJ313" si="274">IF(AH313="Débil",0,IF(AND(AH313="Moderado",AI313="Directamente"),1,IF(AND(AH313="Moderado",AI313="No disminuye"),0,IF(AND(AH313="Fuerte",AI313="Directamente"),2,IF(AND(AH313="Fuerte",AI313="No disminuye"),0)))))</f>
        <v>#DIV/0!</v>
      </c>
      <c r="AK313" s="611" t="e">
        <f>('4-VALORACIÓN DEL RIESGO'!H56-AJ313)</f>
        <v>#DIV/0!</v>
      </c>
      <c r="AL313" s="611" t="e">
        <f t="shared" ref="AL313" si="275">IF(AK313=5,"Casi Seguro",IF(AK313=4,"Probable",IF(AK313=3,"Posible",IF(AK313=2,"Improbable",IF(AK313=1,"Rara Vez",IF(AK313=0,"Rara Vez",IF(AK313&lt;0,"Rara Vez")))))))</f>
        <v>#DIV/0!</v>
      </c>
      <c r="AM313" s="610"/>
      <c r="AN313" s="612" t="e">
        <f t="shared" ref="AN313" si="276">IF(AH313="Débil",0,IF(AND(AH313="Moderado",AM313="Directamente"),1,IF(AND(AH313="Moderado",AM313="Indirectamente"),0,IF(AND(AH313="Moderado",AM313="No disminuye"),0,IF(AND(AH313="Fuerte",AM313="Directamente"),2,IF(AND(AH313="Fuerte",AM313="Indirectamente"),1,IF(AND(AH313="Fuerte",AM313="No disminuye"),0)))))))</f>
        <v>#DIV/0!</v>
      </c>
      <c r="AO313" s="612" t="e">
        <f>('4-VALORACIÓN DEL RIESGO'!AD56-AN313)</f>
        <v>#DIV/0!</v>
      </c>
      <c r="AP313" s="613" t="e">
        <f t="shared" ref="AP313" si="277">IF(AO313=5,"Catastrófico",IF(AO313=4,"Mayor",IF(AO313=3,"Moderado",IF(AO313=2,"Moderado",IF(AO313=1,"Moderado")))))</f>
        <v>#DIV/0!</v>
      </c>
      <c r="AQ313" s="614" t="e">
        <f t="shared" ref="AQ313" si="278">IF(OR(AND(AP313="Moderado",AL313="Rara Vez"),AND(AP313="Moderado",AL313="Improbable")),"Moderado",IF(OR(AND(AP313="Mayor",AL313="Improbable"),AND(AP313="Mayor",AL313="Rara Vez"),AND(AP313="Moderado",AL313="Probable"),AND(AP313="Moderado",AL313="Posible")),"Alto",IF(OR(AND(AP313="Moderado",AL313="Casi Seguro"),AND(AP313="Mayor",AL313="Posible"),AND(AP313="Mayor",AL313="Probable"),AND(AP313="Mayor",AL313="Casi Seguro")),"Extremo",IF(AP313="Catastrófico","Extremo"))))</f>
        <v>#DIV/0!</v>
      </c>
      <c r="AR313" s="614"/>
      <c r="AS313" s="615" t="s">
        <v>428</v>
      </c>
    </row>
    <row r="314" spans="2:45" s="60" customFormat="1" ht="30.75" hidden="1" thickBot="1" x14ac:dyDescent="0.3">
      <c r="B314" s="473"/>
      <c r="C314" s="474"/>
      <c r="D314" s="594"/>
      <c r="E314" s="594"/>
      <c r="F314" s="628"/>
      <c r="G314" s="628"/>
      <c r="H314" s="628"/>
      <c r="I314" s="628"/>
      <c r="J314" s="628"/>
      <c r="K314" s="628"/>
      <c r="L314" s="628"/>
      <c r="M314" s="599"/>
      <c r="N314" s="600" t="b">
        <f t="shared" si="188"/>
        <v>0</v>
      </c>
      <c r="O314" s="601"/>
      <c r="P314" s="600" t="b">
        <f t="shared" si="189"/>
        <v>0</v>
      </c>
      <c r="Q314" s="601"/>
      <c r="R314" s="600" t="b">
        <f t="shared" si="190"/>
        <v>0</v>
      </c>
      <c r="S314" s="601"/>
      <c r="T314" s="600" t="b">
        <f t="shared" si="191"/>
        <v>0</v>
      </c>
      <c r="U314" s="601"/>
      <c r="V314" s="600" t="b">
        <f t="shared" si="192"/>
        <v>0</v>
      </c>
      <c r="W314" s="601"/>
      <c r="X314" s="600" t="b">
        <f t="shared" si="193"/>
        <v>0</v>
      </c>
      <c r="Y314" s="601"/>
      <c r="Z314" s="600" t="b">
        <f t="shared" si="194"/>
        <v>0</v>
      </c>
      <c r="AA314" s="602">
        <f t="shared" si="195"/>
        <v>0</v>
      </c>
      <c r="AB314" s="603" t="str">
        <f t="shared" si="196"/>
        <v>Débil</v>
      </c>
      <c r="AC314" s="604"/>
      <c r="AD314" s="605" t="str">
        <f t="shared" si="197"/>
        <v>Débil</v>
      </c>
      <c r="AE314" s="606" t="str">
        <f t="shared" si="198"/>
        <v>0</v>
      </c>
      <c r="AF314" s="620"/>
      <c r="AG314" s="621"/>
      <c r="AH314" s="622"/>
      <c r="AI314" s="610"/>
      <c r="AJ314" s="611"/>
      <c r="AK314" s="611"/>
      <c r="AL314" s="611"/>
      <c r="AM314" s="610"/>
      <c r="AN314" s="623"/>
      <c r="AO314" s="623"/>
      <c r="AP314" s="613"/>
      <c r="AQ314" s="614"/>
      <c r="AR314" s="614"/>
      <c r="AS314" s="615"/>
    </row>
    <row r="315" spans="2:45" s="60" customFormat="1" ht="30" hidden="1" x14ac:dyDescent="0.25">
      <c r="B315" s="473"/>
      <c r="C315" s="474"/>
      <c r="D315" s="594" t="str">
        <f>'3-IDENTIFICACIÓN DEL RIESGO'!G104</f>
        <v>Riesgo 3</v>
      </c>
      <c r="E315" s="594"/>
      <c r="F315" s="628"/>
      <c r="G315" s="628"/>
      <c r="H315" s="628"/>
      <c r="I315" s="628"/>
      <c r="J315" s="628"/>
      <c r="K315" s="628"/>
      <c r="L315" s="628"/>
      <c r="M315" s="599"/>
      <c r="N315" s="600" t="b">
        <f t="shared" si="188"/>
        <v>0</v>
      </c>
      <c r="O315" s="601"/>
      <c r="P315" s="600" t="b">
        <f t="shared" si="189"/>
        <v>0</v>
      </c>
      <c r="Q315" s="601"/>
      <c r="R315" s="600" t="b">
        <f t="shared" si="190"/>
        <v>0</v>
      </c>
      <c r="S315" s="601"/>
      <c r="T315" s="600" t="b">
        <f t="shared" si="191"/>
        <v>0</v>
      </c>
      <c r="U315" s="601"/>
      <c r="V315" s="600" t="b">
        <f t="shared" si="192"/>
        <v>0</v>
      </c>
      <c r="W315" s="601"/>
      <c r="X315" s="600" t="b">
        <f t="shared" si="193"/>
        <v>0</v>
      </c>
      <c r="Y315" s="601"/>
      <c r="Z315" s="600" t="b">
        <f t="shared" si="194"/>
        <v>0</v>
      </c>
      <c r="AA315" s="602">
        <f t="shared" si="195"/>
        <v>0</v>
      </c>
      <c r="AB315" s="603" t="str">
        <f t="shared" si="196"/>
        <v>Débil</v>
      </c>
      <c r="AC315" s="604"/>
      <c r="AD315" s="605" t="str">
        <f t="shared" si="197"/>
        <v>Débil</v>
      </c>
      <c r="AE315" s="606" t="str">
        <f t="shared" si="198"/>
        <v>0</v>
      </c>
      <c r="AF315" s="607"/>
      <c r="AG315" s="608" t="e">
        <f t="shared" ref="AG315" si="279">(AE315+AE316)/AF315</f>
        <v>#DIV/0!</v>
      </c>
      <c r="AH315" s="609" t="e">
        <f t="shared" ref="AH315" si="280">IF(AG315&lt;50,"Débil",IF(AG315&lt;=99,"Moderado",IF(AG315=100,"Fuerte",IF(AG315="","ERROR"))))</f>
        <v>#DIV/0!</v>
      </c>
      <c r="AI315" s="610"/>
      <c r="AJ315" s="611" t="e">
        <f t="shared" ref="AJ315" si="281">IF(AH315="Débil",0,IF(AND(AH315="Moderado",AI315="Directamente"),1,IF(AND(AH315="Moderado",AI315="No disminuye"),0,IF(AND(AH315="Fuerte",AI315="Directamente"),2,IF(AND(AH315="Fuerte",AI315="No disminuye"),0)))))</f>
        <v>#DIV/0!</v>
      </c>
      <c r="AK315" s="611" t="e">
        <f>('4-VALORACIÓN DEL RIESGO'!H57-AJ315)</f>
        <v>#DIV/0!</v>
      </c>
      <c r="AL315" s="611" t="e">
        <f t="shared" ref="AL315" si="282">IF(AK315=5,"Casi Seguro",IF(AK315=4,"Probable",IF(AK315=3,"Posible",IF(AK315=2,"Improbable",IF(AK315=1,"Rara Vez",IF(AK315=0,"Rara Vez",IF(AK315&lt;0,"Rara Vez")))))))</f>
        <v>#DIV/0!</v>
      </c>
      <c r="AM315" s="610"/>
      <c r="AN315" s="612" t="e">
        <f t="shared" ref="AN315" si="283">IF(AH315="Débil",0,IF(AND(AH315="Moderado",AM315="Directamente"),1,IF(AND(AH315="Moderado",AM315="Indirectamente"),0,IF(AND(AH315="Moderado",AM315="No disminuye"),0,IF(AND(AH315="Fuerte",AM315="Directamente"),2,IF(AND(AH315="Fuerte",AM315="Indirectamente"),1,IF(AND(AH315="Fuerte",AM315="No disminuye"),0)))))))</f>
        <v>#DIV/0!</v>
      </c>
      <c r="AO315" s="612" t="e">
        <f>('4-VALORACIÓN DEL RIESGO'!AD57-AN315)</f>
        <v>#DIV/0!</v>
      </c>
      <c r="AP315" s="613" t="e">
        <f t="shared" ref="AP315" si="284">IF(AO315=5,"Catastrófico",IF(AO315=4,"Mayor",IF(AO315=3,"Moderado",IF(AO315=2,"Moderado",IF(AO315=1,"Moderado")))))</f>
        <v>#DIV/0!</v>
      </c>
      <c r="AQ315" s="614" t="e">
        <f t="shared" ref="AQ315" si="285">IF(OR(AND(AP315="Moderado",AL315="Rara Vez"),AND(AP315="Moderado",AL315="Improbable")),"Moderado",IF(OR(AND(AP315="Mayor",AL315="Improbable"),AND(AP315="Mayor",AL315="Rara Vez"),AND(AP315="Moderado",AL315="Probable"),AND(AP315="Moderado",AL315="Posible")),"Alto",IF(OR(AND(AP315="Moderado",AL315="Casi Seguro"),AND(AP315="Mayor",AL315="Posible"),AND(AP315="Mayor",AL315="Probable"),AND(AP315="Mayor",AL315="Casi Seguro")),"Extremo",IF(AP315="Catastrófico","Extremo"))))</f>
        <v>#DIV/0!</v>
      </c>
      <c r="AR315" s="614"/>
      <c r="AS315" s="615" t="s">
        <v>428</v>
      </c>
    </row>
    <row r="316" spans="2:45" s="60" customFormat="1" ht="30.75" hidden="1" thickBot="1" x14ac:dyDescent="0.3">
      <c r="B316" s="473"/>
      <c r="C316" s="474"/>
      <c r="D316" s="594"/>
      <c r="E316" s="594"/>
      <c r="F316" s="628"/>
      <c r="G316" s="628"/>
      <c r="H316" s="628"/>
      <c r="I316" s="628"/>
      <c r="J316" s="628"/>
      <c r="K316" s="628"/>
      <c r="L316" s="628"/>
      <c r="M316" s="599"/>
      <c r="N316" s="600" t="b">
        <f t="shared" si="188"/>
        <v>0</v>
      </c>
      <c r="O316" s="601"/>
      <c r="P316" s="600" t="b">
        <f t="shared" si="189"/>
        <v>0</v>
      </c>
      <c r="Q316" s="601"/>
      <c r="R316" s="600" t="b">
        <f t="shared" si="190"/>
        <v>0</v>
      </c>
      <c r="S316" s="601"/>
      <c r="T316" s="600" t="b">
        <f t="shared" si="191"/>
        <v>0</v>
      </c>
      <c r="U316" s="601"/>
      <c r="V316" s="600" t="b">
        <f t="shared" si="192"/>
        <v>0</v>
      </c>
      <c r="W316" s="601"/>
      <c r="X316" s="600" t="b">
        <f t="shared" si="193"/>
        <v>0</v>
      </c>
      <c r="Y316" s="601"/>
      <c r="Z316" s="600" t="b">
        <f t="shared" si="194"/>
        <v>0</v>
      </c>
      <c r="AA316" s="602">
        <f t="shared" si="195"/>
        <v>0</v>
      </c>
      <c r="AB316" s="603" t="str">
        <f t="shared" si="196"/>
        <v>Débil</v>
      </c>
      <c r="AC316" s="604"/>
      <c r="AD316" s="605" t="str">
        <f t="shared" si="197"/>
        <v>Débil</v>
      </c>
      <c r="AE316" s="606" t="str">
        <f t="shared" si="198"/>
        <v>0</v>
      </c>
      <c r="AF316" s="620"/>
      <c r="AG316" s="621"/>
      <c r="AH316" s="622"/>
      <c r="AI316" s="610"/>
      <c r="AJ316" s="611"/>
      <c r="AK316" s="611"/>
      <c r="AL316" s="611"/>
      <c r="AM316" s="610"/>
      <c r="AN316" s="623"/>
      <c r="AO316" s="623"/>
      <c r="AP316" s="613"/>
      <c r="AQ316" s="614"/>
      <c r="AR316" s="614"/>
      <c r="AS316" s="615"/>
    </row>
    <row r="317" spans="2:45" s="60" customFormat="1" ht="30" hidden="1" x14ac:dyDescent="0.25">
      <c r="B317" s="473"/>
      <c r="C317" s="474"/>
      <c r="D317" s="594" t="str">
        <f>'3-IDENTIFICACIÓN DEL RIESGO'!G106</f>
        <v>Riesgo 4</v>
      </c>
      <c r="E317" s="594"/>
      <c r="F317" s="628"/>
      <c r="G317" s="628"/>
      <c r="H317" s="628"/>
      <c r="I317" s="628"/>
      <c r="J317" s="628"/>
      <c r="K317" s="628"/>
      <c r="L317" s="628"/>
      <c r="M317" s="599"/>
      <c r="N317" s="600" t="b">
        <f t="shared" si="188"/>
        <v>0</v>
      </c>
      <c r="O317" s="601"/>
      <c r="P317" s="600" t="b">
        <f t="shared" si="189"/>
        <v>0</v>
      </c>
      <c r="Q317" s="601"/>
      <c r="R317" s="600" t="b">
        <f t="shared" si="190"/>
        <v>0</v>
      </c>
      <c r="S317" s="601"/>
      <c r="T317" s="600" t="b">
        <f t="shared" si="191"/>
        <v>0</v>
      </c>
      <c r="U317" s="601"/>
      <c r="V317" s="600" t="b">
        <f t="shared" si="192"/>
        <v>0</v>
      </c>
      <c r="W317" s="601"/>
      <c r="X317" s="600" t="b">
        <f t="shared" si="193"/>
        <v>0</v>
      </c>
      <c r="Y317" s="601"/>
      <c r="Z317" s="600" t="b">
        <f t="shared" si="194"/>
        <v>0</v>
      </c>
      <c r="AA317" s="602">
        <f t="shared" si="195"/>
        <v>0</v>
      </c>
      <c r="AB317" s="603" t="str">
        <f t="shared" si="196"/>
        <v>Débil</v>
      </c>
      <c r="AC317" s="604"/>
      <c r="AD317" s="605" t="str">
        <f t="shared" si="197"/>
        <v>Débil</v>
      </c>
      <c r="AE317" s="606" t="str">
        <f t="shared" si="198"/>
        <v>0</v>
      </c>
      <c r="AF317" s="607"/>
      <c r="AG317" s="608" t="e">
        <f t="shared" ref="AG317" si="286">(AE317+AE318)/AF317</f>
        <v>#DIV/0!</v>
      </c>
      <c r="AH317" s="609" t="e">
        <f t="shared" ref="AH317" si="287">IF(AG317&lt;50,"Débil",IF(AG317&lt;=99,"Moderado",IF(AG317=100,"Fuerte",IF(AG317="","ERROR"))))</f>
        <v>#DIV/0!</v>
      </c>
      <c r="AI317" s="610"/>
      <c r="AJ317" s="611" t="e">
        <f t="shared" ref="AJ317" si="288">IF(AH317="Débil",0,IF(AND(AH317="Moderado",AI317="Directamente"),1,IF(AND(AH317="Moderado",AI317="No disminuye"),0,IF(AND(AH317="Fuerte",AI317="Directamente"),2,IF(AND(AH317="Fuerte",AI317="No disminuye"),0)))))</f>
        <v>#DIV/0!</v>
      </c>
      <c r="AK317" s="611" t="e">
        <f>('4-VALORACIÓN DEL RIESGO'!H58-AJ317)</f>
        <v>#DIV/0!</v>
      </c>
      <c r="AL317" s="611" t="e">
        <f t="shared" ref="AL317" si="289">IF(AK317=5,"Casi Seguro",IF(AK317=4,"Probable",IF(AK317=3,"Posible",IF(AK317=2,"Improbable",IF(AK317=1,"Rara Vez",IF(AK317=0,"Rara Vez",IF(AK317&lt;0,"Rara Vez")))))))</f>
        <v>#DIV/0!</v>
      </c>
      <c r="AM317" s="610"/>
      <c r="AN317" s="612" t="e">
        <f t="shared" ref="AN317" si="290">IF(AH317="Débil",0,IF(AND(AH317="Moderado",AM317="Directamente"),1,IF(AND(AH317="Moderado",AM317="Indirectamente"),0,IF(AND(AH317="Moderado",AM317="No disminuye"),0,IF(AND(AH317="Fuerte",AM317="Directamente"),2,IF(AND(AH317="Fuerte",AM317="Indirectamente"),1,IF(AND(AH317="Fuerte",AM317="No disminuye"),0)))))))</f>
        <v>#DIV/0!</v>
      </c>
      <c r="AO317" s="612" t="e">
        <f>('4-VALORACIÓN DEL RIESGO'!AD58-AN317)</f>
        <v>#DIV/0!</v>
      </c>
      <c r="AP317" s="613" t="e">
        <f t="shared" ref="AP317" si="291">IF(AO317=5,"Catastrófico",IF(AO317=4,"Mayor",IF(AO317=3,"Moderado",IF(AO317=2,"Moderado",IF(AO317=1,"Moderado")))))</f>
        <v>#DIV/0!</v>
      </c>
      <c r="AQ317" s="614" t="e">
        <f t="shared" ref="AQ317" si="292">IF(OR(AND(AP317="Moderado",AL317="Rara Vez"),AND(AP317="Moderado",AL317="Improbable")),"Moderado",IF(OR(AND(AP317="Mayor",AL317="Improbable"),AND(AP317="Mayor",AL317="Rara Vez"),AND(AP317="Moderado",AL317="Probable"),AND(AP317="Moderado",AL317="Posible")),"Alto",IF(OR(AND(AP317="Moderado",AL317="Casi Seguro"),AND(AP317="Mayor",AL317="Posible"),AND(AP317="Mayor",AL317="Probable"),AND(AP317="Mayor",AL317="Casi Seguro")),"Extremo",IF(AP317="Catastrófico","Extremo"))))</f>
        <v>#DIV/0!</v>
      </c>
      <c r="AR317" s="614"/>
      <c r="AS317" s="615" t="s">
        <v>428</v>
      </c>
    </row>
    <row r="318" spans="2:45" s="60" customFormat="1" ht="30.75" hidden="1" thickBot="1" x14ac:dyDescent="0.3">
      <c r="B318" s="473"/>
      <c r="C318" s="474"/>
      <c r="D318" s="594"/>
      <c r="E318" s="594"/>
      <c r="F318" s="628"/>
      <c r="G318" s="628"/>
      <c r="H318" s="628"/>
      <c r="I318" s="628"/>
      <c r="J318" s="628"/>
      <c r="K318" s="628"/>
      <c r="L318" s="628"/>
      <c r="M318" s="599"/>
      <c r="N318" s="600" t="b">
        <f t="shared" si="188"/>
        <v>0</v>
      </c>
      <c r="O318" s="601"/>
      <c r="P318" s="600" t="b">
        <f t="shared" si="189"/>
        <v>0</v>
      </c>
      <c r="Q318" s="601"/>
      <c r="R318" s="600" t="b">
        <f t="shared" si="190"/>
        <v>0</v>
      </c>
      <c r="S318" s="601"/>
      <c r="T318" s="600" t="b">
        <f t="shared" si="191"/>
        <v>0</v>
      </c>
      <c r="U318" s="601"/>
      <c r="V318" s="600" t="b">
        <f t="shared" si="192"/>
        <v>0</v>
      </c>
      <c r="W318" s="601"/>
      <c r="X318" s="600" t="b">
        <f t="shared" si="193"/>
        <v>0</v>
      </c>
      <c r="Y318" s="601"/>
      <c r="Z318" s="600" t="b">
        <f t="shared" si="194"/>
        <v>0</v>
      </c>
      <c r="AA318" s="602">
        <f t="shared" si="195"/>
        <v>0</v>
      </c>
      <c r="AB318" s="603" t="str">
        <f t="shared" si="196"/>
        <v>Débil</v>
      </c>
      <c r="AC318" s="604"/>
      <c r="AD318" s="605" t="str">
        <f t="shared" si="197"/>
        <v>Débil</v>
      </c>
      <c r="AE318" s="606" t="str">
        <f t="shared" si="198"/>
        <v>0</v>
      </c>
      <c r="AF318" s="620"/>
      <c r="AG318" s="621"/>
      <c r="AH318" s="622"/>
      <c r="AI318" s="610"/>
      <c r="AJ318" s="611"/>
      <c r="AK318" s="611"/>
      <c r="AL318" s="611"/>
      <c r="AM318" s="610"/>
      <c r="AN318" s="623"/>
      <c r="AO318" s="623"/>
      <c r="AP318" s="613"/>
      <c r="AQ318" s="614"/>
      <c r="AR318" s="614"/>
      <c r="AS318" s="615"/>
    </row>
    <row r="319" spans="2:45" s="60" customFormat="1" ht="30" hidden="1" x14ac:dyDescent="0.25">
      <c r="B319" s="473"/>
      <c r="C319" s="474"/>
      <c r="D319" s="594" t="str">
        <f>'3-IDENTIFICACIÓN DEL RIESGO'!G108</f>
        <v>Riesgo 5</v>
      </c>
      <c r="E319" s="594"/>
      <c r="F319" s="628"/>
      <c r="G319" s="628"/>
      <c r="H319" s="628"/>
      <c r="I319" s="628"/>
      <c r="J319" s="628"/>
      <c r="K319" s="628"/>
      <c r="L319" s="628"/>
      <c r="M319" s="599"/>
      <c r="N319" s="600" t="b">
        <f t="shared" si="188"/>
        <v>0</v>
      </c>
      <c r="O319" s="601"/>
      <c r="P319" s="600" t="b">
        <f t="shared" si="189"/>
        <v>0</v>
      </c>
      <c r="Q319" s="601"/>
      <c r="R319" s="600" t="b">
        <f t="shared" si="190"/>
        <v>0</v>
      </c>
      <c r="S319" s="601"/>
      <c r="T319" s="600" t="b">
        <f t="shared" si="191"/>
        <v>0</v>
      </c>
      <c r="U319" s="601"/>
      <c r="V319" s="600" t="b">
        <f t="shared" si="192"/>
        <v>0</v>
      </c>
      <c r="W319" s="601"/>
      <c r="X319" s="600" t="b">
        <f t="shared" si="193"/>
        <v>0</v>
      </c>
      <c r="Y319" s="601"/>
      <c r="Z319" s="600" t="b">
        <f t="shared" si="194"/>
        <v>0</v>
      </c>
      <c r="AA319" s="602">
        <f t="shared" si="195"/>
        <v>0</v>
      </c>
      <c r="AB319" s="603" t="str">
        <f t="shared" si="196"/>
        <v>Débil</v>
      </c>
      <c r="AC319" s="604"/>
      <c r="AD319" s="605" t="str">
        <f t="shared" si="197"/>
        <v>Débil</v>
      </c>
      <c r="AE319" s="606" t="str">
        <f t="shared" si="198"/>
        <v>0</v>
      </c>
      <c r="AF319" s="607"/>
      <c r="AG319" s="608" t="e">
        <f t="shared" ref="AG319" si="293">(AE319+AE320)/AF319</f>
        <v>#DIV/0!</v>
      </c>
      <c r="AH319" s="609" t="e">
        <f t="shared" ref="AH319" si="294">IF(AG319&lt;50,"Débil",IF(AG319&lt;=99,"Moderado",IF(AG319=100,"Fuerte",IF(AG319="","ERROR"))))</f>
        <v>#DIV/0!</v>
      </c>
      <c r="AI319" s="610"/>
      <c r="AJ319" s="611" t="e">
        <f t="shared" ref="AJ319" si="295">IF(AH319="Débil",0,IF(AND(AH319="Moderado",AI319="Directamente"),1,IF(AND(AH319="Moderado",AI319="No disminuye"),0,IF(AND(AH319="Fuerte",AI319="Directamente"),2,IF(AND(AH319="Fuerte",AI319="No disminuye"),0)))))</f>
        <v>#DIV/0!</v>
      </c>
      <c r="AK319" s="611" t="e">
        <f>('4-VALORACIÓN DEL RIESGO'!H59-AJ319)</f>
        <v>#DIV/0!</v>
      </c>
      <c r="AL319" s="611" t="e">
        <f t="shared" ref="AL319" si="296">IF(AK319=5,"Casi Seguro",IF(AK319=4,"Probable",IF(AK319=3,"Posible",IF(AK319=2,"Improbable",IF(AK319=1,"Rara Vez",IF(AK319=0,"Rara Vez",IF(AK319&lt;0,"Rara Vez")))))))</f>
        <v>#DIV/0!</v>
      </c>
      <c r="AM319" s="610"/>
      <c r="AN319" s="612" t="e">
        <f t="shared" ref="AN319" si="297">IF(AH319="Débil",0,IF(AND(AH319="Moderado",AM319="Directamente"),1,IF(AND(AH319="Moderado",AM319="Indirectamente"),0,IF(AND(AH319="Moderado",AM319="No disminuye"),0,IF(AND(AH319="Fuerte",AM319="Directamente"),2,IF(AND(AH319="Fuerte",AM319="Indirectamente"),1,IF(AND(AH319="Fuerte",AM319="No disminuye"),0)))))))</f>
        <v>#DIV/0!</v>
      </c>
      <c r="AO319" s="612" t="e">
        <f>('4-VALORACIÓN DEL RIESGO'!AD59-AN319)</f>
        <v>#DIV/0!</v>
      </c>
      <c r="AP319" s="613" t="e">
        <f t="shared" ref="AP319" si="298">IF(AO319=5,"Catastrófico",IF(AO319=4,"Mayor",IF(AO319=3,"Moderado",IF(AO319=2,"Moderado",IF(AO319=1,"Moderado")))))</f>
        <v>#DIV/0!</v>
      </c>
      <c r="AQ319" s="614" t="e">
        <f t="shared" ref="AQ319" si="299">IF(OR(AND(AP319="Moderado",AL319="Rara Vez"),AND(AP319="Moderado",AL319="Improbable")),"Moderado",IF(OR(AND(AP319="Mayor",AL319="Improbable"),AND(AP319="Mayor",AL319="Rara Vez"),AND(AP319="Moderado",AL319="Probable"),AND(AP319="Moderado",AL319="Posible")),"Alto",IF(OR(AND(AP319="Moderado",AL319="Casi Seguro"),AND(AP319="Mayor",AL319="Posible"),AND(AP319="Mayor",AL319="Probable"),AND(AP319="Mayor",AL319="Casi Seguro")),"Extremo",IF(AP319="Catastrófico","Extremo"))))</f>
        <v>#DIV/0!</v>
      </c>
      <c r="AR319" s="614"/>
      <c r="AS319" s="615" t="s">
        <v>428</v>
      </c>
    </row>
    <row r="320" spans="2:45" s="60" customFormat="1" ht="30.75" hidden="1" thickBot="1" x14ac:dyDescent="0.3">
      <c r="B320" s="473"/>
      <c r="C320" s="474"/>
      <c r="D320" s="594"/>
      <c r="E320" s="594"/>
      <c r="F320" s="628"/>
      <c r="G320" s="628"/>
      <c r="H320" s="628"/>
      <c r="I320" s="628"/>
      <c r="J320" s="628"/>
      <c r="K320" s="628"/>
      <c r="L320" s="628"/>
      <c r="M320" s="599"/>
      <c r="N320" s="600" t="b">
        <f t="shared" si="188"/>
        <v>0</v>
      </c>
      <c r="O320" s="601"/>
      <c r="P320" s="600" t="b">
        <f t="shared" si="189"/>
        <v>0</v>
      </c>
      <c r="Q320" s="601"/>
      <c r="R320" s="600" t="b">
        <f t="shared" si="190"/>
        <v>0</v>
      </c>
      <c r="S320" s="601"/>
      <c r="T320" s="600" t="b">
        <f t="shared" si="191"/>
        <v>0</v>
      </c>
      <c r="U320" s="601"/>
      <c r="V320" s="600" t="b">
        <f t="shared" si="192"/>
        <v>0</v>
      </c>
      <c r="W320" s="601"/>
      <c r="X320" s="600" t="b">
        <f t="shared" si="193"/>
        <v>0</v>
      </c>
      <c r="Y320" s="601"/>
      <c r="Z320" s="600" t="b">
        <f t="shared" si="194"/>
        <v>0</v>
      </c>
      <c r="AA320" s="602">
        <f t="shared" si="195"/>
        <v>0</v>
      </c>
      <c r="AB320" s="603" t="str">
        <f t="shared" si="196"/>
        <v>Débil</v>
      </c>
      <c r="AC320" s="604"/>
      <c r="AD320" s="605" t="str">
        <f t="shared" si="197"/>
        <v>Débil</v>
      </c>
      <c r="AE320" s="606" t="str">
        <f t="shared" si="198"/>
        <v>0</v>
      </c>
      <c r="AF320" s="620"/>
      <c r="AG320" s="621"/>
      <c r="AH320" s="622"/>
      <c r="AI320" s="610"/>
      <c r="AJ320" s="611"/>
      <c r="AK320" s="611"/>
      <c r="AL320" s="611"/>
      <c r="AM320" s="610"/>
      <c r="AN320" s="623"/>
      <c r="AO320" s="623"/>
      <c r="AP320" s="613"/>
      <c r="AQ320" s="614"/>
      <c r="AR320" s="614"/>
      <c r="AS320" s="615"/>
    </row>
    <row r="321" spans="2:45" s="60" customFormat="1" ht="63.75" hidden="1" x14ac:dyDescent="0.25">
      <c r="B321" s="633" t="str">
        <f>'3-IDENTIFICACIÓN DEL RIESGO'!B110</f>
        <v>Gestión de la Información</v>
      </c>
      <c r="C321" s="416" t="str">
        <f>'3-IDENTIFICACIÓN DEL RIESGO'!E110</f>
        <v>1. Dirección General (Comunicaciones y Topografía).
2.Secretaria General.
3. Dirección de Gestión del Ordenamiento Social de la Propiedad.
4. Subdirección de Sistemas de Información de Tierras.</v>
      </c>
      <c r="D321" s="594" t="str">
        <f>'3-IDENTIFICACIÓN DEL RIESGO'!G110</f>
        <v>Posibilidad de ocurrencia de revelación de secreto, por publicación de información reservada o clasificada sobre los  predios que han sido ofertados a la entidad.</v>
      </c>
      <c r="E321" s="594"/>
      <c r="F321" s="628" t="s">
        <v>912</v>
      </c>
      <c r="G321" s="628" t="s">
        <v>462</v>
      </c>
      <c r="H321" s="628" t="s">
        <v>463</v>
      </c>
      <c r="I321" s="628" t="s">
        <v>1695</v>
      </c>
      <c r="J321" s="628" t="s">
        <v>1696</v>
      </c>
      <c r="K321" s="628" t="s">
        <v>464</v>
      </c>
      <c r="L321" s="628" t="s">
        <v>1695</v>
      </c>
      <c r="M321" s="599" t="s">
        <v>100</v>
      </c>
      <c r="N321" s="600">
        <f t="shared" si="188"/>
        <v>15</v>
      </c>
      <c r="O321" s="601" t="s">
        <v>106</v>
      </c>
      <c r="P321" s="600">
        <f t="shared" si="189"/>
        <v>15</v>
      </c>
      <c r="Q321" s="601" t="s">
        <v>109</v>
      </c>
      <c r="R321" s="600">
        <f t="shared" si="190"/>
        <v>15</v>
      </c>
      <c r="S321" s="601" t="s">
        <v>112</v>
      </c>
      <c r="T321" s="600">
        <f t="shared" si="191"/>
        <v>15</v>
      </c>
      <c r="U321" s="601" t="s">
        <v>116</v>
      </c>
      <c r="V321" s="600">
        <f t="shared" si="192"/>
        <v>15</v>
      </c>
      <c r="W321" s="601" t="s">
        <v>119</v>
      </c>
      <c r="X321" s="600">
        <f t="shared" si="193"/>
        <v>15</v>
      </c>
      <c r="Y321" s="601" t="s">
        <v>122</v>
      </c>
      <c r="Z321" s="600">
        <f t="shared" si="194"/>
        <v>10</v>
      </c>
      <c r="AA321" s="602">
        <f t="shared" si="195"/>
        <v>100</v>
      </c>
      <c r="AB321" s="603" t="str">
        <f t="shared" si="196"/>
        <v>Fuerte</v>
      </c>
      <c r="AC321" s="604" t="s">
        <v>97</v>
      </c>
      <c r="AD321" s="605" t="str">
        <f t="shared" si="197"/>
        <v>Fuerte</v>
      </c>
      <c r="AE321" s="606" t="str">
        <f t="shared" si="198"/>
        <v>100</v>
      </c>
      <c r="AF321" s="607">
        <v>1</v>
      </c>
      <c r="AG321" s="608">
        <f t="shared" ref="AG321" si="300">(AE321+AE322)/AF321</f>
        <v>100</v>
      </c>
      <c r="AH321" s="609" t="str">
        <f t="shared" ref="AH321" si="301">IF(AG321&lt;50,"Débil",IF(AG321&lt;=99,"Moderado",IF(AG321=100,"Fuerte",IF(AG321="","ERROR"))))</f>
        <v>Fuerte</v>
      </c>
      <c r="AI321" s="610" t="s">
        <v>144</v>
      </c>
      <c r="AJ321" s="611">
        <f t="shared" ref="AJ321" si="302">IF(AH321="Débil",0,IF(AND(AH321="Moderado",AI321="Directamente"),1,IF(AND(AH321="Moderado",AI321="No disminuye"),0,IF(AND(AH321="Fuerte",AI321="Directamente"),2,IF(AND(AH321="Fuerte",AI321="No disminuye"),0)))))</f>
        <v>2</v>
      </c>
      <c r="AK321" s="611">
        <f>('4-VALORACIÓN DEL RIESGO'!H60-AJ321)</f>
        <v>2</v>
      </c>
      <c r="AL321" s="611" t="str">
        <f t="shared" ref="AL321" si="303">IF(AK321=5,"Casi Seguro",IF(AK321=4,"Probable",IF(AK321=3,"Posible",IF(AK321=2,"Improbable",IF(AK321=1,"Rara Vez",IF(AK321=0,"Rara Vez",IF(AK321&lt;0,"Rara Vez")))))))</f>
        <v>Improbable</v>
      </c>
      <c r="AM321" s="610" t="s">
        <v>145</v>
      </c>
      <c r="AN321" s="612">
        <f t="shared" ref="AN321" si="304">IF(AH321="Débil",0,IF(AND(AH321="Moderado",AM321="Directamente"),1,IF(AND(AH321="Moderado",AM321="Indirectamente"),0,IF(AND(AH321="Moderado",AM321="No disminuye"),0,IF(AND(AH321="Fuerte",AM321="Directamente"),2,IF(AND(AH321="Fuerte",AM321="Indirectamente"),1,IF(AND(AH321="Fuerte",AM321="No disminuye"),0)))))))</f>
        <v>1</v>
      </c>
      <c r="AO321" s="612">
        <f>('4-VALORACIÓN DEL RIESGO'!AD60-AN321)</f>
        <v>4</v>
      </c>
      <c r="AP321" s="613" t="str">
        <f t="shared" ref="AP321" si="305">IF(AO321=5,"Catastrófico",IF(AO321=4,"Mayor",IF(AO321=3,"Moderado",IF(AO321=2,"Moderado",IF(AO321=1,"Moderado")))))</f>
        <v>Mayor</v>
      </c>
      <c r="AQ321" s="614" t="str">
        <f t="shared" ref="AQ321" si="306">IF(OR(AND(AP321="Moderado",AL321="Rara Vez"),AND(AP321="Moderado",AL321="Improbable")),"Moderado",IF(OR(AND(AP321="Mayor",AL321="Improbable"),AND(AP321="Mayor",AL321="Rara Vez"),AND(AP321="Moderado",AL321="Probable"),AND(AP321="Moderado",AL321="Posible")),"Alto",IF(OR(AND(AP321="Moderado",AL321="Casi Seguro"),AND(AP321="Mayor",AL321="Posible"),AND(AP321="Mayor",AL321="Probable"),AND(AP321="Mayor",AL321="Casi Seguro")),"Extremo",IF(AP321="Catastrófico","Extremo"))))</f>
        <v>Alto</v>
      </c>
      <c r="AR321" s="614"/>
      <c r="AS321" s="615" t="s">
        <v>428</v>
      </c>
    </row>
    <row r="322" spans="2:45" s="60" customFormat="1" ht="30.75" hidden="1" thickBot="1" x14ac:dyDescent="0.3">
      <c r="B322" s="634"/>
      <c r="C322" s="423"/>
      <c r="D322" s="594"/>
      <c r="E322" s="594"/>
      <c r="F322" s="628"/>
      <c r="G322" s="628"/>
      <c r="H322" s="628"/>
      <c r="I322" s="628"/>
      <c r="J322" s="628"/>
      <c r="K322" s="628"/>
      <c r="L322" s="628"/>
      <c r="M322" s="599"/>
      <c r="N322" s="600" t="b">
        <f t="shared" si="188"/>
        <v>0</v>
      </c>
      <c r="O322" s="601"/>
      <c r="P322" s="600" t="b">
        <f t="shared" si="189"/>
        <v>0</v>
      </c>
      <c r="Q322" s="601"/>
      <c r="R322" s="600" t="b">
        <f t="shared" si="190"/>
        <v>0</v>
      </c>
      <c r="S322" s="601"/>
      <c r="T322" s="600" t="b">
        <f t="shared" si="191"/>
        <v>0</v>
      </c>
      <c r="U322" s="601"/>
      <c r="V322" s="600" t="b">
        <f t="shared" si="192"/>
        <v>0</v>
      </c>
      <c r="W322" s="601"/>
      <c r="X322" s="600" t="b">
        <f t="shared" si="193"/>
        <v>0</v>
      </c>
      <c r="Y322" s="601"/>
      <c r="Z322" s="600" t="b">
        <f t="shared" si="194"/>
        <v>0</v>
      </c>
      <c r="AA322" s="602">
        <f t="shared" si="195"/>
        <v>0</v>
      </c>
      <c r="AB322" s="603" t="str">
        <f t="shared" si="196"/>
        <v>Débil</v>
      </c>
      <c r="AC322" s="604"/>
      <c r="AD322" s="605" t="str">
        <f t="shared" si="197"/>
        <v>Débil</v>
      </c>
      <c r="AE322" s="606" t="str">
        <f t="shared" si="198"/>
        <v>0</v>
      </c>
      <c r="AF322" s="620"/>
      <c r="AG322" s="621"/>
      <c r="AH322" s="622"/>
      <c r="AI322" s="610"/>
      <c r="AJ322" s="611"/>
      <c r="AK322" s="611"/>
      <c r="AL322" s="611"/>
      <c r="AM322" s="610"/>
      <c r="AN322" s="623"/>
      <c r="AO322" s="623"/>
      <c r="AP322" s="613"/>
      <c r="AQ322" s="614"/>
      <c r="AR322" s="614"/>
      <c r="AS322" s="615"/>
    </row>
    <row r="323" spans="2:45" s="60" customFormat="1" ht="63.75" hidden="1" x14ac:dyDescent="0.25">
      <c r="B323" s="634"/>
      <c r="C323" s="423"/>
      <c r="D323" s="594"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E323" s="594"/>
      <c r="F323" s="628" t="s">
        <v>912</v>
      </c>
      <c r="G323" s="628" t="s">
        <v>462</v>
      </c>
      <c r="H323" s="720" t="s">
        <v>465</v>
      </c>
      <c r="I323" s="628" t="s">
        <v>1695</v>
      </c>
      <c r="J323" s="628" t="s">
        <v>1696</v>
      </c>
      <c r="K323" s="628" t="s">
        <v>464</v>
      </c>
      <c r="L323" s="628" t="s">
        <v>1695</v>
      </c>
      <c r="M323" s="599" t="s">
        <v>100</v>
      </c>
      <c r="N323" s="600">
        <f t="shared" si="188"/>
        <v>15</v>
      </c>
      <c r="O323" s="601" t="s">
        <v>106</v>
      </c>
      <c r="P323" s="600">
        <f t="shared" si="189"/>
        <v>15</v>
      </c>
      <c r="Q323" s="601" t="s">
        <v>109</v>
      </c>
      <c r="R323" s="600">
        <f t="shared" si="190"/>
        <v>15</v>
      </c>
      <c r="S323" s="601" t="s">
        <v>112</v>
      </c>
      <c r="T323" s="600">
        <f t="shared" si="191"/>
        <v>15</v>
      </c>
      <c r="U323" s="601" t="s">
        <v>116</v>
      </c>
      <c r="V323" s="600">
        <f t="shared" si="192"/>
        <v>15</v>
      </c>
      <c r="W323" s="601" t="s">
        <v>119</v>
      </c>
      <c r="X323" s="600">
        <f t="shared" si="193"/>
        <v>15</v>
      </c>
      <c r="Y323" s="601" t="s">
        <v>122</v>
      </c>
      <c r="Z323" s="600">
        <f t="shared" si="194"/>
        <v>10</v>
      </c>
      <c r="AA323" s="602">
        <f t="shared" si="195"/>
        <v>100</v>
      </c>
      <c r="AB323" s="603" t="str">
        <f t="shared" si="196"/>
        <v>Fuerte</v>
      </c>
      <c r="AC323" s="604" t="s">
        <v>27</v>
      </c>
      <c r="AD323" s="605" t="str">
        <f t="shared" si="197"/>
        <v>Moderado</v>
      </c>
      <c r="AE323" s="606" t="str">
        <f t="shared" si="198"/>
        <v>50</v>
      </c>
      <c r="AF323" s="607">
        <v>1</v>
      </c>
      <c r="AG323" s="608">
        <f t="shared" ref="AG323" si="307">(AE323+AE324)/AF323</f>
        <v>50</v>
      </c>
      <c r="AH323" s="609" t="str">
        <f t="shared" ref="AH323" si="308">IF(AG323&lt;50,"Débil",IF(AG323&lt;=99,"Moderado",IF(AG323=100,"Fuerte",IF(AG323="","ERROR"))))</f>
        <v>Moderado</v>
      </c>
      <c r="AI323" s="610" t="s">
        <v>144</v>
      </c>
      <c r="AJ323" s="611">
        <f t="shared" ref="AJ323" si="309">IF(AH323="Débil",0,IF(AND(AH323="Moderado",AI323="Directamente"),1,IF(AND(AH323="Moderado",AI323="No disminuye"),0,IF(AND(AH323="Fuerte",AI323="Directamente"),2,IF(AND(AH323="Fuerte",AI323="No disminuye"),0)))))</f>
        <v>1</v>
      </c>
      <c r="AK323" s="611">
        <f>('4-VALORACIÓN DEL RIESGO'!H61-AJ323)</f>
        <v>2</v>
      </c>
      <c r="AL323" s="611" t="str">
        <f t="shared" ref="AL323" si="310">IF(AK323=5,"Casi Seguro",IF(AK323=4,"Probable",IF(AK323=3,"Posible",IF(AK323=2,"Improbable",IF(AK323=1,"Rara Vez",IF(AK323=0,"Rara Vez",IF(AK323&lt;0,"Rara Vez")))))))</f>
        <v>Improbable</v>
      </c>
      <c r="AM323" s="610" t="s">
        <v>145</v>
      </c>
      <c r="AN323" s="612">
        <f t="shared" ref="AN323" si="311">IF(AH323="Débil",0,IF(AND(AH323="Moderado",AM323="Directamente"),1,IF(AND(AH323="Moderado",AM323="Indirectamente"),0,IF(AND(AH323="Moderado",AM323="No disminuye"),0,IF(AND(AH323="Fuerte",AM323="Directamente"),2,IF(AND(AH323="Fuerte",AM323="Indirectamente"),1,IF(AND(AH323="Fuerte",AM323="No disminuye"),0)))))))</f>
        <v>0</v>
      </c>
      <c r="AO323" s="612">
        <f>('4-VALORACIÓN DEL RIESGO'!AD61-AN323)</f>
        <v>5</v>
      </c>
      <c r="AP323" s="613" t="str">
        <f t="shared" ref="AP323" si="312">IF(AO323=5,"Catastrófico",IF(AO323=4,"Mayor",IF(AO323=3,"Moderado",IF(AO323=2,"Moderado",IF(AO323=1,"Moderado")))))</f>
        <v>Catastrófico</v>
      </c>
      <c r="AQ323" s="614" t="str">
        <f t="shared" ref="AQ323" si="313">IF(OR(AND(AP323="Moderado",AL323="Rara Vez"),AND(AP323="Moderado",AL323="Improbable")),"Moderado",IF(OR(AND(AP323="Mayor",AL323="Improbable"),AND(AP323="Mayor",AL323="Rara Vez"),AND(AP323="Moderado",AL323="Probable"),AND(AP323="Moderado",AL323="Posible")),"Alto",IF(OR(AND(AP323="Moderado",AL323="Casi Seguro"),AND(AP323="Mayor",AL323="Posible"),AND(AP323="Mayor",AL323="Probable"),AND(AP323="Mayor",AL323="Casi Seguro")),"Extremo",IF(AP323="Catastrófico","Extremo"))))</f>
        <v>Extremo</v>
      </c>
      <c r="AR323" s="614"/>
      <c r="AS323" s="615" t="s">
        <v>428</v>
      </c>
    </row>
    <row r="324" spans="2:45" s="60" customFormat="1" ht="30.75" hidden="1" thickBot="1" x14ac:dyDescent="0.3">
      <c r="B324" s="634"/>
      <c r="C324" s="423"/>
      <c r="D324" s="594"/>
      <c r="E324" s="594"/>
      <c r="F324" s="628"/>
      <c r="G324" s="628"/>
      <c r="H324" s="628"/>
      <c r="I324" s="628"/>
      <c r="J324" s="628"/>
      <c r="K324" s="628"/>
      <c r="L324" s="628"/>
      <c r="M324" s="599"/>
      <c r="N324" s="600" t="b">
        <f t="shared" si="188"/>
        <v>0</v>
      </c>
      <c r="O324" s="601"/>
      <c r="P324" s="600" t="b">
        <f t="shared" si="189"/>
        <v>0</v>
      </c>
      <c r="Q324" s="601"/>
      <c r="R324" s="600" t="b">
        <f t="shared" si="190"/>
        <v>0</v>
      </c>
      <c r="S324" s="601"/>
      <c r="T324" s="600" t="b">
        <f t="shared" si="191"/>
        <v>0</v>
      </c>
      <c r="U324" s="601"/>
      <c r="V324" s="600" t="b">
        <f t="shared" si="192"/>
        <v>0</v>
      </c>
      <c r="W324" s="601"/>
      <c r="X324" s="600" t="b">
        <f t="shared" si="193"/>
        <v>0</v>
      </c>
      <c r="Y324" s="601"/>
      <c r="Z324" s="600" t="b">
        <f t="shared" si="194"/>
        <v>0</v>
      </c>
      <c r="AA324" s="602">
        <f t="shared" si="195"/>
        <v>0</v>
      </c>
      <c r="AB324" s="603" t="str">
        <f t="shared" si="196"/>
        <v>Débil</v>
      </c>
      <c r="AC324" s="604"/>
      <c r="AD324" s="605" t="str">
        <f t="shared" si="197"/>
        <v>Débil</v>
      </c>
      <c r="AE324" s="606" t="str">
        <f t="shared" si="198"/>
        <v>0</v>
      </c>
      <c r="AF324" s="620"/>
      <c r="AG324" s="621"/>
      <c r="AH324" s="622"/>
      <c r="AI324" s="610"/>
      <c r="AJ324" s="611"/>
      <c r="AK324" s="611"/>
      <c r="AL324" s="611"/>
      <c r="AM324" s="610"/>
      <c r="AN324" s="623"/>
      <c r="AO324" s="623"/>
      <c r="AP324" s="613"/>
      <c r="AQ324" s="614"/>
      <c r="AR324" s="614"/>
      <c r="AS324" s="615"/>
    </row>
    <row r="325" spans="2:45" s="60" customFormat="1" ht="63.75" hidden="1" x14ac:dyDescent="0.25">
      <c r="B325" s="634"/>
      <c r="C325" s="423"/>
      <c r="D325" s="594" t="str">
        <f>'3-IDENTIFICACIÓN DEL RIESGO'!G114</f>
        <v>Posibilidad de ocurrencia de utilización indebida de información oficial privilegiada, cuando un colaborador no autorizado, asuma la representación de la entidad frente a los medios de comunicación y la opinión pública.</v>
      </c>
      <c r="E325" s="594"/>
      <c r="F325" s="628" t="s">
        <v>912</v>
      </c>
      <c r="G325" s="628" t="s">
        <v>462</v>
      </c>
      <c r="H325" s="720" t="s">
        <v>466</v>
      </c>
      <c r="I325" s="720" t="s">
        <v>1697</v>
      </c>
      <c r="J325" s="628" t="s">
        <v>1698</v>
      </c>
      <c r="K325" s="720" t="s">
        <v>467</v>
      </c>
      <c r="L325" s="720" t="s">
        <v>1697</v>
      </c>
      <c r="M325" s="599" t="s">
        <v>100</v>
      </c>
      <c r="N325" s="600">
        <f t="shared" si="188"/>
        <v>15</v>
      </c>
      <c r="O325" s="601" t="s">
        <v>106</v>
      </c>
      <c r="P325" s="600">
        <f t="shared" si="189"/>
        <v>15</v>
      </c>
      <c r="Q325" s="601" t="s">
        <v>109</v>
      </c>
      <c r="R325" s="600">
        <f t="shared" si="190"/>
        <v>15</v>
      </c>
      <c r="S325" s="601" t="s">
        <v>112</v>
      </c>
      <c r="T325" s="600">
        <f t="shared" si="191"/>
        <v>15</v>
      </c>
      <c r="U325" s="601" t="s">
        <v>116</v>
      </c>
      <c r="V325" s="600">
        <f t="shared" si="192"/>
        <v>15</v>
      </c>
      <c r="W325" s="601" t="s">
        <v>119</v>
      </c>
      <c r="X325" s="600">
        <f t="shared" si="193"/>
        <v>15</v>
      </c>
      <c r="Y325" s="601" t="s">
        <v>122</v>
      </c>
      <c r="Z325" s="600">
        <f t="shared" si="194"/>
        <v>10</v>
      </c>
      <c r="AA325" s="602">
        <f t="shared" si="195"/>
        <v>100</v>
      </c>
      <c r="AB325" s="603" t="str">
        <f t="shared" si="196"/>
        <v>Fuerte</v>
      </c>
      <c r="AC325" s="604" t="s">
        <v>97</v>
      </c>
      <c r="AD325" s="605" t="str">
        <f t="shared" si="197"/>
        <v>Fuerte</v>
      </c>
      <c r="AE325" s="606" t="str">
        <f t="shared" si="198"/>
        <v>100</v>
      </c>
      <c r="AF325" s="607">
        <v>1</v>
      </c>
      <c r="AG325" s="608">
        <f t="shared" ref="AG325" si="314">(AE325+AE326)/AF325</f>
        <v>100</v>
      </c>
      <c r="AH325" s="609" t="str">
        <f t="shared" ref="AH325" si="315">IF(AG325&lt;50,"Débil",IF(AG325&lt;=99,"Moderado",IF(AG325=100,"Fuerte",IF(AG325="","ERROR"))))</f>
        <v>Fuerte</v>
      </c>
      <c r="AI325" s="610" t="s">
        <v>146</v>
      </c>
      <c r="AJ325" s="611">
        <f t="shared" ref="AJ325" si="316">IF(AH325="Débil",0,IF(AND(AH325="Moderado",AI325="Directamente"),1,IF(AND(AH325="Moderado",AI325="No disminuye"),0,IF(AND(AH325="Fuerte",AI325="Directamente"),2,IF(AND(AH325="Fuerte",AI325="No disminuye"),0)))))</f>
        <v>0</v>
      </c>
      <c r="AK325" s="611">
        <f>('4-VALORACIÓN DEL RIESGO'!H62-AJ325)</f>
        <v>3</v>
      </c>
      <c r="AL325" s="611" t="str">
        <f t="shared" ref="AL325" si="317">IF(AK325=5,"Casi Seguro",IF(AK325=4,"Probable",IF(AK325=3,"Posible",IF(AK325=2,"Improbable",IF(AK325=1,"Rara Vez",IF(AK325=0,"Rara Vez",IF(AK325&lt;0,"Rara Vez")))))))</f>
        <v>Posible</v>
      </c>
      <c r="AM325" s="610" t="s">
        <v>145</v>
      </c>
      <c r="AN325" s="612">
        <f t="shared" ref="AN325" si="318">IF(AH325="Débil",0,IF(AND(AH325="Moderado",AM325="Directamente"),1,IF(AND(AH325="Moderado",AM325="Indirectamente"),0,IF(AND(AH325="Moderado",AM325="No disminuye"),0,IF(AND(AH325="Fuerte",AM325="Directamente"),2,IF(AND(AH325="Fuerte",AM325="Indirectamente"),1,IF(AND(AH325="Fuerte",AM325="No disminuye"),0)))))))</f>
        <v>1</v>
      </c>
      <c r="AO325" s="612">
        <f>('4-VALORACIÓN DEL RIESGO'!AD62-AN325)</f>
        <v>3</v>
      </c>
      <c r="AP325" s="613" t="str">
        <f t="shared" ref="AP325" si="319">IF(AO325=5,"Catastrófico",IF(AO325=4,"Mayor",IF(AO325=3,"Moderado",IF(AO325=2,"Moderado",IF(AO325=1,"Moderado")))))</f>
        <v>Moderado</v>
      </c>
      <c r="AQ325" s="614" t="str">
        <f t="shared" ref="AQ325" si="320">IF(OR(AND(AP325="Moderado",AL325="Rara Vez"),AND(AP325="Moderado",AL325="Improbable")),"Moderado",IF(OR(AND(AP325="Mayor",AL325="Improbable"),AND(AP325="Mayor",AL325="Rara Vez"),AND(AP325="Moderado",AL325="Probable"),AND(AP325="Moderado",AL325="Posible")),"Alto",IF(OR(AND(AP325="Moderado",AL325="Casi Seguro"),AND(AP325="Mayor",AL325="Posible"),AND(AP325="Mayor",AL325="Probable"),AND(AP325="Mayor",AL325="Casi Seguro")),"Extremo",IF(AP325="Catastrófico","Extremo"))))</f>
        <v>Alto</v>
      </c>
      <c r="AR325" s="614"/>
      <c r="AS325" s="615" t="s">
        <v>428</v>
      </c>
    </row>
    <row r="326" spans="2:45" s="60" customFormat="1" ht="30.75" hidden="1" thickBot="1" x14ac:dyDescent="0.3">
      <c r="B326" s="634"/>
      <c r="C326" s="423"/>
      <c r="D326" s="594"/>
      <c r="E326" s="594"/>
      <c r="F326" s="628"/>
      <c r="G326" s="628"/>
      <c r="H326" s="628"/>
      <c r="I326" s="628"/>
      <c r="J326" s="628"/>
      <c r="K326" s="628"/>
      <c r="L326" s="628"/>
      <c r="M326" s="599"/>
      <c r="N326" s="600" t="b">
        <f t="shared" si="188"/>
        <v>0</v>
      </c>
      <c r="O326" s="601"/>
      <c r="P326" s="600" t="b">
        <f t="shared" si="189"/>
        <v>0</v>
      </c>
      <c r="Q326" s="601"/>
      <c r="R326" s="600" t="b">
        <f t="shared" si="190"/>
        <v>0</v>
      </c>
      <c r="S326" s="601"/>
      <c r="T326" s="600" t="b">
        <f t="shared" si="191"/>
        <v>0</v>
      </c>
      <c r="U326" s="601"/>
      <c r="V326" s="600" t="b">
        <f t="shared" si="192"/>
        <v>0</v>
      </c>
      <c r="W326" s="601"/>
      <c r="X326" s="600" t="b">
        <f t="shared" si="193"/>
        <v>0</v>
      </c>
      <c r="Y326" s="601"/>
      <c r="Z326" s="600" t="b">
        <f t="shared" si="194"/>
        <v>0</v>
      </c>
      <c r="AA326" s="602">
        <f t="shared" si="195"/>
        <v>0</v>
      </c>
      <c r="AB326" s="603" t="str">
        <f t="shared" si="196"/>
        <v>Débil</v>
      </c>
      <c r="AC326" s="604"/>
      <c r="AD326" s="605" t="str">
        <f t="shared" si="197"/>
        <v>Débil</v>
      </c>
      <c r="AE326" s="606" t="str">
        <f t="shared" si="198"/>
        <v>0</v>
      </c>
      <c r="AF326" s="620"/>
      <c r="AG326" s="621"/>
      <c r="AH326" s="622"/>
      <c r="AI326" s="610"/>
      <c r="AJ326" s="611"/>
      <c r="AK326" s="611"/>
      <c r="AL326" s="611"/>
      <c r="AM326" s="610"/>
      <c r="AN326" s="623"/>
      <c r="AO326" s="623"/>
      <c r="AP326" s="613"/>
      <c r="AQ326" s="614"/>
      <c r="AR326" s="614"/>
      <c r="AS326" s="615"/>
    </row>
    <row r="327" spans="2:45" s="60" customFormat="1" ht="30" hidden="1" x14ac:dyDescent="0.25">
      <c r="B327" s="634"/>
      <c r="C327" s="423"/>
      <c r="D327" s="594" t="str">
        <f>'3-IDENTIFICACIÓN DEL RIESGO'!G116</f>
        <v>Riesgo 4</v>
      </c>
      <c r="E327" s="594"/>
      <c r="F327" s="628"/>
      <c r="G327" s="628"/>
      <c r="H327" s="628"/>
      <c r="I327" s="628"/>
      <c r="J327" s="628"/>
      <c r="K327" s="628"/>
      <c r="L327" s="628"/>
      <c r="M327" s="599"/>
      <c r="N327" s="600" t="b">
        <f t="shared" si="188"/>
        <v>0</v>
      </c>
      <c r="O327" s="601"/>
      <c r="P327" s="600" t="b">
        <f t="shared" si="189"/>
        <v>0</v>
      </c>
      <c r="Q327" s="601"/>
      <c r="R327" s="600" t="b">
        <f t="shared" si="190"/>
        <v>0</v>
      </c>
      <c r="S327" s="601"/>
      <c r="T327" s="600" t="b">
        <f t="shared" si="191"/>
        <v>0</v>
      </c>
      <c r="U327" s="601"/>
      <c r="V327" s="600" t="b">
        <f t="shared" si="192"/>
        <v>0</v>
      </c>
      <c r="W327" s="601"/>
      <c r="X327" s="600" t="b">
        <f t="shared" si="193"/>
        <v>0</v>
      </c>
      <c r="Y327" s="601"/>
      <c r="Z327" s="600" t="b">
        <f t="shared" si="194"/>
        <v>0</v>
      </c>
      <c r="AA327" s="602">
        <f t="shared" si="195"/>
        <v>0</v>
      </c>
      <c r="AB327" s="603" t="str">
        <f t="shared" si="196"/>
        <v>Débil</v>
      </c>
      <c r="AC327" s="604"/>
      <c r="AD327" s="605" t="str">
        <f t="shared" si="197"/>
        <v>Débil</v>
      </c>
      <c r="AE327" s="606" t="str">
        <f t="shared" si="198"/>
        <v>0</v>
      </c>
      <c r="AF327" s="607"/>
      <c r="AG327" s="608" t="e">
        <f t="shared" ref="AG327" si="321">(AE327+AE328)/AF327</f>
        <v>#DIV/0!</v>
      </c>
      <c r="AH327" s="609" t="e">
        <f t="shared" ref="AH327" si="322">IF(AG327&lt;50,"Débil",IF(AG327&lt;=99,"Moderado",IF(AG327=100,"Fuerte",IF(AG327="","ERROR"))))</f>
        <v>#DIV/0!</v>
      </c>
      <c r="AI327" s="610"/>
      <c r="AJ327" s="611" t="e">
        <f t="shared" ref="AJ327" si="323">IF(AH327="Débil",0,IF(AND(AH327="Moderado",AI327="Directamente"),1,IF(AND(AH327="Moderado",AI327="No disminuye"),0,IF(AND(AH327="Fuerte",AI327="Directamente"),2,IF(AND(AH327="Fuerte",AI327="No disminuye"),0)))))</f>
        <v>#DIV/0!</v>
      </c>
      <c r="AK327" s="611" t="e">
        <f>('4-VALORACIÓN DEL RIESGO'!H63-AJ327)</f>
        <v>#DIV/0!</v>
      </c>
      <c r="AL327" s="611" t="e">
        <f t="shared" ref="AL327" si="324">IF(AK327=5,"Casi Seguro",IF(AK327=4,"Probable",IF(AK327=3,"Posible",IF(AK327=2,"Improbable",IF(AK327=1,"Rara Vez",IF(AK327=0,"Rara Vez",IF(AK327&lt;0,"Rara Vez")))))))</f>
        <v>#DIV/0!</v>
      </c>
      <c r="AM327" s="610"/>
      <c r="AN327" s="612" t="e">
        <f t="shared" ref="AN327" si="325">IF(AH327="Débil",0,IF(AND(AH327="Moderado",AM327="Directamente"),1,IF(AND(AH327="Moderado",AM327="Indirectamente"),0,IF(AND(AH327="Moderado",AM327="No disminuye"),0,IF(AND(AH327="Fuerte",AM327="Directamente"),2,IF(AND(AH327="Fuerte",AM327="Indirectamente"),1,IF(AND(AH327="Fuerte",AM327="No disminuye"),0)))))))</f>
        <v>#DIV/0!</v>
      </c>
      <c r="AO327" s="612" t="e">
        <f>('4-VALORACIÓN DEL RIESGO'!AD63-AN327)</f>
        <v>#DIV/0!</v>
      </c>
      <c r="AP327" s="613" t="e">
        <f t="shared" ref="AP327" si="326">IF(AO327=5,"Catastrófico",IF(AO327=4,"Mayor",IF(AO327=3,"Moderado",IF(AO327=2,"Moderado",IF(AO327=1,"Moderado")))))</f>
        <v>#DIV/0!</v>
      </c>
      <c r="AQ327" s="614" t="e">
        <f t="shared" ref="AQ327" si="327">IF(OR(AND(AP327="Moderado",AL327="Rara Vez"),AND(AP327="Moderado",AL327="Improbable")),"Moderado",IF(OR(AND(AP327="Mayor",AL327="Improbable"),AND(AP327="Mayor",AL327="Rara Vez"),AND(AP327="Moderado",AL327="Probable"),AND(AP327="Moderado",AL327="Posible")),"Alto",IF(OR(AND(AP327="Moderado",AL327="Casi Seguro"),AND(AP327="Mayor",AL327="Posible"),AND(AP327="Mayor",AL327="Probable"),AND(AP327="Mayor",AL327="Casi Seguro")),"Extremo",IF(AP327="Catastrófico","Extremo"))))</f>
        <v>#DIV/0!</v>
      </c>
      <c r="AR327" s="614"/>
      <c r="AS327" s="615" t="s">
        <v>428</v>
      </c>
    </row>
    <row r="328" spans="2:45" s="60" customFormat="1" ht="30.75" hidden="1" thickBot="1" x14ac:dyDescent="0.3">
      <c r="B328" s="634"/>
      <c r="C328" s="423"/>
      <c r="D328" s="594"/>
      <c r="E328" s="594"/>
      <c r="F328" s="628"/>
      <c r="G328" s="628"/>
      <c r="H328" s="628"/>
      <c r="I328" s="628"/>
      <c r="J328" s="628"/>
      <c r="K328" s="628"/>
      <c r="L328" s="628"/>
      <c r="M328" s="599"/>
      <c r="N328" s="600" t="b">
        <f t="shared" si="188"/>
        <v>0</v>
      </c>
      <c r="O328" s="601"/>
      <c r="P328" s="600" t="b">
        <f t="shared" si="189"/>
        <v>0</v>
      </c>
      <c r="Q328" s="601"/>
      <c r="R328" s="600" t="b">
        <f t="shared" si="190"/>
        <v>0</v>
      </c>
      <c r="S328" s="601"/>
      <c r="T328" s="600" t="b">
        <f t="shared" si="191"/>
        <v>0</v>
      </c>
      <c r="U328" s="601"/>
      <c r="V328" s="600" t="b">
        <f t="shared" si="192"/>
        <v>0</v>
      </c>
      <c r="W328" s="601"/>
      <c r="X328" s="600" t="b">
        <f t="shared" si="193"/>
        <v>0</v>
      </c>
      <c r="Y328" s="601"/>
      <c r="Z328" s="600" t="b">
        <f t="shared" si="194"/>
        <v>0</v>
      </c>
      <c r="AA328" s="602">
        <f t="shared" si="195"/>
        <v>0</v>
      </c>
      <c r="AB328" s="603" t="str">
        <f t="shared" si="196"/>
        <v>Débil</v>
      </c>
      <c r="AC328" s="604"/>
      <c r="AD328" s="605" t="str">
        <f t="shared" si="197"/>
        <v>Débil</v>
      </c>
      <c r="AE328" s="606" t="str">
        <f t="shared" si="198"/>
        <v>0</v>
      </c>
      <c r="AF328" s="620"/>
      <c r="AG328" s="621"/>
      <c r="AH328" s="622"/>
      <c r="AI328" s="610"/>
      <c r="AJ328" s="611"/>
      <c r="AK328" s="611"/>
      <c r="AL328" s="611"/>
      <c r="AM328" s="610"/>
      <c r="AN328" s="623"/>
      <c r="AO328" s="623"/>
      <c r="AP328" s="613"/>
      <c r="AQ328" s="614"/>
      <c r="AR328" s="614"/>
      <c r="AS328" s="615"/>
    </row>
    <row r="329" spans="2:45" s="60" customFormat="1" ht="30" hidden="1" x14ac:dyDescent="0.25">
      <c r="B329" s="634"/>
      <c r="C329" s="423"/>
      <c r="D329" s="594" t="str">
        <f>'3-IDENTIFICACIÓN DEL RIESGO'!G118</f>
        <v>Riesgo 5</v>
      </c>
      <c r="E329" s="594"/>
      <c r="F329" s="628"/>
      <c r="G329" s="628"/>
      <c r="H329" s="628"/>
      <c r="I329" s="628"/>
      <c r="J329" s="628"/>
      <c r="K329" s="628"/>
      <c r="L329" s="628"/>
      <c r="M329" s="599"/>
      <c r="N329" s="600" t="b">
        <f t="shared" si="188"/>
        <v>0</v>
      </c>
      <c r="O329" s="601"/>
      <c r="P329" s="600" t="b">
        <f t="shared" si="189"/>
        <v>0</v>
      </c>
      <c r="Q329" s="601"/>
      <c r="R329" s="600" t="b">
        <f t="shared" si="190"/>
        <v>0</v>
      </c>
      <c r="S329" s="601"/>
      <c r="T329" s="600" t="b">
        <f t="shared" si="191"/>
        <v>0</v>
      </c>
      <c r="U329" s="601"/>
      <c r="V329" s="600" t="b">
        <f t="shared" si="192"/>
        <v>0</v>
      </c>
      <c r="W329" s="601"/>
      <c r="X329" s="600" t="b">
        <f t="shared" si="193"/>
        <v>0</v>
      </c>
      <c r="Y329" s="601"/>
      <c r="Z329" s="600" t="b">
        <f t="shared" si="194"/>
        <v>0</v>
      </c>
      <c r="AA329" s="602">
        <f t="shared" si="195"/>
        <v>0</v>
      </c>
      <c r="AB329" s="603" t="str">
        <f t="shared" si="196"/>
        <v>Débil</v>
      </c>
      <c r="AC329" s="604"/>
      <c r="AD329" s="605" t="str">
        <f t="shared" si="197"/>
        <v>Débil</v>
      </c>
      <c r="AE329" s="606" t="str">
        <f t="shared" si="198"/>
        <v>0</v>
      </c>
      <c r="AF329" s="607"/>
      <c r="AG329" s="608" t="e">
        <f t="shared" ref="AG329" si="328">(AE329+AE330)/AF329</f>
        <v>#DIV/0!</v>
      </c>
      <c r="AH329" s="609" t="e">
        <f t="shared" ref="AH329" si="329">IF(AG329&lt;50,"Débil",IF(AG329&lt;=99,"Moderado",IF(AG329=100,"Fuerte",IF(AG329="","ERROR"))))</f>
        <v>#DIV/0!</v>
      </c>
      <c r="AI329" s="610"/>
      <c r="AJ329" s="611" t="e">
        <f t="shared" ref="AJ329" si="330">IF(AH329="Débil",0,IF(AND(AH329="Moderado",AI329="Directamente"),1,IF(AND(AH329="Moderado",AI329="No disminuye"),0,IF(AND(AH329="Fuerte",AI329="Directamente"),2,IF(AND(AH329="Fuerte",AI329="No disminuye"),0)))))</f>
        <v>#DIV/0!</v>
      </c>
      <c r="AK329" s="611" t="e">
        <f>('4-VALORACIÓN DEL RIESGO'!H64-AJ329)</f>
        <v>#DIV/0!</v>
      </c>
      <c r="AL329" s="611" t="e">
        <f t="shared" ref="AL329" si="331">IF(AK329=5,"Casi Seguro",IF(AK329=4,"Probable",IF(AK329=3,"Posible",IF(AK329=2,"Improbable",IF(AK329=1,"Rara Vez",IF(AK329=0,"Rara Vez",IF(AK329&lt;0,"Rara Vez")))))))</f>
        <v>#DIV/0!</v>
      </c>
      <c r="AM329" s="610"/>
      <c r="AN329" s="612" t="e">
        <f t="shared" ref="AN329" si="332">IF(AH329="Débil",0,IF(AND(AH329="Moderado",AM329="Directamente"),1,IF(AND(AH329="Moderado",AM329="Indirectamente"),0,IF(AND(AH329="Moderado",AM329="No disminuye"),0,IF(AND(AH329="Fuerte",AM329="Directamente"),2,IF(AND(AH329="Fuerte",AM329="Indirectamente"),1,IF(AND(AH329="Fuerte",AM329="No disminuye"),0)))))))</f>
        <v>#DIV/0!</v>
      </c>
      <c r="AO329" s="612" t="e">
        <f>('4-VALORACIÓN DEL RIESGO'!AD64-AN329)</f>
        <v>#DIV/0!</v>
      </c>
      <c r="AP329" s="613" t="e">
        <f t="shared" ref="AP329" si="333">IF(AO329=5,"Catastrófico",IF(AO329=4,"Mayor",IF(AO329=3,"Moderado",IF(AO329=2,"Moderado",IF(AO329=1,"Moderado")))))</f>
        <v>#DIV/0!</v>
      </c>
      <c r="AQ329" s="614" t="e">
        <f t="shared" ref="AQ329" si="334">IF(OR(AND(AP329="Moderado",AL329="Rara Vez"),AND(AP329="Moderado",AL329="Improbable")),"Moderado",IF(OR(AND(AP329="Mayor",AL329="Improbable"),AND(AP329="Mayor",AL329="Rara Vez"),AND(AP329="Moderado",AL329="Probable"),AND(AP329="Moderado",AL329="Posible")),"Alto",IF(OR(AND(AP329="Moderado",AL329="Casi Seguro"),AND(AP329="Mayor",AL329="Posible"),AND(AP329="Mayor",AL329="Probable"),AND(AP329="Mayor",AL329="Casi Seguro")),"Extremo",IF(AP329="Catastrófico","Extremo"))))</f>
        <v>#DIV/0!</v>
      </c>
      <c r="AR329" s="614"/>
      <c r="AS329" s="615" t="s">
        <v>428</v>
      </c>
    </row>
    <row r="330" spans="2:45" s="60" customFormat="1" ht="30.75" hidden="1" thickBot="1" x14ac:dyDescent="0.3">
      <c r="B330" s="635"/>
      <c r="C330" s="427"/>
      <c r="D330" s="594"/>
      <c r="E330" s="594"/>
      <c r="F330" s="628"/>
      <c r="G330" s="628"/>
      <c r="H330" s="628"/>
      <c r="I330" s="628"/>
      <c r="J330" s="628"/>
      <c r="K330" s="628"/>
      <c r="L330" s="628"/>
      <c r="M330" s="599"/>
      <c r="N330" s="600" t="b">
        <f t="shared" si="188"/>
        <v>0</v>
      </c>
      <c r="O330" s="601"/>
      <c r="P330" s="600" t="b">
        <f t="shared" si="189"/>
        <v>0</v>
      </c>
      <c r="Q330" s="601"/>
      <c r="R330" s="600" t="b">
        <f t="shared" si="190"/>
        <v>0</v>
      </c>
      <c r="S330" s="601"/>
      <c r="T330" s="600" t="b">
        <f t="shared" si="191"/>
        <v>0</v>
      </c>
      <c r="U330" s="601"/>
      <c r="V330" s="600" t="b">
        <f t="shared" si="192"/>
        <v>0</v>
      </c>
      <c r="W330" s="601"/>
      <c r="X330" s="600" t="b">
        <f t="shared" si="193"/>
        <v>0</v>
      </c>
      <c r="Y330" s="601"/>
      <c r="Z330" s="600" t="b">
        <f t="shared" si="194"/>
        <v>0</v>
      </c>
      <c r="AA330" s="602">
        <f t="shared" si="195"/>
        <v>0</v>
      </c>
      <c r="AB330" s="603" t="str">
        <f t="shared" si="196"/>
        <v>Débil</v>
      </c>
      <c r="AC330" s="604"/>
      <c r="AD330" s="605" t="str">
        <f t="shared" si="197"/>
        <v>Débil</v>
      </c>
      <c r="AE330" s="606" t="str">
        <f t="shared" si="198"/>
        <v>0</v>
      </c>
      <c r="AF330" s="620"/>
      <c r="AG330" s="621"/>
      <c r="AH330" s="622"/>
      <c r="AI330" s="610"/>
      <c r="AJ330" s="611"/>
      <c r="AK330" s="611"/>
      <c r="AL330" s="611"/>
      <c r="AM330" s="610"/>
      <c r="AN330" s="623"/>
      <c r="AO330" s="623"/>
      <c r="AP330" s="613"/>
      <c r="AQ330" s="614"/>
      <c r="AR330" s="614"/>
      <c r="AS330" s="615"/>
    </row>
    <row r="331" spans="2:45" s="60" customFormat="1" ht="76.5" hidden="1" x14ac:dyDescent="0.25">
      <c r="B331" s="626" t="str">
        <f>'3-IDENTIFICACIÓN DEL RIESGO'!B120</f>
        <v>Gestión del Talento Humano</v>
      </c>
      <c r="C331" s="416" t="str">
        <f>'3-IDENTIFICACIÓN DEL RIESGO'!E120</f>
        <v>1. Subdirección de Talento Humano.
2. Secretaría General.</v>
      </c>
      <c r="D331" s="594" t="str">
        <f>'3-IDENTIFICACIÓN DEL RIESGO'!G120</f>
        <v>Posibilidad de ocurrencia de prevaricato por la vinculación de personal sin cumplimiento de requisitos mínimos en beneficio particular o de un tercero.</v>
      </c>
      <c r="E331" s="594"/>
      <c r="F331" s="628" t="s">
        <v>1699</v>
      </c>
      <c r="G331" s="628" t="s">
        <v>429</v>
      </c>
      <c r="H331" s="628" t="s">
        <v>1700</v>
      </c>
      <c r="I331" s="628" t="s">
        <v>1701</v>
      </c>
      <c r="J331" s="628" t="s">
        <v>470</v>
      </c>
      <c r="K331" s="628" t="s">
        <v>471</v>
      </c>
      <c r="L331" s="628" t="s">
        <v>1702</v>
      </c>
      <c r="M331" s="599" t="s">
        <v>100</v>
      </c>
      <c r="N331" s="600">
        <f t="shared" ref="N331" si="335">IF(M331="Asignado",15,IF(M331="NO asignado",0))</f>
        <v>15</v>
      </c>
      <c r="O331" s="601" t="s">
        <v>106</v>
      </c>
      <c r="P331" s="600">
        <f t="shared" ref="P331" si="336">IF(O331="Adecuado",15,IF(O331="Inadecuado",0))</f>
        <v>15</v>
      </c>
      <c r="Q331" s="601" t="s">
        <v>109</v>
      </c>
      <c r="R331" s="600">
        <f t="shared" ref="R331" si="337">IF(Q331="Oportuna",15,IF(Q331="Inoportuna",0))</f>
        <v>15</v>
      </c>
      <c r="S331" s="601" t="s">
        <v>113</v>
      </c>
      <c r="T331" s="600">
        <f t="shared" ref="T331" si="338">IF(S331="Prevenir",15,IF(S331="Detectar",10,IF(S331="No es un control",0)))</f>
        <v>10</v>
      </c>
      <c r="U331" s="601" t="s">
        <v>116</v>
      </c>
      <c r="V331" s="600">
        <f t="shared" ref="V331" si="339">IF(U331="Confiable",15,IF(U331="No confiable",0))</f>
        <v>15</v>
      </c>
      <c r="W331" s="601" t="s">
        <v>119</v>
      </c>
      <c r="X331" s="600">
        <f t="shared" ref="X331" si="340">IF(W331="Se investigan oportunamente",15,IF(W331="No se investigan oportunamente",0))</f>
        <v>15</v>
      </c>
      <c r="Y331" s="601" t="s">
        <v>122</v>
      </c>
      <c r="Z331" s="600">
        <f t="shared" si="194"/>
        <v>10</v>
      </c>
      <c r="AA331" s="602">
        <f t="shared" si="195"/>
        <v>95</v>
      </c>
      <c r="AB331" s="603" t="str">
        <f t="shared" si="196"/>
        <v>Moderado</v>
      </c>
      <c r="AC331" s="604" t="s">
        <v>97</v>
      </c>
      <c r="AD331" s="605" t="str">
        <f t="shared" si="197"/>
        <v>Moderado</v>
      </c>
      <c r="AE331" s="606" t="str">
        <f t="shared" si="198"/>
        <v>50</v>
      </c>
      <c r="AF331" s="607">
        <v>1</v>
      </c>
      <c r="AG331" s="608">
        <f t="shared" ref="AG331" si="341">(AE331+AE332)/AF331</f>
        <v>50</v>
      </c>
      <c r="AH331" s="609" t="str">
        <f t="shared" ref="AH331" si="342">IF(AG331&lt;50,"Débil",IF(AG331&lt;=99,"Moderado",IF(AG331=100,"Fuerte",IF(AG331="","ERROR"))))</f>
        <v>Moderado</v>
      </c>
      <c r="AI331" s="610" t="s">
        <v>144</v>
      </c>
      <c r="AJ331" s="611">
        <f t="shared" ref="AJ331" si="343">IF(AH331="Débil",0,IF(AND(AH331="Moderado",AI331="Directamente"),1,IF(AND(AH331="Moderado",AI331="No disminuye"),0,IF(AND(AH331="Fuerte",AI331="Directamente"),2,IF(AND(AH331="Fuerte",AI331="No disminuye"),0)))))</f>
        <v>1</v>
      </c>
      <c r="AK331" s="611">
        <f>('4-VALORACIÓN DEL RIESGO'!H65-AJ331)</f>
        <v>0</v>
      </c>
      <c r="AL331" s="611" t="str">
        <f t="shared" ref="AL331" si="344">IF(AK331=5,"Casi Seguro",IF(AK331=4,"Probable",IF(AK331=3,"Posible",IF(AK331=2,"Improbable",IF(AK331=1,"Rara Vez",IF(AK331=0,"Rara Vez",IF(AK331&lt;0,"Rara Vez")))))))</f>
        <v>Rara Vez</v>
      </c>
      <c r="AM331" s="610" t="s">
        <v>144</v>
      </c>
      <c r="AN331" s="612">
        <f t="shared" ref="AN331" si="345">IF(AH331="Débil",0,IF(AND(AH331="Moderado",AM331="Directamente"),1,IF(AND(AH331="Moderado",AM331="Indirectamente"),0,IF(AND(AH331="Moderado",AM331="No disminuye"),0,IF(AND(AH331="Fuerte",AM331="Directamente"),2,IF(AND(AH331="Fuerte",AM331="Indirectamente"),1,IF(AND(AH331="Fuerte",AM331="No disminuye"),0)))))))</f>
        <v>1</v>
      </c>
      <c r="AO331" s="612">
        <f>('4-VALORACIÓN DEL RIESGO'!AD65-AN331)</f>
        <v>3</v>
      </c>
      <c r="AP331" s="613" t="str">
        <f t="shared" ref="AP331" si="346">IF(AO331=5,"Catastrófico",IF(AO331=4,"Mayor",IF(AO331=3,"Moderado",IF(AO331=2,"Moderado",IF(AO331=1,"Moderado")))))</f>
        <v>Moderado</v>
      </c>
      <c r="AQ331" s="614" t="str">
        <f t="shared" ref="AQ331" si="347">IF(OR(AND(AP331="Moderado",AL331="Rara Vez"),AND(AP331="Moderado",AL331="Improbable")),"Moderado",IF(OR(AND(AP331="Mayor",AL331="Improbable"),AND(AP331="Mayor",AL331="Rara Vez"),AND(AP331="Moderado",AL331="Probable"),AND(AP331="Moderado",AL331="Posible")),"Alto",IF(OR(AND(AP331="Moderado",AL331="Casi Seguro"),AND(AP331="Mayor",AL331="Posible"),AND(AP331="Mayor",AL331="Probable"),AND(AP331="Mayor",AL331="Casi Seguro")),"Extremo",IF(AP331="Catastrófico","Extremo"))))</f>
        <v>Moderado</v>
      </c>
      <c r="AR331" s="614"/>
      <c r="AS331" s="615" t="s">
        <v>428</v>
      </c>
    </row>
    <row r="332" spans="2:45" s="60" customFormat="1" ht="30" hidden="1" x14ac:dyDescent="0.25">
      <c r="B332" s="629"/>
      <c r="C332" s="423"/>
      <c r="D332" s="594"/>
      <c r="E332" s="594"/>
      <c r="F332" s="628"/>
      <c r="G332" s="628"/>
      <c r="H332" s="721"/>
      <c r="I332" s="628"/>
      <c r="J332" s="628"/>
      <c r="K332" s="628"/>
      <c r="L332" s="628"/>
      <c r="M332" s="599"/>
      <c r="N332" s="600" t="b">
        <f t="shared" si="188"/>
        <v>0</v>
      </c>
      <c r="O332" s="601"/>
      <c r="P332" s="600" t="b">
        <f t="shared" si="189"/>
        <v>0</v>
      </c>
      <c r="Q332" s="601"/>
      <c r="R332" s="600" t="b">
        <f t="shared" si="190"/>
        <v>0</v>
      </c>
      <c r="S332" s="601"/>
      <c r="T332" s="600" t="b">
        <f t="shared" si="191"/>
        <v>0</v>
      </c>
      <c r="U332" s="601"/>
      <c r="V332" s="600" t="b">
        <f t="shared" si="192"/>
        <v>0</v>
      </c>
      <c r="W332" s="601"/>
      <c r="X332" s="600" t="b">
        <f t="shared" si="193"/>
        <v>0</v>
      </c>
      <c r="Y332" s="601"/>
      <c r="Z332" s="600" t="b">
        <f t="shared" si="194"/>
        <v>0</v>
      </c>
      <c r="AA332" s="602">
        <f t="shared" si="195"/>
        <v>0</v>
      </c>
      <c r="AB332" s="603" t="str">
        <f t="shared" si="196"/>
        <v>Débil</v>
      </c>
      <c r="AC332" s="604"/>
      <c r="AD332" s="605" t="str">
        <f t="shared" si="197"/>
        <v>Débil</v>
      </c>
      <c r="AE332" s="606" t="str">
        <f t="shared" si="198"/>
        <v>0</v>
      </c>
      <c r="AF332" s="620"/>
      <c r="AG332" s="621"/>
      <c r="AH332" s="622"/>
      <c r="AI332" s="610"/>
      <c r="AJ332" s="611"/>
      <c r="AK332" s="611"/>
      <c r="AL332" s="611"/>
      <c r="AM332" s="610"/>
      <c r="AN332" s="623"/>
      <c r="AO332" s="623"/>
      <c r="AP332" s="613"/>
      <c r="AQ332" s="614"/>
      <c r="AR332" s="614"/>
      <c r="AS332" s="615"/>
    </row>
    <row r="333" spans="2:45" s="60" customFormat="1" ht="30" hidden="1" x14ac:dyDescent="0.25">
      <c r="B333" s="629"/>
      <c r="C333" s="423"/>
      <c r="D333" s="594" t="str">
        <f>'3-IDENTIFICACIÓN DEL RIESGO'!G122</f>
        <v>Riesgo 2</v>
      </c>
      <c r="E333" s="594"/>
      <c r="F333" s="628"/>
      <c r="G333" s="628"/>
      <c r="H333" s="720"/>
      <c r="I333" s="628"/>
      <c r="J333" s="628"/>
      <c r="K333" s="628"/>
      <c r="L333" s="628"/>
      <c r="M333" s="599"/>
      <c r="N333" s="600" t="b">
        <f t="shared" si="188"/>
        <v>0</v>
      </c>
      <c r="O333" s="601"/>
      <c r="P333" s="600" t="b">
        <f t="shared" si="189"/>
        <v>0</v>
      </c>
      <c r="Q333" s="601"/>
      <c r="R333" s="600" t="b">
        <f t="shared" si="190"/>
        <v>0</v>
      </c>
      <c r="S333" s="601"/>
      <c r="T333" s="600" t="b">
        <f t="shared" si="191"/>
        <v>0</v>
      </c>
      <c r="U333" s="601"/>
      <c r="V333" s="600" t="b">
        <f t="shared" si="192"/>
        <v>0</v>
      </c>
      <c r="W333" s="601"/>
      <c r="X333" s="600" t="b">
        <f t="shared" si="193"/>
        <v>0</v>
      </c>
      <c r="Y333" s="601"/>
      <c r="Z333" s="600" t="b">
        <f t="shared" si="194"/>
        <v>0</v>
      </c>
      <c r="AA333" s="602">
        <f t="shared" si="195"/>
        <v>0</v>
      </c>
      <c r="AB333" s="603" t="str">
        <f t="shared" si="196"/>
        <v>Débil</v>
      </c>
      <c r="AC333" s="604"/>
      <c r="AD333" s="605" t="str">
        <f t="shared" si="197"/>
        <v>Débil</v>
      </c>
      <c r="AE333" s="606" t="str">
        <f t="shared" si="198"/>
        <v>0</v>
      </c>
      <c r="AF333" s="607">
        <v>1</v>
      </c>
      <c r="AG333" s="608">
        <f t="shared" ref="AG333" si="348">(AE333+AE334)/AF333</f>
        <v>0</v>
      </c>
      <c r="AH333" s="609" t="str">
        <f t="shared" ref="AH333" si="349">IF(AG333&lt;50,"Débil",IF(AG333&lt;=99,"Moderado",IF(AG333=100,"Fuerte",IF(AG333="","ERROR"))))</f>
        <v>Débil</v>
      </c>
      <c r="AI333" s="610" t="s">
        <v>144</v>
      </c>
      <c r="AJ333" s="611">
        <f t="shared" ref="AJ333" si="350">IF(AH333="Débil",0,IF(AND(AH333="Moderado",AI333="Directamente"),1,IF(AND(AH333="Moderado",AI333="No disminuye"),0,IF(AND(AH333="Fuerte",AI333="Directamente"),2,IF(AND(AH333="Fuerte",AI333="No disminuye"),0)))))</f>
        <v>0</v>
      </c>
      <c r="AK333" s="611">
        <f>('4-VALORACIÓN DEL RIESGO'!H66-AJ333)</f>
        <v>0</v>
      </c>
      <c r="AL333" s="611" t="str">
        <f t="shared" ref="AL333" si="351">IF(AK333=5,"Casi Seguro",IF(AK333=4,"Probable",IF(AK333=3,"Posible",IF(AK333=2,"Improbable",IF(AK333=1,"Rara Vez",IF(AK333=0,"Rara Vez",IF(AK333&lt;0,"Rara Vez")))))))</f>
        <v>Rara Vez</v>
      </c>
      <c r="AM333" s="610" t="s">
        <v>144</v>
      </c>
      <c r="AN333" s="612">
        <f t="shared" ref="AN333" si="352">IF(AH333="Débil",0,IF(AND(AH333="Moderado",AM333="Directamente"),1,IF(AND(AH333="Moderado",AM333="Indirectamente"),0,IF(AND(AH333="Moderado",AM333="No disminuye"),0,IF(AND(AH333="Fuerte",AM333="Directamente"),2,IF(AND(AH333="Fuerte",AM333="Indirectamente"),1,IF(AND(AH333="Fuerte",AM333="No disminuye"),0)))))))</f>
        <v>0</v>
      </c>
      <c r="AO333" s="612">
        <f>('4-VALORACIÓN DEL RIESGO'!AD66-AN333)</f>
        <v>3</v>
      </c>
      <c r="AP333" s="613" t="str">
        <f t="shared" ref="AP333" si="353">IF(AO333=5,"Catastrófico",IF(AO333=4,"Mayor",IF(AO333=3,"Moderado",IF(AO333=2,"Moderado",IF(AO333=1,"Moderado")))))</f>
        <v>Moderado</v>
      </c>
      <c r="AQ333" s="614" t="str">
        <f t="shared" ref="AQ333" si="354">IF(OR(AND(AP333="Moderado",AL333="Rara Vez"),AND(AP333="Moderado",AL333="Improbable")),"Moderado",IF(OR(AND(AP333="Mayor",AL333="Improbable"),AND(AP333="Mayor",AL333="Rara Vez"),AND(AP333="Moderado",AL333="Probable"),AND(AP333="Moderado",AL333="Posible")),"Alto",IF(OR(AND(AP333="Moderado",AL333="Casi Seguro"),AND(AP333="Mayor",AL333="Posible"),AND(AP333="Mayor",AL333="Probable"),AND(AP333="Mayor",AL333="Casi Seguro")),"Extremo",IF(AP333="Catastrófico","Extremo"))))</f>
        <v>Moderado</v>
      </c>
      <c r="AR333" s="614"/>
      <c r="AS333" s="615" t="s">
        <v>428</v>
      </c>
    </row>
    <row r="334" spans="2:45" s="60" customFormat="1" ht="30.75" hidden="1" thickBot="1" x14ac:dyDescent="0.3">
      <c r="B334" s="629"/>
      <c r="C334" s="423"/>
      <c r="D334" s="594"/>
      <c r="E334" s="594"/>
      <c r="F334" s="628"/>
      <c r="G334" s="628"/>
      <c r="H334" s="628"/>
      <c r="I334" s="628"/>
      <c r="J334" s="628"/>
      <c r="K334" s="628"/>
      <c r="L334" s="628"/>
      <c r="M334" s="599"/>
      <c r="N334" s="600" t="b">
        <f t="shared" si="188"/>
        <v>0</v>
      </c>
      <c r="O334" s="601"/>
      <c r="P334" s="600" t="b">
        <f t="shared" si="189"/>
        <v>0</v>
      </c>
      <c r="Q334" s="601"/>
      <c r="R334" s="600" t="b">
        <f t="shared" si="190"/>
        <v>0</v>
      </c>
      <c r="S334" s="601"/>
      <c r="T334" s="600" t="b">
        <f t="shared" si="191"/>
        <v>0</v>
      </c>
      <c r="U334" s="601"/>
      <c r="V334" s="600" t="b">
        <f t="shared" si="192"/>
        <v>0</v>
      </c>
      <c r="W334" s="601"/>
      <c r="X334" s="600" t="b">
        <f t="shared" si="193"/>
        <v>0</v>
      </c>
      <c r="Y334" s="601"/>
      <c r="Z334" s="600" t="b">
        <f t="shared" si="194"/>
        <v>0</v>
      </c>
      <c r="AA334" s="602">
        <f t="shared" si="195"/>
        <v>0</v>
      </c>
      <c r="AB334" s="603" t="str">
        <f t="shared" si="196"/>
        <v>Débil</v>
      </c>
      <c r="AC334" s="604"/>
      <c r="AD334" s="605" t="str">
        <f t="shared" si="197"/>
        <v>Débil</v>
      </c>
      <c r="AE334" s="606" t="str">
        <f t="shared" si="198"/>
        <v>0</v>
      </c>
      <c r="AF334" s="620"/>
      <c r="AG334" s="621"/>
      <c r="AH334" s="622"/>
      <c r="AI334" s="610"/>
      <c r="AJ334" s="611"/>
      <c r="AK334" s="611"/>
      <c r="AL334" s="611"/>
      <c r="AM334" s="610"/>
      <c r="AN334" s="623"/>
      <c r="AO334" s="623"/>
      <c r="AP334" s="613"/>
      <c r="AQ334" s="614"/>
      <c r="AR334" s="614"/>
      <c r="AS334" s="615"/>
    </row>
    <row r="335" spans="2:45" s="60" customFormat="1" ht="30" hidden="1" x14ac:dyDescent="0.25">
      <c r="B335" s="629"/>
      <c r="C335" s="423"/>
      <c r="D335" s="594" t="str">
        <f>'3-IDENTIFICACIÓN DEL RIESGO'!G124</f>
        <v>Riesgo 3</v>
      </c>
      <c r="E335" s="594"/>
      <c r="F335" s="628"/>
      <c r="G335" s="628"/>
      <c r="H335" s="628"/>
      <c r="I335" s="628"/>
      <c r="J335" s="628"/>
      <c r="K335" s="628"/>
      <c r="L335" s="628"/>
      <c r="M335" s="599"/>
      <c r="N335" s="600" t="b">
        <f t="shared" si="188"/>
        <v>0</v>
      </c>
      <c r="O335" s="601"/>
      <c r="P335" s="600" t="b">
        <f t="shared" si="189"/>
        <v>0</v>
      </c>
      <c r="Q335" s="601"/>
      <c r="R335" s="600" t="b">
        <f t="shared" si="190"/>
        <v>0</v>
      </c>
      <c r="S335" s="601"/>
      <c r="T335" s="600" t="b">
        <f t="shared" si="191"/>
        <v>0</v>
      </c>
      <c r="U335" s="601"/>
      <c r="V335" s="600" t="b">
        <f t="shared" si="192"/>
        <v>0</v>
      </c>
      <c r="W335" s="601"/>
      <c r="X335" s="600" t="b">
        <f t="shared" si="193"/>
        <v>0</v>
      </c>
      <c r="Y335" s="601"/>
      <c r="Z335" s="600" t="b">
        <f t="shared" si="194"/>
        <v>0</v>
      </c>
      <c r="AA335" s="602">
        <f t="shared" si="195"/>
        <v>0</v>
      </c>
      <c r="AB335" s="603" t="str">
        <f t="shared" si="196"/>
        <v>Débil</v>
      </c>
      <c r="AC335" s="604"/>
      <c r="AD335" s="605" t="str">
        <f t="shared" si="197"/>
        <v>Débil</v>
      </c>
      <c r="AE335" s="606" t="str">
        <f t="shared" si="198"/>
        <v>0</v>
      </c>
      <c r="AF335" s="607">
        <v>1</v>
      </c>
      <c r="AG335" s="608">
        <f t="shared" ref="AG335" si="355">(AE335+AE336)/AF335</f>
        <v>0</v>
      </c>
      <c r="AH335" s="609" t="str">
        <f t="shared" ref="AH335" si="356">IF(AG335&lt;50,"Débil",IF(AG335&lt;=99,"Moderado",IF(AG335=100,"Fuerte",IF(AG335="","ERROR"))))</f>
        <v>Débil</v>
      </c>
      <c r="AI335" s="610" t="s">
        <v>146</v>
      </c>
      <c r="AJ335" s="611">
        <f t="shared" ref="AJ335" si="357">IF(AH335="Débil",0,IF(AND(AH335="Moderado",AI335="Directamente"),1,IF(AND(AH335="Moderado",AI335="No disminuye"),0,IF(AND(AH335="Fuerte",AI335="Directamente"),2,IF(AND(AH335="Fuerte",AI335="No disminuye"),0)))))</f>
        <v>0</v>
      </c>
      <c r="AK335" s="611">
        <f>('4-VALORACIÓN DEL RIESGO'!H67-AJ335)</f>
        <v>0</v>
      </c>
      <c r="AL335" s="611" t="str">
        <f t="shared" ref="AL335" si="358">IF(AK335=5,"Casi Seguro",IF(AK335=4,"Probable",IF(AK335=3,"Posible",IF(AK335=2,"Improbable",IF(AK335=1,"Rara Vez",IF(AK335=0,"Rara Vez",IF(AK335&lt;0,"Rara Vez")))))))</f>
        <v>Rara Vez</v>
      </c>
      <c r="AM335" s="610" t="s">
        <v>144</v>
      </c>
      <c r="AN335" s="612">
        <f t="shared" ref="AN335" si="359">IF(AH335="Débil",0,IF(AND(AH335="Moderado",AM335="Directamente"),1,IF(AND(AH335="Moderado",AM335="Indirectamente"),0,IF(AND(AH335="Moderado",AM335="No disminuye"),0,IF(AND(AH335="Fuerte",AM335="Directamente"),2,IF(AND(AH335="Fuerte",AM335="Indirectamente"),1,IF(AND(AH335="Fuerte",AM335="No disminuye"),0)))))))</f>
        <v>0</v>
      </c>
      <c r="AO335" s="612">
        <f>('4-VALORACIÓN DEL RIESGO'!AD67-AN335)</f>
        <v>3</v>
      </c>
      <c r="AP335" s="613" t="str">
        <f t="shared" ref="AP335" si="360">IF(AO335=5,"Catastrófico",IF(AO335=4,"Mayor",IF(AO335=3,"Moderado",IF(AO335=2,"Moderado",IF(AO335=1,"Moderado")))))</f>
        <v>Moderado</v>
      </c>
      <c r="AQ335" s="614" t="str">
        <f t="shared" ref="AQ335" si="361">IF(OR(AND(AP335="Moderado",AL335="Rara Vez"),AND(AP335="Moderado",AL335="Improbable")),"Moderado",IF(OR(AND(AP335="Mayor",AL335="Improbable"),AND(AP335="Mayor",AL335="Rara Vez"),AND(AP335="Moderado",AL335="Probable"),AND(AP335="Moderado",AL335="Posible")),"Alto",IF(OR(AND(AP335="Moderado",AL335="Casi Seguro"),AND(AP335="Mayor",AL335="Posible"),AND(AP335="Mayor",AL335="Probable"),AND(AP335="Mayor",AL335="Casi Seguro")),"Extremo",IF(AP335="Catastrófico","Extremo"))))</f>
        <v>Moderado</v>
      </c>
      <c r="AR335" s="614"/>
      <c r="AS335" s="615" t="s">
        <v>428</v>
      </c>
    </row>
    <row r="336" spans="2:45" s="60" customFormat="1" ht="30" hidden="1" x14ac:dyDescent="0.25">
      <c r="B336" s="629"/>
      <c r="C336" s="423"/>
      <c r="D336" s="594"/>
      <c r="E336" s="594"/>
      <c r="F336" s="628"/>
      <c r="G336" s="628"/>
      <c r="H336" s="628"/>
      <c r="I336" s="628"/>
      <c r="J336" s="628"/>
      <c r="K336" s="628"/>
      <c r="L336" s="628"/>
      <c r="M336" s="599"/>
      <c r="N336" s="600" t="b">
        <f t="shared" si="188"/>
        <v>0</v>
      </c>
      <c r="O336" s="601"/>
      <c r="P336" s="600" t="b">
        <f t="shared" si="189"/>
        <v>0</v>
      </c>
      <c r="Q336" s="601"/>
      <c r="R336" s="600" t="b">
        <f t="shared" si="190"/>
        <v>0</v>
      </c>
      <c r="S336" s="601"/>
      <c r="T336" s="600" t="b">
        <f t="shared" si="191"/>
        <v>0</v>
      </c>
      <c r="U336" s="601"/>
      <c r="V336" s="600" t="b">
        <f t="shared" si="192"/>
        <v>0</v>
      </c>
      <c r="W336" s="601"/>
      <c r="X336" s="600" t="b">
        <f t="shared" si="193"/>
        <v>0</v>
      </c>
      <c r="Y336" s="601"/>
      <c r="Z336" s="600" t="b">
        <f t="shared" si="194"/>
        <v>0</v>
      </c>
      <c r="AA336" s="602">
        <f t="shared" si="195"/>
        <v>0</v>
      </c>
      <c r="AB336" s="603" t="str">
        <f t="shared" si="196"/>
        <v>Débil</v>
      </c>
      <c r="AC336" s="604"/>
      <c r="AD336" s="605" t="str">
        <f t="shared" si="197"/>
        <v>Débil</v>
      </c>
      <c r="AE336" s="606" t="str">
        <f t="shared" si="198"/>
        <v>0</v>
      </c>
      <c r="AF336" s="620">
        <v>1</v>
      </c>
      <c r="AG336" s="621"/>
      <c r="AH336" s="622"/>
      <c r="AI336" s="610" t="s">
        <v>146</v>
      </c>
      <c r="AJ336" s="611"/>
      <c r="AK336" s="611"/>
      <c r="AL336" s="611"/>
      <c r="AM336" s="610" t="s">
        <v>144</v>
      </c>
      <c r="AN336" s="623"/>
      <c r="AO336" s="623"/>
      <c r="AP336" s="613"/>
      <c r="AQ336" s="614"/>
      <c r="AR336" s="614"/>
      <c r="AS336" s="615"/>
    </row>
    <row r="337" spans="2:45" s="60" customFormat="1" ht="30" hidden="1" x14ac:dyDescent="0.25">
      <c r="B337" s="629"/>
      <c r="C337" s="423"/>
      <c r="D337" s="594" t="str">
        <f>'3-IDENTIFICACIÓN DEL RIESGO'!G126</f>
        <v>Riesgo 4</v>
      </c>
      <c r="E337" s="594"/>
      <c r="F337" s="628"/>
      <c r="G337" s="628"/>
      <c r="H337" s="628"/>
      <c r="I337" s="628"/>
      <c r="J337" s="628"/>
      <c r="K337" s="628"/>
      <c r="L337" s="628"/>
      <c r="M337" s="599"/>
      <c r="N337" s="600" t="b">
        <f t="shared" si="188"/>
        <v>0</v>
      </c>
      <c r="O337" s="601"/>
      <c r="P337" s="600" t="b">
        <f t="shared" si="189"/>
        <v>0</v>
      </c>
      <c r="Q337" s="601"/>
      <c r="R337" s="600" t="b">
        <f t="shared" si="190"/>
        <v>0</v>
      </c>
      <c r="S337" s="601"/>
      <c r="T337" s="600" t="b">
        <f t="shared" si="191"/>
        <v>0</v>
      </c>
      <c r="U337" s="601"/>
      <c r="V337" s="600" t="b">
        <f t="shared" si="192"/>
        <v>0</v>
      </c>
      <c r="W337" s="601"/>
      <c r="X337" s="600" t="b">
        <f t="shared" si="193"/>
        <v>0</v>
      </c>
      <c r="Y337" s="601"/>
      <c r="Z337" s="600" t="b">
        <f t="shared" si="194"/>
        <v>0</v>
      </c>
      <c r="AA337" s="602">
        <f t="shared" si="195"/>
        <v>0</v>
      </c>
      <c r="AB337" s="603" t="str">
        <f t="shared" si="196"/>
        <v>Débil</v>
      </c>
      <c r="AC337" s="604"/>
      <c r="AD337" s="605" t="str">
        <f t="shared" si="197"/>
        <v>Débil</v>
      </c>
      <c r="AE337" s="606" t="str">
        <f t="shared" si="198"/>
        <v>0</v>
      </c>
      <c r="AF337" s="607"/>
      <c r="AG337" s="608" t="e">
        <f t="shared" ref="AG337" si="362">(AE337+AE338)/AF337</f>
        <v>#DIV/0!</v>
      </c>
      <c r="AH337" s="609" t="e">
        <f t="shared" ref="AH337" si="363">IF(AG337&lt;50,"Débil",IF(AG337&lt;=99,"Moderado",IF(AG337=100,"Fuerte",IF(AG337="","ERROR"))))</f>
        <v>#DIV/0!</v>
      </c>
      <c r="AI337" s="610"/>
      <c r="AJ337" s="611" t="e">
        <f t="shared" ref="AJ337" si="364">IF(AH337="Débil",0,IF(AND(AH337="Moderado",AI337="Directamente"),1,IF(AND(AH337="Moderado",AI337="No disminuye"),0,IF(AND(AH337="Fuerte",AI337="Directamente"),2,IF(AND(AH337="Fuerte",AI337="No disminuye"),0)))))</f>
        <v>#DIV/0!</v>
      </c>
      <c r="AK337" s="611" t="e">
        <f>('4-VALORACIÓN DEL RIESGO'!H68-AJ337)</f>
        <v>#DIV/0!</v>
      </c>
      <c r="AL337" s="611" t="e">
        <f t="shared" ref="AL337" si="365">IF(AK337=5,"Casi Seguro",IF(AK337=4,"Probable",IF(AK337=3,"Posible",IF(AK337=2,"Improbable",IF(AK337=1,"Rara Vez",IF(AK337=0,"Rara Vez",IF(AK337&lt;0,"Rara Vez")))))))</f>
        <v>#DIV/0!</v>
      </c>
      <c r="AM337" s="610"/>
      <c r="AN337" s="612" t="e">
        <f t="shared" ref="AN337" si="366">IF(AH337="Débil",0,IF(AND(AH337="Moderado",AM337="Directamente"),1,IF(AND(AH337="Moderado",AM337="Indirectamente"),0,IF(AND(AH337="Moderado",AM337="No disminuye"),0,IF(AND(AH337="Fuerte",AM337="Directamente"),2,IF(AND(AH337="Fuerte",AM337="Indirectamente"),1,IF(AND(AH337="Fuerte",AM337="No disminuye"),0)))))))</f>
        <v>#DIV/0!</v>
      </c>
      <c r="AO337" s="612" t="e">
        <f>('4-VALORACIÓN DEL RIESGO'!AD68-AN337)</f>
        <v>#DIV/0!</v>
      </c>
      <c r="AP337" s="613" t="e">
        <f t="shared" ref="AP337" si="367">IF(AO337=5,"Catastrófico",IF(AO337=4,"Mayor",IF(AO337=3,"Moderado",IF(AO337=2,"Moderado",IF(AO337=1,"Moderado")))))</f>
        <v>#DIV/0!</v>
      </c>
      <c r="AQ337" s="614" t="e">
        <f t="shared" ref="AQ337" si="368">IF(OR(AND(AP337="Moderado",AL337="Rara Vez"),AND(AP337="Moderado",AL337="Improbable")),"Moderado",IF(OR(AND(AP337="Mayor",AL337="Improbable"),AND(AP337="Mayor",AL337="Rara Vez"),AND(AP337="Moderado",AL337="Probable"),AND(AP337="Moderado",AL337="Posible")),"Alto",IF(OR(AND(AP337="Moderado",AL337="Casi Seguro"),AND(AP337="Mayor",AL337="Posible"),AND(AP337="Mayor",AL337="Probable"),AND(AP337="Mayor",AL337="Casi Seguro")),"Extremo",IF(AP337="Catastrófico","Extremo"))))</f>
        <v>#DIV/0!</v>
      </c>
      <c r="AR337" s="614"/>
      <c r="AS337" s="615" t="s">
        <v>428</v>
      </c>
    </row>
    <row r="338" spans="2:45" s="60" customFormat="1" ht="30.75" hidden="1" thickBot="1" x14ac:dyDescent="0.3">
      <c r="B338" s="629"/>
      <c r="C338" s="423"/>
      <c r="D338" s="594"/>
      <c r="E338" s="594"/>
      <c r="F338" s="628"/>
      <c r="G338" s="628"/>
      <c r="H338" s="628"/>
      <c r="I338" s="628"/>
      <c r="J338" s="628"/>
      <c r="K338" s="628"/>
      <c r="L338" s="628"/>
      <c r="M338" s="599"/>
      <c r="N338" s="600" t="b">
        <f t="shared" si="188"/>
        <v>0</v>
      </c>
      <c r="O338" s="601"/>
      <c r="P338" s="600" t="b">
        <f t="shared" si="189"/>
        <v>0</v>
      </c>
      <c r="Q338" s="601"/>
      <c r="R338" s="600" t="b">
        <f t="shared" si="190"/>
        <v>0</v>
      </c>
      <c r="S338" s="601"/>
      <c r="T338" s="600" t="b">
        <f t="shared" si="191"/>
        <v>0</v>
      </c>
      <c r="U338" s="601"/>
      <c r="V338" s="600" t="b">
        <f t="shared" si="192"/>
        <v>0</v>
      </c>
      <c r="W338" s="601"/>
      <c r="X338" s="600" t="b">
        <f t="shared" si="193"/>
        <v>0</v>
      </c>
      <c r="Y338" s="601"/>
      <c r="Z338" s="600" t="b">
        <f t="shared" si="194"/>
        <v>0</v>
      </c>
      <c r="AA338" s="602">
        <f t="shared" si="195"/>
        <v>0</v>
      </c>
      <c r="AB338" s="603" t="str">
        <f t="shared" si="196"/>
        <v>Débil</v>
      </c>
      <c r="AC338" s="604"/>
      <c r="AD338" s="605" t="str">
        <f t="shared" si="197"/>
        <v>Débil</v>
      </c>
      <c r="AE338" s="606" t="str">
        <f t="shared" si="198"/>
        <v>0</v>
      </c>
      <c r="AF338" s="620"/>
      <c r="AG338" s="621"/>
      <c r="AH338" s="622"/>
      <c r="AI338" s="610"/>
      <c r="AJ338" s="611"/>
      <c r="AK338" s="611"/>
      <c r="AL338" s="611"/>
      <c r="AM338" s="610"/>
      <c r="AN338" s="623"/>
      <c r="AO338" s="623"/>
      <c r="AP338" s="613"/>
      <c r="AQ338" s="614"/>
      <c r="AR338" s="614"/>
      <c r="AS338" s="615"/>
    </row>
    <row r="339" spans="2:45" s="60" customFormat="1" ht="30" hidden="1" x14ac:dyDescent="0.25">
      <c r="B339" s="629"/>
      <c r="C339" s="423"/>
      <c r="D339" s="594" t="str">
        <f>'3-IDENTIFICACIÓN DEL RIESGO'!G128</f>
        <v>Riesgo 5</v>
      </c>
      <c r="E339" s="594"/>
      <c r="F339" s="628"/>
      <c r="G339" s="628"/>
      <c r="H339" s="628"/>
      <c r="I339" s="628"/>
      <c r="J339" s="628"/>
      <c r="K339" s="628"/>
      <c r="L339" s="628"/>
      <c r="M339" s="599"/>
      <c r="N339" s="600" t="b">
        <f t="shared" si="188"/>
        <v>0</v>
      </c>
      <c r="O339" s="601"/>
      <c r="P339" s="600" t="b">
        <f t="shared" si="189"/>
        <v>0</v>
      </c>
      <c r="Q339" s="601"/>
      <c r="R339" s="600" t="b">
        <f t="shared" si="190"/>
        <v>0</v>
      </c>
      <c r="S339" s="601"/>
      <c r="T339" s="600" t="b">
        <f t="shared" si="191"/>
        <v>0</v>
      </c>
      <c r="U339" s="601"/>
      <c r="V339" s="600" t="b">
        <f t="shared" si="192"/>
        <v>0</v>
      </c>
      <c r="W339" s="601"/>
      <c r="X339" s="600" t="b">
        <f t="shared" si="193"/>
        <v>0</v>
      </c>
      <c r="Y339" s="601"/>
      <c r="Z339" s="600" t="b">
        <f t="shared" si="194"/>
        <v>0</v>
      </c>
      <c r="AA339" s="602">
        <f t="shared" si="195"/>
        <v>0</v>
      </c>
      <c r="AB339" s="603" t="str">
        <f t="shared" si="196"/>
        <v>Débil</v>
      </c>
      <c r="AC339" s="604"/>
      <c r="AD339" s="605" t="str">
        <f t="shared" si="197"/>
        <v>Débil</v>
      </c>
      <c r="AE339" s="606" t="str">
        <f t="shared" si="198"/>
        <v>0</v>
      </c>
      <c r="AF339" s="607"/>
      <c r="AG339" s="608" t="e">
        <f t="shared" ref="AG339" si="369">(AE339+AE340)/AF339</f>
        <v>#DIV/0!</v>
      </c>
      <c r="AH339" s="609" t="e">
        <f t="shared" ref="AH339" si="370">IF(AG339&lt;50,"Débil",IF(AG339&lt;=99,"Moderado",IF(AG339=100,"Fuerte",IF(AG339="","ERROR"))))</f>
        <v>#DIV/0!</v>
      </c>
      <c r="AI339" s="610"/>
      <c r="AJ339" s="611" t="e">
        <f t="shared" ref="AJ339" si="371">IF(AH339="Débil",0,IF(AND(AH339="Moderado",AI339="Directamente"),1,IF(AND(AH339="Moderado",AI339="No disminuye"),0,IF(AND(AH339="Fuerte",AI339="Directamente"),2,IF(AND(AH339="Fuerte",AI339="No disminuye"),0)))))</f>
        <v>#DIV/0!</v>
      </c>
      <c r="AK339" s="611" t="e">
        <f>('4-VALORACIÓN DEL RIESGO'!H69-AJ339)</f>
        <v>#DIV/0!</v>
      </c>
      <c r="AL339" s="611" t="e">
        <f t="shared" ref="AL339" si="372">IF(AK339=5,"Casi Seguro",IF(AK339=4,"Probable",IF(AK339=3,"Posible",IF(AK339=2,"Improbable",IF(AK339=1,"Rara Vez",IF(AK339=0,"Rara Vez",IF(AK339&lt;0,"Rara Vez")))))))</f>
        <v>#DIV/0!</v>
      </c>
      <c r="AM339" s="610"/>
      <c r="AN339" s="612" t="e">
        <f t="shared" ref="AN339" si="373">IF(AH339="Débil",0,IF(AND(AH339="Moderado",AM339="Directamente"),1,IF(AND(AH339="Moderado",AM339="Indirectamente"),0,IF(AND(AH339="Moderado",AM339="No disminuye"),0,IF(AND(AH339="Fuerte",AM339="Directamente"),2,IF(AND(AH339="Fuerte",AM339="Indirectamente"),1,IF(AND(AH339="Fuerte",AM339="No disminuye"),0)))))))</f>
        <v>#DIV/0!</v>
      </c>
      <c r="AO339" s="612" t="e">
        <f>('4-VALORACIÓN DEL RIESGO'!AD69-AN339)</f>
        <v>#DIV/0!</v>
      </c>
      <c r="AP339" s="613" t="e">
        <f t="shared" ref="AP339" si="374">IF(AO339=5,"Catastrófico",IF(AO339=4,"Mayor",IF(AO339=3,"Moderado",IF(AO339=2,"Moderado",IF(AO339=1,"Moderado")))))</f>
        <v>#DIV/0!</v>
      </c>
      <c r="AQ339" s="614" t="e">
        <f t="shared" ref="AQ339" si="375">IF(OR(AND(AP339="Moderado",AL339="Rara Vez"),AND(AP339="Moderado",AL339="Improbable")),"Moderado",IF(OR(AND(AP339="Mayor",AL339="Improbable"),AND(AP339="Mayor",AL339="Rara Vez"),AND(AP339="Moderado",AL339="Probable"),AND(AP339="Moderado",AL339="Posible")),"Alto",IF(OR(AND(AP339="Moderado",AL339="Casi Seguro"),AND(AP339="Mayor",AL339="Posible"),AND(AP339="Mayor",AL339="Probable"),AND(AP339="Mayor",AL339="Casi Seguro")),"Extremo",IF(AP339="Catastrófico","Extremo"))))</f>
        <v>#DIV/0!</v>
      </c>
      <c r="AR339" s="614"/>
      <c r="AS339" s="615" t="s">
        <v>428</v>
      </c>
    </row>
    <row r="340" spans="2:45" s="60" customFormat="1" ht="30.75" hidden="1" thickBot="1" x14ac:dyDescent="0.3">
      <c r="B340" s="631"/>
      <c r="C340" s="427"/>
      <c r="D340" s="594"/>
      <c r="E340" s="594"/>
      <c r="F340" s="628"/>
      <c r="G340" s="628"/>
      <c r="H340" s="628"/>
      <c r="I340" s="628"/>
      <c r="J340" s="628"/>
      <c r="K340" s="628"/>
      <c r="L340" s="628"/>
      <c r="M340" s="599"/>
      <c r="N340" s="600" t="b">
        <f t="shared" si="188"/>
        <v>0</v>
      </c>
      <c r="O340" s="601"/>
      <c r="P340" s="600" t="b">
        <f t="shared" si="189"/>
        <v>0</v>
      </c>
      <c r="Q340" s="601"/>
      <c r="R340" s="600" t="b">
        <f t="shared" si="190"/>
        <v>0</v>
      </c>
      <c r="S340" s="601"/>
      <c r="T340" s="600" t="b">
        <f t="shared" si="191"/>
        <v>0</v>
      </c>
      <c r="U340" s="601"/>
      <c r="V340" s="600" t="b">
        <f t="shared" si="192"/>
        <v>0</v>
      </c>
      <c r="W340" s="601"/>
      <c r="X340" s="600" t="b">
        <f t="shared" si="193"/>
        <v>0</v>
      </c>
      <c r="Y340" s="601"/>
      <c r="Z340" s="600" t="b">
        <f t="shared" si="194"/>
        <v>0</v>
      </c>
      <c r="AA340" s="602">
        <f t="shared" si="195"/>
        <v>0</v>
      </c>
      <c r="AB340" s="603" t="str">
        <f t="shared" si="196"/>
        <v>Débil</v>
      </c>
      <c r="AC340" s="604"/>
      <c r="AD340" s="605" t="str">
        <f t="shared" si="197"/>
        <v>Débil</v>
      </c>
      <c r="AE340" s="606" t="str">
        <f t="shared" si="198"/>
        <v>0</v>
      </c>
      <c r="AF340" s="620"/>
      <c r="AG340" s="621"/>
      <c r="AH340" s="622"/>
      <c r="AI340" s="610"/>
      <c r="AJ340" s="611"/>
      <c r="AK340" s="611"/>
      <c r="AL340" s="611"/>
      <c r="AM340" s="610"/>
      <c r="AN340" s="623"/>
      <c r="AO340" s="623"/>
      <c r="AP340" s="613"/>
      <c r="AQ340" s="614"/>
      <c r="AR340" s="614"/>
      <c r="AS340" s="615"/>
    </row>
    <row r="341" spans="2:45" s="60" customFormat="1" ht="204" hidden="1" x14ac:dyDescent="0.25">
      <c r="B341" s="626" t="str">
        <f>'3-IDENTIFICACIÓN DEL RIESGO'!B130</f>
        <v>Apoyo Jurídico</v>
      </c>
      <c r="C341" s="416" t="str">
        <f>'3-IDENTIFICACIÓN DEL RIESGO'!E130</f>
        <v>1. Oficina Jurídica</v>
      </c>
      <c r="D341" s="594"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341" s="594"/>
      <c r="F341" s="628" t="s">
        <v>1703</v>
      </c>
      <c r="G341" s="628" t="s">
        <v>468</v>
      </c>
      <c r="H341" s="628" t="s">
        <v>472</v>
      </c>
      <c r="I341" s="628" t="s">
        <v>1704</v>
      </c>
      <c r="J341" s="628" t="s">
        <v>469</v>
      </c>
      <c r="K341" s="628" t="s">
        <v>1705</v>
      </c>
      <c r="L341" s="628" t="s">
        <v>1706</v>
      </c>
      <c r="M341" s="599" t="s">
        <v>100</v>
      </c>
      <c r="N341" s="600">
        <f t="shared" si="188"/>
        <v>15</v>
      </c>
      <c r="O341" s="601" t="s">
        <v>106</v>
      </c>
      <c r="P341" s="600">
        <f t="shared" si="189"/>
        <v>15</v>
      </c>
      <c r="Q341" s="601" t="s">
        <v>109</v>
      </c>
      <c r="R341" s="600">
        <f t="shared" si="190"/>
        <v>15</v>
      </c>
      <c r="S341" s="601" t="s">
        <v>112</v>
      </c>
      <c r="T341" s="600">
        <f t="shared" si="191"/>
        <v>15</v>
      </c>
      <c r="U341" s="601" t="s">
        <v>116</v>
      </c>
      <c r="V341" s="600">
        <f t="shared" si="192"/>
        <v>15</v>
      </c>
      <c r="W341" s="601" t="s">
        <v>119</v>
      </c>
      <c r="X341" s="600">
        <f t="shared" si="193"/>
        <v>15</v>
      </c>
      <c r="Y341" s="601" t="s">
        <v>122</v>
      </c>
      <c r="Z341" s="600">
        <f t="shared" si="194"/>
        <v>10</v>
      </c>
      <c r="AA341" s="602">
        <f t="shared" si="195"/>
        <v>100</v>
      </c>
      <c r="AB341" s="603" t="str">
        <f t="shared" si="196"/>
        <v>Fuerte</v>
      </c>
      <c r="AC341" s="604" t="s">
        <v>97</v>
      </c>
      <c r="AD341" s="605" t="str">
        <f t="shared" si="197"/>
        <v>Fuerte</v>
      </c>
      <c r="AE341" s="606" t="str">
        <f t="shared" si="198"/>
        <v>100</v>
      </c>
      <c r="AF341" s="607">
        <v>1</v>
      </c>
      <c r="AG341" s="608">
        <f t="shared" ref="AG341" si="376">(AE341+AE342)/AF341</f>
        <v>100</v>
      </c>
      <c r="AH341" s="609" t="str">
        <f t="shared" ref="AH341" si="377">IF(AG341&lt;50,"Débil",IF(AG341&lt;=99,"Moderado",IF(AG341=100,"Fuerte",IF(AG341="","ERROR"))))</f>
        <v>Fuerte</v>
      </c>
      <c r="AI341" s="610" t="s">
        <v>144</v>
      </c>
      <c r="AJ341" s="611">
        <f t="shared" ref="AJ341" si="378">IF(AH341="Débil",0,IF(AND(AH341="Moderado",AI341="Directamente"),1,IF(AND(AH341="Moderado",AI341="No disminuye"),0,IF(AND(AH341="Fuerte",AI341="Directamente"),2,IF(AND(AH341="Fuerte",AI341="No disminuye"),0)))))</f>
        <v>2</v>
      </c>
      <c r="AK341" s="611">
        <f>('4-VALORACIÓN DEL RIESGO'!H70-AJ341)</f>
        <v>1</v>
      </c>
      <c r="AL341" s="611" t="str">
        <f t="shared" ref="AL341" si="379">IF(AK341=5,"Casi Seguro",IF(AK341=4,"Probable",IF(AK341=3,"Posible",IF(AK341=2,"Improbable",IF(AK341=1,"Rara Vez",IF(AK341=0,"Rara Vez",IF(AK341&lt;0,"Rara Vez")))))))</f>
        <v>Rara Vez</v>
      </c>
      <c r="AM341" s="610" t="s">
        <v>144</v>
      </c>
      <c r="AN341" s="612">
        <f t="shared" ref="AN341" si="380">IF(AH341="Débil",0,IF(AND(AH341="Moderado",AM341="Directamente"),1,IF(AND(AH341="Moderado",AM341="Indirectamente"),0,IF(AND(AH341="Moderado",AM341="No disminuye"),0,IF(AND(AH341="Fuerte",AM341="Directamente"),2,IF(AND(AH341="Fuerte",AM341="Indirectamente"),1,IF(AND(AH341="Fuerte",AM341="No disminuye"),0)))))))</f>
        <v>2</v>
      </c>
      <c r="AO341" s="612">
        <f>('4-VALORACIÓN DEL RIESGO'!AD70-AN341)</f>
        <v>2</v>
      </c>
      <c r="AP341" s="613" t="str">
        <f t="shared" ref="AP341" si="381">IF(AO341=5,"Catastrófico",IF(AO341=4,"Mayor",IF(AO341=3,"Moderado",IF(AO341=2,"Moderado",IF(AO341=1,"Moderado")))))</f>
        <v>Moderado</v>
      </c>
      <c r="AQ341" s="614" t="str">
        <f t="shared" ref="AQ341" si="382">IF(OR(AND(AP341="Moderado",AL341="Rara Vez"),AND(AP341="Moderado",AL341="Improbable")),"Moderado",IF(OR(AND(AP341="Mayor",AL341="Improbable"),AND(AP341="Mayor",AL341="Rara Vez"),AND(AP341="Moderado",AL341="Probable"),AND(AP341="Moderado",AL341="Posible")),"Alto",IF(OR(AND(AP341="Moderado",AL341="Casi Seguro"),AND(AP341="Mayor",AL341="Posible"),AND(AP341="Mayor",AL341="Probable"),AND(AP341="Mayor",AL341="Casi Seguro")),"Extremo",IF(AP341="Catastrófico","Extremo"))))</f>
        <v>Moderado</v>
      </c>
      <c r="AR341" s="614"/>
      <c r="AS341" s="615" t="s">
        <v>428</v>
      </c>
    </row>
    <row r="342" spans="2:45" s="60" customFormat="1" ht="30.75" hidden="1" thickBot="1" x14ac:dyDescent="0.3">
      <c r="B342" s="629"/>
      <c r="C342" s="423"/>
      <c r="D342" s="594"/>
      <c r="E342" s="594"/>
      <c r="F342" s="628"/>
      <c r="G342" s="628"/>
      <c r="H342" s="628"/>
      <c r="I342" s="628"/>
      <c r="J342" s="628"/>
      <c r="K342" s="628"/>
      <c r="L342" s="628"/>
      <c r="M342" s="599"/>
      <c r="N342" s="600" t="b">
        <f t="shared" si="188"/>
        <v>0</v>
      </c>
      <c r="O342" s="601"/>
      <c r="P342" s="600" t="b">
        <f t="shared" si="189"/>
        <v>0</v>
      </c>
      <c r="Q342" s="601"/>
      <c r="R342" s="600" t="b">
        <f t="shared" si="190"/>
        <v>0</v>
      </c>
      <c r="S342" s="601"/>
      <c r="T342" s="600" t="b">
        <f t="shared" si="191"/>
        <v>0</v>
      </c>
      <c r="U342" s="601"/>
      <c r="V342" s="600" t="b">
        <f t="shared" si="192"/>
        <v>0</v>
      </c>
      <c r="W342" s="601"/>
      <c r="X342" s="600" t="b">
        <f t="shared" si="193"/>
        <v>0</v>
      </c>
      <c r="Y342" s="601"/>
      <c r="Z342" s="600" t="b">
        <f t="shared" si="194"/>
        <v>0</v>
      </c>
      <c r="AA342" s="602">
        <f t="shared" si="195"/>
        <v>0</v>
      </c>
      <c r="AB342" s="603" t="str">
        <f t="shared" si="196"/>
        <v>Débil</v>
      </c>
      <c r="AC342" s="604"/>
      <c r="AD342" s="605" t="str">
        <f t="shared" si="197"/>
        <v>Débil</v>
      </c>
      <c r="AE342" s="606" t="str">
        <f t="shared" si="198"/>
        <v>0</v>
      </c>
      <c r="AF342" s="620"/>
      <c r="AG342" s="621"/>
      <c r="AH342" s="622"/>
      <c r="AI342" s="610"/>
      <c r="AJ342" s="611"/>
      <c r="AK342" s="611"/>
      <c r="AL342" s="611"/>
      <c r="AM342" s="610"/>
      <c r="AN342" s="623"/>
      <c r="AO342" s="623"/>
      <c r="AP342" s="613"/>
      <c r="AQ342" s="614"/>
      <c r="AR342" s="614"/>
      <c r="AS342" s="615"/>
    </row>
    <row r="343" spans="2:45" s="60" customFormat="1" ht="204" hidden="1" x14ac:dyDescent="0.25">
      <c r="B343" s="629"/>
      <c r="C343" s="423"/>
      <c r="D343" s="594"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343" s="594"/>
      <c r="F343" s="628" t="s">
        <v>1707</v>
      </c>
      <c r="G343" s="628" t="s">
        <v>468</v>
      </c>
      <c r="H343" s="628" t="s">
        <v>473</v>
      </c>
      <c r="I343" s="628" t="s">
        <v>1704</v>
      </c>
      <c r="J343" s="628" t="s">
        <v>469</v>
      </c>
      <c r="K343" s="628" t="s">
        <v>1708</v>
      </c>
      <c r="L343" s="628" t="s">
        <v>1706</v>
      </c>
      <c r="M343" s="599" t="s">
        <v>100</v>
      </c>
      <c r="N343" s="600">
        <f t="shared" si="188"/>
        <v>15</v>
      </c>
      <c r="O343" s="601" t="s">
        <v>106</v>
      </c>
      <c r="P343" s="600">
        <f t="shared" si="189"/>
        <v>15</v>
      </c>
      <c r="Q343" s="601" t="s">
        <v>109</v>
      </c>
      <c r="R343" s="600">
        <f t="shared" si="190"/>
        <v>15</v>
      </c>
      <c r="S343" s="601" t="s">
        <v>112</v>
      </c>
      <c r="T343" s="600">
        <f t="shared" si="191"/>
        <v>15</v>
      </c>
      <c r="U343" s="601" t="s">
        <v>116</v>
      </c>
      <c r="V343" s="600">
        <f t="shared" si="192"/>
        <v>15</v>
      </c>
      <c r="W343" s="601" t="s">
        <v>119</v>
      </c>
      <c r="X343" s="600">
        <f t="shared" si="193"/>
        <v>15</v>
      </c>
      <c r="Y343" s="601" t="s">
        <v>122</v>
      </c>
      <c r="Z343" s="600">
        <f t="shared" si="194"/>
        <v>10</v>
      </c>
      <c r="AA343" s="602">
        <f t="shared" si="195"/>
        <v>100</v>
      </c>
      <c r="AB343" s="603" t="str">
        <f t="shared" si="196"/>
        <v>Fuerte</v>
      </c>
      <c r="AC343" s="604" t="s">
        <v>97</v>
      </c>
      <c r="AD343" s="605" t="str">
        <f t="shared" si="197"/>
        <v>Fuerte</v>
      </c>
      <c r="AE343" s="606" t="str">
        <f t="shared" si="198"/>
        <v>100</v>
      </c>
      <c r="AF343" s="607">
        <v>1</v>
      </c>
      <c r="AG343" s="608">
        <f t="shared" ref="AG343" si="383">(AE343+AE344)/AF343</f>
        <v>100</v>
      </c>
      <c r="AH343" s="609" t="str">
        <f t="shared" ref="AH343" si="384">IF(AG343&lt;50,"Débil",IF(AG343&lt;=99,"Moderado",IF(AG343=100,"Fuerte",IF(AG343="","ERROR"))))</f>
        <v>Fuerte</v>
      </c>
      <c r="AI343" s="610" t="s">
        <v>144</v>
      </c>
      <c r="AJ343" s="611">
        <f t="shared" ref="AJ343" si="385">IF(AH343="Débil",0,IF(AND(AH343="Moderado",AI343="Directamente"),1,IF(AND(AH343="Moderado",AI343="No disminuye"),0,IF(AND(AH343="Fuerte",AI343="Directamente"),2,IF(AND(AH343="Fuerte",AI343="No disminuye"),0)))))</f>
        <v>2</v>
      </c>
      <c r="AK343" s="611">
        <f>('4-VALORACIÓN DEL RIESGO'!H71-AJ343)</f>
        <v>1</v>
      </c>
      <c r="AL343" s="611" t="str">
        <f t="shared" ref="AL343" si="386">IF(AK343=5,"Casi Seguro",IF(AK343=4,"Probable",IF(AK343=3,"Posible",IF(AK343=2,"Improbable",IF(AK343=1,"Rara Vez",IF(AK343=0,"Rara Vez",IF(AK343&lt;0,"Rara Vez")))))))</f>
        <v>Rara Vez</v>
      </c>
      <c r="AM343" s="610" t="s">
        <v>144</v>
      </c>
      <c r="AN343" s="612">
        <f t="shared" ref="AN343" si="387">IF(AH343="Débil",0,IF(AND(AH343="Moderado",AM343="Directamente"),1,IF(AND(AH343="Moderado",AM343="Indirectamente"),0,IF(AND(AH343="Moderado",AM343="No disminuye"),0,IF(AND(AH343="Fuerte",AM343="Directamente"),2,IF(AND(AH343="Fuerte",AM343="Indirectamente"),1,IF(AND(AH343="Fuerte",AM343="No disminuye"),0)))))))</f>
        <v>2</v>
      </c>
      <c r="AO343" s="612">
        <f>('4-VALORACIÓN DEL RIESGO'!AD71-AN343)</f>
        <v>3</v>
      </c>
      <c r="AP343" s="613" t="str">
        <f t="shared" ref="AP343" si="388">IF(AO343=5,"Catastrófico",IF(AO343=4,"Mayor",IF(AO343=3,"Moderado",IF(AO343=2,"Moderado",IF(AO343=1,"Moderado")))))</f>
        <v>Moderado</v>
      </c>
      <c r="AQ343" s="614" t="str">
        <f t="shared" ref="AQ343" si="389">IF(OR(AND(AP343="Moderado",AL343="Rara Vez"),AND(AP343="Moderado",AL343="Improbable")),"Moderado",IF(OR(AND(AP343="Mayor",AL343="Improbable"),AND(AP343="Mayor",AL343="Rara Vez"),AND(AP343="Moderado",AL343="Probable"),AND(AP343="Moderado",AL343="Posible")),"Alto",IF(OR(AND(AP343="Moderado",AL343="Casi Seguro"),AND(AP343="Mayor",AL343="Posible"),AND(AP343="Mayor",AL343="Probable"),AND(AP343="Mayor",AL343="Casi Seguro")),"Extremo",IF(AP343="Catastrófico","Extremo"))))</f>
        <v>Moderado</v>
      </c>
      <c r="AR343" s="614"/>
      <c r="AS343" s="615" t="s">
        <v>428</v>
      </c>
    </row>
    <row r="344" spans="2:45" s="60" customFormat="1" ht="30.75" hidden="1" thickBot="1" x14ac:dyDescent="0.3">
      <c r="B344" s="629"/>
      <c r="C344" s="423"/>
      <c r="D344" s="594"/>
      <c r="E344" s="594"/>
      <c r="F344" s="628"/>
      <c r="G344" s="628"/>
      <c r="H344" s="628"/>
      <c r="I344" s="628"/>
      <c r="J344" s="628"/>
      <c r="K344" s="628"/>
      <c r="L344" s="628"/>
      <c r="M344" s="599"/>
      <c r="N344" s="600" t="b">
        <f t="shared" si="188"/>
        <v>0</v>
      </c>
      <c r="O344" s="601"/>
      <c r="P344" s="600" t="b">
        <f t="shared" si="189"/>
        <v>0</v>
      </c>
      <c r="Q344" s="601"/>
      <c r="R344" s="600" t="b">
        <f t="shared" si="190"/>
        <v>0</v>
      </c>
      <c r="S344" s="601"/>
      <c r="T344" s="600" t="b">
        <f t="shared" si="191"/>
        <v>0</v>
      </c>
      <c r="U344" s="601"/>
      <c r="V344" s="600" t="b">
        <f t="shared" si="192"/>
        <v>0</v>
      </c>
      <c r="W344" s="601"/>
      <c r="X344" s="600" t="b">
        <f t="shared" si="193"/>
        <v>0</v>
      </c>
      <c r="Y344" s="601"/>
      <c r="Z344" s="600" t="b">
        <f t="shared" si="194"/>
        <v>0</v>
      </c>
      <c r="AA344" s="602">
        <f t="shared" si="195"/>
        <v>0</v>
      </c>
      <c r="AB344" s="603" t="str">
        <f t="shared" si="196"/>
        <v>Débil</v>
      </c>
      <c r="AC344" s="604"/>
      <c r="AD344" s="605" t="str">
        <f t="shared" si="197"/>
        <v>Débil</v>
      </c>
      <c r="AE344" s="606" t="str">
        <f t="shared" si="198"/>
        <v>0</v>
      </c>
      <c r="AF344" s="620"/>
      <c r="AG344" s="621"/>
      <c r="AH344" s="622"/>
      <c r="AI344" s="610"/>
      <c r="AJ344" s="611"/>
      <c r="AK344" s="611"/>
      <c r="AL344" s="611"/>
      <c r="AM344" s="610"/>
      <c r="AN344" s="623"/>
      <c r="AO344" s="623"/>
      <c r="AP344" s="613"/>
      <c r="AQ344" s="614"/>
      <c r="AR344" s="614"/>
      <c r="AS344" s="615"/>
    </row>
    <row r="345" spans="2:45" s="60" customFormat="1" ht="30" hidden="1" x14ac:dyDescent="0.25">
      <c r="B345" s="629"/>
      <c r="C345" s="423"/>
      <c r="D345" s="594" t="str">
        <f>'3-IDENTIFICACIÓN DEL RIESGO'!G134</f>
        <v>Riesgo 3</v>
      </c>
      <c r="E345" s="594"/>
      <c r="F345" s="628"/>
      <c r="G345" s="628"/>
      <c r="H345" s="628"/>
      <c r="I345" s="628"/>
      <c r="J345" s="628"/>
      <c r="K345" s="628"/>
      <c r="L345" s="628"/>
      <c r="M345" s="599"/>
      <c r="N345" s="600" t="b">
        <f t="shared" si="188"/>
        <v>0</v>
      </c>
      <c r="O345" s="601"/>
      <c r="P345" s="600" t="b">
        <f t="shared" si="189"/>
        <v>0</v>
      </c>
      <c r="Q345" s="601"/>
      <c r="R345" s="600" t="b">
        <f t="shared" si="190"/>
        <v>0</v>
      </c>
      <c r="S345" s="601"/>
      <c r="T345" s="600" t="b">
        <f t="shared" si="191"/>
        <v>0</v>
      </c>
      <c r="U345" s="601"/>
      <c r="V345" s="600" t="b">
        <f t="shared" si="192"/>
        <v>0</v>
      </c>
      <c r="W345" s="601"/>
      <c r="X345" s="600" t="b">
        <f t="shared" si="193"/>
        <v>0</v>
      </c>
      <c r="Y345" s="601"/>
      <c r="Z345" s="600" t="b">
        <f t="shared" si="194"/>
        <v>0</v>
      </c>
      <c r="AA345" s="602">
        <f t="shared" si="195"/>
        <v>0</v>
      </c>
      <c r="AB345" s="603" t="str">
        <f t="shared" si="196"/>
        <v>Débil</v>
      </c>
      <c r="AC345" s="604"/>
      <c r="AD345" s="605" t="str">
        <f t="shared" si="197"/>
        <v>Débil</v>
      </c>
      <c r="AE345" s="606" t="str">
        <f t="shared" si="198"/>
        <v>0</v>
      </c>
      <c r="AF345" s="607"/>
      <c r="AG345" s="608" t="e">
        <f t="shared" ref="AG345" si="390">(AE345+AE346)/AF345</f>
        <v>#DIV/0!</v>
      </c>
      <c r="AH345" s="609" t="e">
        <f t="shared" ref="AH345" si="391">IF(AG345&lt;50,"Débil",IF(AG345&lt;=99,"Moderado",IF(AG345=100,"Fuerte",IF(AG345="","ERROR"))))</f>
        <v>#DIV/0!</v>
      </c>
      <c r="AI345" s="610"/>
      <c r="AJ345" s="611" t="e">
        <f t="shared" ref="AJ345" si="392">IF(AH345="Débil",0,IF(AND(AH345="Moderado",AI345="Directamente"),1,IF(AND(AH345="Moderado",AI345="No disminuye"),0,IF(AND(AH345="Fuerte",AI345="Directamente"),2,IF(AND(AH345="Fuerte",AI345="No disminuye"),0)))))</f>
        <v>#DIV/0!</v>
      </c>
      <c r="AK345" s="611" t="e">
        <f>('4-VALORACIÓN DEL RIESGO'!H72-AJ345)</f>
        <v>#DIV/0!</v>
      </c>
      <c r="AL345" s="611" t="e">
        <f t="shared" ref="AL345" si="393">IF(AK345=5,"Casi Seguro",IF(AK345=4,"Probable",IF(AK345=3,"Posible",IF(AK345=2,"Improbable",IF(AK345=1,"Rara Vez",IF(AK345=0,"Rara Vez",IF(AK345&lt;0,"Rara Vez")))))))</f>
        <v>#DIV/0!</v>
      </c>
      <c r="AM345" s="610"/>
      <c r="AN345" s="612" t="e">
        <f t="shared" ref="AN345" si="394">IF(AH345="Débil",0,IF(AND(AH345="Moderado",AM345="Directamente"),1,IF(AND(AH345="Moderado",AM345="Indirectamente"),0,IF(AND(AH345="Moderado",AM345="No disminuye"),0,IF(AND(AH345="Fuerte",AM345="Directamente"),2,IF(AND(AH345="Fuerte",AM345="Indirectamente"),1,IF(AND(AH345="Fuerte",AM345="No disminuye"),0)))))))</f>
        <v>#DIV/0!</v>
      </c>
      <c r="AO345" s="612" t="e">
        <f>('4-VALORACIÓN DEL RIESGO'!AD72-AN345)</f>
        <v>#DIV/0!</v>
      </c>
      <c r="AP345" s="613" t="e">
        <f t="shared" ref="AP345" si="395">IF(AO345=5,"Catastrófico",IF(AO345=4,"Mayor",IF(AO345=3,"Moderado",IF(AO345=2,"Moderado",IF(AO345=1,"Moderado")))))</f>
        <v>#DIV/0!</v>
      </c>
      <c r="AQ345" s="614" t="e">
        <f t="shared" ref="AQ345" si="396">IF(OR(AND(AP345="Moderado",AL345="Rara Vez"),AND(AP345="Moderado",AL345="Improbable")),"Moderado",IF(OR(AND(AP345="Mayor",AL345="Improbable"),AND(AP345="Mayor",AL345="Rara Vez"),AND(AP345="Moderado",AL345="Probable"),AND(AP345="Moderado",AL345="Posible")),"Alto",IF(OR(AND(AP345="Moderado",AL345="Casi Seguro"),AND(AP345="Mayor",AL345="Posible"),AND(AP345="Mayor",AL345="Probable"),AND(AP345="Mayor",AL345="Casi Seguro")),"Extremo",IF(AP345="Catastrófico","Extremo"))))</f>
        <v>#DIV/0!</v>
      </c>
      <c r="AR345" s="614"/>
      <c r="AS345" s="615" t="s">
        <v>428</v>
      </c>
    </row>
    <row r="346" spans="2:45" s="60" customFormat="1" ht="30.75" hidden="1" thickBot="1" x14ac:dyDescent="0.3">
      <c r="B346" s="629"/>
      <c r="C346" s="423"/>
      <c r="D346" s="594"/>
      <c r="E346" s="594"/>
      <c r="F346" s="628"/>
      <c r="G346" s="628"/>
      <c r="H346" s="628"/>
      <c r="I346" s="628"/>
      <c r="J346" s="628"/>
      <c r="K346" s="628"/>
      <c r="L346" s="628"/>
      <c r="M346" s="599"/>
      <c r="N346" s="600" t="b">
        <f t="shared" si="188"/>
        <v>0</v>
      </c>
      <c r="O346" s="601"/>
      <c r="P346" s="600" t="b">
        <f t="shared" si="189"/>
        <v>0</v>
      </c>
      <c r="Q346" s="601"/>
      <c r="R346" s="600" t="b">
        <f t="shared" si="190"/>
        <v>0</v>
      </c>
      <c r="S346" s="601"/>
      <c r="T346" s="600" t="b">
        <f t="shared" si="191"/>
        <v>0</v>
      </c>
      <c r="U346" s="601"/>
      <c r="V346" s="600" t="b">
        <f t="shared" si="192"/>
        <v>0</v>
      </c>
      <c r="W346" s="601"/>
      <c r="X346" s="600" t="b">
        <f t="shared" si="193"/>
        <v>0</v>
      </c>
      <c r="Y346" s="601"/>
      <c r="Z346" s="600" t="b">
        <f t="shared" si="194"/>
        <v>0</v>
      </c>
      <c r="AA346" s="602">
        <f t="shared" si="195"/>
        <v>0</v>
      </c>
      <c r="AB346" s="603" t="str">
        <f t="shared" si="196"/>
        <v>Débil</v>
      </c>
      <c r="AC346" s="604"/>
      <c r="AD346" s="605" t="str">
        <f t="shared" si="197"/>
        <v>Débil</v>
      </c>
      <c r="AE346" s="606" t="str">
        <f t="shared" si="198"/>
        <v>0</v>
      </c>
      <c r="AF346" s="620"/>
      <c r="AG346" s="621"/>
      <c r="AH346" s="622"/>
      <c r="AI346" s="610"/>
      <c r="AJ346" s="611"/>
      <c r="AK346" s="611"/>
      <c r="AL346" s="611"/>
      <c r="AM346" s="610"/>
      <c r="AN346" s="623"/>
      <c r="AO346" s="623"/>
      <c r="AP346" s="613"/>
      <c r="AQ346" s="614"/>
      <c r="AR346" s="614"/>
      <c r="AS346" s="615"/>
    </row>
    <row r="347" spans="2:45" s="60" customFormat="1" ht="30" hidden="1" x14ac:dyDescent="0.25">
      <c r="B347" s="629"/>
      <c r="C347" s="423"/>
      <c r="D347" s="594" t="str">
        <f>'3-IDENTIFICACIÓN DEL RIESGO'!G136</f>
        <v>Riesgo 4</v>
      </c>
      <c r="E347" s="594"/>
      <c r="F347" s="628"/>
      <c r="G347" s="628"/>
      <c r="H347" s="628"/>
      <c r="I347" s="628"/>
      <c r="J347" s="628"/>
      <c r="K347" s="628"/>
      <c r="L347" s="628"/>
      <c r="M347" s="599"/>
      <c r="N347" s="600" t="b">
        <f t="shared" si="188"/>
        <v>0</v>
      </c>
      <c r="O347" s="601"/>
      <c r="P347" s="600" t="b">
        <f t="shared" si="189"/>
        <v>0</v>
      </c>
      <c r="Q347" s="601"/>
      <c r="R347" s="600" t="b">
        <f t="shared" si="190"/>
        <v>0</v>
      </c>
      <c r="S347" s="601"/>
      <c r="T347" s="600" t="b">
        <f t="shared" si="191"/>
        <v>0</v>
      </c>
      <c r="U347" s="601"/>
      <c r="V347" s="600" t="b">
        <f t="shared" si="192"/>
        <v>0</v>
      </c>
      <c r="W347" s="601"/>
      <c r="X347" s="600" t="b">
        <f t="shared" si="193"/>
        <v>0</v>
      </c>
      <c r="Y347" s="601"/>
      <c r="Z347" s="600" t="b">
        <f t="shared" si="194"/>
        <v>0</v>
      </c>
      <c r="AA347" s="602">
        <f t="shared" si="195"/>
        <v>0</v>
      </c>
      <c r="AB347" s="603" t="str">
        <f t="shared" si="196"/>
        <v>Débil</v>
      </c>
      <c r="AC347" s="604"/>
      <c r="AD347" s="605" t="str">
        <f t="shared" si="197"/>
        <v>Débil</v>
      </c>
      <c r="AE347" s="606" t="str">
        <f t="shared" si="198"/>
        <v>0</v>
      </c>
      <c r="AF347" s="607"/>
      <c r="AG347" s="608" t="e">
        <f t="shared" ref="AG347" si="397">(AE347+AE348)/AF347</f>
        <v>#DIV/0!</v>
      </c>
      <c r="AH347" s="609" t="e">
        <f t="shared" ref="AH347" si="398">IF(AG347&lt;50,"Débil",IF(AG347&lt;=99,"Moderado",IF(AG347=100,"Fuerte",IF(AG347="","ERROR"))))</f>
        <v>#DIV/0!</v>
      </c>
      <c r="AI347" s="610"/>
      <c r="AJ347" s="611" t="e">
        <f t="shared" ref="AJ347" si="399">IF(AH347="Débil",0,IF(AND(AH347="Moderado",AI347="Directamente"),1,IF(AND(AH347="Moderado",AI347="No disminuye"),0,IF(AND(AH347="Fuerte",AI347="Directamente"),2,IF(AND(AH347="Fuerte",AI347="No disminuye"),0)))))</f>
        <v>#DIV/0!</v>
      </c>
      <c r="AK347" s="611" t="e">
        <f>('4-VALORACIÓN DEL RIESGO'!H73-AJ347)</f>
        <v>#DIV/0!</v>
      </c>
      <c r="AL347" s="611" t="e">
        <f t="shared" ref="AL347" si="400">IF(AK347=5,"Casi Seguro",IF(AK347=4,"Probable",IF(AK347=3,"Posible",IF(AK347=2,"Improbable",IF(AK347=1,"Rara Vez",IF(AK347=0,"Rara Vez",IF(AK347&lt;0,"Rara Vez")))))))</f>
        <v>#DIV/0!</v>
      </c>
      <c r="AM347" s="610"/>
      <c r="AN347" s="612" t="e">
        <f t="shared" ref="AN347" si="401">IF(AH347="Débil",0,IF(AND(AH347="Moderado",AM347="Directamente"),1,IF(AND(AH347="Moderado",AM347="Indirectamente"),0,IF(AND(AH347="Moderado",AM347="No disminuye"),0,IF(AND(AH347="Fuerte",AM347="Directamente"),2,IF(AND(AH347="Fuerte",AM347="Indirectamente"),1,IF(AND(AH347="Fuerte",AM347="No disminuye"),0)))))))</f>
        <v>#DIV/0!</v>
      </c>
      <c r="AO347" s="612" t="e">
        <f>('4-VALORACIÓN DEL RIESGO'!AD73-AN347)</f>
        <v>#DIV/0!</v>
      </c>
      <c r="AP347" s="613" t="e">
        <f t="shared" ref="AP347" si="402">IF(AO347=5,"Catastrófico",IF(AO347=4,"Mayor",IF(AO347=3,"Moderado",IF(AO347=2,"Moderado",IF(AO347=1,"Moderado")))))</f>
        <v>#DIV/0!</v>
      </c>
      <c r="AQ347" s="614" t="e">
        <f t="shared" ref="AQ347" si="403">IF(OR(AND(AP347="Moderado",AL347="Rara Vez"),AND(AP347="Moderado",AL347="Improbable")),"Moderado",IF(OR(AND(AP347="Mayor",AL347="Improbable"),AND(AP347="Mayor",AL347="Rara Vez"),AND(AP347="Moderado",AL347="Probable"),AND(AP347="Moderado",AL347="Posible")),"Alto",IF(OR(AND(AP347="Moderado",AL347="Casi Seguro"),AND(AP347="Mayor",AL347="Posible"),AND(AP347="Mayor",AL347="Probable"),AND(AP347="Mayor",AL347="Casi Seguro")),"Extremo",IF(AP347="Catastrófico","Extremo"))))</f>
        <v>#DIV/0!</v>
      </c>
      <c r="AR347" s="614"/>
      <c r="AS347" s="615" t="s">
        <v>428</v>
      </c>
    </row>
    <row r="348" spans="2:45" s="60" customFormat="1" ht="30.75" hidden="1" thickBot="1" x14ac:dyDescent="0.3">
      <c r="B348" s="629"/>
      <c r="C348" s="423"/>
      <c r="D348" s="594"/>
      <c r="E348" s="594"/>
      <c r="F348" s="628"/>
      <c r="G348" s="628"/>
      <c r="H348" s="628"/>
      <c r="I348" s="628"/>
      <c r="J348" s="628"/>
      <c r="K348" s="628"/>
      <c r="L348" s="628"/>
      <c r="M348" s="599"/>
      <c r="N348" s="600" t="b">
        <f t="shared" si="188"/>
        <v>0</v>
      </c>
      <c r="O348" s="601"/>
      <c r="P348" s="600" t="b">
        <f t="shared" si="189"/>
        <v>0</v>
      </c>
      <c r="Q348" s="601"/>
      <c r="R348" s="600" t="b">
        <f t="shared" si="190"/>
        <v>0</v>
      </c>
      <c r="S348" s="601"/>
      <c r="T348" s="600" t="b">
        <f t="shared" si="191"/>
        <v>0</v>
      </c>
      <c r="U348" s="601"/>
      <c r="V348" s="600" t="b">
        <f t="shared" si="192"/>
        <v>0</v>
      </c>
      <c r="W348" s="601"/>
      <c r="X348" s="600" t="b">
        <f t="shared" si="193"/>
        <v>0</v>
      </c>
      <c r="Y348" s="601"/>
      <c r="Z348" s="600" t="b">
        <f t="shared" si="194"/>
        <v>0</v>
      </c>
      <c r="AA348" s="602">
        <f t="shared" si="195"/>
        <v>0</v>
      </c>
      <c r="AB348" s="603" t="str">
        <f t="shared" si="196"/>
        <v>Débil</v>
      </c>
      <c r="AC348" s="604"/>
      <c r="AD348" s="605" t="str">
        <f t="shared" si="197"/>
        <v>Débil</v>
      </c>
      <c r="AE348" s="606" t="str">
        <f t="shared" si="198"/>
        <v>0</v>
      </c>
      <c r="AF348" s="620"/>
      <c r="AG348" s="621"/>
      <c r="AH348" s="622"/>
      <c r="AI348" s="610"/>
      <c r="AJ348" s="611"/>
      <c r="AK348" s="611"/>
      <c r="AL348" s="611"/>
      <c r="AM348" s="610"/>
      <c r="AN348" s="623"/>
      <c r="AO348" s="623"/>
      <c r="AP348" s="613"/>
      <c r="AQ348" s="614"/>
      <c r="AR348" s="614"/>
      <c r="AS348" s="615"/>
    </row>
    <row r="349" spans="2:45" s="60" customFormat="1" ht="30" hidden="1" x14ac:dyDescent="0.25">
      <c r="B349" s="629"/>
      <c r="C349" s="423"/>
      <c r="D349" s="594" t="str">
        <f>'3-IDENTIFICACIÓN DEL RIESGO'!G138</f>
        <v>Riesgo 5</v>
      </c>
      <c r="E349" s="594"/>
      <c r="F349" s="628"/>
      <c r="G349" s="628"/>
      <c r="H349" s="628"/>
      <c r="I349" s="628"/>
      <c r="J349" s="628"/>
      <c r="K349" s="628"/>
      <c r="L349" s="628"/>
      <c r="M349" s="599"/>
      <c r="N349" s="600" t="b">
        <f t="shared" si="188"/>
        <v>0</v>
      </c>
      <c r="O349" s="601"/>
      <c r="P349" s="600" t="b">
        <f t="shared" si="189"/>
        <v>0</v>
      </c>
      <c r="Q349" s="601"/>
      <c r="R349" s="600" t="b">
        <f t="shared" si="190"/>
        <v>0</v>
      </c>
      <c r="S349" s="601"/>
      <c r="T349" s="600" t="b">
        <f t="shared" si="191"/>
        <v>0</v>
      </c>
      <c r="U349" s="601"/>
      <c r="V349" s="600" t="b">
        <f t="shared" si="192"/>
        <v>0</v>
      </c>
      <c r="W349" s="601"/>
      <c r="X349" s="600" t="b">
        <f t="shared" si="193"/>
        <v>0</v>
      </c>
      <c r="Y349" s="601"/>
      <c r="Z349" s="600" t="b">
        <f t="shared" si="194"/>
        <v>0</v>
      </c>
      <c r="AA349" s="602">
        <f t="shared" si="195"/>
        <v>0</v>
      </c>
      <c r="AB349" s="603" t="str">
        <f t="shared" si="196"/>
        <v>Débil</v>
      </c>
      <c r="AC349" s="604"/>
      <c r="AD349" s="605" t="str">
        <f t="shared" si="197"/>
        <v>Débil</v>
      </c>
      <c r="AE349" s="606" t="str">
        <f t="shared" si="198"/>
        <v>0</v>
      </c>
      <c r="AF349" s="607"/>
      <c r="AG349" s="608" t="e">
        <f t="shared" ref="AG349" si="404">(AE349+AE350)/AF349</f>
        <v>#DIV/0!</v>
      </c>
      <c r="AH349" s="609" t="e">
        <f t="shared" ref="AH349" si="405">IF(AG349&lt;50,"Débil",IF(AG349&lt;=99,"Moderado",IF(AG349=100,"Fuerte",IF(AG349="","ERROR"))))</f>
        <v>#DIV/0!</v>
      </c>
      <c r="AI349" s="610"/>
      <c r="AJ349" s="611" t="e">
        <f t="shared" ref="AJ349" si="406">IF(AH349="Débil",0,IF(AND(AH349="Moderado",AI349="Directamente"),1,IF(AND(AH349="Moderado",AI349="No disminuye"),0,IF(AND(AH349="Fuerte",AI349="Directamente"),2,IF(AND(AH349="Fuerte",AI349="No disminuye"),0)))))</f>
        <v>#DIV/0!</v>
      </c>
      <c r="AK349" s="611" t="e">
        <f>('4-VALORACIÓN DEL RIESGO'!H74-AJ349)</f>
        <v>#DIV/0!</v>
      </c>
      <c r="AL349" s="611" t="e">
        <f t="shared" ref="AL349" si="407">IF(AK349=5,"Casi Seguro",IF(AK349=4,"Probable",IF(AK349=3,"Posible",IF(AK349=2,"Improbable",IF(AK349=1,"Rara Vez",IF(AK349=0,"Rara Vez",IF(AK349&lt;0,"Rara Vez")))))))</f>
        <v>#DIV/0!</v>
      </c>
      <c r="AM349" s="610"/>
      <c r="AN349" s="612" t="e">
        <f t="shared" ref="AN349" si="408">IF(AH349="Débil",0,IF(AND(AH349="Moderado",AM349="Directamente"),1,IF(AND(AH349="Moderado",AM349="Indirectamente"),0,IF(AND(AH349="Moderado",AM349="No disminuye"),0,IF(AND(AH349="Fuerte",AM349="Directamente"),2,IF(AND(AH349="Fuerte",AM349="Indirectamente"),1,IF(AND(AH349="Fuerte",AM349="No disminuye"),0)))))))</f>
        <v>#DIV/0!</v>
      </c>
      <c r="AO349" s="612" t="e">
        <f>('4-VALORACIÓN DEL RIESGO'!AD74-AN349)</f>
        <v>#DIV/0!</v>
      </c>
      <c r="AP349" s="613" t="e">
        <f t="shared" ref="AP349" si="409">IF(AO349=5,"Catastrófico",IF(AO349=4,"Mayor",IF(AO349=3,"Moderado",IF(AO349=2,"Moderado",IF(AO349=1,"Moderado")))))</f>
        <v>#DIV/0!</v>
      </c>
      <c r="AQ349" s="614" t="e">
        <f t="shared" ref="AQ349" si="410">IF(OR(AND(AP349="Moderado",AL349="Rara Vez"),AND(AP349="Moderado",AL349="Improbable")),"Moderado",IF(OR(AND(AP349="Mayor",AL349="Improbable"),AND(AP349="Mayor",AL349="Rara Vez"),AND(AP349="Moderado",AL349="Probable"),AND(AP349="Moderado",AL349="Posible")),"Alto",IF(OR(AND(AP349="Moderado",AL349="Casi Seguro"),AND(AP349="Mayor",AL349="Posible"),AND(AP349="Mayor",AL349="Probable"),AND(AP349="Mayor",AL349="Casi Seguro")),"Extremo",IF(AP349="Catastrófico","Extremo"))))</f>
        <v>#DIV/0!</v>
      </c>
      <c r="AR349" s="614"/>
      <c r="AS349" s="615" t="s">
        <v>428</v>
      </c>
    </row>
    <row r="350" spans="2:45" s="60" customFormat="1" ht="30.75" hidden="1" thickBot="1" x14ac:dyDescent="0.3">
      <c r="B350" s="631"/>
      <c r="C350" s="427"/>
      <c r="D350" s="594"/>
      <c r="E350" s="594"/>
      <c r="F350" s="628"/>
      <c r="G350" s="628"/>
      <c r="H350" s="628"/>
      <c r="I350" s="628"/>
      <c r="J350" s="628"/>
      <c r="K350" s="628"/>
      <c r="L350" s="628"/>
      <c r="M350" s="599"/>
      <c r="N350" s="600" t="b">
        <f t="shared" si="188"/>
        <v>0</v>
      </c>
      <c r="O350" s="601"/>
      <c r="P350" s="600" t="b">
        <f t="shared" si="189"/>
        <v>0</v>
      </c>
      <c r="Q350" s="601"/>
      <c r="R350" s="600" t="b">
        <f t="shared" si="190"/>
        <v>0</v>
      </c>
      <c r="S350" s="601"/>
      <c r="T350" s="600" t="b">
        <f t="shared" si="191"/>
        <v>0</v>
      </c>
      <c r="U350" s="601"/>
      <c r="V350" s="600" t="b">
        <f t="shared" si="192"/>
        <v>0</v>
      </c>
      <c r="W350" s="601"/>
      <c r="X350" s="600" t="b">
        <f t="shared" si="193"/>
        <v>0</v>
      </c>
      <c r="Y350" s="601"/>
      <c r="Z350" s="600" t="b">
        <f t="shared" si="194"/>
        <v>0</v>
      </c>
      <c r="AA350" s="602">
        <f t="shared" si="195"/>
        <v>0</v>
      </c>
      <c r="AB350" s="603" t="str">
        <f t="shared" si="196"/>
        <v>Débil</v>
      </c>
      <c r="AC350" s="604"/>
      <c r="AD350" s="605" t="str">
        <f t="shared" si="197"/>
        <v>Débil</v>
      </c>
      <c r="AE350" s="606" t="str">
        <f t="shared" si="198"/>
        <v>0</v>
      </c>
      <c r="AF350" s="620"/>
      <c r="AG350" s="621"/>
      <c r="AH350" s="622"/>
      <c r="AI350" s="610"/>
      <c r="AJ350" s="611"/>
      <c r="AK350" s="611"/>
      <c r="AL350" s="611"/>
      <c r="AM350" s="610"/>
      <c r="AN350" s="623"/>
      <c r="AO350" s="623"/>
      <c r="AP350" s="613"/>
      <c r="AQ350" s="614"/>
      <c r="AR350" s="614"/>
      <c r="AS350" s="615"/>
    </row>
    <row r="351" spans="2:45" s="60" customFormat="1" ht="178.5" hidden="1" x14ac:dyDescent="0.25">
      <c r="B351" s="626" t="str">
        <f>'3-IDENTIFICACIÓN DEL RIESGO'!B140</f>
        <v>Adquisición de Bienes y Servicios</v>
      </c>
      <c r="C351" s="416" t="str">
        <f>'3-IDENTIFICACIÓN DEL RIESGO'!E140</f>
        <v>1. Subdirección Administrativa y Financiera.
2. Secretaría General.</v>
      </c>
      <c r="D351" s="594" t="str">
        <f>'3-IDENTIFICACIÓN DEL RIESGO'!G140</f>
        <v>Posibilidad de ocurrencia de celebración indebida de contratos en la adquisición de bienes y servicios de la ANT</v>
      </c>
      <c r="E351" s="594"/>
      <c r="F351" s="628" t="s">
        <v>1709</v>
      </c>
      <c r="G351" s="628" t="s">
        <v>474</v>
      </c>
      <c r="H351" s="628" t="s">
        <v>475</v>
      </c>
      <c r="I351" s="628" t="s">
        <v>476</v>
      </c>
      <c r="J351" s="628" t="s">
        <v>477</v>
      </c>
      <c r="K351" s="628" t="s">
        <v>478</v>
      </c>
      <c r="L351" s="628" t="s">
        <v>479</v>
      </c>
      <c r="M351" s="599" t="s">
        <v>100</v>
      </c>
      <c r="N351" s="600">
        <f t="shared" si="188"/>
        <v>15</v>
      </c>
      <c r="O351" s="601" t="s">
        <v>106</v>
      </c>
      <c r="P351" s="600">
        <f t="shared" si="189"/>
        <v>15</v>
      </c>
      <c r="Q351" s="601" t="s">
        <v>109</v>
      </c>
      <c r="R351" s="600">
        <f t="shared" si="190"/>
        <v>15</v>
      </c>
      <c r="S351" s="601" t="s">
        <v>112</v>
      </c>
      <c r="T351" s="600">
        <f t="shared" si="191"/>
        <v>15</v>
      </c>
      <c r="U351" s="601" t="s">
        <v>116</v>
      </c>
      <c r="V351" s="600">
        <f t="shared" si="192"/>
        <v>15</v>
      </c>
      <c r="W351" s="601" t="s">
        <v>119</v>
      </c>
      <c r="X351" s="600">
        <f t="shared" si="193"/>
        <v>15</v>
      </c>
      <c r="Y351" s="601" t="s">
        <v>123</v>
      </c>
      <c r="Z351" s="600">
        <f t="shared" si="194"/>
        <v>5</v>
      </c>
      <c r="AA351" s="602">
        <f t="shared" si="195"/>
        <v>95</v>
      </c>
      <c r="AB351" s="603" t="str">
        <f t="shared" si="196"/>
        <v>Moderado</v>
      </c>
      <c r="AC351" s="604" t="s">
        <v>97</v>
      </c>
      <c r="AD351" s="605" t="str">
        <f t="shared" si="197"/>
        <v>Moderado</v>
      </c>
      <c r="AE351" s="606" t="str">
        <f t="shared" si="198"/>
        <v>50</v>
      </c>
      <c r="AF351" s="607">
        <v>2</v>
      </c>
      <c r="AG351" s="608">
        <f t="shared" ref="AG351" si="411">(AE351+AE352)/AF351</f>
        <v>25</v>
      </c>
      <c r="AH351" s="609" t="str">
        <f t="shared" ref="AH351" si="412">IF(AG351&lt;50,"Débil",IF(AG351&lt;=99,"Moderado",IF(AG351=100,"Fuerte",IF(AG351="","ERROR"))))</f>
        <v>Débil</v>
      </c>
      <c r="AI351" s="610" t="s">
        <v>144</v>
      </c>
      <c r="AJ351" s="611">
        <f t="shared" ref="AJ351" si="413">IF(AH351="Débil",0,IF(AND(AH351="Moderado",AI351="Directamente"),1,IF(AND(AH351="Moderado",AI351="No disminuye"),0,IF(AND(AH351="Fuerte",AI351="Directamente"),2,IF(AND(AH351="Fuerte",AI351="No disminuye"),0)))))</f>
        <v>0</v>
      </c>
      <c r="AK351" s="611">
        <f>('4-VALORACIÓN DEL RIESGO'!H75-AJ351)</f>
        <v>4</v>
      </c>
      <c r="AL351" s="611" t="str">
        <f t="shared" ref="AL351" si="414">IF(AK351=5,"Casi Seguro",IF(AK351=4,"Probable",IF(AK351=3,"Posible",IF(AK351=2,"Improbable",IF(AK351=1,"Rara Vez",IF(AK351=0,"Rara Vez",IF(AK351&lt;0,"Rara Vez")))))))</f>
        <v>Probable</v>
      </c>
      <c r="AM351" s="610" t="s">
        <v>145</v>
      </c>
      <c r="AN351" s="612">
        <f t="shared" ref="AN351" si="415">IF(AH351="Débil",0,IF(AND(AH351="Moderado",AM351="Directamente"),1,IF(AND(AH351="Moderado",AM351="Indirectamente"),0,IF(AND(AH351="Moderado",AM351="No disminuye"),0,IF(AND(AH351="Fuerte",AM351="Directamente"),2,IF(AND(AH351="Fuerte",AM351="Indirectamente"),1,IF(AND(AH351="Fuerte",AM351="No disminuye"),0)))))))</f>
        <v>0</v>
      </c>
      <c r="AO351" s="612">
        <f>('4-VALORACIÓN DEL RIESGO'!AD75-AN351)</f>
        <v>5</v>
      </c>
      <c r="AP351" s="613" t="str">
        <f t="shared" ref="AP351" si="416">IF(AO351=5,"Catastrófico",IF(AO351=4,"Mayor",IF(AO351=3,"Moderado",IF(AO351=2,"Moderado",IF(AO351=1,"Moderado")))))</f>
        <v>Catastrófico</v>
      </c>
      <c r="AQ351" s="614" t="str">
        <f t="shared" ref="AQ351" si="417">IF(OR(AND(AP351="Moderado",AL351="Rara Vez"),AND(AP351="Moderado",AL351="Improbable")),"Moderado",IF(OR(AND(AP351="Mayor",AL351="Improbable"),AND(AP351="Mayor",AL351="Rara Vez"),AND(AP351="Moderado",AL351="Probable"),AND(AP351="Moderado",AL351="Posible")),"Alto",IF(OR(AND(AP351="Moderado",AL351="Casi Seguro"),AND(AP351="Mayor",AL351="Posible"),AND(AP351="Mayor",AL351="Probable"),AND(AP351="Mayor",AL351="Casi Seguro")),"Extremo",IF(AP351="Catastrófico","Extremo"))))</f>
        <v>Extremo</v>
      </c>
      <c r="AR351" s="614"/>
      <c r="AS351" s="615" t="s">
        <v>428</v>
      </c>
    </row>
    <row r="352" spans="2:45" s="60" customFormat="1" ht="30" hidden="1" x14ac:dyDescent="0.25">
      <c r="B352" s="629"/>
      <c r="C352" s="423"/>
      <c r="D352" s="594"/>
      <c r="E352" s="594"/>
      <c r="F352" s="628"/>
      <c r="G352" s="628"/>
      <c r="H352" s="628"/>
      <c r="I352" s="628"/>
      <c r="J352" s="628"/>
      <c r="K352" s="628"/>
      <c r="L352" s="628"/>
      <c r="M352" s="599"/>
      <c r="N352" s="600" t="b">
        <f t="shared" ref="N352:N380" si="418">IF(M352="Asignado",15,IF(M352="NO asignado",0))</f>
        <v>0</v>
      </c>
      <c r="O352" s="601"/>
      <c r="P352" s="600" t="b">
        <f t="shared" ref="P352:P380" si="419">IF(O352="Adecuado",15,IF(O352="Inadecuado",0))</f>
        <v>0</v>
      </c>
      <c r="Q352" s="601"/>
      <c r="R352" s="600" t="b">
        <f t="shared" ref="R352:R379" si="420">IF(Q352="Oportuna",15,IF(Q352="Inoportuna",0))</f>
        <v>0</v>
      </c>
      <c r="S352" s="601"/>
      <c r="T352" s="600" t="b">
        <f t="shared" ref="T352:T380" si="421">IF(S352="Prevenir",15,IF(S352="Detectar",10,IF(S352="No es un control",0)))</f>
        <v>0</v>
      </c>
      <c r="U352" s="601"/>
      <c r="V352" s="600" t="b">
        <f t="shared" ref="V352:V380" si="422">IF(U352="Confiable",15,IF(U352="No confiable",0))</f>
        <v>0</v>
      </c>
      <c r="W352" s="601"/>
      <c r="X352" s="600" t="b">
        <f t="shared" ref="X352:X380" si="423">IF(W352="Se investigan oportunamente",15,IF(W352="No se investigan oportunamente",0))</f>
        <v>0</v>
      </c>
      <c r="Y352" s="601"/>
      <c r="Z352" s="600" t="b">
        <f t="shared" ref="Z352:Z380" si="424">IF(Y352="Completa",10,IF(Y352="Incompleta",5,IF(Y352="No existe",0)))</f>
        <v>0</v>
      </c>
      <c r="AA352" s="602">
        <f t="shared" ref="AA352:AA380" si="425">N352+P352+R352+T352+V352+X352+Z352</f>
        <v>0</v>
      </c>
      <c r="AB352" s="603" t="str">
        <f t="shared" ref="AB352:AB380" si="426">IF(AA352&lt;86,"Débil",(IF(AA352&lt;96,"Moderado","Fuerte")))</f>
        <v>Débil</v>
      </c>
      <c r="AC352" s="604"/>
      <c r="AD352" s="605" t="str">
        <f t="shared" ref="AD352:AD380" si="427">IF(OR(AND(AB352="Fuerte",AC352="Moderado"),AND(AB352="Moderado",AC352="Fuerte"),AND(AB352="Moderado",AC352="Moderado")),"Moderado",IF(OR(AND(AB352="Fuerte",AC352="Débil"),AND(AB352="Moderado",AC352="Débil"),AND(AB352="Débil")),"Débil",IF(AND(AB352="Fuerte",AC352="Fuerte"),"Fuerte")))</f>
        <v>Débil</v>
      </c>
      <c r="AE352" s="606" t="str">
        <f t="shared" ref="AE352:AE380" si="428">IF(AD352="Fuerte","100",IF(AD352="Moderado","50",IF(AD352="Débil","0")))</f>
        <v>0</v>
      </c>
      <c r="AF352" s="620">
        <v>2</v>
      </c>
      <c r="AG352" s="621"/>
      <c r="AH352" s="622"/>
      <c r="AI352" s="610" t="s">
        <v>144</v>
      </c>
      <c r="AJ352" s="611"/>
      <c r="AK352" s="611"/>
      <c r="AL352" s="611"/>
      <c r="AM352" s="610" t="s">
        <v>145</v>
      </c>
      <c r="AN352" s="623"/>
      <c r="AO352" s="623"/>
      <c r="AP352" s="613"/>
      <c r="AQ352" s="614"/>
      <c r="AR352" s="614"/>
      <c r="AS352" s="615"/>
    </row>
    <row r="353" spans="2:45" s="60" customFormat="1" ht="30" hidden="1" x14ac:dyDescent="0.25">
      <c r="B353" s="629"/>
      <c r="C353" s="423"/>
      <c r="D353" s="594" t="str">
        <f>'3-IDENTIFICACIÓN DEL RIESGO'!G142</f>
        <v>Riesgo 2</v>
      </c>
      <c r="E353" s="594"/>
      <c r="F353" s="628"/>
      <c r="G353" s="628"/>
      <c r="H353" s="628"/>
      <c r="I353" s="628"/>
      <c r="J353" s="628"/>
      <c r="K353" s="628"/>
      <c r="L353" s="628"/>
      <c r="M353" s="599"/>
      <c r="N353" s="600" t="b">
        <f t="shared" si="418"/>
        <v>0</v>
      </c>
      <c r="O353" s="601"/>
      <c r="P353" s="600" t="b">
        <f t="shared" si="419"/>
        <v>0</v>
      </c>
      <c r="Q353" s="601"/>
      <c r="R353" s="600" t="b">
        <f t="shared" si="420"/>
        <v>0</v>
      </c>
      <c r="S353" s="601"/>
      <c r="T353" s="600" t="b">
        <f t="shared" si="421"/>
        <v>0</v>
      </c>
      <c r="U353" s="601"/>
      <c r="V353" s="600" t="b">
        <f t="shared" si="422"/>
        <v>0</v>
      </c>
      <c r="W353" s="601"/>
      <c r="X353" s="600" t="b">
        <f t="shared" si="423"/>
        <v>0</v>
      </c>
      <c r="Y353" s="601"/>
      <c r="Z353" s="600" t="b">
        <f t="shared" si="424"/>
        <v>0</v>
      </c>
      <c r="AA353" s="602">
        <f t="shared" si="425"/>
        <v>0</v>
      </c>
      <c r="AB353" s="603" t="str">
        <f t="shared" si="426"/>
        <v>Débil</v>
      </c>
      <c r="AC353" s="604"/>
      <c r="AD353" s="605" t="str">
        <f t="shared" si="427"/>
        <v>Débil</v>
      </c>
      <c r="AE353" s="606" t="str">
        <f t="shared" si="428"/>
        <v>0</v>
      </c>
      <c r="AF353" s="607"/>
      <c r="AG353" s="608" t="e">
        <f t="shared" ref="AG353" si="429">(AE353+AE354)/AF353</f>
        <v>#DIV/0!</v>
      </c>
      <c r="AH353" s="609" t="e">
        <f t="shared" ref="AH353" si="430">IF(AG353&lt;50,"Débil",IF(AG353&lt;=99,"Moderado",IF(AG353=100,"Fuerte",IF(AG353="","ERROR"))))</f>
        <v>#DIV/0!</v>
      </c>
      <c r="AI353" s="610"/>
      <c r="AJ353" s="611" t="e">
        <f t="shared" ref="AJ353" si="431">IF(AH353="Débil",0,IF(AND(AH353="Moderado",AI353="Directamente"),1,IF(AND(AH353="Moderado",AI353="No disminuye"),0,IF(AND(AH353="Fuerte",AI353="Directamente"),2,IF(AND(AH353="Fuerte",AI353="No disminuye"),0)))))</f>
        <v>#DIV/0!</v>
      </c>
      <c r="AK353" s="611" t="e">
        <f>('4-VALORACIÓN DEL RIESGO'!H76-AJ353)</f>
        <v>#DIV/0!</v>
      </c>
      <c r="AL353" s="611" t="e">
        <f t="shared" ref="AL353" si="432">IF(AK353=5,"Casi Seguro",IF(AK353=4,"Probable",IF(AK353=3,"Posible",IF(AK353=2,"Improbable",IF(AK353=1,"Rara Vez",IF(AK353=0,"Rara Vez",IF(AK353&lt;0,"Rara Vez")))))))</f>
        <v>#DIV/0!</v>
      </c>
      <c r="AM353" s="610"/>
      <c r="AN353" s="612" t="e">
        <f t="shared" ref="AN353" si="433">IF(AH353="Débil",0,IF(AND(AH353="Moderado",AM353="Directamente"),1,IF(AND(AH353="Moderado",AM353="Indirectamente"),0,IF(AND(AH353="Moderado",AM353="No disminuye"),0,IF(AND(AH353="Fuerte",AM353="Directamente"),2,IF(AND(AH353="Fuerte",AM353="Indirectamente"),1,IF(AND(AH353="Fuerte",AM353="No disminuye"),0)))))))</f>
        <v>#DIV/0!</v>
      </c>
      <c r="AO353" s="612" t="e">
        <f>('4-VALORACIÓN DEL RIESGO'!AD76-AN353)</f>
        <v>#DIV/0!</v>
      </c>
      <c r="AP353" s="613" t="e">
        <f t="shared" ref="AP353" si="434">IF(AO353=5,"Catastrófico",IF(AO353=4,"Mayor",IF(AO353=3,"Moderado",IF(AO353=2,"Moderado",IF(AO353=1,"Moderado")))))</f>
        <v>#DIV/0!</v>
      </c>
      <c r="AQ353" s="614" t="e">
        <f t="shared" ref="AQ353" si="435">IF(OR(AND(AP353="Moderado",AL353="Rara Vez"),AND(AP353="Moderado",AL353="Improbable")),"Moderado",IF(OR(AND(AP353="Mayor",AL353="Improbable"),AND(AP353="Mayor",AL353="Rara Vez"),AND(AP353="Moderado",AL353="Probable"),AND(AP353="Moderado",AL353="Posible")),"Alto",IF(OR(AND(AP353="Moderado",AL353="Casi Seguro"),AND(AP353="Mayor",AL353="Posible"),AND(AP353="Mayor",AL353="Probable"),AND(AP353="Mayor",AL353="Casi Seguro")),"Extremo",IF(AP353="Catastrófico","Extremo"))))</f>
        <v>#DIV/0!</v>
      </c>
      <c r="AR353" s="614"/>
      <c r="AS353" s="615" t="s">
        <v>428</v>
      </c>
    </row>
    <row r="354" spans="2:45" s="60" customFormat="1" ht="30.75" hidden="1" thickBot="1" x14ac:dyDescent="0.3">
      <c r="B354" s="629"/>
      <c r="C354" s="423"/>
      <c r="D354" s="594"/>
      <c r="E354" s="594"/>
      <c r="F354" s="628"/>
      <c r="G354" s="628"/>
      <c r="H354" s="628"/>
      <c r="I354" s="628"/>
      <c r="J354" s="628"/>
      <c r="K354" s="628"/>
      <c r="L354" s="628"/>
      <c r="M354" s="599"/>
      <c r="N354" s="600" t="b">
        <f t="shared" si="418"/>
        <v>0</v>
      </c>
      <c r="O354" s="601"/>
      <c r="P354" s="600" t="b">
        <f t="shared" si="419"/>
        <v>0</v>
      </c>
      <c r="Q354" s="601"/>
      <c r="R354" s="600" t="b">
        <f t="shared" si="420"/>
        <v>0</v>
      </c>
      <c r="S354" s="601"/>
      <c r="T354" s="600" t="b">
        <f t="shared" si="421"/>
        <v>0</v>
      </c>
      <c r="U354" s="601"/>
      <c r="V354" s="600" t="b">
        <f t="shared" si="422"/>
        <v>0</v>
      </c>
      <c r="W354" s="601"/>
      <c r="X354" s="600" t="b">
        <f t="shared" si="423"/>
        <v>0</v>
      </c>
      <c r="Y354" s="601"/>
      <c r="Z354" s="600" t="b">
        <f t="shared" si="424"/>
        <v>0</v>
      </c>
      <c r="AA354" s="602">
        <f t="shared" si="425"/>
        <v>0</v>
      </c>
      <c r="AB354" s="603" t="str">
        <f t="shared" si="426"/>
        <v>Débil</v>
      </c>
      <c r="AC354" s="604"/>
      <c r="AD354" s="605" t="str">
        <f t="shared" si="427"/>
        <v>Débil</v>
      </c>
      <c r="AE354" s="606" t="str">
        <f t="shared" si="428"/>
        <v>0</v>
      </c>
      <c r="AF354" s="620"/>
      <c r="AG354" s="621"/>
      <c r="AH354" s="622"/>
      <c r="AI354" s="610"/>
      <c r="AJ354" s="611"/>
      <c r="AK354" s="611"/>
      <c r="AL354" s="611"/>
      <c r="AM354" s="610"/>
      <c r="AN354" s="623"/>
      <c r="AO354" s="623"/>
      <c r="AP354" s="613"/>
      <c r="AQ354" s="614"/>
      <c r="AR354" s="614"/>
      <c r="AS354" s="615"/>
    </row>
    <row r="355" spans="2:45" s="60" customFormat="1" ht="30" hidden="1" x14ac:dyDescent="0.25">
      <c r="B355" s="629"/>
      <c r="C355" s="423"/>
      <c r="D355" s="594" t="str">
        <f>'3-IDENTIFICACIÓN DEL RIESGO'!G144</f>
        <v>Riesgo 3</v>
      </c>
      <c r="E355" s="594"/>
      <c r="F355" s="628"/>
      <c r="G355" s="628"/>
      <c r="H355" s="628"/>
      <c r="I355" s="628"/>
      <c r="J355" s="628"/>
      <c r="K355" s="628"/>
      <c r="L355" s="628"/>
      <c r="M355" s="599"/>
      <c r="N355" s="600" t="b">
        <f t="shared" si="418"/>
        <v>0</v>
      </c>
      <c r="O355" s="601"/>
      <c r="P355" s="600" t="b">
        <f t="shared" si="419"/>
        <v>0</v>
      </c>
      <c r="Q355" s="601"/>
      <c r="R355" s="600" t="b">
        <f t="shared" si="420"/>
        <v>0</v>
      </c>
      <c r="S355" s="601"/>
      <c r="T355" s="600" t="b">
        <f t="shared" si="421"/>
        <v>0</v>
      </c>
      <c r="U355" s="601"/>
      <c r="V355" s="600" t="b">
        <f t="shared" si="422"/>
        <v>0</v>
      </c>
      <c r="W355" s="601"/>
      <c r="X355" s="600" t="b">
        <f t="shared" si="423"/>
        <v>0</v>
      </c>
      <c r="Y355" s="601"/>
      <c r="Z355" s="600" t="b">
        <f t="shared" si="424"/>
        <v>0</v>
      </c>
      <c r="AA355" s="602">
        <f t="shared" si="425"/>
        <v>0</v>
      </c>
      <c r="AB355" s="603" t="str">
        <f t="shared" si="426"/>
        <v>Débil</v>
      </c>
      <c r="AC355" s="604"/>
      <c r="AD355" s="605" t="str">
        <f t="shared" si="427"/>
        <v>Débil</v>
      </c>
      <c r="AE355" s="606" t="str">
        <f t="shared" si="428"/>
        <v>0</v>
      </c>
      <c r="AF355" s="607"/>
      <c r="AG355" s="608" t="e">
        <f t="shared" ref="AG355" si="436">(AE355+AE356)/AF355</f>
        <v>#DIV/0!</v>
      </c>
      <c r="AH355" s="609" t="e">
        <f t="shared" ref="AH355" si="437">IF(AG355&lt;50,"Débil",IF(AG355&lt;=99,"Moderado",IF(AG355=100,"Fuerte",IF(AG355="","ERROR"))))</f>
        <v>#DIV/0!</v>
      </c>
      <c r="AI355" s="610"/>
      <c r="AJ355" s="611" t="e">
        <f t="shared" ref="AJ355" si="438">IF(AH355="Débil",0,IF(AND(AH355="Moderado",AI355="Directamente"),1,IF(AND(AH355="Moderado",AI355="No disminuye"),0,IF(AND(AH355="Fuerte",AI355="Directamente"),2,IF(AND(AH355="Fuerte",AI355="No disminuye"),0)))))</f>
        <v>#DIV/0!</v>
      </c>
      <c r="AK355" s="611" t="e">
        <f>('4-VALORACIÓN DEL RIESGO'!H77-AJ355)</f>
        <v>#DIV/0!</v>
      </c>
      <c r="AL355" s="611" t="e">
        <f t="shared" ref="AL355" si="439">IF(AK355=5,"Casi Seguro",IF(AK355=4,"Probable",IF(AK355=3,"Posible",IF(AK355=2,"Improbable",IF(AK355=1,"Rara Vez",IF(AK355=0,"Rara Vez",IF(AK355&lt;0,"Rara Vez")))))))</f>
        <v>#DIV/0!</v>
      </c>
      <c r="AM355" s="610"/>
      <c r="AN355" s="612" t="e">
        <f t="shared" ref="AN355" si="440">IF(AH355="Débil",0,IF(AND(AH355="Moderado",AM355="Directamente"),1,IF(AND(AH355="Moderado",AM355="Indirectamente"),0,IF(AND(AH355="Moderado",AM355="No disminuye"),0,IF(AND(AH355="Fuerte",AM355="Directamente"),2,IF(AND(AH355="Fuerte",AM355="Indirectamente"),1,IF(AND(AH355="Fuerte",AM355="No disminuye"),0)))))))</f>
        <v>#DIV/0!</v>
      </c>
      <c r="AO355" s="612" t="e">
        <f>('4-VALORACIÓN DEL RIESGO'!AD77-AN355)</f>
        <v>#DIV/0!</v>
      </c>
      <c r="AP355" s="613" t="e">
        <f t="shared" ref="AP355" si="441">IF(AO355=5,"Catastrófico",IF(AO355=4,"Mayor",IF(AO355=3,"Moderado",IF(AO355=2,"Moderado",IF(AO355=1,"Moderado")))))</f>
        <v>#DIV/0!</v>
      </c>
      <c r="AQ355" s="614" t="e">
        <f t="shared" ref="AQ355" si="442">IF(OR(AND(AP355="Moderado",AL355="Rara Vez"),AND(AP355="Moderado",AL355="Improbable")),"Moderado",IF(OR(AND(AP355="Mayor",AL355="Improbable"),AND(AP355="Mayor",AL355="Rara Vez"),AND(AP355="Moderado",AL355="Probable"),AND(AP355="Moderado",AL355="Posible")),"Alto",IF(OR(AND(AP355="Moderado",AL355="Casi Seguro"),AND(AP355="Mayor",AL355="Posible"),AND(AP355="Mayor",AL355="Probable"),AND(AP355="Mayor",AL355="Casi Seguro")),"Extremo",IF(AP355="Catastrófico","Extremo"))))</f>
        <v>#DIV/0!</v>
      </c>
      <c r="AR355" s="614"/>
      <c r="AS355" s="615" t="s">
        <v>428</v>
      </c>
    </row>
    <row r="356" spans="2:45" s="60" customFormat="1" ht="30.75" hidden="1" thickBot="1" x14ac:dyDescent="0.3">
      <c r="B356" s="629"/>
      <c r="C356" s="423"/>
      <c r="D356" s="594"/>
      <c r="E356" s="594"/>
      <c r="F356" s="628"/>
      <c r="G356" s="628"/>
      <c r="H356" s="628"/>
      <c r="I356" s="628"/>
      <c r="J356" s="628"/>
      <c r="K356" s="628"/>
      <c r="L356" s="628"/>
      <c r="M356" s="599"/>
      <c r="N356" s="600" t="b">
        <f t="shared" si="418"/>
        <v>0</v>
      </c>
      <c r="O356" s="601"/>
      <c r="P356" s="600" t="b">
        <f t="shared" si="419"/>
        <v>0</v>
      </c>
      <c r="Q356" s="601"/>
      <c r="R356" s="600" t="b">
        <f t="shared" si="420"/>
        <v>0</v>
      </c>
      <c r="S356" s="601"/>
      <c r="T356" s="600" t="b">
        <f t="shared" si="421"/>
        <v>0</v>
      </c>
      <c r="U356" s="601"/>
      <c r="V356" s="600" t="b">
        <f t="shared" si="422"/>
        <v>0</v>
      </c>
      <c r="W356" s="601"/>
      <c r="X356" s="600" t="b">
        <f t="shared" si="423"/>
        <v>0</v>
      </c>
      <c r="Y356" s="601"/>
      <c r="Z356" s="600" t="b">
        <f t="shared" si="424"/>
        <v>0</v>
      </c>
      <c r="AA356" s="602">
        <f t="shared" si="425"/>
        <v>0</v>
      </c>
      <c r="AB356" s="603" t="str">
        <f t="shared" si="426"/>
        <v>Débil</v>
      </c>
      <c r="AC356" s="604"/>
      <c r="AD356" s="605" t="str">
        <f t="shared" si="427"/>
        <v>Débil</v>
      </c>
      <c r="AE356" s="606" t="str">
        <f t="shared" si="428"/>
        <v>0</v>
      </c>
      <c r="AF356" s="620"/>
      <c r="AG356" s="621"/>
      <c r="AH356" s="622"/>
      <c r="AI356" s="610"/>
      <c r="AJ356" s="611"/>
      <c r="AK356" s="611"/>
      <c r="AL356" s="611"/>
      <c r="AM356" s="610"/>
      <c r="AN356" s="623"/>
      <c r="AO356" s="623"/>
      <c r="AP356" s="613"/>
      <c r="AQ356" s="614"/>
      <c r="AR356" s="614"/>
      <c r="AS356" s="615"/>
    </row>
    <row r="357" spans="2:45" s="60" customFormat="1" ht="30" hidden="1" x14ac:dyDescent="0.25">
      <c r="B357" s="629"/>
      <c r="C357" s="423"/>
      <c r="D357" s="594" t="str">
        <f>'3-IDENTIFICACIÓN DEL RIESGO'!G146</f>
        <v>Riesgo 4</v>
      </c>
      <c r="E357" s="594"/>
      <c r="F357" s="628"/>
      <c r="G357" s="628"/>
      <c r="H357" s="628"/>
      <c r="I357" s="628"/>
      <c r="J357" s="628"/>
      <c r="K357" s="628"/>
      <c r="L357" s="628"/>
      <c r="M357" s="599"/>
      <c r="N357" s="600" t="b">
        <f t="shared" si="418"/>
        <v>0</v>
      </c>
      <c r="O357" s="601"/>
      <c r="P357" s="600" t="b">
        <f t="shared" si="419"/>
        <v>0</v>
      </c>
      <c r="Q357" s="601"/>
      <c r="R357" s="600" t="b">
        <f t="shared" si="420"/>
        <v>0</v>
      </c>
      <c r="S357" s="601"/>
      <c r="T357" s="600" t="b">
        <f t="shared" si="421"/>
        <v>0</v>
      </c>
      <c r="U357" s="601"/>
      <c r="V357" s="600" t="b">
        <f t="shared" si="422"/>
        <v>0</v>
      </c>
      <c r="W357" s="601"/>
      <c r="X357" s="600" t="b">
        <f t="shared" si="423"/>
        <v>0</v>
      </c>
      <c r="Y357" s="601"/>
      <c r="Z357" s="600" t="b">
        <f t="shared" si="424"/>
        <v>0</v>
      </c>
      <c r="AA357" s="602">
        <f t="shared" si="425"/>
        <v>0</v>
      </c>
      <c r="AB357" s="603" t="str">
        <f t="shared" si="426"/>
        <v>Débil</v>
      </c>
      <c r="AC357" s="604"/>
      <c r="AD357" s="605" t="str">
        <f t="shared" si="427"/>
        <v>Débil</v>
      </c>
      <c r="AE357" s="606" t="str">
        <f t="shared" si="428"/>
        <v>0</v>
      </c>
      <c r="AF357" s="607"/>
      <c r="AG357" s="608" t="e">
        <f t="shared" ref="AG357" si="443">(AE357+AE358)/AF357</f>
        <v>#DIV/0!</v>
      </c>
      <c r="AH357" s="609" t="e">
        <f t="shared" ref="AH357" si="444">IF(AG357&lt;50,"Débil",IF(AG357&lt;=99,"Moderado",IF(AG357=100,"Fuerte",IF(AG357="","ERROR"))))</f>
        <v>#DIV/0!</v>
      </c>
      <c r="AI357" s="610"/>
      <c r="AJ357" s="611" t="e">
        <f t="shared" ref="AJ357" si="445">IF(AH357="Débil",0,IF(AND(AH357="Moderado",AI357="Directamente"),1,IF(AND(AH357="Moderado",AI357="No disminuye"),0,IF(AND(AH357="Fuerte",AI357="Directamente"),2,IF(AND(AH357="Fuerte",AI357="No disminuye"),0)))))</f>
        <v>#DIV/0!</v>
      </c>
      <c r="AK357" s="611" t="e">
        <f>('4-VALORACIÓN DEL RIESGO'!H78-AJ357)</f>
        <v>#DIV/0!</v>
      </c>
      <c r="AL357" s="611" t="e">
        <f t="shared" ref="AL357" si="446">IF(AK357=5,"Casi Seguro",IF(AK357=4,"Probable",IF(AK357=3,"Posible",IF(AK357=2,"Improbable",IF(AK357=1,"Rara Vez",IF(AK357=0,"Rara Vez",IF(AK357&lt;0,"Rara Vez")))))))</f>
        <v>#DIV/0!</v>
      </c>
      <c r="AM357" s="610"/>
      <c r="AN357" s="612" t="e">
        <f t="shared" ref="AN357" si="447">IF(AH357="Débil",0,IF(AND(AH357="Moderado",AM357="Directamente"),1,IF(AND(AH357="Moderado",AM357="Indirectamente"),0,IF(AND(AH357="Moderado",AM357="No disminuye"),0,IF(AND(AH357="Fuerte",AM357="Directamente"),2,IF(AND(AH357="Fuerte",AM357="Indirectamente"),1,IF(AND(AH357="Fuerte",AM357="No disminuye"),0)))))))</f>
        <v>#DIV/0!</v>
      </c>
      <c r="AO357" s="612" t="e">
        <f>('4-VALORACIÓN DEL RIESGO'!AD78-AN357)</f>
        <v>#DIV/0!</v>
      </c>
      <c r="AP357" s="613" t="e">
        <f t="shared" ref="AP357" si="448">IF(AO357=5,"Catastrófico",IF(AO357=4,"Mayor",IF(AO357=3,"Moderado",IF(AO357=2,"Moderado",IF(AO357=1,"Moderado")))))</f>
        <v>#DIV/0!</v>
      </c>
      <c r="AQ357" s="614" t="e">
        <f t="shared" ref="AQ357" si="449">IF(OR(AND(AP357="Moderado",AL357="Rara Vez"),AND(AP357="Moderado",AL357="Improbable")),"Moderado",IF(OR(AND(AP357="Mayor",AL357="Improbable"),AND(AP357="Mayor",AL357="Rara Vez"),AND(AP357="Moderado",AL357="Probable"),AND(AP357="Moderado",AL357="Posible")),"Alto",IF(OR(AND(AP357="Moderado",AL357="Casi Seguro"),AND(AP357="Mayor",AL357="Posible"),AND(AP357="Mayor",AL357="Probable"),AND(AP357="Mayor",AL357="Casi Seguro")),"Extremo",IF(AP357="Catastrófico","Extremo"))))</f>
        <v>#DIV/0!</v>
      </c>
      <c r="AR357" s="614"/>
      <c r="AS357" s="615" t="s">
        <v>428</v>
      </c>
    </row>
    <row r="358" spans="2:45" s="60" customFormat="1" ht="30.75" hidden="1" thickBot="1" x14ac:dyDescent="0.3">
      <c r="B358" s="629"/>
      <c r="C358" s="423"/>
      <c r="D358" s="594"/>
      <c r="E358" s="594"/>
      <c r="F358" s="628"/>
      <c r="G358" s="628"/>
      <c r="H358" s="628"/>
      <c r="I358" s="628"/>
      <c r="J358" s="628"/>
      <c r="K358" s="628"/>
      <c r="L358" s="628"/>
      <c r="M358" s="599"/>
      <c r="N358" s="600" t="b">
        <f t="shared" si="418"/>
        <v>0</v>
      </c>
      <c r="O358" s="601"/>
      <c r="P358" s="600" t="b">
        <f t="shared" si="419"/>
        <v>0</v>
      </c>
      <c r="Q358" s="601"/>
      <c r="R358" s="600" t="b">
        <f t="shared" si="420"/>
        <v>0</v>
      </c>
      <c r="S358" s="601"/>
      <c r="T358" s="600" t="b">
        <f t="shared" si="421"/>
        <v>0</v>
      </c>
      <c r="U358" s="601"/>
      <c r="V358" s="600" t="b">
        <f t="shared" si="422"/>
        <v>0</v>
      </c>
      <c r="W358" s="601"/>
      <c r="X358" s="600" t="b">
        <f t="shared" si="423"/>
        <v>0</v>
      </c>
      <c r="Y358" s="601"/>
      <c r="Z358" s="600" t="b">
        <f t="shared" si="424"/>
        <v>0</v>
      </c>
      <c r="AA358" s="602">
        <f t="shared" si="425"/>
        <v>0</v>
      </c>
      <c r="AB358" s="603" t="str">
        <f t="shared" si="426"/>
        <v>Débil</v>
      </c>
      <c r="AC358" s="604"/>
      <c r="AD358" s="605" t="str">
        <f t="shared" si="427"/>
        <v>Débil</v>
      </c>
      <c r="AE358" s="606" t="str">
        <f t="shared" si="428"/>
        <v>0</v>
      </c>
      <c r="AF358" s="620"/>
      <c r="AG358" s="621"/>
      <c r="AH358" s="622"/>
      <c r="AI358" s="610"/>
      <c r="AJ358" s="611"/>
      <c r="AK358" s="611"/>
      <c r="AL358" s="611"/>
      <c r="AM358" s="610"/>
      <c r="AN358" s="623"/>
      <c r="AO358" s="623"/>
      <c r="AP358" s="613"/>
      <c r="AQ358" s="614"/>
      <c r="AR358" s="614"/>
      <c r="AS358" s="615"/>
    </row>
    <row r="359" spans="2:45" s="60" customFormat="1" ht="30" hidden="1" x14ac:dyDescent="0.25">
      <c r="B359" s="629"/>
      <c r="C359" s="423"/>
      <c r="D359" s="594" t="str">
        <f>'3-IDENTIFICACIÓN DEL RIESGO'!G148</f>
        <v>Riesgo 5</v>
      </c>
      <c r="E359" s="594"/>
      <c r="F359" s="628"/>
      <c r="G359" s="628"/>
      <c r="H359" s="628"/>
      <c r="I359" s="628"/>
      <c r="J359" s="628"/>
      <c r="K359" s="628"/>
      <c r="L359" s="628"/>
      <c r="M359" s="599"/>
      <c r="N359" s="600" t="b">
        <f t="shared" si="418"/>
        <v>0</v>
      </c>
      <c r="O359" s="601"/>
      <c r="P359" s="600" t="b">
        <f t="shared" si="419"/>
        <v>0</v>
      </c>
      <c r="Q359" s="601"/>
      <c r="R359" s="600" t="b">
        <f t="shared" si="420"/>
        <v>0</v>
      </c>
      <c r="S359" s="601"/>
      <c r="T359" s="600" t="b">
        <f t="shared" si="421"/>
        <v>0</v>
      </c>
      <c r="U359" s="601"/>
      <c r="V359" s="600" t="b">
        <f t="shared" si="422"/>
        <v>0</v>
      </c>
      <c r="W359" s="601"/>
      <c r="X359" s="600" t="b">
        <f t="shared" si="423"/>
        <v>0</v>
      </c>
      <c r="Y359" s="601"/>
      <c r="Z359" s="600" t="b">
        <f t="shared" si="424"/>
        <v>0</v>
      </c>
      <c r="AA359" s="602">
        <f t="shared" si="425"/>
        <v>0</v>
      </c>
      <c r="AB359" s="603" t="str">
        <f t="shared" si="426"/>
        <v>Débil</v>
      </c>
      <c r="AC359" s="604"/>
      <c r="AD359" s="605" t="str">
        <f t="shared" si="427"/>
        <v>Débil</v>
      </c>
      <c r="AE359" s="606" t="str">
        <f t="shared" si="428"/>
        <v>0</v>
      </c>
      <c r="AF359" s="607"/>
      <c r="AG359" s="608" t="e">
        <f t="shared" ref="AG359" si="450">(AE359+AE360)/AF359</f>
        <v>#DIV/0!</v>
      </c>
      <c r="AH359" s="609" t="e">
        <f t="shared" ref="AH359" si="451">IF(AG359&lt;50,"Débil",IF(AG359&lt;=99,"Moderado",IF(AG359=100,"Fuerte",IF(AG359="","ERROR"))))</f>
        <v>#DIV/0!</v>
      </c>
      <c r="AI359" s="610"/>
      <c r="AJ359" s="611" t="e">
        <f t="shared" ref="AJ359" si="452">IF(AH359="Débil",0,IF(AND(AH359="Moderado",AI359="Directamente"),1,IF(AND(AH359="Moderado",AI359="No disminuye"),0,IF(AND(AH359="Fuerte",AI359="Directamente"),2,IF(AND(AH359="Fuerte",AI359="No disminuye"),0)))))</f>
        <v>#DIV/0!</v>
      </c>
      <c r="AK359" s="611" t="e">
        <f>('4-VALORACIÓN DEL RIESGO'!H79-AJ359)</f>
        <v>#DIV/0!</v>
      </c>
      <c r="AL359" s="611" t="e">
        <f t="shared" ref="AL359" si="453">IF(AK359=5,"Casi Seguro",IF(AK359=4,"Probable",IF(AK359=3,"Posible",IF(AK359=2,"Improbable",IF(AK359=1,"Rara Vez",IF(AK359=0,"Rara Vez",IF(AK359&lt;0,"Rara Vez")))))))</f>
        <v>#DIV/0!</v>
      </c>
      <c r="AM359" s="610"/>
      <c r="AN359" s="612" t="e">
        <f t="shared" ref="AN359" si="454">IF(AH359="Débil",0,IF(AND(AH359="Moderado",AM359="Directamente"),1,IF(AND(AH359="Moderado",AM359="Indirectamente"),0,IF(AND(AH359="Moderado",AM359="No disminuye"),0,IF(AND(AH359="Fuerte",AM359="Directamente"),2,IF(AND(AH359="Fuerte",AM359="Indirectamente"),1,IF(AND(AH359="Fuerte",AM359="No disminuye"),0)))))))</f>
        <v>#DIV/0!</v>
      </c>
      <c r="AO359" s="612" t="e">
        <f>('4-VALORACIÓN DEL RIESGO'!AD79-AN359)</f>
        <v>#DIV/0!</v>
      </c>
      <c r="AP359" s="613" t="e">
        <f t="shared" ref="AP359" si="455">IF(AO359=5,"Catastrófico",IF(AO359=4,"Mayor",IF(AO359=3,"Moderado",IF(AO359=2,"Moderado",IF(AO359=1,"Moderado")))))</f>
        <v>#DIV/0!</v>
      </c>
      <c r="AQ359" s="614" t="e">
        <f t="shared" ref="AQ359" si="456">IF(OR(AND(AP359="Moderado",AL359="Rara Vez"),AND(AP359="Moderado",AL359="Improbable")),"Moderado",IF(OR(AND(AP359="Mayor",AL359="Improbable"),AND(AP359="Mayor",AL359="Rara Vez"),AND(AP359="Moderado",AL359="Probable"),AND(AP359="Moderado",AL359="Posible")),"Alto",IF(OR(AND(AP359="Moderado",AL359="Casi Seguro"),AND(AP359="Mayor",AL359="Posible"),AND(AP359="Mayor",AL359="Probable"),AND(AP359="Mayor",AL359="Casi Seguro")),"Extremo",IF(AP359="Catastrófico","Extremo"))))</f>
        <v>#DIV/0!</v>
      </c>
      <c r="AR359" s="614"/>
      <c r="AS359" s="615" t="s">
        <v>428</v>
      </c>
    </row>
    <row r="360" spans="2:45" s="60" customFormat="1" ht="30.75" hidden="1" thickBot="1" x14ac:dyDescent="0.3">
      <c r="B360" s="631"/>
      <c r="C360" s="427"/>
      <c r="D360" s="594"/>
      <c r="E360" s="594"/>
      <c r="F360" s="628"/>
      <c r="G360" s="628"/>
      <c r="H360" s="628"/>
      <c r="I360" s="628"/>
      <c r="J360" s="628"/>
      <c r="K360" s="628"/>
      <c r="L360" s="628"/>
      <c r="M360" s="599"/>
      <c r="N360" s="600" t="b">
        <f t="shared" si="418"/>
        <v>0</v>
      </c>
      <c r="O360" s="601"/>
      <c r="P360" s="600" t="b">
        <f t="shared" si="419"/>
        <v>0</v>
      </c>
      <c r="Q360" s="601"/>
      <c r="R360" s="600" t="b">
        <f t="shared" si="420"/>
        <v>0</v>
      </c>
      <c r="S360" s="601"/>
      <c r="T360" s="600" t="b">
        <f t="shared" si="421"/>
        <v>0</v>
      </c>
      <c r="U360" s="601"/>
      <c r="V360" s="600" t="b">
        <f t="shared" si="422"/>
        <v>0</v>
      </c>
      <c r="W360" s="601"/>
      <c r="X360" s="600" t="b">
        <f t="shared" si="423"/>
        <v>0</v>
      </c>
      <c r="Y360" s="601"/>
      <c r="Z360" s="600" t="b">
        <f t="shared" si="424"/>
        <v>0</v>
      </c>
      <c r="AA360" s="602">
        <f t="shared" si="425"/>
        <v>0</v>
      </c>
      <c r="AB360" s="603" t="str">
        <f t="shared" si="426"/>
        <v>Débil</v>
      </c>
      <c r="AC360" s="604"/>
      <c r="AD360" s="605" t="str">
        <f t="shared" si="427"/>
        <v>Débil</v>
      </c>
      <c r="AE360" s="606" t="str">
        <f t="shared" si="428"/>
        <v>0</v>
      </c>
      <c r="AF360" s="620"/>
      <c r="AG360" s="621"/>
      <c r="AH360" s="622"/>
      <c r="AI360" s="610"/>
      <c r="AJ360" s="611"/>
      <c r="AK360" s="611"/>
      <c r="AL360" s="611"/>
      <c r="AM360" s="610"/>
      <c r="AN360" s="623"/>
      <c r="AO360" s="623"/>
      <c r="AP360" s="613"/>
      <c r="AQ360" s="614"/>
      <c r="AR360" s="614"/>
      <c r="AS360" s="615"/>
    </row>
    <row r="361" spans="2:45" s="60" customFormat="1" ht="63.75" hidden="1" x14ac:dyDescent="0.25">
      <c r="B361" s="626" t="str">
        <f>'3-IDENTIFICACIÓN DEL RIESGO'!B150</f>
        <v>Administración de Bienes y Servicios</v>
      </c>
      <c r="C361" s="416" t="str">
        <f>'3-IDENTIFICACIÓN DEL RIESGO'!E150</f>
        <v>1. Subdirección Administrativa y Financiera.
2. Secretaría General.</v>
      </c>
      <c r="D361" s="594" t="str">
        <f>'3-IDENTIFICACIÓN DEL RIESGO'!G150</f>
        <v>Posibilidad de incurrir en peculado con los bienes devolutivos de la Agencia Nacional de Tierras.</v>
      </c>
      <c r="E361" s="594"/>
      <c r="F361" s="722" t="s">
        <v>915</v>
      </c>
      <c r="G361" s="723" t="s">
        <v>468</v>
      </c>
      <c r="H361" s="597" t="s">
        <v>480</v>
      </c>
      <c r="I361" s="724" t="s">
        <v>1710</v>
      </c>
      <c r="J361" s="597" t="s">
        <v>481</v>
      </c>
      <c r="K361" s="628" t="s">
        <v>482</v>
      </c>
      <c r="L361" s="628" t="s">
        <v>1711</v>
      </c>
      <c r="M361" s="599" t="s">
        <v>100</v>
      </c>
      <c r="N361" s="600">
        <f t="shared" si="418"/>
        <v>15</v>
      </c>
      <c r="O361" s="601" t="s">
        <v>106</v>
      </c>
      <c r="P361" s="600">
        <f t="shared" si="419"/>
        <v>15</v>
      </c>
      <c r="Q361" s="601" t="s">
        <v>109</v>
      </c>
      <c r="R361" s="600">
        <f t="shared" si="420"/>
        <v>15</v>
      </c>
      <c r="S361" s="601" t="s">
        <v>112</v>
      </c>
      <c r="T361" s="600">
        <f t="shared" si="421"/>
        <v>15</v>
      </c>
      <c r="U361" s="601" t="s">
        <v>116</v>
      </c>
      <c r="V361" s="600">
        <f t="shared" si="422"/>
        <v>15</v>
      </c>
      <c r="W361" s="601" t="s">
        <v>119</v>
      </c>
      <c r="X361" s="600">
        <f t="shared" si="423"/>
        <v>15</v>
      </c>
      <c r="Y361" s="601" t="s">
        <v>122</v>
      </c>
      <c r="Z361" s="600">
        <f t="shared" si="424"/>
        <v>10</v>
      </c>
      <c r="AA361" s="602">
        <f t="shared" si="425"/>
        <v>100</v>
      </c>
      <c r="AB361" s="603" t="str">
        <f t="shared" si="426"/>
        <v>Fuerte</v>
      </c>
      <c r="AC361" s="604" t="s">
        <v>97</v>
      </c>
      <c r="AD361" s="605" t="str">
        <f t="shared" si="427"/>
        <v>Fuerte</v>
      </c>
      <c r="AE361" s="606" t="str">
        <f t="shared" si="428"/>
        <v>100</v>
      </c>
      <c r="AF361" s="607">
        <v>1</v>
      </c>
      <c r="AG361" s="608">
        <f t="shared" ref="AG361" si="457">(AE361+AE362)/AF361</f>
        <v>100</v>
      </c>
      <c r="AH361" s="609" t="str">
        <f t="shared" ref="AH361" si="458">IF(AG361&lt;50,"Débil",IF(AG361&lt;=99,"Moderado",IF(AG361=100,"Fuerte",IF(AG361="","ERROR"))))</f>
        <v>Fuerte</v>
      </c>
      <c r="AI361" s="610" t="s">
        <v>144</v>
      </c>
      <c r="AJ361" s="611">
        <f t="shared" ref="AJ361" si="459">IF(AH361="Débil",0,IF(AND(AH361="Moderado",AI361="Directamente"),1,IF(AND(AH361="Moderado",AI361="No disminuye"),0,IF(AND(AH361="Fuerte",AI361="Directamente"),2,IF(AND(AH361="Fuerte",AI361="No disminuye"),0)))))</f>
        <v>2</v>
      </c>
      <c r="AK361" s="611">
        <f>('4-VALORACIÓN DEL RIESGO'!H80-AJ361)</f>
        <v>2</v>
      </c>
      <c r="AL361" s="611" t="str">
        <f t="shared" ref="AL361" si="460">IF(AK361=5,"Casi Seguro",IF(AK361=4,"Probable",IF(AK361=3,"Posible",IF(AK361=2,"Improbable",IF(AK361=1,"Rara Vez",IF(AK361=0,"Rara Vez",IF(AK361&lt;0,"Rara Vez")))))))</f>
        <v>Improbable</v>
      </c>
      <c r="AM361" s="610" t="s">
        <v>146</v>
      </c>
      <c r="AN361" s="612">
        <f t="shared" ref="AN361" si="461">IF(AH361="Débil",0,IF(AND(AH361="Moderado",AM361="Directamente"),1,IF(AND(AH361="Moderado",AM361="Indirectamente"),0,IF(AND(AH361="Moderado",AM361="No disminuye"),0,IF(AND(AH361="Fuerte",AM361="Directamente"),2,IF(AND(AH361="Fuerte",AM361="Indirectamente"),1,IF(AND(AH361="Fuerte",AM361="No disminuye"),0)))))))</f>
        <v>0</v>
      </c>
      <c r="AO361" s="612">
        <f>('4-VALORACIÓN DEL RIESGO'!AD80-AN361)</f>
        <v>4</v>
      </c>
      <c r="AP361" s="613" t="str">
        <f t="shared" ref="AP361" si="462">IF(AO361=5,"Catastrófico",IF(AO361=4,"Mayor",IF(AO361=3,"Moderado",IF(AO361=2,"Moderado",IF(AO361=1,"Moderado")))))</f>
        <v>Mayor</v>
      </c>
      <c r="AQ361" s="614" t="str">
        <f t="shared" ref="AQ361" si="463">IF(OR(AND(AP361="Moderado",AL361="Rara Vez"),AND(AP361="Moderado",AL361="Improbable")),"Moderado",IF(OR(AND(AP361="Mayor",AL361="Improbable"),AND(AP361="Mayor",AL361="Rara Vez"),AND(AP361="Moderado",AL361="Probable"),AND(AP361="Moderado",AL361="Posible")),"Alto",IF(OR(AND(AP361="Moderado",AL361="Casi Seguro"),AND(AP361="Mayor",AL361="Posible"),AND(AP361="Mayor",AL361="Probable"),AND(AP361="Mayor",AL361="Casi Seguro")),"Extremo",IF(AP361="Catastrófico","Extremo"))))</f>
        <v>Alto</v>
      </c>
      <c r="AR361" s="614"/>
      <c r="AS361" s="615" t="s">
        <v>428</v>
      </c>
    </row>
    <row r="362" spans="2:45" s="60" customFormat="1" ht="30.75" hidden="1" thickBot="1" x14ac:dyDescent="0.3">
      <c r="B362" s="629"/>
      <c r="C362" s="423"/>
      <c r="D362" s="594"/>
      <c r="E362" s="594"/>
      <c r="F362" s="628"/>
      <c r="G362" s="628"/>
      <c r="H362" s="628"/>
      <c r="I362" s="628"/>
      <c r="J362" s="628"/>
      <c r="K362" s="628"/>
      <c r="L362" s="628"/>
      <c r="M362" s="599"/>
      <c r="N362" s="600" t="b">
        <f t="shared" si="418"/>
        <v>0</v>
      </c>
      <c r="O362" s="601"/>
      <c r="P362" s="600" t="b">
        <f t="shared" si="419"/>
        <v>0</v>
      </c>
      <c r="Q362" s="601"/>
      <c r="R362" s="600" t="b">
        <f t="shared" si="420"/>
        <v>0</v>
      </c>
      <c r="S362" s="601"/>
      <c r="T362" s="600" t="b">
        <f t="shared" si="421"/>
        <v>0</v>
      </c>
      <c r="U362" s="601"/>
      <c r="V362" s="600" t="b">
        <f t="shared" si="422"/>
        <v>0</v>
      </c>
      <c r="W362" s="601"/>
      <c r="X362" s="600" t="b">
        <f t="shared" si="423"/>
        <v>0</v>
      </c>
      <c r="Y362" s="601"/>
      <c r="Z362" s="600" t="b">
        <f t="shared" si="424"/>
        <v>0</v>
      </c>
      <c r="AA362" s="602">
        <f t="shared" si="425"/>
        <v>0</v>
      </c>
      <c r="AB362" s="603" t="str">
        <f t="shared" si="426"/>
        <v>Débil</v>
      </c>
      <c r="AC362" s="604"/>
      <c r="AD362" s="605" t="str">
        <f t="shared" si="427"/>
        <v>Débil</v>
      </c>
      <c r="AE362" s="606" t="str">
        <f t="shared" si="428"/>
        <v>0</v>
      </c>
      <c r="AF362" s="620">
        <v>1</v>
      </c>
      <c r="AG362" s="621"/>
      <c r="AH362" s="622"/>
      <c r="AI362" s="610" t="s">
        <v>144</v>
      </c>
      <c r="AJ362" s="611"/>
      <c r="AK362" s="611"/>
      <c r="AL362" s="611"/>
      <c r="AM362" s="610" t="s">
        <v>146</v>
      </c>
      <c r="AN362" s="623"/>
      <c r="AO362" s="623"/>
      <c r="AP362" s="613"/>
      <c r="AQ362" s="614"/>
      <c r="AR362" s="614"/>
      <c r="AS362" s="615"/>
    </row>
    <row r="363" spans="2:45" s="60" customFormat="1" ht="30" hidden="1" x14ac:dyDescent="0.25">
      <c r="B363" s="629"/>
      <c r="C363" s="423"/>
      <c r="D363" s="594" t="str">
        <f>'3-IDENTIFICACIÓN DEL RIESGO'!G152</f>
        <v>Riesgo 2</v>
      </c>
      <c r="E363" s="594"/>
      <c r="F363" s="628"/>
      <c r="G363" s="503"/>
      <c r="H363" s="657"/>
      <c r="I363" s="657"/>
      <c r="J363" s="657"/>
      <c r="K363" s="657"/>
      <c r="L363" s="657"/>
      <c r="M363" s="599"/>
      <c r="N363" s="600" t="b">
        <f t="shared" si="418"/>
        <v>0</v>
      </c>
      <c r="O363" s="601"/>
      <c r="P363" s="600" t="b">
        <f t="shared" si="419"/>
        <v>0</v>
      </c>
      <c r="Q363" s="601"/>
      <c r="R363" s="600" t="b">
        <f t="shared" si="420"/>
        <v>0</v>
      </c>
      <c r="S363" s="601"/>
      <c r="T363" s="600" t="b">
        <f t="shared" si="421"/>
        <v>0</v>
      </c>
      <c r="U363" s="601"/>
      <c r="V363" s="600" t="b">
        <f t="shared" si="422"/>
        <v>0</v>
      </c>
      <c r="W363" s="601"/>
      <c r="X363" s="600" t="b">
        <f t="shared" si="423"/>
        <v>0</v>
      </c>
      <c r="Y363" s="601"/>
      <c r="Z363" s="600" t="b">
        <f t="shared" si="424"/>
        <v>0</v>
      </c>
      <c r="AA363" s="602">
        <f t="shared" si="425"/>
        <v>0</v>
      </c>
      <c r="AB363" s="603" t="str">
        <f t="shared" si="426"/>
        <v>Débil</v>
      </c>
      <c r="AC363" s="604"/>
      <c r="AD363" s="605" t="str">
        <f t="shared" si="427"/>
        <v>Débil</v>
      </c>
      <c r="AE363" s="606" t="str">
        <f t="shared" si="428"/>
        <v>0</v>
      </c>
      <c r="AF363" s="607"/>
      <c r="AG363" s="608" t="e">
        <f t="shared" ref="AG363" si="464">(AE363+AE364)/AF363</f>
        <v>#DIV/0!</v>
      </c>
      <c r="AH363" s="609" t="e">
        <f t="shared" ref="AH363" si="465">IF(AG363&lt;50,"Débil",IF(AG363&lt;=99,"Moderado",IF(AG363=100,"Fuerte",IF(AG363="","ERROR"))))</f>
        <v>#DIV/0!</v>
      </c>
      <c r="AI363" s="610"/>
      <c r="AJ363" s="611" t="e">
        <f t="shared" ref="AJ363" si="466">IF(AH363="Débil",0,IF(AND(AH363="Moderado",AI363="Directamente"),1,IF(AND(AH363="Moderado",AI363="No disminuye"),0,IF(AND(AH363="Fuerte",AI363="Directamente"),2,IF(AND(AH363="Fuerte",AI363="No disminuye"),0)))))</f>
        <v>#DIV/0!</v>
      </c>
      <c r="AK363" s="611" t="e">
        <f>('4-VALORACIÓN DEL RIESGO'!H81-AJ363)</f>
        <v>#DIV/0!</v>
      </c>
      <c r="AL363" s="611" t="e">
        <f t="shared" ref="AL363" si="467">IF(AK363=5,"Casi Seguro",IF(AK363=4,"Probable",IF(AK363=3,"Posible",IF(AK363=2,"Improbable",IF(AK363=1,"Rara Vez",IF(AK363=0,"Rara Vez",IF(AK363&lt;0,"Rara Vez")))))))</f>
        <v>#DIV/0!</v>
      </c>
      <c r="AM363" s="610"/>
      <c r="AN363" s="612" t="e">
        <f t="shared" ref="AN363" si="468">IF(AH363="Débil",0,IF(AND(AH363="Moderado",AM363="Directamente"),1,IF(AND(AH363="Moderado",AM363="Indirectamente"),0,IF(AND(AH363="Moderado",AM363="No disminuye"),0,IF(AND(AH363="Fuerte",AM363="Directamente"),2,IF(AND(AH363="Fuerte",AM363="Indirectamente"),1,IF(AND(AH363="Fuerte",AM363="No disminuye"),0)))))))</f>
        <v>#DIV/0!</v>
      </c>
      <c r="AO363" s="612" t="e">
        <f>('4-VALORACIÓN DEL RIESGO'!AD81-AN363)</f>
        <v>#DIV/0!</v>
      </c>
      <c r="AP363" s="613" t="e">
        <f t="shared" ref="AP363" si="469">IF(AO363=5,"Catastrófico",IF(AO363=4,"Mayor",IF(AO363=3,"Moderado",IF(AO363=2,"Moderado",IF(AO363=1,"Moderado")))))</f>
        <v>#DIV/0!</v>
      </c>
      <c r="AQ363" s="614" t="e">
        <f t="shared" ref="AQ363" si="470">IF(OR(AND(AP363="Moderado",AL363="Rara Vez"),AND(AP363="Moderado",AL363="Improbable")),"Moderado",IF(OR(AND(AP363="Mayor",AL363="Improbable"),AND(AP363="Mayor",AL363="Rara Vez"),AND(AP363="Moderado",AL363="Probable"),AND(AP363="Moderado",AL363="Posible")),"Alto",IF(OR(AND(AP363="Moderado",AL363="Casi Seguro"),AND(AP363="Mayor",AL363="Posible"),AND(AP363="Mayor",AL363="Probable"),AND(AP363="Mayor",AL363="Casi Seguro")),"Extremo",IF(AP363="Catastrófico","Extremo"))))</f>
        <v>#DIV/0!</v>
      </c>
      <c r="AR363" s="614"/>
      <c r="AS363" s="615" t="s">
        <v>428</v>
      </c>
    </row>
    <row r="364" spans="2:45" s="60" customFormat="1" ht="30" hidden="1" x14ac:dyDescent="0.25">
      <c r="B364" s="629"/>
      <c r="C364" s="423"/>
      <c r="D364" s="594"/>
      <c r="E364" s="594"/>
      <c r="F364" s="628"/>
      <c r="G364" s="503"/>
      <c r="H364" s="657"/>
      <c r="I364" s="657"/>
      <c r="J364" s="657"/>
      <c r="K364" s="657"/>
      <c r="L364" s="657"/>
      <c r="M364" s="599"/>
      <c r="N364" s="600" t="b">
        <f t="shared" si="418"/>
        <v>0</v>
      </c>
      <c r="O364" s="601"/>
      <c r="P364" s="600" t="b">
        <f t="shared" si="419"/>
        <v>0</v>
      </c>
      <c r="Q364" s="601"/>
      <c r="R364" s="600" t="b">
        <f t="shared" si="420"/>
        <v>0</v>
      </c>
      <c r="S364" s="601"/>
      <c r="T364" s="600" t="b">
        <f t="shared" si="421"/>
        <v>0</v>
      </c>
      <c r="U364" s="601"/>
      <c r="V364" s="600" t="b">
        <f t="shared" si="422"/>
        <v>0</v>
      </c>
      <c r="W364" s="601"/>
      <c r="X364" s="600" t="b">
        <f t="shared" si="423"/>
        <v>0</v>
      </c>
      <c r="Y364" s="601"/>
      <c r="Z364" s="600" t="b">
        <f t="shared" si="424"/>
        <v>0</v>
      </c>
      <c r="AA364" s="602">
        <f t="shared" si="425"/>
        <v>0</v>
      </c>
      <c r="AB364" s="603" t="str">
        <f t="shared" si="426"/>
        <v>Débil</v>
      </c>
      <c r="AC364" s="604"/>
      <c r="AD364" s="605" t="str">
        <f t="shared" si="427"/>
        <v>Débil</v>
      </c>
      <c r="AE364" s="606" t="str">
        <f t="shared" si="428"/>
        <v>0</v>
      </c>
      <c r="AF364" s="620"/>
      <c r="AG364" s="621"/>
      <c r="AH364" s="622"/>
      <c r="AI364" s="610"/>
      <c r="AJ364" s="611"/>
      <c r="AK364" s="611"/>
      <c r="AL364" s="611"/>
      <c r="AM364" s="610"/>
      <c r="AN364" s="623"/>
      <c r="AO364" s="623"/>
      <c r="AP364" s="613"/>
      <c r="AQ364" s="614"/>
      <c r="AR364" s="614"/>
      <c r="AS364" s="615"/>
    </row>
    <row r="365" spans="2:45" s="60" customFormat="1" ht="30" hidden="1" x14ac:dyDescent="0.25">
      <c r="B365" s="629"/>
      <c r="C365" s="423"/>
      <c r="D365" s="594" t="str">
        <f>'3-IDENTIFICACIÓN DEL RIESGO'!G154</f>
        <v>Riesgo 3</v>
      </c>
      <c r="E365" s="594"/>
      <c r="F365" s="628"/>
      <c r="G365" s="628"/>
      <c r="H365" s="628"/>
      <c r="I365" s="628"/>
      <c r="J365" s="628"/>
      <c r="K365" s="628"/>
      <c r="L365" s="628"/>
      <c r="M365" s="599"/>
      <c r="N365" s="600" t="b">
        <f t="shared" si="418"/>
        <v>0</v>
      </c>
      <c r="O365" s="601"/>
      <c r="P365" s="600" t="b">
        <f t="shared" si="419"/>
        <v>0</v>
      </c>
      <c r="Q365" s="601"/>
      <c r="R365" s="600" t="b">
        <f t="shared" si="420"/>
        <v>0</v>
      </c>
      <c r="S365" s="601"/>
      <c r="T365" s="600" t="b">
        <f t="shared" si="421"/>
        <v>0</v>
      </c>
      <c r="U365" s="601"/>
      <c r="V365" s="600" t="b">
        <f t="shared" si="422"/>
        <v>0</v>
      </c>
      <c r="W365" s="601"/>
      <c r="X365" s="600" t="b">
        <f t="shared" si="423"/>
        <v>0</v>
      </c>
      <c r="Y365" s="601"/>
      <c r="Z365" s="600" t="b">
        <f t="shared" si="424"/>
        <v>0</v>
      </c>
      <c r="AA365" s="602">
        <f t="shared" si="425"/>
        <v>0</v>
      </c>
      <c r="AB365" s="603" t="str">
        <f t="shared" si="426"/>
        <v>Débil</v>
      </c>
      <c r="AC365" s="604"/>
      <c r="AD365" s="605" t="str">
        <f t="shared" si="427"/>
        <v>Débil</v>
      </c>
      <c r="AE365" s="606" t="str">
        <f t="shared" si="428"/>
        <v>0</v>
      </c>
      <c r="AF365" s="607"/>
      <c r="AG365" s="608" t="e">
        <f t="shared" ref="AG365" si="471">(AE365+AE366)/AF365</f>
        <v>#DIV/0!</v>
      </c>
      <c r="AH365" s="609" t="e">
        <f t="shared" ref="AH365" si="472">IF(AG365&lt;50,"Débil",IF(AG365&lt;=99,"Moderado",IF(AG365=100,"Fuerte",IF(AG365="","ERROR"))))</f>
        <v>#DIV/0!</v>
      </c>
      <c r="AI365" s="610"/>
      <c r="AJ365" s="611" t="e">
        <f t="shared" ref="AJ365" si="473">IF(AH365="Débil",0,IF(AND(AH365="Moderado",AI365="Directamente"),1,IF(AND(AH365="Moderado",AI365="No disminuye"),0,IF(AND(AH365="Fuerte",AI365="Directamente"),2,IF(AND(AH365="Fuerte",AI365="No disminuye"),0)))))</f>
        <v>#DIV/0!</v>
      </c>
      <c r="AK365" s="611" t="e">
        <f>('4-VALORACIÓN DEL RIESGO'!H82-AJ365)</f>
        <v>#DIV/0!</v>
      </c>
      <c r="AL365" s="611" t="e">
        <f t="shared" ref="AL365" si="474">IF(AK365=5,"Casi Seguro",IF(AK365=4,"Probable",IF(AK365=3,"Posible",IF(AK365=2,"Improbable",IF(AK365=1,"Rara Vez",IF(AK365=0,"Rara Vez",IF(AK365&lt;0,"Rara Vez")))))))</f>
        <v>#DIV/0!</v>
      </c>
      <c r="AM365" s="610"/>
      <c r="AN365" s="612" t="e">
        <f t="shared" ref="AN365" si="475">IF(AH365="Débil",0,IF(AND(AH365="Moderado",AM365="Directamente"),1,IF(AND(AH365="Moderado",AM365="Indirectamente"),0,IF(AND(AH365="Moderado",AM365="No disminuye"),0,IF(AND(AH365="Fuerte",AM365="Directamente"),2,IF(AND(AH365="Fuerte",AM365="Indirectamente"),1,IF(AND(AH365="Fuerte",AM365="No disminuye"),0)))))))</f>
        <v>#DIV/0!</v>
      </c>
      <c r="AO365" s="612" t="e">
        <f>('4-VALORACIÓN DEL RIESGO'!AD82-AN365)</f>
        <v>#DIV/0!</v>
      </c>
      <c r="AP365" s="613" t="e">
        <f t="shared" ref="AP365" si="476">IF(AO365=5,"Catastrófico",IF(AO365=4,"Mayor",IF(AO365=3,"Moderado",IF(AO365=2,"Moderado",IF(AO365=1,"Moderado")))))</f>
        <v>#DIV/0!</v>
      </c>
      <c r="AQ365" s="614" t="e">
        <f t="shared" ref="AQ365" si="477">IF(OR(AND(AP365="Moderado",AL365="Rara Vez"),AND(AP365="Moderado",AL365="Improbable")),"Moderado",IF(OR(AND(AP365="Mayor",AL365="Improbable"),AND(AP365="Mayor",AL365="Rara Vez"),AND(AP365="Moderado",AL365="Probable"),AND(AP365="Moderado",AL365="Posible")),"Alto",IF(OR(AND(AP365="Moderado",AL365="Casi Seguro"),AND(AP365="Mayor",AL365="Posible"),AND(AP365="Mayor",AL365="Probable"),AND(AP365="Mayor",AL365="Casi Seguro")),"Extremo",IF(AP365="Catastrófico","Extremo"))))</f>
        <v>#DIV/0!</v>
      </c>
      <c r="AR365" s="614"/>
      <c r="AS365" s="615" t="s">
        <v>428</v>
      </c>
    </row>
    <row r="366" spans="2:45" s="60" customFormat="1" ht="30.75" hidden="1" thickBot="1" x14ac:dyDescent="0.3">
      <c r="B366" s="629"/>
      <c r="C366" s="423"/>
      <c r="D366" s="594"/>
      <c r="E366" s="594"/>
      <c r="F366" s="628"/>
      <c r="G366" s="628"/>
      <c r="H366" s="628"/>
      <c r="I366" s="628"/>
      <c r="J366" s="628"/>
      <c r="K366" s="628"/>
      <c r="L366" s="628"/>
      <c r="M366" s="599"/>
      <c r="N366" s="600" t="b">
        <f t="shared" si="418"/>
        <v>0</v>
      </c>
      <c r="O366" s="601"/>
      <c r="P366" s="600" t="b">
        <f t="shared" si="419"/>
        <v>0</v>
      </c>
      <c r="Q366" s="601"/>
      <c r="R366" s="600" t="b">
        <f t="shared" si="420"/>
        <v>0</v>
      </c>
      <c r="S366" s="601"/>
      <c r="T366" s="600" t="b">
        <f t="shared" si="421"/>
        <v>0</v>
      </c>
      <c r="U366" s="601"/>
      <c r="V366" s="600" t="b">
        <f t="shared" si="422"/>
        <v>0</v>
      </c>
      <c r="W366" s="601"/>
      <c r="X366" s="600" t="b">
        <f t="shared" si="423"/>
        <v>0</v>
      </c>
      <c r="Y366" s="601"/>
      <c r="Z366" s="600" t="b">
        <f t="shared" si="424"/>
        <v>0</v>
      </c>
      <c r="AA366" s="602">
        <f t="shared" si="425"/>
        <v>0</v>
      </c>
      <c r="AB366" s="603" t="str">
        <f t="shared" si="426"/>
        <v>Débil</v>
      </c>
      <c r="AC366" s="604"/>
      <c r="AD366" s="605" t="str">
        <f t="shared" si="427"/>
        <v>Débil</v>
      </c>
      <c r="AE366" s="606" t="str">
        <f t="shared" si="428"/>
        <v>0</v>
      </c>
      <c r="AF366" s="620"/>
      <c r="AG366" s="621"/>
      <c r="AH366" s="622"/>
      <c r="AI366" s="610"/>
      <c r="AJ366" s="611"/>
      <c r="AK366" s="611"/>
      <c r="AL366" s="611"/>
      <c r="AM366" s="610"/>
      <c r="AN366" s="623"/>
      <c r="AO366" s="623"/>
      <c r="AP366" s="613"/>
      <c r="AQ366" s="614"/>
      <c r="AR366" s="614"/>
      <c r="AS366" s="615"/>
    </row>
    <row r="367" spans="2:45" s="60" customFormat="1" ht="30" hidden="1" x14ac:dyDescent="0.25">
      <c r="B367" s="629"/>
      <c r="C367" s="423"/>
      <c r="D367" s="594" t="str">
        <f>'3-IDENTIFICACIÓN DEL RIESGO'!G156</f>
        <v>Riesgo 4</v>
      </c>
      <c r="E367" s="594"/>
      <c r="F367" s="628"/>
      <c r="G367" s="628"/>
      <c r="H367" s="628"/>
      <c r="I367" s="628"/>
      <c r="J367" s="628"/>
      <c r="K367" s="628"/>
      <c r="L367" s="628"/>
      <c r="M367" s="599"/>
      <c r="N367" s="600" t="b">
        <f t="shared" si="418"/>
        <v>0</v>
      </c>
      <c r="O367" s="601"/>
      <c r="P367" s="600" t="b">
        <f t="shared" si="419"/>
        <v>0</v>
      </c>
      <c r="Q367" s="601"/>
      <c r="R367" s="600" t="b">
        <f t="shared" si="420"/>
        <v>0</v>
      </c>
      <c r="S367" s="601"/>
      <c r="T367" s="600" t="b">
        <f t="shared" si="421"/>
        <v>0</v>
      </c>
      <c r="U367" s="601"/>
      <c r="V367" s="600" t="b">
        <f t="shared" si="422"/>
        <v>0</v>
      </c>
      <c r="W367" s="601"/>
      <c r="X367" s="600" t="b">
        <f t="shared" si="423"/>
        <v>0</v>
      </c>
      <c r="Y367" s="601"/>
      <c r="Z367" s="600" t="b">
        <f t="shared" si="424"/>
        <v>0</v>
      </c>
      <c r="AA367" s="602">
        <f t="shared" si="425"/>
        <v>0</v>
      </c>
      <c r="AB367" s="603" t="str">
        <f t="shared" si="426"/>
        <v>Débil</v>
      </c>
      <c r="AC367" s="604"/>
      <c r="AD367" s="605" t="str">
        <f t="shared" si="427"/>
        <v>Débil</v>
      </c>
      <c r="AE367" s="606" t="str">
        <f t="shared" si="428"/>
        <v>0</v>
      </c>
      <c r="AF367" s="607"/>
      <c r="AG367" s="608" t="e">
        <f t="shared" ref="AG367" si="478">(AE367+AE368)/AF367</f>
        <v>#DIV/0!</v>
      </c>
      <c r="AH367" s="609" t="e">
        <f t="shared" ref="AH367" si="479">IF(AG367&lt;50,"Débil",IF(AG367&lt;=99,"Moderado",IF(AG367=100,"Fuerte",IF(AG367="","ERROR"))))</f>
        <v>#DIV/0!</v>
      </c>
      <c r="AI367" s="610"/>
      <c r="AJ367" s="611" t="e">
        <f t="shared" ref="AJ367" si="480">IF(AH367="Débil",0,IF(AND(AH367="Moderado",AI367="Directamente"),1,IF(AND(AH367="Moderado",AI367="No disminuye"),0,IF(AND(AH367="Fuerte",AI367="Directamente"),2,IF(AND(AH367="Fuerte",AI367="No disminuye"),0)))))</f>
        <v>#DIV/0!</v>
      </c>
      <c r="AK367" s="611" t="e">
        <f>('4-VALORACIÓN DEL RIESGO'!H83-AJ367)</f>
        <v>#DIV/0!</v>
      </c>
      <c r="AL367" s="611" t="e">
        <f t="shared" ref="AL367" si="481">IF(AK367=5,"Casi Seguro",IF(AK367=4,"Probable",IF(AK367=3,"Posible",IF(AK367=2,"Improbable",IF(AK367=1,"Rara Vez",IF(AK367=0,"Rara Vez",IF(AK367&lt;0,"Rara Vez")))))))</f>
        <v>#DIV/0!</v>
      </c>
      <c r="AM367" s="610"/>
      <c r="AN367" s="612" t="e">
        <f t="shared" ref="AN367" si="482">IF(AH367="Débil",0,IF(AND(AH367="Moderado",AM367="Directamente"),1,IF(AND(AH367="Moderado",AM367="Indirectamente"),0,IF(AND(AH367="Moderado",AM367="No disminuye"),0,IF(AND(AH367="Fuerte",AM367="Directamente"),2,IF(AND(AH367="Fuerte",AM367="Indirectamente"),1,IF(AND(AH367="Fuerte",AM367="No disminuye"),0)))))))</f>
        <v>#DIV/0!</v>
      </c>
      <c r="AO367" s="612" t="e">
        <f>('4-VALORACIÓN DEL RIESGO'!AD83-AN367)</f>
        <v>#DIV/0!</v>
      </c>
      <c r="AP367" s="613" t="e">
        <f t="shared" ref="AP367" si="483">IF(AO367=5,"Catastrófico",IF(AO367=4,"Mayor",IF(AO367=3,"Moderado",IF(AO367=2,"Moderado",IF(AO367=1,"Moderado")))))</f>
        <v>#DIV/0!</v>
      </c>
      <c r="AQ367" s="614" t="e">
        <f t="shared" ref="AQ367" si="484">IF(OR(AND(AP367="Moderado",AL367="Rara Vez"),AND(AP367="Moderado",AL367="Improbable")),"Moderado",IF(OR(AND(AP367="Mayor",AL367="Improbable"),AND(AP367="Mayor",AL367="Rara Vez"),AND(AP367="Moderado",AL367="Probable"),AND(AP367="Moderado",AL367="Posible")),"Alto",IF(OR(AND(AP367="Moderado",AL367="Casi Seguro"),AND(AP367="Mayor",AL367="Posible"),AND(AP367="Mayor",AL367="Probable"),AND(AP367="Mayor",AL367="Casi Seguro")),"Extremo",IF(AP367="Catastrófico","Extremo"))))</f>
        <v>#DIV/0!</v>
      </c>
      <c r="AR367" s="614"/>
      <c r="AS367" s="615" t="s">
        <v>428</v>
      </c>
    </row>
    <row r="368" spans="2:45" s="60" customFormat="1" ht="30.75" hidden="1" thickBot="1" x14ac:dyDescent="0.3">
      <c r="B368" s="629"/>
      <c r="C368" s="423"/>
      <c r="D368" s="594"/>
      <c r="E368" s="594"/>
      <c r="F368" s="628"/>
      <c r="G368" s="628"/>
      <c r="H368" s="628"/>
      <c r="I368" s="628"/>
      <c r="J368" s="628"/>
      <c r="K368" s="628"/>
      <c r="L368" s="628"/>
      <c r="M368" s="599"/>
      <c r="N368" s="600" t="b">
        <f t="shared" si="418"/>
        <v>0</v>
      </c>
      <c r="O368" s="601"/>
      <c r="P368" s="600" t="b">
        <f t="shared" si="419"/>
        <v>0</v>
      </c>
      <c r="Q368" s="601"/>
      <c r="R368" s="600" t="b">
        <f t="shared" si="420"/>
        <v>0</v>
      </c>
      <c r="S368" s="601"/>
      <c r="T368" s="600" t="b">
        <f t="shared" si="421"/>
        <v>0</v>
      </c>
      <c r="U368" s="601"/>
      <c r="V368" s="600" t="b">
        <f t="shared" si="422"/>
        <v>0</v>
      </c>
      <c r="W368" s="601"/>
      <c r="X368" s="600" t="b">
        <f t="shared" si="423"/>
        <v>0</v>
      </c>
      <c r="Y368" s="601"/>
      <c r="Z368" s="600" t="b">
        <f t="shared" si="424"/>
        <v>0</v>
      </c>
      <c r="AA368" s="602">
        <f t="shared" si="425"/>
        <v>0</v>
      </c>
      <c r="AB368" s="603" t="str">
        <f t="shared" si="426"/>
        <v>Débil</v>
      </c>
      <c r="AC368" s="604"/>
      <c r="AD368" s="605" t="str">
        <f t="shared" si="427"/>
        <v>Débil</v>
      </c>
      <c r="AE368" s="606" t="str">
        <f t="shared" si="428"/>
        <v>0</v>
      </c>
      <c r="AF368" s="620"/>
      <c r="AG368" s="621"/>
      <c r="AH368" s="622"/>
      <c r="AI368" s="610"/>
      <c r="AJ368" s="611"/>
      <c r="AK368" s="611"/>
      <c r="AL368" s="611"/>
      <c r="AM368" s="610"/>
      <c r="AN368" s="623"/>
      <c r="AO368" s="623"/>
      <c r="AP368" s="613"/>
      <c r="AQ368" s="614"/>
      <c r="AR368" s="614"/>
      <c r="AS368" s="615"/>
    </row>
    <row r="369" spans="2:45" s="60" customFormat="1" ht="30" hidden="1" x14ac:dyDescent="0.25">
      <c r="B369" s="629"/>
      <c r="C369" s="423"/>
      <c r="D369" s="594" t="str">
        <f>'3-IDENTIFICACIÓN DEL RIESGO'!G158</f>
        <v>Riesgo 5</v>
      </c>
      <c r="E369" s="594"/>
      <c r="F369" s="628"/>
      <c r="G369" s="628"/>
      <c r="H369" s="628"/>
      <c r="I369" s="628"/>
      <c r="J369" s="628"/>
      <c r="K369" s="628"/>
      <c r="L369" s="628"/>
      <c r="M369" s="599"/>
      <c r="N369" s="600" t="b">
        <f t="shared" si="418"/>
        <v>0</v>
      </c>
      <c r="O369" s="601"/>
      <c r="P369" s="600" t="b">
        <f t="shared" si="419"/>
        <v>0</v>
      </c>
      <c r="Q369" s="601"/>
      <c r="R369" s="600" t="b">
        <f t="shared" si="420"/>
        <v>0</v>
      </c>
      <c r="S369" s="601"/>
      <c r="T369" s="600" t="b">
        <f t="shared" si="421"/>
        <v>0</v>
      </c>
      <c r="U369" s="601"/>
      <c r="V369" s="600" t="b">
        <f t="shared" si="422"/>
        <v>0</v>
      </c>
      <c r="W369" s="601"/>
      <c r="X369" s="600" t="b">
        <f t="shared" si="423"/>
        <v>0</v>
      </c>
      <c r="Y369" s="601"/>
      <c r="Z369" s="600" t="b">
        <f t="shared" si="424"/>
        <v>0</v>
      </c>
      <c r="AA369" s="602">
        <f t="shared" si="425"/>
        <v>0</v>
      </c>
      <c r="AB369" s="603" t="str">
        <f t="shared" si="426"/>
        <v>Débil</v>
      </c>
      <c r="AC369" s="604"/>
      <c r="AD369" s="605" t="str">
        <f t="shared" si="427"/>
        <v>Débil</v>
      </c>
      <c r="AE369" s="606" t="str">
        <f t="shared" si="428"/>
        <v>0</v>
      </c>
      <c r="AF369" s="607"/>
      <c r="AG369" s="608" t="e">
        <f t="shared" ref="AG369" si="485">(AE369+AE370)/AF369</f>
        <v>#DIV/0!</v>
      </c>
      <c r="AH369" s="609" t="e">
        <f t="shared" ref="AH369" si="486">IF(AG369&lt;50,"Débil",IF(AG369&lt;=99,"Moderado",IF(AG369=100,"Fuerte",IF(AG369="","ERROR"))))</f>
        <v>#DIV/0!</v>
      </c>
      <c r="AI369" s="610"/>
      <c r="AJ369" s="611" t="e">
        <f t="shared" ref="AJ369" si="487">IF(AH369="Débil",0,IF(AND(AH369="Moderado",AI369="Directamente"),1,IF(AND(AH369="Moderado",AI369="No disminuye"),0,IF(AND(AH369="Fuerte",AI369="Directamente"),2,IF(AND(AH369="Fuerte",AI369="No disminuye"),0)))))</f>
        <v>#DIV/0!</v>
      </c>
      <c r="AK369" s="611" t="e">
        <f>('4-VALORACIÓN DEL RIESGO'!H84-AJ369)</f>
        <v>#DIV/0!</v>
      </c>
      <c r="AL369" s="611" t="e">
        <f t="shared" ref="AL369" si="488">IF(AK369=5,"Casi Seguro",IF(AK369=4,"Probable",IF(AK369=3,"Posible",IF(AK369=2,"Improbable",IF(AK369=1,"Rara Vez",IF(AK369=0,"Rara Vez",IF(AK369&lt;0,"Rara Vez")))))))</f>
        <v>#DIV/0!</v>
      </c>
      <c r="AM369" s="610"/>
      <c r="AN369" s="612" t="e">
        <f t="shared" ref="AN369" si="489">IF(AH369="Débil",0,IF(AND(AH369="Moderado",AM369="Directamente"),1,IF(AND(AH369="Moderado",AM369="Indirectamente"),0,IF(AND(AH369="Moderado",AM369="No disminuye"),0,IF(AND(AH369="Fuerte",AM369="Directamente"),2,IF(AND(AH369="Fuerte",AM369="Indirectamente"),1,IF(AND(AH369="Fuerte",AM369="No disminuye"),0)))))))</f>
        <v>#DIV/0!</v>
      </c>
      <c r="AO369" s="612" t="e">
        <f>('4-VALORACIÓN DEL RIESGO'!AD84-AN369)</f>
        <v>#DIV/0!</v>
      </c>
      <c r="AP369" s="613" t="e">
        <f t="shared" ref="AP369" si="490">IF(AO369=5,"Catastrófico",IF(AO369=4,"Mayor",IF(AO369=3,"Moderado",IF(AO369=2,"Moderado",IF(AO369=1,"Moderado")))))</f>
        <v>#DIV/0!</v>
      </c>
      <c r="AQ369" s="614" t="e">
        <f t="shared" ref="AQ369" si="491">IF(OR(AND(AP369="Moderado",AL369="Rara Vez"),AND(AP369="Moderado",AL369="Improbable")),"Moderado",IF(OR(AND(AP369="Mayor",AL369="Improbable"),AND(AP369="Mayor",AL369="Rara Vez"),AND(AP369="Moderado",AL369="Probable"),AND(AP369="Moderado",AL369="Posible")),"Alto",IF(OR(AND(AP369="Moderado",AL369="Casi Seguro"),AND(AP369="Mayor",AL369="Posible"),AND(AP369="Mayor",AL369="Probable"),AND(AP369="Mayor",AL369="Casi Seguro")),"Extremo",IF(AP369="Catastrófico","Extremo"))))</f>
        <v>#DIV/0!</v>
      </c>
      <c r="AR369" s="614"/>
      <c r="AS369" s="615" t="s">
        <v>428</v>
      </c>
    </row>
    <row r="370" spans="2:45" s="60" customFormat="1" ht="30.75" hidden="1" thickBot="1" x14ac:dyDescent="0.3">
      <c r="B370" s="631"/>
      <c r="C370" s="427"/>
      <c r="D370" s="594"/>
      <c r="E370" s="594"/>
      <c r="F370" s="628"/>
      <c r="G370" s="628"/>
      <c r="H370" s="628"/>
      <c r="I370" s="628"/>
      <c r="J370" s="628"/>
      <c r="K370" s="628"/>
      <c r="L370" s="628"/>
      <c r="M370" s="599"/>
      <c r="N370" s="600" t="b">
        <f t="shared" si="418"/>
        <v>0</v>
      </c>
      <c r="O370" s="601"/>
      <c r="P370" s="600" t="b">
        <f t="shared" si="419"/>
        <v>0</v>
      </c>
      <c r="Q370" s="601"/>
      <c r="R370" s="600" t="b">
        <f t="shared" si="420"/>
        <v>0</v>
      </c>
      <c r="S370" s="601"/>
      <c r="T370" s="600" t="b">
        <f t="shared" si="421"/>
        <v>0</v>
      </c>
      <c r="U370" s="601"/>
      <c r="V370" s="600" t="b">
        <f t="shared" si="422"/>
        <v>0</v>
      </c>
      <c r="W370" s="601"/>
      <c r="X370" s="600" t="b">
        <f t="shared" si="423"/>
        <v>0</v>
      </c>
      <c r="Y370" s="601"/>
      <c r="Z370" s="600" t="b">
        <f t="shared" si="424"/>
        <v>0</v>
      </c>
      <c r="AA370" s="602">
        <f t="shared" si="425"/>
        <v>0</v>
      </c>
      <c r="AB370" s="603" t="str">
        <f t="shared" si="426"/>
        <v>Débil</v>
      </c>
      <c r="AC370" s="604"/>
      <c r="AD370" s="605" t="str">
        <f t="shared" si="427"/>
        <v>Débil</v>
      </c>
      <c r="AE370" s="606" t="str">
        <f t="shared" si="428"/>
        <v>0</v>
      </c>
      <c r="AF370" s="620"/>
      <c r="AG370" s="621"/>
      <c r="AH370" s="622"/>
      <c r="AI370" s="610"/>
      <c r="AJ370" s="611"/>
      <c r="AK370" s="611"/>
      <c r="AL370" s="611"/>
      <c r="AM370" s="610"/>
      <c r="AN370" s="623"/>
      <c r="AO370" s="623"/>
      <c r="AP370" s="613"/>
      <c r="AQ370" s="614"/>
      <c r="AR370" s="614"/>
      <c r="AS370" s="615"/>
    </row>
    <row r="371" spans="2:45" s="60" customFormat="1" ht="51" hidden="1" x14ac:dyDescent="0.25">
      <c r="B371" s="473" t="str">
        <f>'3-IDENTIFICACIÓN DEL RIESGO'!B160</f>
        <v>Gestión Financiera</v>
      </c>
      <c r="C371" s="474" t="str">
        <f>'3-IDENTIFICACIÓN DEL RIESGO'!E160</f>
        <v xml:space="preserve">1. Secretaría General.
2. Subdirección Administrativa y Financiera.
3. Subdirección de Administración de Tierras de la Nación.
4. Oficina de Planeación </v>
      </c>
      <c r="D371" s="594"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E371" s="594"/>
      <c r="F371" s="628" t="s">
        <v>916</v>
      </c>
      <c r="G371" s="503" t="s">
        <v>429</v>
      </c>
      <c r="H371" s="628" t="s">
        <v>483</v>
      </c>
      <c r="I371" s="628" t="s">
        <v>484</v>
      </c>
      <c r="J371" s="628" t="s">
        <v>485</v>
      </c>
      <c r="K371" s="628" t="s">
        <v>486</v>
      </c>
      <c r="L371" s="628" t="s">
        <v>487</v>
      </c>
      <c r="M371" s="599" t="s">
        <v>100</v>
      </c>
      <c r="N371" s="600">
        <f t="shared" si="418"/>
        <v>15</v>
      </c>
      <c r="O371" s="601" t="s">
        <v>106</v>
      </c>
      <c r="P371" s="600">
        <f t="shared" si="419"/>
        <v>15</v>
      </c>
      <c r="Q371" s="601" t="s">
        <v>109</v>
      </c>
      <c r="R371" s="600">
        <f t="shared" si="420"/>
        <v>15</v>
      </c>
      <c r="S371" s="601" t="s">
        <v>112</v>
      </c>
      <c r="T371" s="600">
        <f t="shared" si="421"/>
        <v>15</v>
      </c>
      <c r="U371" s="601" t="s">
        <v>116</v>
      </c>
      <c r="V371" s="600">
        <f t="shared" si="422"/>
        <v>15</v>
      </c>
      <c r="W371" s="601" t="s">
        <v>119</v>
      </c>
      <c r="X371" s="600">
        <f t="shared" si="423"/>
        <v>15</v>
      </c>
      <c r="Y371" s="601" t="s">
        <v>122</v>
      </c>
      <c r="Z371" s="600">
        <f t="shared" si="424"/>
        <v>10</v>
      </c>
      <c r="AA371" s="602">
        <f t="shared" si="425"/>
        <v>100</v>
      </c>
      <c r="AB371" s="603" t="str">
        <f t="shared" si="426"/>
        <v>Fuerte</v>
      </c>
      <c r="AC371" s="604" t="s">
        <v>27</v>
      </c>
      <c r="AD371" s="605" t="str">
        <f t="shared" si="427"/>
        <v>Moderado</v>
      </c>
      <c r="AE371" s="606" t="str">
        <f t="shared" si="428"/>
        <v>50</v>
      </c>
      <c r="AF371" s="607">
        <v>1</v>
      </c>
      <c r="AG371" s="608">
        <f t="shared" ref="AG371" si="492">(AE371+AE372)/AF371</f>
        <v>50</v>
      </c>
      <c r="AH371" s="609" t="str">
        <f t="shared" ref="AH371" si="493">IF(AG371&lt;50,"Débil",IF(AG371&lt;=99,"Moderado",IF(AG371=100,"Fuerte",IF(AG371="","ERROR"))))</f>
        <v>Moderado</v>
      </c>
      <c r="AI371" s="610" t="s">
        <v>144</v>
      </c>
      <c r="AJ371" s="611">
        <f t="shared" ref="AJ371" si="494">IF(AH371="Débil",0,IF(AND(AH371="Moderado",AI371="Directamente"),1,IF(AND(AH371="Moderado",AI371="No disminuye"),0,IF(AND(AH371="Fuerte",AI371="Directamente"),2,IF(AND(AH371="Fuerte",AI371="No disminuye"),0)))))</f>
        <v>1</v>
      </c>
      <c r="AK371" s="611">
        <f>('4-VALORACIÓN DEL RIESGO'!H85-AJ371)</f>
        <v>0</v>
      </c>
      <c r="AL371" s="611" t="str">
        <f t="shared" ref="AL371" si="495">IF(AK371=5,"Casi Seguro",IF(AK371=4,"Probable",IF(AK371=3,"Posible",IF(AK371=2,"Improbable",IF(AK371=1,"Rara Vez",IF(AK371=0,"Rara Vez",IF(AK371&lt;0,"Rara Vez")))))))</f>
        <v>Rara Vez</v>
      </c>
      <c r="AM371" s="610" t="s">
        <v>144</v>
      </c>
      <c r="AN371" s="612">
        <f t="shared" ref="AN371" si="496">IF(AH371="Débil",0,IF(AND(AH371="Moderado",AM371="Directamente"),1,IF(AND(AH371="Moderado",AM371="Indirectamente"),0,IF(AND(AH371="Moderado",AM371="No disminuye"),0,IF(AND(AH371="Fuerte",AM371="Directamente"),2,IF(AND(AH371="Fuerte",AM371="Indirectamente"),1,IF(AND(AH371="Fuerte",AM371="No disminuye"),0)))))))</f>
        <v>1</v>
      </c>
      <c r="AO371" s="612">
        <f>('4-VALORACIÓN DEL RIESGO'!AD85-AN371)</f>
        <v>4</v>
      </c>
      <c r="AP371" s="613" t="str">
        <f t="shared" ref="AP371" si="497">IF(AO371=5,"Catastrófico",IF(AO371=4,"Mayor",IF(AO371=3,"Moderado",IF(AO371=2,"Moderado",IF(AO371=1,"Moderado")))))</f>
        <v>Mayor</v>
      </c>
      <c r="AQ371" s="614" t="str">
        <f t="shared" ref="AQ371" si="498">IF(OR(AND(AP371="Moderado",AL371="Rara Vez"),AND(AP371="Moderado",AL371="Improbable")),"Moderado",IF(OR(AND(AP371="Mayor",AL371="Improbable"),AND(AP371="Mayor",AL371="Rara Vez"),AND(AP371="Moderado",AL371="Probable"),AND(AP371="Moderado",AL371="Posible")),"Alto",IF(OR(AND(AP371="Moderado",AL371="Casi Seguro"),AND(AP371="Mayor",AL371="Posible"),AND(AP371="Mayor",AL371="Probable"),AND(AP371="Mayor",AL371="Casi Seguro")),"Extremo",IF(AP371="Catastrófico","Extremo"))))</f>
        <v>Alto</v>
      </c>
      <c r="AR371" s="614"/>
      <c r="AS371" s="615" t="s">
        <v>428</v>
      </c>
    </row>
    <row r="372" spans="2:45" s="60" customFormat="1" ht="30" hidden="1" x14ac:dyDescent="0.25">
      <c r="B372" s="473"/>
      <c r="C372" s="474"/>
      <c r="D372" s="594"/>
      <c r="E372" s="594"/>
      <c r="F372" s="628"/>
      <c r="G372" s="628"/>
      <c r="H372" s="628"/>
      <c r="I372" s="628"/>
      <c r="J372" s="628"/>
      <c r="K372" s="628"/>
      <c r="L372" s="628"/>
      <c r="M372" s="599"/>
      <c r="N372" s="600" t="b">
        <f t="shared" si="418"/>
        <v>0</v>
      </c>
      <c r="O372" s="601"/>
      <c r="P372" s="600" t="b">
        <f t="shared" si="419"/>
        <v>0</v>
      </c>
      <c r="Q372" s="601"/>
      <c r="R372" s="600" t="b">
        <f t="shared" si="420"/>
        <v>0</v>
      </c>
      <c r="S372" s="601"/>
      <c r="T372" s="600" t="b">
        <f t="shared" si="421"/>
        <v>0</v>
      </c>
      <c r="U372" s="601"/>
      <c r="V372" s="600" t="b">
        <f t="shared" si="422"/>
        <v>0</v>
      </c>
      <c r="W372" s="601"/>
      <c r="X372" s="600" t="b">
        <f t="shared" si="423"/>
        <v>0</v>
      </c>
      <c r="Y372" s="601"/>
      <c r="Z372" s="600" t="b">
        <f t="shared" si="424"/>
        <v>0</v>
      </c>
      <c r="AA372" s="602">
        <f t="shared" si="425"/>
        <v>0</v>
      </c>
      <c r="AB372" s="603" t="str">
        <f t="shared" si="426"/>
        <v>Débil</v>
      </c>
      <c r="AC372" s="604"/>
      <c r="AD372" s="605" t="str">
        <f t="shared" si="427"/>
        <v>Débil</v>
      </c>
      <c r="AE372" s="606" t="str">
        <f t="shared" si="428"/>
        <v>0</v>
      </c>
      <c r="AF372" s="620">
        <v>1</v>
      </c>
      <c r="AG372" s="621"/>
      <c r="AH372" s="622"/>
      <c r="AI372" s="610" t="s">
        <v>144</v>
      </c>
      <c r="AJ372" s="611"/>
      <c r="AK372" s="611"/>
      <c r="AL372" s="611"/>
      <c r="AM372" s="610" t="s">
        <v>144</v>
      </c>
      <c r="AN372" s="623"/>
      <c r="AO372" s="623"/>
      <c r="AP372" s="613"/>
      <c r="AQ372" s="614"/>
      <c r="AR372" s="614"/>
      <c r="AS372" s="615"/>
    </row>
    <row r="373" spans="2:45" s="60" customFormat="1" ht="30" hidden="1" x14ac:dyDescent="0.25">
      <c r="B373" s="473"/>
      <c r="C373" s="474"/>
      <c r="D373" s="594" t="str">
        <f>'3-IDENTIFICACIÓN DEL RIESGO'!G162</f>
        <v>Riesgo 2</v>
      </c>
      <c r="E373" s="594"/>
      <c r="F373" s="628"/>
      <c r="G373" s="628"/>
      <c r="H373" s="628"/>
      <c r="I373" s="628"/>
      <c r="J373" s="628"/>
      <c r="K373" s="628"/>
      <c r="L373" s="628"/>
      <c r="M373" s="599"/>
      <c r="N373" s="600" t="b">
        <f t="shared" si="418"/>
        <v>0</v>
      </c>
      <c r="O373" s="601"/>
      <c r="P373" s="600" t="b">
        <f t="shared" si="419"/>
        <v>0</v>
      </c>
      <c r="Q373" s="601"/>
      <c r="R373" s="600" t="b">
        <f t="shared" si="420"/>
        <v>0</v>
      </c>
      <c r="S373" s="601"/>
      <c r="T373" s="600" t="b">
        <f t="shared" si="421"/>
        <v>0</v>
      </c>
      <c r="U373" s="601"/>
      <c r="V373" s="600" t="b">
        <f t="shared" si="422"/>
        <v>0</v>
      </c>
      <c r="W373" s="601"/>
      <c r="X373" s="600" t="b">
        <f t="shared" si="423"/>
        <v>0</v>
      </c>
      <c r="Y373" s="601"/>
      <c r="Z373" s="600" t="b">
        <f t="shared" si="424"/>
        <v>0</v>
      </c>
      <c r="AA373" s="602">
        <f t="shared" si="425"/>
        <v>0</v>
      </c>
      <c r="AB373" s="603" t="str">
        <f t="shared" si="426"/>
        <v>Débil</v>
      </c>
      <c r="AC373" s="604"/>
      <c r="AD373" s="605" t="str">
        <f t="shared" si="427"/>
        <v>Débil</v>
      </c>
      <c r="AE373" s="606" t="str">
        <f t="shared" si="428"/>
        <v>0</v>
      </c>
      <c r="AF373" s="607"/>
      <c r="AG373" s="608" t="e">
        <f t="shared" ref="AG373" si="499">(AE373+AE374)/AF373</f>
        <v>#DIV/0!</v>
      </c>
      <c r="AH373" s="609" t="e">
        <f t="shared" ref="AH373" si="500">IF(AG373&lt;50,"Débil",IF(AG373&lt;=99,"Moderado",IF(AG373=100,"Fuerte",IF(AG373="","ERROR"))))</f>
        <v>#DIV/0!</v>
      </c>
      <c r="AI373" s="610"/>
      <c r="AJ373" s="611" t="e">
        <f t="shared" ref="AJ373" si="501">IF(AH373="Débil",0,IF(AND(AH373="Moderado",AI373="Directamente"),1,IF(AND(AH373="Moderado",AI373="No disminuye"),0,IF(AND(AH373="Fuerte",AI373="Directamente"),2,IF(AND(AH373="Fuerte",AI373="No disminuye"),0)))))</f>
        <v>#DIV/0!</v>
      </c>
      <c r="AK373" s="611" t="e">
        <f>('4-VALORACIÓN DEL RIESGO'!H86-AJ373)</f>
        <v>#DIV/0!</v>
      </c>
      <c r="AL373" s="611" t="e">
        <f t="shared" ref="AL373" si="502">IF(AK373=5,"Casi Seguro",IF(AK373=4,"Probable",IF(AK373=3,"Posible",IF(AK373=2,"Improbable",IF(AK373=1,"Rara Vez",IF(AK373=0,"Rara Vez",IF(AK373&lt;0,"Rara Vez")))))))</f>
        <v>#DIV/0!</v>
      </c>
      <c r="AM373" s="610"/>
      <c r="AN373" s="612" t="e">
        <f t="shared" ref="AN373" si="503">IF(AH373="Débil",0,IF(AND(AH373="Moderado",AM373="Directamente"),1,IF(AND(AH373="Moderado",AM373="Indirectamente"),0,IF(AND(AH373="Moderado",AM373="No disminuye"),0,IF(AND(AH373="Fuerte",AM373="Directamente"),2,IF(AND(AH373="Fuerte",AM373="Indirectamente"),1,IF(AND(AH373="Fuerte",AM373="No disminuye"),0)))))))</f>
        <v>#DIV/0!</v>
      </c>
      <c r="AO373" s="612" t="e">
        <f>('4-VALORACIÓN DEL RIESGO'!AD86-AN373)</f>
        <v>#DIV/0!</v>
      </c>
      <c r="AP373" s="613" t="e">
        <f t="shared" ref="AP373" si="504">IF(AO373=5,"Catastrófico",IF(AO373=4,"Mayor",IF(AO373=3,"Moderado",IF(AO373=2,"Moderado",IF(AO373=1,"Moderado")))))</f>
        <v>#DIV/0!</v>
      </c>
      <c r="AQ373" s="614" t="e">
        <f t="shared" ref="AQ373" si="505">IF(OR(AND(AP373="Moderado",AL373="Rara Vez"),AND(AP373="Moderado",AL373="Improbable")),"Moderado",IF(OR(AND(AP373="Mayor",AL373="Improbable"),AND(AP373="Mayor",AL373="Rara Vez"),AND(AP373="Moderado",AL373="Probable"),AND(AP373="Moderado",AL373="Posible")),"Alto",IF(OR(AND(AP373="Moderado",AL373="Casi Seguro"),AND(AP373="Mayor",AL373="Posible"),AND(AP373="Mayor",AL373="Probable"),AND(AP373="Mayor",AL373="Casi Seguro")),"Extremo",IF(AP373="Catastrófico","Extremo"))))</f>
        <v>#DIV/0!</v>
      </c>
      <c r="AR373" s="614"/>
      <c r="AS373" s="615" t="s">
        <v>428</v>
      </c>
    </row>
    <row r="374" spans="2:45" s="60" customFormat="1" ht="30.75" hidden="1" thickBot="1" x14ac:dyDescent="0.3">
      <c r="B374" s="473"/>
      <c r="C374" s="474"/>
      <c r="D374" s="594"/>
      <c r="E374" s="594"/>
      <c r="F374" s="628"/>
      <c r="G374" s="628"/>
      <c r="H374" s="628"/>
      <c r="I374" s="628"/>
      <c r="J374" s="628"/>
      <c r="K374" s="628"/>
      <c r="L374" s="628"/>
      <c r="M374" s="599"/>
      <c r="N374" s="600" t="b">
        <f t="shared" si="418"/>
        <v>0</v>
      </c>
      <c r="O374" s="601"/>
      <c r="P374" s="600" t="b">
        <f t="shared" si="419"/>
        <v>0</v>
      </c>
      <c r="Q374" s="601"/>
      <c r="R374" s="600" t="b">
        <f t="shared" si="420"/>
        <v>0</v>
      </c>
      <c r="S374" s="601"/>
      <c r="T374" s="600" t="b">
        <f t="shared" si="421"/>
        <v>0</v>
      </c>
      <c r="U374" s="601"/>
      <c r="V374" s="600" t="b">
        <f t="shared" si="422"/>
        <v>0</v>
      </c>
      <c r="W374" s="601"/>
      <c r="X374" s="600" t="b">
        <f t="shared" si="423"/>
        <v>0</v>
      </c>
      <c r="Y374" s="601"/>
      <c r="Z374" s="600" t="b">
        <f t="shared" si="424"/>
        <v>0</v>
      </c>
      <c r="AA374" s="602">
        <f t="shared" si="425"/>
        <v>0</v>
      </c>
      <c r="AB374" s="603" t="str">
        <f t="shared" si="426"/>
        <v>Débil</v>
      </c>
      <c r="AC374" s="604"/>
      <c r="AD374" s="605" t="str">
        <f t="shared" si="427"/>
        <v>Débil</v>
      </c>
      <c r="AE374" s="606" t="str">
        <f t="shared" si="428"/>
        <v>0</v>
      </c>
      <c r="AF374" s="620"/>
      <c r="AG374" s="621"/>
      <c r="AH374" s="622"/>
      <c r="AI374" s="610"/>
      <c r="AJ374" s="611"/>
      <c r="AK374" s="611"/>
      <c r="AL374" s="611"/>
      <c r="AM374" s="610"/>
      <c r="AN374" s="623"/>
      <c r="AO374" s="623"/>
      <c r="AP374" s="613"/>
      <c r="AQ374" s="614"/>
      <c r="AR374" s="614"/>
      <c r="AS374" s="615"/>
    </row>
    <row r="375" spans="2:45" s="60" customFormat="1" ht="30" hidden="1" x14ac:dyDescent="0.25">
      <c r="B375" s="473"/>
      <c r="C375" s="474"/>
      <c r="D375" s="594" t="str">
        <f>'3-IDENTIFICACIÓN DEL RIESGO'!G164</f>
        <v>Riesgo 3</v>
      </c>
      <c r="E375" s="594"/>
      <c r="F375" s="628"/>
      <c r="G375" s="628"/>
      <c r="H375" s="628"/>
      <c r="I375" s="628"/>
      <c r="J375" s="628"/>
      <c r="K375" s="628"/>
      <c r="L375" s="628"/>
      <c r="M375" s="599"/>
      <c r="N375" s="600" t="b">
        <f t="shared" si="418"/>
        <v>0</v>
      </c>
      <c r="O375" s="601"/>
      <c r="P375" s="600" t="b">
        <f t="shared" si="419"/>
        <v>0</v>
      </c>
      <c r="Q375" s="601"/>
      <c r="R375" s="600" t="b">
        <f t="shared" si="420"/>
        <v>0</v>
      </c>
      <c r="S375" s="601"/>
      <c r="T375" s="600" t="b">
        <f t="shared" si="421"/>
        <v>0</v>
      </c>
      <c r="U375" s="601"/>
      <c r="V375" s="600" t="b">
        <f t="shared" si="422"/>
        <v>0</v>
      </c>
      <c r="W375" s="601"/>
      <c r="X375" s="600" t="b">
        <f t="shared" si="423"/>
        <v>0</v>
      </c>
      <c r="Y375" s="601"/>
      <c r="Z375" s="600" t="b">
        <f t="shared" si="424"/>
        <v>0</v>
      </c>
      <c r="AA375" s="602">
        <f t="shared" si="425"/>
        <v>0</v>
      </c>
      <c r="AB375" s="603" t="str">
        <f t="shared" si="426"/>
        <v>Débil</v>
      </c>
      <c r="AC375" s="604"/>
      <c r="AD375" s="605" t="str">
        <f t="shared" si="427"/>
        <v>Débil</v>
      </c>
      <c r="AE375" s="606" t="str">
        <f t="shared" si="428"/>
        <v>0</v>
      </c>
      <c r="AF375" s="607"/>
      <c r="AG375" s="608" t="e">
        <f t="shared" ref="AG375" si="506">(AE375+AE376)/AF375</f>
        <v>#DIV/0!</v>
      </c>
      <c r="AH375" s="609" t="e">
        <f t="shared" ref="AH375" si="507">IF(AG375&lt;50,"Débil",IF(AG375&lt;=99,"Moderado",IF(AG375=100,"Fuerte",IF(AG375="","ERROR"))))</f>
        <v>#DIV/0!</v>
      </c>
      <c r="AI375" s="610"/>
      <c r="AJ375" s="611" t="e">
        <f t="shared" ref="AJ375" si="508">IF(AH375="Débil",0,IF(AND(AH375="Moderado",AI375="Directamente"),1,IF(AND(AH375="Moderado",AI375="No disminuye"),0,IF(AND(AH375="Fuerte",AI375="Directamente"),2,IF(AND(AH375="Fuerte",AI375="No disminuye"),0)))))</f>
        <v>#DIV/0!</v>
      </c>
      <c r="AK375" s="611" t="e">
        <f>('4-VALORACIÓN DEL RIESGO'!H87-AJ375)</f>
        <v>#DIV/0!</v>
      </c>
      <c r="AL375" s="611" t="e">
        <f t="shared" ref="AL375" si="509">IF(AK375=5,"Casi Seguro",IF(AK375=4,"Probable",IF(AK375=3,"Posible",IF(AK375=2,"Improbable",IF(AK375=1,"Rara Vez",IF(AK375=0,"Rara Vez",IF(AK375&lt;0,"Rara Vez")))))))</f>
        <v>#DIV/0!</v>
      </c>
      <c r="AM375" s="610"/>
      <c r="AN375" s="612" t="e">
        <f t="shared" ref="AN375" si="510">IF(AH375="Débil",0,IF(AND(AH375="Moderado",AM375="Directamente"),1,IF(AND(AH375="Moderado",AM375="Indirectamente"),0,IF(AND(AH375="Moderado",AM375="No disminuye"),0,IF(AND(AH375="Fuerte",AM375="Directamente"),2,IF(AND(AH375="Fuerte",AM375="Indirectamente"),1,IF(AND(AH375="Fuerte",AM375="No disminuye"),0)))))))</f>
        <v>#DIV/0!</v>
      </c>
      <c r="AO375" s="612" t="e">
        <f>('4-VALORACIÓN DEL RIESGO'!AD87-AN375)</f>
        <v>#DIV/0!</v>
      </c>
      <c r="AP375" s="613" t="e">
        <f t="shared" ref="AP375" si="511">IF(AO375=5,"Catastrófico",IF(AO375=4,"Mayor",IF(AO375=3,"Moderado",IF(AO375=2,"Moderado",IF(AO375=1,"Moderado")))))</f>
        <v>#DIV/0!</v>
      </c>
      <c r="AQ375" s="614" t="e">
        <f t="shared" ref="AQ375" si="512">IF(OR(AND(AP375="Moderado",AL375="Rara Vez"),AND(AP375="Moderado",AL375="Improbable")),"Moderado",IF(OR(AND(AP375="Mayor",AL375="Improbable"),AND(AP375="Mayor",AL375="Rara Vez"),AND(AP375="Moderado",AL375="Probable"),AND(AP375="Moderado",AL375="Posible")),"Alto",IF(OR(AND(AP375="Moderado",AL375="Casi Seguro"),AND(AP375="Mayor",AL375="Posible"),AND(AP375="Mayor",AL375="Probable"),AND(AP375="Mayor",AL375="Casi Seguro")),"Extremo",IF(AP375="Catastrófico","Extremo"))))</f>
        <v>#DIV/0!</v>
      </c>
      <c r="AR375" s="614"/>
      <c r="AS375" s="615" t="s">
        <v>428</v>
      </c>
    </row>
    <row r="376" spans="2:45" s="60" customFormat="1" ht="30.75" hidden="1" thickBot="1" x14ac:dyDescent="0.3">
      <c r="B376" s="473"/>
      <c r="C376" s="474"/>
      <c r="D376" s="594"/>
      <c r="E376" s="594"/>
      <c r="F376" s="628"/>
      <c r="G376" s="628"/>
      <c r="H376" s="628"/>
      <c r="I376" s="628"/>
      <c r="J376" s="628"/>
      <c r="K376" s="628"/>
      <c r="L376" s="628"/>
      <c r="M376" s="599"/>
      <c r="N376" s="600" t="b">
        <f t="shared" si="418"/>
        <v>0</v>
      </c>
      <c r="O376" s="601"/>
      <c r="P376" s="600" t="b">
        <f t="shared" si="419"/>
        <v>0</v>
      </c>
      <c r="Q376" s="601"/>
      <c r="R376" s="600" t="b">
        <f t="shared" si="420"/>
        <v>0</v>
      </c>
      <c r="S376" s="601"/>
      <c r="T376" s="600" t="b">
        <f t="shared" si="421"/>
        <v>0</v>
      </c>
      <c r="U376" s="601"/>
      <c r="V376" s="600" t="b">
        <f t="shared" si="422"/>
        <v>0</v>
      </c>
      <c r="W376" s="601"/>
      <c r="X376" s="600" t="b">
        <f t="shared" si="423"/>
        <v>0</v>
      </c>
      <c r="Y376" s="601"/>
      <c r="Z376" s="600" t="b">
        <f t="shared" si="424"/>
        <v>0</v>
      </c>
      <c r="AA376" s="602">
        <f t="shared" si="425"/>
        <v>0</v>
      </c>
      <c r="AB376" s="603" t="str">
        <f t="shared" si="426"/>
        <v>Débil</v>
      </c>
      <c r="AC376" s="604"/>
      <c r="AD376" s="605" t="str">
        <f t="shared" si="427"/>
        <v>Débil</v>
      </c>
      <c r="AE376" s="606" t="str">
        <f t="shared" si="428"/>
        <v>0</v>
      </c>
      <c r="AF376" s="620"/>
      <c r="AG376" s="621"/>
      <c r="AH376" s="622"/>
      <c r="AI376" s="610"/>
      <c r="AJ376" s="611"/>
      <c r="AK376" s="611"/>
      <c r="AL376" s="611"/>
      <c r="AM376" s="610"/>
      <c r="AN376" s="623"/>
      <c r="AO376" s="623"/>
      <c r="AP376" s="613"/>
      <c r="AQ376" s="614"/>
      <c r="AR376" s="614"/>
      <c r="AS376" s="615"/>
    </row>
    <row r="377" spans="2:45" s="60" customFormat="1" ht="30" hidden="1" x14ac:dyDescent="0.25">
      <c r="B377" s="473"/>
      <c r="C377" s="474"/>
      <c r="D377" s="594" t="str">
        <f>'3-IDENTIFICACIÓN DEL RIESGO'!G166</f>
        <v>Riesgo 4</v>
      </c>
      <c r="E377" s="594"/>
      <c r="F377" s="628"/>
      <c r="G377" s="628"/>
      <c r="H377" s="628"/>
      <c r="I377" s="628"/>
      <c r="J377" s="628"/>
      <c r="K377" s="628"/>
      <c r="L377" s="628"/>
      <c r="M377" s="599"/>
      <c r="N377" s="600" t="b">
        <f t="shared" si="418"/>
        <v>0</v>
      </c>
      <c r="O377" s="601"/>
      <c r="P377" s="600" t="b">
        <f t="shared" si="419"/>
        <v>0</v>
      </c>
      <c r="Q377" s="601"/>
      <c r="R377" s="600" t="b">
        <f t="shared" si="420"/>
        <v>0</v>
      </c>
      <c r="S377" s="601"/>
      <c r="T377" s="600" t="b">
        <f t="shared" si="421"/>
        <v>0</v>
      </c>
      <c r="U377" s="601"/>
      <c r="V377" s="600" t="b">
        <f t="shared" si="422"/>
        <v>0</v>
      </c>
      <c r="W377" s="601"/>
      <c r="X377" s="600" t="b">
        <f t="shared" si="423"/>
        <v>0</v>
      </c>
      <c r="Y377" s="601"/>
      <c r="Z377" s="600" t="b">
        <f t="shared" si="424"/>
        <v>0</v>
      </c>
      <c r="AA377" s="602">
        <f t="shared" si="425"/>
        <v>0</v>
      </c>
      <c r="AB377" s="603" t="str">
        <f t="shared" si="426"/>
        <v>Débil</v>
      </c>
      <c r="AC377" s="604"/>
      <c r="AD377" s="605" t="str">
        <f t="shared" si="427"/>
        <v>Débil</v>
      </c>
      <c r="AE377" s="606" t="str">
        <f t="shared" si="428"/>
        <v>0</v>
      </c>
      <c r="AF377" s="607"/>
      <c r="AG377" s="608" t="e">
        <f t="shared" ref="AG377" si="513">(AE377+AE378)/AF377</f>
        <v>#DIV/0!</v>
      </c>
      <c r="AH377" s="609" t="e">
        <f t="shared" ref="AH377" si="514">IF(AG377&lt;50,"Débil",IF(AG377&lt;=99,"Moderado",IF(AG377=100,"Fuerte",IF(AG377="","ERROR"))))</f>
        <v>#DIV/0!</v>
      </c>
      <c r="AI377" s="610"/>
      <c r="AJ377" s="611" t="e">
        <f t="shared" ref="AJ377" si="515">IF(AH377="Débil",0,IF(AND(AH377="Moderado",AI377="Directamente"),1,IF(AND(AH377="Moderado",AI377="No disminuye"),0,IF(AND(AH377="Fuerte",AI377="Directamente"),2,IF(AND(AH377="Fuerte",AI377="No disminuye"),0)))))</f>
        <v>#DIV/0!</v>
      </c>
      <c r="AK377" s="611" t="e">
        <f>('4-VALORACIÓN DEL RIESGO'!H88-AJ377)</f>
        <v>#DIV/0!</v>
      </c>
      <c r="AL377" s="611" t="e">
        <f t="shared" ref="AL377" si="516">IF(AK377=5,"Casi Seguro",IF(AK377=4,"Probable",IF(AK377=3,"Posible",IF(AK377=2,"Improbable",IF(AK377=1,"Rara Vez",IF(AK377=0,"Rara Vez",IF(AK377&lt;0,"Rara Vez")))))))</f>
        <v>#DIV/0!</v>
      </c>
      <c r="AM377" s="610"/>
      <c r="AN377" s="612" t="e">
        <f t="shared" ref="AN377" si="517">IF(AH377="Débil",0,IF(AND(AH377="Moderado",AM377="Directamente"),1,IF(AND(AH377="Moderado",AM377="Indirectamente"),0,IF(AND(AH377="Moderado",AM377="No disminuye"),0,IF(AND(AH377="Fuerte",AM377="Directamente"),2,IF(AND(AH377="Fuerte",AM377="Indirectamente"),1,IF(AND(AH377="Fuerte",AM377="No disminuye"),0)))))))</f>
        <v>#DIV/0!</v>
      </c>
      <c r="AO377" s="612" t="e">
        <f>('4-VALORACIÓN DEL RIESGO'!AD88-AN377)</f>
        <v>#DIV/0!</v>
      </c>
      <c r="AP377" s="613" t="e">
        <f t="shared" ref="AP377" si="518">IF(AO377=5,"Catastrófico",IF(AO377=4,"Mayor",IF(AO377=3,"Moderado",IF(AO377=2,"Moderado",IF(AO377=1,"Moderado")))))</f>
        <v>#DIV/0!</v>
      </c>
      <c r="AQ377" s="614" t="e">
        <f t="shared" ref="AQ377" si="519">IF(OR(AND(AP377="Moderado",AL377="Rara Vez"),AND(AP377="Moderado",AL377="Improbable")),"Moderado",IF(OR(AND(AP377="Mayor",AL377="Improbable"),AND(AP377="Mayor",AL377="Rara Vez"),AND(AP377="Moderado",AL377="Probable"),AND(AP377="Moderado",AL377="Posible")),"Alto",IF(OR(AND(AP377="Moderado",AL377="Casi Seguro"),AND(AP377="Mayor",AL377="Posible"),AND(AP377="Mayor",AL377="Probable"),AND(AP377="Mayor",AL377="Casi Seguro")),"Extremo",IF(AP377="Catastrófico","Extremo"))))</f>
        <v>#DIV/0!</v>
      </c>
      <c r="AR377" s="614"/>
      <c r="AS377" s="615" t="s">
        <v>428</v>
      </c>
    </row>
    <row r="378" spans="2:45" s="60" customFormat="1" ht="30.75" hidden="1" thickBot="1" x14ac:dyDescent="0.3">
      <c r="B378" s="473"/>
      <c r="C378" s="474"/>
      <c r="D378" s="594"/>
      <c r="E378" s="594"/>
      <c r="F378" s="628"/>
      <c r="G378" s="628"/>
      <c r="H378" s="628"/>
      <c r="I378" s="628"/>
      <c r="J378" s="628"/>
      <c r="K378" s="628"/>
      <c r="L378" s="628"/>
      <c r="M378" s="599"/>
      <c r="N378" s="600" t="b">
        <f t="shared" si="418"/>
        <v>0</v>
      </c>
      <c r="O378" s="601"/>
      <c r="P378" s="600" t="b">
        <f t="shared" si="419"/>
        <v>0</v>
      </c>
      <c r="Q378" s="601"/>
      <c r="R378" s="600" t="b">
        <f t="shared" si="420"/>
        <v>0</v>
      </c>
      <c r="S378" s="601"/>
      <c r="T378" s="600" t="b">
        <f t="shared" si="421"/>
        <v>0</v>
      </c>
      <c r="U378" s="601"/>
      <c r="V378" s="600" t="b">
        <f t="shared" si="422"/>
        <v>0</v>
      </c>
      <c r="W378" s="601"/>
      <c r="X378" s="600" t="b">
        <f t="shared" si="423"/>
        <v>0</v>
      </c>
      <c r="Y378" s="601"/>
      <c r="Z378" s="600" t="b">
        <f t="shared" si="424"/>
        <v>0</v>
      </c>
      <c r="AA378" s="602">
        <f t="shared" si="425"/>
        <v>0</v>
      </c>
      <c r="AB378" s="603" t="str">
        <f t="shared" si="426"/>
        <v>Débil</v>
      </c>
      <c r="AC378" s="604"/>
      <c r="AD378" s="605" t="str">
        <f t="shared" si="427"/>
        <v>Débil</v>
      </c>
      <c r="AE378" s="606" t="str">
        <f t="shared" si="428"/>
        <v>0</v>
      </c>
      <c r="AF378" s="620"/>
      <c r="AG378" s="621"/>
      <c r="AH378" s="622"/>
      <c r="AI378" s="610"/>
      <c r="AJ378" s="611"/>
      <c r="AK378" s="611"/>
      <c r="AL378" s="611"/>
      <c r="AM378" s="610"/>
      <c r="AN378" s="623"/>
      <c r="AO378" s="623"/>
      <c r="AP378" s="613"/>
      <c r="AQ378" s="614"/>
      <c r="AR378" s="614"/>
      <c r="AS378" s="615"/>
    </row>
    <row r="379" spans="2:45" s="60" customFormat="1" ht="30" hidden="1" x14ac:dyDescent="0.25">
      <c r="B379" s="473"/>
      <c r="C379" s="474"/>
      <c r="D379" s="594" t="str">
        <f>'3-IDENTIFICACIÓN DEL RIESGO'!G168</f>
        <v>Riesgo 5</v>
      </c>
      <c r="E379" s="594"/>
      <c r="F379" s="628"/>
      <c r="G379" s="628"/>
      <c r="H379" s="628"/>
      <c r="I379" s="628"/>
      <c r="J379" s="628"/>
      <c r="K379" s="628"/>
      <c r="L379" s="628"/>
      <c r="M379" s="599"/>
      <c r="N379" s="600" t="b">
        <f t="shared" si="418"/>
        <v>0</v>
      </c>
      <c r="O379" s="601"/>
      <c r="P379" s="600" t="b">
        <f t="shared" si="419"/>
        <v>0</v>
      </c>
      <c r="Q379" s="601"/>
      <c r="R379" s="600" t="b">
        <f t="shared" si="420"/>
        <v>0</v>
      </c>
      <c r="S379" s="601"/>
      <c r="T379" s="600" t="b">
        <f t="shared" si="421"/>
        <v>0</v>
      </c>
      <c r="U379" s="601"/>
      <c r="V379" s="600" t="b">
        <f t="shared" si="422"/>
        <v>0</v>
      </c>
      <c r="W379" s="601"/>
      <c r="X379" s="600" t="b">
        <f t="shared" si="423"/>
        <v>0</v>
      </c>
      <c r="Y379" s="601"/>
      <c r="Z379" s="600" t="b">
        <f t="shared" si="424"/>
        <v>0</v>
      </c>
      <c r="AA379" s="602">
        <f t="shared" si="425"/>
        <v>0</v>
      </c>
      <c r="AB379" s="603" t="str">
        <f t="shared" si="426"/>
        <v>Débil</v>
      </c>
      <c r="AC379" s="604"/>
      <c r="AD379" s="605" t="str">
        <f t="shared" si="427"/>
        <v>Débil</v>
      </c>
      <c r="AE379" s="606" t="str">
        <f t="shared" si="428"/>
        <v>0</v>
      </c>
      <c r="AF379" s="607"/>
      <c r="AG379" s="608" t="e">
        <f t="shared" ref="AG379" si="520">(AE379+AE380)/AF379</f>
        <v>#DIV/0!</v>
      </c>
      <c r="AH379" s="609" t="e">
        <f t="shared" ref="AH379" si="521">IF(AG379&lt;50,"Débil",IF(AG379&lt;=99,"Moderado",IF(AG379=100,"Fuerte",IF(AG379="","ERROR"))))</f>
        <v>#DIV/0!</v>
      </c>
      <c r="AI379" s="610"/>
      <c r="AJ379" s="611" t="e">
        <f t="shared" ref="AJ379" si="522">IF(AH379="Débil",0,IF(AND(AH379="Moderado",AI379="Directamente"),1,IF(AND(AH379="Moderado",AI379="No disminuye"),0,IF(AND(AH379="Fuerte",AI379="Directamente"),2,IF(AND(AH379="Fuerte",AI379="No disminuye"),0)))))</f>
        <v>#DIV/0!</v>
      </c>
      <c r="AK379" s="611" t="e">
        <f>('4-VALORACIÓN DEL RIESGO'!H89-AJ379)</f>
        <v>#DIV/0!</v>
      </c>
      <c r="AL379" s="611" t="e">
        <f t="shared" ref="AL379" si="523">IF(AK379=5,"Casi Seguro",IF(AK379=4,"Probable",IF(AK379=3,"Posible",IF(AK379=2,"Improbable",IF(AK379=1,"Rara Vez",IF(AK379=0,"Rara Vez",IF(AK379&lt;0,"Rara Vez")))))))</f>
        <v>#DIV/0!</v>
      </c>
      <c r="AM379" s="610"/>
      <c r="AN379" s="612" t="e">
        <f t="shared" ref="AN379" si="524">IF(AH379="Débil",0,IF(AND(AH379="Moderado",AM379="Directamente"),1,IF(AND(AH379="Moderado",AM379="Indirectamente"),0,IF(AND(AH379="Moderado",AM379="No disminuye"),0,IF(AND(AH379="Fuerte",AM379="Directamente"),2,IF(AND(AH379="Fuerte",AM379="Indirectamente"),1,IF(AND(AH379="Fuerte",AM379="No disminuye"),0)))))))</f>
        <v>#DIV/0!</v>
      </c>
      <c r="AO379" s="612" t="e">
        <f>('4-VALORACIÓN DEL RIESGO'!AD89-AN379)</f>
        <v>#DIV/0!</v>
      </c>
      <c r="AP379" s="613" t="e">
        <f t="shared" ref="AP379" si="525">IF(AO379=5,"Catastrófico",IF(AO379=4,"Mayor",IF(AO379=3,"Moderado",IF(AO379=2,"Moderado",IF(AO379=1,"Moderado")))))</f>
        <v>#DIV/0!</v>
      </c>
      <c r="AQ379" s="614" t="e">
        <f t="shared" ref="AQ379" si="526">IF(OR(AND(AP379="Moderado",AL379="Rara Vez"),AND(AP379="Moderado",AL379="Improbable")),"Moderado",IF(OR(AND(AP379="Mayor",AL379="Improbable"),AND(AP379="Mayor",AL379="Rara Vez"),AND(AP379="Moderado",AL379="Probable"),AND(AP379="Moderado",AL379="Posible")),"Alto",IF(OR(AND(AP379="Moderado",AL379="Casi Seguro"),AND(AP379="Mayor",AL379="Posible"),AND(AP379="Mayor",AL379="Probable"),AND(AP379="Mayor",AL379="Casi Seguro")),"Extremo",IF(AP379="Catastrófico","Extremo"))))</f>
        <v>#DIV/0!</v>
      </c>
      <c r="AR379" s="614"/>
      <c r="AS379" s="615" t="s">
        <v>428</v>
      </c>
    </row>
    <row r="380" spans="2:45" s="60" customFormat="1" ht="30.75" hidden="1" thickBot="1" x14ac:dyDescent="0.3">
      <c r="B380" s="473"/>
      <c r="C380" s="474"/>
      <c r="D380" s="594"/>
      <c r="E380" s="594"/>
      <c r="F380" s="628"/>
      <c r="G380" s="628"/>
      <c r="H380" s="628"/>
      <c r="I380" s="628"/>
      <c r="J380" s="628"/>
      <c r="K380" s="628"/>
      <c r="L380" s="628"/>
      <c r="M380" s="599"/>
      <c r="N380" s="600" t="b">
        <f t="shared" si="418"/>
        <v>0</v>
      </c>
      <c r="O380" s="601"/>
      <c r="P380" s="600" t="b">
        <f t="shared" si="419"/>
        <v>0</v>
      </c>
      <c r="Q380" s="601"/>
      <c r="R380" s="600" t="b">
        <f>IF(Q380="Oportuna",15,IF(Q380="Inoportuna",0))</f>
        <v>0</v>
      </c>
      <c r="S380" s="601"/>
      <c r="T380" s="600" t="b">
        <f t="shared" si="421"/>
        <v>0</v>
      </c>
      <c r="U380" s="601"/>
      <c r="V380" s="600" t="b">
        <f t="shared" si="422"/>
        <v>0</v>
      </c>
      <c r="W380" s="601"/>
      <c r="X380" s="600" t="b">
        <f t="shared" si="423"/>
        <v>0</v>
      </c>
      <c r="Y380" s="601"/>
      <c r="Z380" s="600" t="b">
        <f t="shared" si="424"/>
        <v>0</v>
      </c>
      <c r="AA380" s="602">
        <f t="shared" si="425"/>
        <v>0</v>
      </c>
      <c r="AB380" s="603" t="str">
        <f t="shared" si="426"/>
        <v>Débil</v>
      </c>
      <c r="AC380" s="604"/>
      <c r="AD380" s="605" t="str">
        <f t="shared" si="427"/>
        <v>Débil</v>
      </c>
      <c r="AE380" s="606" t="str">
        <f t="shared" si="428"/>
        <v>0</v>
      </c>
      <c r="AF380" s="620"/>
      <c r="AG380" s="621"/>
      <c r="AH380" s="622"/>
      <c r="AI380" s="610"/>
      <c r="AJ380" s="611"/>
      <c r="AK380" s="611"/>
      <c r="AL380" s="611"/>
      <c r="AM380" s="610"/>
      <c r="AN380" s="623"/>
      <c r="AO380" s="623"/>
      <c r="AP380" s="613"/>
      <c r="AQ380" s="614"/>
      <c r="AR380" s="614"/>
      <c r="AS380" s="615"/>
    </row>
    <row r="381" spans="2:45" s="60" customFormat="1" ht="30" hidden="1" x14ac:dyDescent="0.25">
      <c r="B381" s="473" t="str">
        <f>'3-IDENTIFICACIÓN DEL RIESGO'!B170</f>
        <v>Seguimiento, Evaluación y Mejora</v>
      </c>
      <c r="C381" s="474" t="str">
        <f>'3-IDENTIFICACIÓN DEL RIESGO'!E170</f>
        <v xml:space="preserve">1. Oficina de Control Interno.
2. Oficina de Planeación.
3. Oficina del Inspector de Gestión de Tierras.
4. Secretaría General
</v>
      </c>
      <c r="D381" s="594" t="str">
        <f>'3-IDENTIFICACIÓN DEL RIESGO'!G170</f>
        <v>Riesgo 1</v>
      </c>
      <c r="E381" s="594"/>
      <c r="F381" s="628"/>
      <c r="G381" s="628"/>
      <c r="H381" s="628"/>
      <c r="I381" s="628"/>
      <c r="J381" s="628"/>
      <c r="K381" s="628"/>
      <c r="L381" s="628"/>
      <c r="M381" s="599"/>
      <c r="N381" s="600" t="b">
        <f t="shared" ref="N381:N390" si="527">IF(M381="Asignado",15,IF(M381="NO asignado",0))</f>
        <v>0</v>
      </c>
      <c r="O381" s="601"/>
      <c r="P381" s="600" t="b">
        <f t="shared" ref="P381:P390" si="528">IF(O381="Adecuado",15,IF(O381="Inadecuado",0))</f>
        <v>0</v>
      </c>
      <c r="Q381" s="601"/>
      <c r="R381" s="600" t="b">
        <f t="shared" ref="R381:R389" si="529">IF(Q381="Oportuna",15,IF(Q381="Inoportuna",0))</f>
        <v>0</v>
      </c>
      <c r="S381" s="601"/>
      <c r="T381" s="600" t="b">
        <f t="shared" ref="T381:T390" si="530">IF(S381="Prevenir",15,IF(S381="Detectar",10,IF(S381="No es un control",0)))</f>
        <v>0</v>
      </c>
      <c r="U381" s="601"/>
      <c r="V381" s="600" t="b">
        <f t="shared" ref="V381:V390" si="531">IF(U381="Confiable",15,IF(U381="No confiable",0))</f>
        <v>0</v>
      </c>
      <c r="W381" s="601"/>
      <c r="X381" s="600" t="b">
        <f t="shared" ref="X381:X390" si="532">IF(W381="Se investigan oportunamente",15,IF(W381="No se investigan oportunamente",0))</f>
        <v>0</v>
      </c>
      <c r="Y381" s="601"/>
      <c r="Z381" s="600" t="b">
        <f t="shared" ref="Z381:Z390" si="533">IF(Y381="Completa",10,IF(Y381="Incompleta",5,IF(Y381="No existe",0)))</f>
        <v>0</v>
      </c>
      <c r="AA381" s="602">
        <f t="shared" ref="AA381:AA390" si="534">N381+P381+R381+T381+V381+X381+Z381</f>
        <v>0</v>
      </c>
      <c r="AB381" s="603" t="str">
        <f t="shared" ref="AB381:AB390" si="535">IF(AA381&lt;86,"Débil",(IF(AA381&lt;96,"Moderado","Fuerte")))</f>
        <v>Débil</v>
      </c>
      <c r="AC381" s="604"/>
      <c r="AD381" s="605" t="str">
        <f t="shared" ref="AD381:AD390" si="536">IF(OR(AND(AB381="Fuerte",AC381="Moderado"),AND(AB381="Moderado",AC381="Fuerte"),AND(AB381="Moderado",AC381="Moderado")),"Moderado",IF(OR(AND(AB381="Fuerte",AC381="Débil"),AND(AB381="Moderado",AC381="Débil"),AND(AB381="Débil")),"Débil",IF(AND(AB381="Fuerte",AC381="Fuerte"),"Fuerte")))</f>
        <v>Débil</v>
      </c>
      <c r="AE381" s="606" t="str">
        <f t="shared" ref="AE381:AE390" si="537">IF(AD381="Fuerte","100",IF(AD381="Moderado","50",IF(AD381="Débil","0")))</f>
        <v>0</v>
      </c>
      <c r="AF381" s="607"/>
      <c r="AG381" s="608" t="e">
        <f t="shared" ref="AG381" si="538">(AE381+AE382)/AF381</f>
        <v>#DIV/0!</v>
      </c>
      <c r="AH381" s="609" t="e">
        <f t="shared" ref="AH381" si="539">IF(AG381&lt;50,"Débil",IF(AG381&lt;=99,"Moderado",IF(AG381=100,"Fuerte",IF(AG381="","ERROR"))))</f>
        <v>#DIV/0!</v>
      </c>
      <c r="AI381" s="610"/>
      <c r="AJ381" s="611" t="e">
        <f t="shared" ref="AJ381" si="540">IF(AH381="Débil",0,IF(AND(AH381="Moderado",AI381="Directamente"),1,IF(AND(AH381="Moderado",AI381="No disminuye"),0,IF(AND(AH381="Fuerte",AI381="Directamente"),2,IF(AND(AH381="Fuerte",AI381="No disminuye"),0)))))</f>
        <v>#DIV/0!</v>
      </c>
      <c r="AK381" s="611" t="e">
        <f>('4-VALORACIÓN DEL RIESGO'!H90-AJ381)</f>
        <v>#DIV/0!</v>
      </c>
      <c r="AL381" s="611" t="e">
        <f t="shared" ref="AL381" si="541">IF(AK381=5,"Casi Seguro",IF(AK381=4,"Probable",IF(AK381=3,"Posible",IF(AK381=2,"Improbable",IF(AK381=1,"Rara Vez",IF(AK381=0,"Rara Vez",IF(AK381&lt;0,"Rara Vez")))))))</f>
        <v>#DIV/0!</v>
      </c>
      <c r="AM381" s="610"/>
      <c r="AN381" s="612" t="e">
        <f t="shared" ref="AN381" si="542">IF(AH381="Débil",0,IF(AND(AH381="Moderado",AM381="Directamente"),1,IF(AND(AH381="Moderado",AM381="Indirectamente"),0,IF(AND(AH381="Moderado",AM381="No disminuye"),0,IF(AND(AH381="Fuerte",AM381="Directamente"),2,IF(AND(AH381="Fuerte",AM381="Indirectamente"),1,IF(AND(AH381="Fuerte",AM381="No disminuye"),0)))))))</f>
        <v>#DIV/0!</v>
      </c>
      <c r="AO381" s="612" t="e">
        <f>('4-VALORACIÓN DEL RIESGO'!AD90-AN381)</f>
        <v>#DIV/0!</v>
      </c>
      <c r="AP381" s="613" t="e">
        <f t="shared" ref="AP381" si="543">IF(AO381=5,"Catastrófico",IF(AO381=4,"Mayor",IF(AO381=3,"Moderado",IF(AO381=2,"Moderado",IF(AO381=1,"Moderado")))))</f>
        <v>#DIV/0!</v>
      </c>
      <c r="AQ381" s="614" t="e">
        <f t="shared" ref="AQ381" si="544">IF(OR(AND(AP381="Moderado",AL381="Rara Vez"),AND(AP381="Moderado",AL381="Improbable")),"Moderado",IF(OR(AND(AP381="Mayor",AL381="Improbable"),AND(AP381="Mayor",AL381="Rara Vez"),AND(AP381="Moderado",AL381="Probable"),AND(AP381="Moderado",AL381="Posible")),"Alto",IF(OR(AND(AP381="Moderado",AL381="Casi Seguro"),AND(AP381="Mayor",AL381="Posible"),AND(AP381="Mayor",AL381="Probable"),AND(AP381="Mayor",AL381="Casi Seguro")),"Extremo",IF(AP381="Catastrófico","Extremo"))))</f>
        <v>#DIV/0!</v>
      </c>
      <c r="AR381" s="614"/>
      <c r="AS381" s="615" t="s">
        <v>428</v>
      </c>
    </row>
    <row r="382" spans="2:45" s="60" customFormat="1" ht="30.75" hidden="1" thickBot="1" x14ac:dyDescent="0.3">
      <c r="B382" s="473"/>
      <c r="C382" s="474"/>
      <c r="D382" s="594"/>
      <c r="E382" s="594"/>
      <c r="F382" s="628"/>
      <c r="G382" s="628"/>
      <c r="H382" s="628"/>
      <c r="I382" s="628"/>
      <c r="J382" s="628"/>
      <c r="K382" s="628"/>
      <c r="L382" s="628"/>
      <c r="M382" s="599"/>
      <c r="N382" s="600" t="b">
        <f t="shared" si="527"/>
        <v>0</v>
      </c>
      <c r="O382" s="601"/>
      <c r="P382" s="600" t="b">
        <f t="shared" si="528"/>
        <v>0</v>
      </c>
      <c r="Q382" s="601"/>
      <c r="R382" s="600" t="b">
        <f t="shared" si="529"/>
        <v>0</v>
      </c>
      <c r="S382" s="601"/>
      <c r="T382" s="600" t="b">
        <f t="shared" si="530"/>
        <v>0</v>
      </c>
      <c r="U382" s="601"/>
      <c r="V382" s="600" t="b">
        <f t="shared" si="531"/>
        <v>0</v>
      </c>
      <c r="W382" s="601"/>
      <c r="X382" s="600" t="b">
        <f t="shared" si="532"/>
        <v>0</v>
      </c>
      <c r="Y382" s="601"/>
      <c r="Z382" s="600" t="b">
        <f t="shared" si="533"/>
        <v>0</v>
      </c>
      <c r="AA382" s="602">
        <f t="shared" si="534"/>
        <v>0</v>
      </c>
      <c r="AB382" s="603" t="str">
        <f t="shared" si="535"/>
        <v>Débil</v>
      </c>
      <c r="AC382" s="604"/>
      <c r="AD382" s="605" t="str">
        <f t="shared" si="536"/>
        <v>Débil</v>
      </c>
      <c r="AE382" s="606" t="str">
        <f t="shared" si="537"/>
        <v>0</v>
      </c>
      <c r="AF382" s="620"/>
      <c r="AG382" s="621"/>
      <c r="AH382" s="622"/>
      <c r="AI382" s="610"/>
      <c r="AJ382" s="611"/>
      <c r="AK382" s="611"/>
      <c r="AL382" s="611"/>
      <c r="AM382" s="610"/>
      <c r="AN382" s="623"/>
      <c r="AO382" s="623"/>
      <c r="AP382" s="613"/>
      <c r="AQ382" s="614"/>
      <c r="AR382" s="614"/>
      <c r="AS382" s="615"/>
    </row>
    <row r="383" spans="2:45" s="60" customFormat="1" ht="30" hidden="1" x14ac:dyDescent="0.25">
      <c r="B383" s="473"/>
      <c r="C383" s="474"/>
      <c r="D383" s="594" t="str">
        <f>'3-IDENTIFICACIÓN DEL RIESGO'!G172</f>
        <v>Riesgo 2</v>
      </c>
      <c r="E383" s="594"/>
      <c r="F383" s="628"/>
      <c r="G383" s="628"/>
      <c r="H383" s="628"/>
      <c r="I383" s="628"/>
      <c r="J383" s="628"/>
      <c r="K383" s="628"/>
      <c r="L383" s="628"/>
      <c r="M383" s="599"/>
      <c r="N383" s="600" t="b">
        <f t="shared" si="527"/>
        <v>0</v>
      </c>
      <c r="O383" s="601"/>
      <c r="P383" s="600" t="b">
        <f t="shared" si="528"/>
        <v>0</v>
      </c>
      <c r="Q383" s="601"/>
      <c r="R383" s="600" t="b">
        <f t="shared" si="529"/>
        <v>0</v>
      </c>
      <c r="S383" s="601"/>
      <c r="T383" s="600" t="b">
        <f t="shared" si="530"/>
        <v>0</v>
      </c>
      <c r="U383" s="601"/>
      <c r="V383" s="600" t="b">
        <f t="shared" si="531"/>
        <v>0</v>
      </c>
      <c r="W383" s="601"/>
      <c r="X383" s="600" t="b">
        <f t="shared" si="532"/>
        <v>0</v>
      </c>
      <c r="Y383" s="601"/>
      <c r="Z383" s="600" t="b">
        <f t="shared" si="533"/>
        <v>0</v>
      </c>
      <c r="AA383" s="602">
        <f t="shared" si="534"/>
        <v>0</v>
      </c>
      <c r="AB383" s="603" t="str">
        <f t="shared" si="535"/>
        <v>Débil</v>
      </c>
      <c r="AC383" s="604"/>
      <c r="AD383" s="605" t="str">
        <f t="shared" si="536"/>
        <v>Débil</v>
      </c>
      <c r="AE383" s="606" t="str">
        <f t="shared" si="537"/>
        <v>0</v>
      </c>
      <c r="AF383" s="607"/>
      <c r="AG383" s="608" t="e">
        <f t="shared" ref="AG383" si="545">(AE383+AE384)/AF383</f>
        <v>#DIV/0!</v>
      </c>
      <c r="AH383" s="609" t="e">
        <f t="shared" ref="AH383" si="546">IF(AG383&lt;50,"Débil",IF(AG383&lt;=99,"Moderado",IF(AG383=100,"Fuerte",IF(AG383="","ERROR"))))</f>
        <v>#DIV/0!</v>
      </c>
      <c r="AI383" s="610"/>
      <c r="AJ383" s="611" t="e">
        <f t="shared" ref="AJ383" si="547">IF(AH383="Débil",0,IF(AND(AH383="Moderado",AI383="Directamente"),1,IF(AND(AH383="Moderado",AI383="No disminuye"),0,IF(AND(AH383="Fuerte",AI383="Directamente"),2,IF(AND(AH383="Fuerte",AI383="No disminuye"),0)))))</f>
        <v>#DIV/0!</v>
      </c>
      <c r="AK383" s="611" t="e">
        <f>('4-VALORACIÓN DEL RIESGO'!H91-AJ383)</f>
        <v>#DIV/0!</v>
      </c>
      <c r="AL383" s="611" t="e">
        <f t="shared" ref="AL383" si="548">IF(AK383=5,"Casi Seguro",IF(AK383=4,"Probable",IF(AK383=3,"Posible",IF(AK383=2,"Improbable",IF(AK383=1,"Rara Vez",IF(AK383=0,"Rara Vez",IF(AK383&lt;0,"Rara Vez")))))))</f>
        <v>#DIV/0!</v>
      </c>
      <c r="AM383" s="610"/>
      <c r="AN383" s="612" t="e">
        <f t="shared" ref="AN383" si="549">IF(AH383="Débil",0,IF(AND(AH383="Moderado",AM383="Directamente"),1,IF(AND(AH383="Moderado",AM383="Indirectamente"),0,IF(AND(AH383="Moderado",AM383="No disminuye"),0,IF(AND(AH383="Fuerte",AM383="Directamente"),2,IF(AND(AH383="Fuerte",AM383="Indirectamente"),1,IF(AND(AH383="Fuerte",AM383="No disminuye"),0)))))))</f>
        <v>#DIV/0!</v>
      </c>
      <c r="AO383" s="612" t="e">
        <f>('4-VALORACIÓN DEL RIESGO'!AD91-AN383)</f>
        <v>#DIV/0!</v>
      </c>
      <c r="AP383" s="613" t="e">
        <f>IF(AO383=5,"Catastrófico",IF(AO383=4,"Mayor",IF(AO383=3,"Moderado",IF(AO383=2,"Moderado",IF(AO383=1,"Moderado")))))</f>
        <v>#DIV/0!</v>
      </c>
      <c r="AQ383" s="614" t="e">
        <f t="shared" ref="AQ383" si="550">IF(OR(AND(AP383="Moderado",AL383="Rara Vez"),AND(AP383="Moderado",AL383="Improbable")),"Moderado",IF(OR(AND(AP383="Mayor",AL383="Improbable"),AND(AP383="Mayor",AL383="Rara Vez"),AND(AP383="Moderado",AL383="Probable"),AND(AP383="Moderado",AL383="Posible")),"Alto",IF(OR(AND(AP383="Moderado",AL383="Casi Seguro"),AND(AP383="Mayor",AL383="Posible"),AND(AP383="Mayor",AL383="Probable"),AND(AP383="Mayor",AL383="Casi Seguro")),"Extremo",IF(AP383="Catastrófico","Extremo"))))</f>
        <v>#DIV/0!</v>
      </c>
      <c r="AR383" s="614"/>
      <c r="AS383" s="615" t="s">
        <v>428</v>
      </c>
    </row>
    <row r="384" spans="2:45" s="60" customFormat="1" ht="30.75" hidden="1" thickBot="1" x14ac:dyDescent="0.3">
      <c r="B384" s="473"/>
      <c r="C384" s="474"/>
      <c r="D384" s="594"/>
      <c r="E384" s="594"/>
      <c r="F384" s="628"/>
      <c r="G384" s="628"/>
      <c r="H384" s="628"/>
      <c r="I384" s="628"/>
      <c r="J384" s="628"/>
      <c r="K384" s="628"/>
      <c r="L384" s="628"/>
      <c r="M384" s="599"/>
      <c r="N384" s="600" t="b">
        <f t="shared" si="527"/>
        <v>0</v>
      </c>
      <c r="O384" s="601"/>
      <c r="P384" s="600" t="b">
        <f t="shared" si="528"/>
        <v>0</v>
      </c>
      <c r="Q384" s="601"/>
      <c r="R384" s="600" t="b">
        <f t="shared" si="529"/>
        <v>0</v>
      </c>
      <c r="S384" s="601"/>
      <c r="T384" s="600" t="b">
        <f t="shared" si="530"/>
        <v>0</v>
      </c>
      <c r="U384" s="601"/>
      <c r="V384" s="600" t="b">
        <f t="shared" si="531"/>
        <v>0</v>
      </c>
      <c r="W384" s="601"/>
      <c r="X384" s="600" t="b">
        <f t="shared" si="532"/>
        <v>0</v>
      </c>
      <c r="Y384" s="601"/>
      <c r="Z384" s="600" t="b">
        <f t="shared" si="533"/>
        <v>0</v>
      </c>
      <c r="AA384" s="602">
        <f t="shared" si="534"/>
        <v>0</v>
      </c>
      <c r="AB384" s="603" t="str">
        <f t="shared" si="535"/>
        <v>Débil</v>
      </c>
      <c r="AC384" s="604"/>
      <c r="AD384" s="605" t="str">
        <f t="shared" si="536"/>
        <v>Débil</v>
      </c>
      <c r="AE384" s="606" t="str">
        <f t="shared" si="537"/>
        <v>0</v>
      </c>
      <c r="AF384" s="620"/>
      <c r="AG384" s="621"/>
      <c r="AH384" s="622"/>
      <c r="AI384" s="610"/>
      <c r="AJ384" s="611"/>
      <c r="AK384" s="611"/>
      <c r="AL384" s="611"/>
      <c r="AM384" s="610"/>
      <c r="AN384" s="623"/>
      <c r="AO384" s="623"/>
      <c r="AP384" s="613"/>
      <c r="AQ384" s="614"/>
      <c r="AR384" s="614"/>
      <c r="AS384" s="615"/>
    </row>
    <row r="385" spans="2:45" s="60" customFormat="1" ht="30" hidden="1" x14ac:dyDescent="0.25">
      <c r="B385" s="473"/>
      <c r="C385" s="474"/>
      <c r="D385" s="594" t="str">
        <f>'3-IDENTIFICACIÓN DEL RIESGO'!G174</f>
        <v>Riesgo 3</v>
      </c>
      <c r="E385" s="594"/>
      <c r="F385" s="628"/>
      <c r="G385" s="628"/>
      <c r="H385" s="628"/>
      <c r="I385" s="628"/>
      <c r="J385" s="628"/>
      <c r="K385" s="628"/>
      <c r="L385" s="628"/>
      <c r="M385" s="599"/>
      <c r="N385" s="600" t="b">
        <f t="shared" si="527"/>
        <v>0</v>
      </c>
      <c r="O385" s="601"/>
      <c r="P385" s="600" t="b">
        <f t="shared" si="528"/>
        <v>0</v>
      </c>
      <c r="Q385" s="601"/>
      <c r="R385" s="600" t="b">
        <f t="shared" si="529"/>
        <v>0</v>
      </c>
      <c r="S385" s="601"/>
      <c r="T385" s="600" t="b">
        <f t="shared" si="530"/>
        <v>0</v>
      </c>
      <c r="U385" s="601"/>
      <c r="V385" s="600" t="b">
        <f t="shared" si="531"/>
        <v>0</v>
      </c>
      <c r="W385" s="601"/>
      <c r="X385" s="600" t="b">
        <f t="shared" si="532"/>
        <v>0</v>
      </c>
      <c r="Y385" s="601"/>
      <c r="Z385" s="600" t="b">
        <f t="shared" si="533"/>
        <v>0</v>
      </c>
      <c r="AA385" s="602">
        <f t="shared" si="534"/>
        <v>0</v>
      </c>
      <c r="AB385" s="603" t="str">
        <f t="shared" si="535"/>
        <v>Débil</v>
      </c>
      <c r="AC385" s="604"/>
      <c r="AD385" s="605" t="str">
        <f t="shared" si="536"/>
        <v>Débil</v>
      </c>
      <c r="AE385" s="606" t="str">
        <f t="shared" si="537"/>
        <v>0</v>
      </c>
      <c r="AF385" s="607"/>
      <c r="AG385" s="608" t="e">
        <f t="shared" ref="AG385" si="551">(AE385+AE386)/AF385</f>
        <v>#DIV/0!</v>
      </c>
      <c r="AH385" s="609" t="e">
        <f t="shared" ref="AH385" si="552">IF(AG385&lt;50,"Débil",IF(AG385&lt;=99,"Moderado",IF(AG385=100,"Fuerte",IF(AG385="","ERROR"))))</f>
        <v>#DIV/0!</v>
      </c>
      <c r="AI385" s="610"/>
      <c r="AJ385" s="611" t="e">
        <f t="shared" ref="AJ385" si="553">IF(AH385="Débil",0,IF(AND(AH385="Moderado",AI385="Directamente"),1,IF(AND(AH385="Moderado",AI385="No disminuye"),0,IF(AND(AH385="Fuerte",AI385="Directamente"),2,IF(AND(AH385="Fuerte",AI385="No disminuye"),0)))))</f>
        <v>#DIV/0!</v>
      </c>
      <c r="AK385" s="611" t="e">
        <f>('4-VALORACIÓN DEL RIESGO'!H92-AJ385)</f>
        <v>#DIV/0!</v>
      </c>
      <c r="AL385" s="611" t="e">
        <f t="shared" ref="AL385" si="554">IF(AK385=5,"Casi Seguro",IF(AK385=4,"Probable",IF(AK385=3,"Posible",IF(AK385=2,"Improbable",IF(AK385=1,"Rara Vez",IF(AK385=0,"Rara Vez",IF(AK385&lt;0,"Rara Vez")))))))</f>
        <v>#DIV/0!</v>
      </c>
      <c r="AM385" s="610"/>
      <c r="AN385" s="612" t="e">
        <f t="shared" ref="AN385" si="555">IF(AH385="Débil",0,IF(AND(AH385="Moderado",AM385="Directamente"),1,IF(AND(AH385="Moderado",AM385="Indirectamente"),0,IF(AND(AH385="Moderado",AM385="No disminuye"),0,IF(AND(AH385="Fuerte",AM385="Directamente"),2,IF(AND(AH385="Fuerte",AM385="Indirectamente"),1,IF(AND(AH385="Fuerte",AM385="No disminuye"),0)))))))</f>
        <v>#DIV/0!</v>
      </c>
      <c r="AO385" s="612" t="e">
        <f>('4-VALORACIÓN DEL RIESGO'!AD92-AN385)</f>
        <v>#DIV/0!</v>
      </c>
      <c r="AP385" s="613" t="e">
        <f t="shared" ref="AP385" si="556">IF(AO385=5,"Catastrófico",IF(AO385=4,"Mayor",IF(AO385=3,"Moderado",IF(AO385=2,"Moderado",IF(AO385=1,"Moderado")))))</f>
        <v>#DIV/0!</v>
      </c>
      <c r="AQ385" s="614" t="e">
        <f t="shared" ref="AQ385" si="557">IF(OR(AND(AP385="Moderado",AL385="Rara Vez"),AND(AP385="Moderado",AL385="Improbable")),"Moderado",IF(OR(AND(AP385="Mayor",AL385="Improbable"),AND(AP385="Mayor",AL385="Rara Vez"),AND(AP385="Moderado",AL385="Probable"),AND(AP385="Moderado",AL385="Posible")),"Alto",IF(OR(AND(AP385="Moderado",AL385="Casi Seguro"),AND(AP385="Mayor",AL385="Posible"),AND(AP385="Mayor",AL385="Probable"),AND(AP385="Mayor",AL385="Casi Seguro")),"Extremo",IF(AP385="Catastrófico","Extremo"))))</f>
        <v>#DIV/0!</v>
      </c>
      <c r="AR385" s="614"/>
      <c r="AS385" s="615" t="s">
        <v>428</v>
      </c>
    </row>
    <row r="386" spans="2:45" s="60" customFormat="1" ht="30.75" hidden="1" thickBot="1" x14ac:dyDescent="0.3">
      <c r="B386" s="473"/>
      <c r="C386" s="474"/>
      <c r="D386" s="594"/>
      <c r="E386" s="594"/>
      <c r="F386" s="628"/>
      <c r="G386" s="628"/>
      <c r="H386" s="628"/>
      <c r="I386" s="628"/>
      <c r="J386" s="628"/>
      <c r="K386" s="628"/>
      <c r="L386" s="628"/>
      <c r="M386" s="599"/>
      <c r="N386" s="600" t="b">
        <f t="shared" si="527"/>
        <v>0</v>
      </c>
      <c r="O386" s="601"/>
      <c r="P386" s="600" t="b">
        <f t="shared" si="528"/>
        <v>0</v>
      </c>
      <c r="Q386" s="601"/>
      <c r="R386" s="600" t="b">
        <f t="shared" si="529"/>
        <v>0</v>
      </c>
      <c r="S386" s="601"/>
      <c r="T386" s="600" t="b">
        <f t="shared" si="530"/>
        <v>0</v>
      </c>
      <c r="U386" s="601"/>
      <c r="V386" s="600" t="b">
        <f t="shared" si="531"/>
        <v>0</v>
      </c>
      <c r="W386" s="601"/>
      <c r="X386" s="600" t="b">
        <f t="shared" si="532"/>
        <v>0</v>
      </c>
      <c r="Y386" s="601"/>
      <c r="Z386" s="600" t="b">
        <f t="shared" si="533"/>
        <v>0</v>
      </c>
      <c r="AA386" s="602">
        <f t="shared" si="534"/>
        <v>0</v>
      </c>
      <c r="AB386" s="603" t="str">
        <f t="shared" si="535"/>
        <v>Débil</v>
      </c>
      <c r="AC386" s="604"/>
      <c r="AD386" s="605" t="str">
        <f t="shared" si="536"/>
        <v>Débil</v>
      </c>
      <c r="AE386" s="606" t="str">
        <f t="shared" si="537"/>
        <v>0</v>
      </c>
      <c r="AF386" s="620"/>
      <c r="AG386" s="621"/>
      <c r="AH386" s="622"/>
      <c r="AI386" s="610"/>
      <c r="AJ386" s="611"/>
      <c r="AK386" s="611"/>
      <c r="AL386" s="611"/>
      <c r="AM386" s="610"/>
      <c r="AN386" s="623"/>
      <c r="AO386" s="623"/>
      <c r="AP386" s="613"/>
      <c r="AQ386" s="614"/>
      <c r="AR386" s="614"/>
      <c r="AS386" s="615"/>
    </row>
    <row r="387" spans="2:45" s="60" customFormat="1" ht="30" hidden="1" x14ac:dyDescent="0.25">
      <c r="B387" s="473"/>
      <c r="C387" s="474"/>
      <c r="D387" s="594" t="str">
        <f>'3-IDENTIFICACIÓN DEL RIESGO'!G176</f>
        <v>Riesgo 4</v>
      </c>
      <c r="E387" s="594"/>
      <c r="F387" s="628"/>
      <c r="G387" s="628"/>
      <c r="H387" s="628"/>
      <c r="I387" s="628"/>
      <c r="J387" s="628"/>
      <c r="K387" s="628"/>
      <c r="L387" s="628"/>
      <c r="M387" s="599"/>
      <c r="N387" s="600" t="b">
        <f t="shared" si="527"/>
        <v>0</v>
      </c>
      <c r="O387" s="601"/>
      <c r="P387" s="600" t="b">
        <f t="shared" si="528"/>
        <v>0</v>
      </c>
      <c r="Q387" s="601"/>
      <c r="R387" s="600" t="b">
        <f t="shared" si="529"/>
        <v>0</v>
      </c>
      <c r="S387" s="601"/>
      <c r="T387" s="600" t="b">
        <f t="shared" si="530"/>
        <v>0</v>
      </c>
      <c r="U387" s="601"/>
      <c r="V387" s="600" t="b">
        <f t="shared" si="531"/>
        <v>0</v>
      </c>
      <c r="W387" s="601"/>
      <c r="X387" s="600" t="b">
        <f t="shared" si="532"/>
        <v>0</v>
      </c>
      <c r="Y387" s="601"/>
      <c r="Z387" s="600" t="b">
        <f t="shared" si="533"/>
        <v>0</v>
      </c>
      <c r="AA387" s="602">
        <f t="shared" si="534"/>
        <v>0</v>
      </c>
      <c r="AB387" s="603" t="str">
        <f t="shared" si="535"/>
        <v>Débil</v>
      </c>
      <c r="AC387" s="604"/>
      <c r="AD387" s="605" t="str">
        <f t="shared" si="536"/>
        <v>Débil</v>
      </c>
      <c r="AE387" s="606" t="str">
        <f t="shared" si="537"/>
        <v>0</v>
      </c>
      <c r="AF387" s="607"/>
      <c r="AG387" s="608" t="e">
        <f t="shared" ref="AG387" si="558">(AE387+AE388)/AF387</f>
        <v>#DIV/0!</v>
      </c>
      <c r="AH387" s="609" t="e">
        <f t="shared" ref="AH387" si="559">IF(AG387&lt;50,"Débil",IF(AG387&lt;=99,"Moderado",IF(AG387=100,"Fuerte",IF(AG387="","ERROR"))))</f>
        <v>#DIV/0!</v>
      </c>
      <c r="AI387" s="610"/>
      <c r="AJ387" s="611" t="e">
        <f t="shared" ref="AJ387" si="560">IF(AH387="Débil",0,IF(AND(AH387="Moderado",AI387="Directamente"),1,IF(AND(AH387="Moderado",AI387="No disminuye"),0,IF(AND(AH387="Fuerte",AI387="Directamente"),2,IF(AND(AH387="Fuerte",AI387="No disminuye"),0)))))</f>
        <v>#DIV/0!</v>
      </c>
      <c r="AK387" s="611" t="e">
        <f>('4-VALORACIÓN DEL RIESGO'!H93-AJ387)</f>
        <v>#DIV/0!</v>
      </c>
      <c r="AL387" s="611" t="e">
        <f t="shared" ref="AL387" si="561">IF(AK387=5,"Casi Seguro",IF(AK387=4,"Probable",IF(AK387=3,"Posible",IF(AK387=2,"Improbable",IF(AK387=1,"Rara Vez",IF(AK387=0,"Rara Vez",IF(AK387&lt;0,"Rara Vez")))))))</f>
        <v>#DIV/0!</v>
      </c>
      <c r="AM387" s="610"/>
      <c r="AN387" s="612" t="e">
        <f t="shared" ref="AN387" si="562">IF(AH387="Débil",0,IF(AND(AH387="Moderado",AM387="Directamente"),1,IF(AND(AH387="Moderado",AM387="Indirectamente"),0,IF(AND(AH387="Moderado",AM387="No disminuye"),0,IF(AND(AH387="Fuerte",AM387="Directamente"),2,IF(AND(AH387="Fuerte",AM387="Indirectamente"),1,IF(AND(AH387="Fuerte",AM387="No disminuye"),0)))))))</f>
        <v>#DIV/0!</v>
      </c>
      <c r="AO387" s="612" t="e">
        <f>('4-VALORACIÓN DEL RIESGO'!AD93-AN387)</f>
        <v>#DIV/0!</v>
      </c>
      <c r="AP387" s="613" t="e">
        <f t="shared" ref="AP387" si="563">IF(AO387=5,"Catastrófico",IF(AO387=4,"Mayor",IF(AO387=3,"Moderado",IF(AO387=2,"Moderado",IF(AO387=1,"Moderado")))))</f>
        <v>#DIV/0!</v>
      </c>
      <c r="AQ387" s="614" t="e">
        <f t="shared" ref="AQ387" si="564">IF(OR(AND(AP387="Moderado",AL387="Rara Vez"),AND(AP387="Moderado",AL387="Improbable")),"Moderado",IF(OR(AND(AP387="Mayor",AL387="Improbable"),AND(AP387="Mayor",AL387="Rara Vez"),AND(AP387="Moderado",AL387="Probable"),AND(AP387="Moderado",AL387="Posible")),"Alto",IF(OR(AND(AP387="Moderado",AL387="Casi Seguro"),AND(AP387="Mayor",AL387="Posible"),AND(AP387="Mayor",AL387="Probable"),AND(AP387="Mayor",AL387="Casi Seguro")),"Extremo",IF(AP387="Catastrófico","Extremo"))))</f>
        <v>#DIV/0!</v>
      </c>
      <c r="AR387" s="614"/>
      <c r="AS387" s="615" t="s">
        <v>428</v>
      </c>
    </row>
    <row r="388" spans="2:45" s="60" customFormat="1" ht="30.75" hidden="1" thickBot="1" x14ac:dyDescent="0.3">
      <c r="B388" s="473"/>
      <c r="C388" s="474"/>
      <c r="D388" s="594"/>
      <c r="E388" s="594"/>
      <c r="F388" s="628"/>
      <c r="G388" s="628"/>
      <c r="H388" s="628"/>
      <c r="I388" s="628"/>
      <c r="J388" s="628"/>
      <c r="K388" s="628"/>
      <c r="L388" s="628"/>
      <c r="M388" s="599"/>
      <c r="N388" s="600" t="b">
        <f t="shared" si="527"/>
        <v>0</v>
      </c>
      <c r="O388" s="601"/>
      <c r="P388" s="600" t="b">
        <f t="shared" si="528"/>
        <v>0</v>
      </c>
      <c r="Q388" s="601"/>
      <c r="R388" s="600" t="b">
        <f t="shared" si="529"/>
        <v>0</v>
      </c>
      <c r="S388" s="601"/>
      <c r="T388" s="600" t="b">
        <f t="shared" si="530"/>
        <v>0</v>
      </c>
      <c r="U388" s="601"/>
      <c r="V388" s="600" t="b">
        <f t="shared" si="531"/>
        <v>0</v>
      </c>
      <c r="W388" s="601"/>
      <c r="X388" s="600" t="b">
        <f t="shared" si="532"/>
        <v>0</v>
      </c>
      <c r="Y388" s="601"/>
      <c r="Z388" s="600" t="b">
        <f t="shared" si="533"/>
        <v>0</v>
      </c>
      <c r="AA388" s="602">
        <f t="shared" si="534"/>
        <v>0</v>
      </c>
      <c r="AB388" s="603" t="str">
        <f t="shared" si="535"/>
        <v>Débil</v>
      </c>
      <c r="AC388" s="604"/>
      <c r="AD388" s="605" t="str">
        <f t="shared" si="536"/>
        <v>Débil</v>
      </c>
      <c r="AE388" s="606" t="str">
        <f t="shared" si="537"/>
        <v>0</v>
      </c>
      <c r="AF388" s="620"/>
      <c r="AG388" s="621"/>
      <c r="AH388" s="622"/>
      <c r="AI388" s="610"/>
      <c r="AJ388" s="611"/>
      <c r="AK388" s="611"/>
      <c r="AL388" s="611"/>
      <c r="AM388" s="610"/>
      <c r="AN388" s="623"/>
      <c r="AO388" s="623"/>
      <c r="AP388" s="613"/>
      <c r="AQ388" s="614"/>
      <c r="AR388" s="614"/>
      <c r="AS388" s="615"/>
    </row>
    <row r="389" spans="2:45" s="60" customFormat="1" ht="30" hidden="1" x14ac:dyDescent="0.25">
      <c r="B389" s="473"/>
      <c r="C389" s="474"/>
      <c r="D389" s="594" t="str">
        <f>'3-IDENTIFICACIÓN DEL RIESGO'!G178</f>
        <v>Riesgo 5</v>
      </c>
      <c r="E389" s="594"/>
      <c r="F389" s="628"/>
      <c r="G389" s="628"/>
      <c r="H389" s="628"/>
      <c r="I389" s="628"/>
      <c r="J389" s="628"/>
      <c r="K389" s="628"/>
      <c r="L389" s="628"/>
      <c r="M389" s="599"/>
      <c r="N389" s="600" t="b">
        <f t="shared" si="527"/>
        <v>0</v>
      </c>
      <c r="O389" s="601"/>
      <c r="P389" s="600" t="b">
        <f t="shared" si="528"/>
        <v>0</v>
      </c>
      <c r="Q389" s="601"/>
      <c r="R389" s="600" t="b">
        <f t="shared" si="529"/>
        <v>0</v>
      </c>
      <c r="S389" s="601"/>
      <c r="T389" s="600" t="b">
        <f t="shared" si="530"/>
        <v>0</v>
      </c>
      <c r="U389" s="601"/>
      <c r="V389" s="600" t="b">
        <f t="shared" si="531"/>
        <v>0</v>
      </c>
      <c r="W389" s="601"/>
      <c r="X389" s="600" t="b">
        <f t="shared" si="532"/>
        <v>0</v>
      </c>
      <c r="Y389" s="601"/>
      <c r="Z389" s="600" t="b">
        <f t="shared" si="533"/>
        <v>0</v>
      </c>
      <c r="AA389" s="602">
        <f t="shared" si="534"/>
        <v>0</v>
      </c>
      <c r="AB389" s="603" t="str">
        <f t="shared" si="535"/>
        <v>Débil</v>
      </c>
      <c r="AC389" s="604"/>
      <c r="AD389" s="605" t="str">
        <f t="shared" si="536"/>
        <v>Débil</v>
      </c>
      <c r="AE389" s="606" t="str">
        <f t="shared" si="537"/>
        <v>0</v>
      </c>
      <c r="AF389" s="607"/>
      <c r="AG389" s="608" t="e">
        <f t="shared" ref="AG389" si="565">(AE389+AE390)/AF389</f>
        <v>#DIV/0!</v>
      </c>
      <c r="AH389" s="609" t="e">
        <f t="shared" ref="AH389" si="566">IF(AG389&lt;50,"Débil",IF(AG389&lt;=99,"Moderado",IF(AG389=100,"Fuerte",IF(AG389="","ERROR"))))</f>
        <v>#DIV/0!</v>
      </c>
      <c r="AI389" s="610"/>
      <c r="AJ389" s="611" t="e">
        <f t="shared" ref="AJ389" si="567">IF(AH389="Débil",0,IF(AND(AH389="Moderado",AI389="Directamente"),1,IF(AND(AH389="Moderado",AI389="No disminuye"),0,IF(AND(AH389="Fuerte",AI389="Directamente"),2,IF(AND(AH389="Fuerte",AI389="No disminuye"),0)))))</f>
        <v>#DIV/0!</v>
      </c>
      <c r="AK389" s="611" t="e">
        <f>('4-VALORACIÓN DEL RIESGO'!H94-AJ389)</f>
        <v>#DIV/0!</v>
      </c>
      <c r="AL389" s="611" t="e">
        <f t="shared" ref="AL389" si="568">IF(AK389=5,"Casi Seguro",IF(AK389=4,"Probable",IF(AK389=3,"Posible",IF(AK389=2,"Improbable",IF(AK389=1,"Rara Vez",IF(AK389=0,"Rara Vez",IF(AK389&lt;0,"Rara Vez")))))))</f>
        <v>#DIV/0!</v>
      </c>
      <c r="AM389" s="610"/>
      <c r="AN389" s="612" t="e">
        <f t="shared" ref="AN389" si="569">IF(AH389="Débil",0,IF(AND(AH389="Moderado",AM389="Directamente"),1,IF(AND(AH389="Moderado",AM389="Indirectamente"),0,IF(AND(AH389="Moderado",AM389="No disminuye"),0,IF(AND(AH389="Fuerte",AM389="Directamente"),2,IF(AND(AH389="Fuerte",AM389="Indirectamente"),1,IF(AND(AH389="Fuerte",AM389="No disminuye"),0)))))))</f>
        <v>#DIV/0!</v>
      </c>
      <c r="AO389" s="612" t="e">
        <f>('4-VALORACIÓN DEL RIESGO'!AD94-AN389)</f>
        <v>#DIV/0!</v>
      </c>
      <c r="AP389" s="613" t="e">
        <f t="shared" ref="AP389" si="570">IF(AO389=5,"Catastrófico",IF(AO389=4,"Mayor",IF(AO389=3,"Moderado",IF(AO389=2,"Moderado",IF(AO389=1,"Moderado")))))</f>
        <v>#DIV/0!</v>
      </c>
      <c r="AQ389" s="614" t="e">
        <f t="shared" ref="AQ389" si="571">IF(OR(AND(AP389="Moderado",AL389="Rara Vez"),AND(AP389="Moderado",AL389="Improbable")),"Moderado",IF(OR(AND(AP389="Mayor",AL389="Improbable"),AND(AP389="Mayor",AL389="Rara Vez"),AND(AP389="Moderado",AL389="Probable"),AND(AP389="Moderado",AL389="Posible")),"Alto",IF(OR(AND(AP389="Moderado",AL389="Casi Seguro"),AND(AP389="Mayor",AL389="Posible"),AND(AP389="Mayor",AL389="Probable"),AND(AP389="Mayor",AL389="Casi Seguro")),"Extremo",IF(AP389="Catastrófico","Extremo"))))</f>
        <v>#DIV/0!</v>
      </c>
      <c r="AR389" s="614"/>
      <c r="AS389" s="615" t="s">
        <v>428</v>
      </c>
    </row>
    <row r="390" spans="2:45" s="60" customFormat="1" ht="30" hidden="1" x14ac:dyDescent="0.25">
      <c r="B390" s="473"/>
      <c r="C390" s="474"/>
      <c r="D390" s="594"/>
      <c r="E390" s="594"/>
      <c r="F390" s="628"/>
      <c r="G390" s="628"/>
      <c r="H390" s="628"/>
      <c r="I390" s="628"/>
      <c r="J390" s="628"/>
      <c r="K390" s="628"/>
      <c r="L390" s="628"/>
      <c r="M390" s="599"/>
      <c r="N390" s="600" t="b">
        <f t="shared" si="527"/>
        <v>0</v>
      </c>
      <c r="O390" s="601"/>
      <c r="P390" s="600" t="b">
        <f t="shared" si="528"/>
        <v>0</v>
      </c>
      <c r="Q390" s="601"/>
      <c r="R390" s="600" t="b">
        <f>IF(Q390="Oportuna",15,IF(Q390="Inoportuna",0))</f>
        <v>0</v>
      </c>
      <c r="S390" s="601"/>
      <c r="T390" s="600" t="b">
        <f t="shared" si="530"/>
        <v>0</v>
      </c>
      <c r="U390" s="601"/>
      <c r="V390" s="600" t="b">
        <f t="shared" si="531"/>
        <v>0</v>
      </c>
      <c r="W390" s="601"/>
      <c r="X390" s="600" t="b">
        <f t="shared" si="532"/>
        <v>0</v>
      </c>
      <c r="Y390" s="601"/>
      <c r="Z390" s="600" t="b">
        <f t="shared" si="533"/>
        <v>0</v>
      </c>
      <c r="AA390" s="602">
        <f t="shared" si="534"/>
        <v>0</v>
      </c>
      <c r="AB390" s="603" t="str">
        <f t="shared" si="535"/>
        <v>Débil</v>
      </c>
      <c r="AC390" s="604"/>
      <c r="AD390" s="605" t="str">
        <f t="shared" si="536"/>
        <v>Débil</v>
      </c>
      <c r="AE390" s="606" t="str">
        <f t="shared" si="537"/>
        <v>0</v>
      </c>
      <c r="AF390" s="620"/>
      <c r="AG390" s="621"/>
      <c r="AH390" s="622"/>
      <c r="AI390" s="610"/>
      <c r="AJ390" s="611"/>
      <c r="AK390" s="611"/>
      <c r="AL390" s="611"/>
      <c r="AM390" s="610"/>
      <c r="AN390" s="623"/>
      <c r="AO390" s="623"/>
      <c r="AP390" s="613"/>
      <c r="AQ390" s="614"/>
      <c r="AR390" s="614"/>
      <c r="AS390" s="615"/>
    </row>
    <row r="391" spans="2:45" s="60" customFormat="1" ht="18.75" x14ac:dyDescent="0.3">
      <c r="B391" s="301"/>
      <c r="C391" s="269"/>
      <c r="D391" s="269"/>
      <c r="E391" s="264"/>
      <c r="F391" s="264"/>
      <c r="G391" s="264"/>
      <c r="H391" s="264"/>
      <c r="I391" s="264"/>
      <c r="J391" s="264"/>
      <c r="K391" s="264"/>
      <c r="L391" s="264"/>
      <c r="M391" s="264"/>
      <c r="N391" s="264"/>
      <c r="O391" s="264"/>
      <c r="P391" s="264"/>
      <c r="Q391" s="264"/>
      <c r="R391" s="264"/>
      <c r="S391" s="264"/>
      <c r="T391" s="264"/>
      <c r="U391" s="264"/>
      <c r="V391" s="264"/>
      <c r="W391" s="264"/>
      <c r="X391" s="264"/>
      <c r="Y391" s="264"/>
      <c r="Z391" s="264"/>
      <c r="AA391" s="264"/>
      <c r="AB391" s="264"/>
      <c r="AC391" s="264"/>
      <c r="AD391" s="264"/>
      <c r="AE391" s="264"/>
      <c r="AF391" s="264"/>
      <c r="AG391" s="265"/>
      <c r="AH391" s="265"/>
      <c r="AI391" s="264"/>
      <c r="AJ391" s="264"/>
      <c r="AK391" s="264"/>
      <c r="AL391" s="264"/>
      <c r="AM391" s="264"/>
      <c r="AN391" s="264"/>
      <c r="AO391" s="264"/>
      <c r="AP391" s="264"/>
      <c r="AQ391" s="98"/>
      <c r="AR391" s="98"/>
      <c r="AS391" s="302"/>
    </row>
    <row r="392" spans="2:45" s="60" customFormat="1" ht="66.75" customHeight="1" x14ac:dyDescent="0.25">
      <c r="B392" s="301"/>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725"/>
      <c r="AH392" s="725"/>
      <c r="AI392" s="98"/>
      <c r="AJ392" s="98"/>
      <c r="AK392" s="98"/>
      <c r="AL392" s="98"/>
      <c r="AM392" s="98"/>
      <c r="AN392" s="98"/>
      <c r="AO392" s="98"/>
      <c r="AP392" s="98"/>
      <c r="AQ392" s="98"/>
      <c r="AR392" s="98"/>
      <c r="AS392" s="302"/>
    </row>
    <row r="393" spans="2:45" s="60" customFormat="1" ht="42.75" customHeight="1" thickBot="1" x14ac:dyDescent="0.3">
      <c r="B393" s="326"/>
      <c r="C393" s="327"/>
      <c r="D393" s="327"/>
      <c r="E393" s="327"/>
      <c r="F393" s="327"/>
      <c r="G393" s="327"/>
      <c r="H393" s="327"/>
      <c r="I393" s="327"/>
      <c r="J393" s="327"/>
      <c r="K393" s="327"/>
      <c r="L393" s="327"/>
      <c r="M393" s="327"/>
      <c r="N393" s="327"/>
      <c r="O393" s="327"/>
      <c r="P393" s="327"/>
      <c r="Q393" s="327"/>
      <c r="R393" s="327"/>
      <c r="S393" s="327"/>
      <c r="T393" s="327"/>
      <c r="U393" s="327"/>
      <c r="V393" s="327"/>
      <c r="W393" s="327"/>
      <c r="X393" s="327"/>
      <c r="Y393" s="327"/>
      <c r="Z393" s="327"/>
      <c r="AA393" s="327"/>
      <c r="AB393" s="327"/>
      <c r="AC393" s="327"/>
      <c r="AD393" s="327"/>
      <c r="AE393" s="327"/>
      <c r="AF393" s="327"/>
      <c r="AG393" s="726"/>
      <c r="AH393" s="726"/>
      <c r="AI393" s="327"/>
      <c r="AJ393" s="327"/>
      <c r="AK393" s="327"/>
      <c r="AL393" s="327"/>
      <c r="AM393" s="327"/>
      <c r="AN393" s="327"/>
      <c r="AO393" s="327"/>
      <c r="AP393" s="327"/>
      <c r="AQ393" s="327"/>
      <c r="AR393" s="327"/>
      <c r="AS393" s="328"/>
    </row>
    <row r="394" spans="2:45" s="60" customFormat="1" ht="15.75" thickTop="1" x14ac:dyDescent="0.25">
      <c r="AG394" s="520"/>
      <c r="AH394" s="520"/>
    </row>
  </sheetData>
  <sheetProtection algorithmName="SHA-512" hashValue="An6zBT6JeKYfYnL9WaDa05qdrFLBZKX9vskvt/dErEPfzUfFYm/j0M/Djf8qHc9xkX5BbtJcAtmgOORZA6Oclg==" saltValue="qodSEWbA1R7BsMfxhSTq4A==" spinCount="100000" sheet="1"/>
  <dataConsolidate/>
  <mergeCells count="1164">
    <mergeCell ref="D389:E390"/>
    <mergeCell ref="AF389:AF390"/>
    <mergeCell ref="AG389:AG390"/>
    <mergeCell ref="AH389:AH390"/>
    <mergeCell ref="AI389:AI390"/>
    <mergeCell ref="AJ389:AJ390"/>
    <mergeCell ref="AK389:AK390"/>
    <mergeCell ref="AL389:AL390"/>
    <mergeCell ref="AM389:AM390"/>
    <mergeCell ref="AN389:AN390"/>
    <mergeCell ref="AO389:AO390"/>
    <mergeCell ref="AP389:AP390"/>
    <mergeCell ref="AQ389:AR390"/>
    <mergeCell ref="AS389:AS390"/>
    <mergeCell ref="AG385:AG386"/>
    <mergeCell ref="AH385:AH386"/>
    <mergeCell ref="AI385:AI386"/>
    <mergeCell ref="AJ385:AJ386"/>
    <mergeCell ref="AK385:AK386"/>
    <mergeCell ref="AL385:AL386"/>
    <mergeCell ref="AM385:AM386"/>
    <mergeCell ref="AN385:AN386"/>
    <mergeCell ref="AO385:AO386"/>
    <mergeCell ref="AP385:AP386"/>
    <mergeCell ref="AQ385:AR386"/>
    <mergeCell ref="AS385:AS386"/>
    <mergeCell ref="D387:E388"/>
    <mergeCell ref="AF387:AF388"/>
    <mergeCell ref="AG387:AG388"/>
    <mergeCell ref="AH387:AH388"/>
    <mergeCell ref="AI387:AI388"/>
    <mergeCell ref="AJ387:AJ388"/>
    <mergeCell ref="AK387:AK388"/>
    <mergeCell ref="AL387:AL388"/>
    <mergeCell ref="AM387:AM388"/>
    <mergeCell ref="AN387:AN388"/>
    <mergeCell ref="AO387:AO388"/>
    <mergeCell ref="AP387:AP388"/>
    <mergeCell ref="AQ387:AR388"/>
    <mergeCell ref="AS387:AS388"/>
    <mergeCell ref="B381:B390"/>
    <mergeCell ref="C381:C390"/>
    <mergeCell ref="D381:E382"/>
    <mergeCell ref="AF381:AF382"/>
    <mergeCell ref="AG381:AG382"/>
    <mergeCell ref="AH381:AH382"/>
    <mergeCell ref="AI381:AI382"/>
    <mergeCell ref="AJ381:AJ382"/>
    <mergeCell ref="AK381:AK382"/>
    <mergeCell ref="AL381:AL382"/>
    <mergeCell ref="AM381:AM382"/>
    <mergeCell ref="AN381:AN382"/>
    <mergeCell ref="AO381:AO382"/>
    <mergeCell ref="AP381:AP382"/>
    <mergeCell ref="AQ381:AR382"/>
    <mergeCell ref="AS381:AS382"/>
    <mergeCell ref="D383:E384"/>
    <mergeCell ref="AF383:AF384"/>
    <mergeCell ref="AG383:AG384"/>
    <mergeCell ref="AH383:AH384"/>
    <mergeCell ref="AI383:AI384"/>
    <mergeCell ref="AJ383:AJ384"/>
    <mergeCell ref="AK383:AK384"/>
    <mergeCell ref="AL383:AL384"/>
    <mergeCell ref="AM383:AM384"/>
    <mergeCell ref="AN383:AN384"/>
    <mergeCell ref="AO383:AO384"/>
    <mergeCell ref="AP383:AP384"/>
    <mergeCell ref="AQ383:AR384"/>
    <mergeCell ref="AS383:AS384"/>
    <mergeCell ref="D385:E386"/>
    <mergeCell ref="AF385:AF386"/>
    <mergeCell ref="AN377:AN378"/>
    <mergeCell ref="AO377:AO378"/>
    <mergeCell ref="AN379:AN380"/>
    <mergeCell ref="AN343:AN344"/>
    <mergeCell ref="AN345:AN346"/>
    <mergeCell ref="AO345:AO346"/>
    <mergeCell ref="AN347:AN348"/>
    <mergeCell ref="AO347:AO348"/>
    <mergeCell ref="AN349:AN350"/>
    <mergeCell ref="AO349:AO350"/>
    <mergeCell ref="AN351:AN352"/>
    <mergeCell ref="AO351:AO352"/>
    <mergeCell ref="AN373:AN374"/>
    <mergeCell ref="AN375:AN376"/>
    <mergeCell ref="AO375:AO376"/>
    <mergeCell ref="AJ377:AJ378"/>
    <mergeCell ref="AK377:AK378"/>
    <mergeCell ref="AL377:AL378"/>
    <mergeCell ref="AM377:AM378"/>
    <mergeCell ref="AP377:AP378"/>
    <mergeCell ref="AQ377:AR378"/>
    <mergeCell ref="AS377:AS378"/>
    <mergeCell ref="AJ379:AJ380"/>
    <mergeCell ref="AK379:AK380"/>
    <mergeCell ref="AO325:AO326"/>
    <mergeCell ref="AN327:AN328"/>
    <mergeCell ref="AN367:AN368"/>
    <mergeCell ref="AO367:AO368"/>
    <mergeCell ref="AN157:AN158"/>
    <mergeCell ref="AO157:AO158"/>
    <mergeCell ref="AN159:AN160"/>
    <mergeCell ref="AO159:AO160"/>
    <mergeCell ref="AN38:AN39"/>
    <mergeCell ref="AO38:AO39"/>
    <mergeCell ref="AN40:AN41"/>
    <mergeCell ref="AO40:AO41"/>
    <mergeCell ref="AN42:AN52"/>
    <mergeCell ref="AO42:AO52"/>
    <mergeCell ref="AN58:AN61"/>
    <mergeCell ref="AO58:AO61"/>
    <mergeCell ref="AN62:AN64"/>
    <mergeCell ref="AO62:AO64"/>
    <mergeCell ref="AN81:AN82"/>
    <mergeCell ref="AO81:AO82"/>
    <mergeCell ref="AN233:AN265"/>
    <mergeCell ref="AO233:AO265"/>
    <mergeCell ref="AL379:AL380"/>
    <mergeCell ref="AM379:AM380"/>
    <mergeCell ref="AP379:AP380"/>
    <mergeCell ref="AO379:AO380"/>
    <mergeCell ref="AQ379:AR380"/>
    <mergeCell ref="AS379:AS380"/>
    <mergeCell ref="AQ369:AR370"/>
    <mergeCell ref="AQ371:AR372"/>
    <mergeCell ref="AS369:AS370"/>
    <mergeCell ref="AS371:AS372"/>
    <mergeCell ref="AJ373:AJ374"/>
    <mergeCell ref="AJ375:AJ376"/>
    <mergeCell ref="AK373:AK374"/>
    <mergeCell ref="AK375:AK376"/>
    <mergeCell ref="AL373:AL374"/>
    <mergeCell ref="AL375:AL376"/>
    <mergeCell ref="AM373:AM374"/>
    <mergeCell ref="AM375:AM376"/>
    <mergeCell ref="AP373:AP374"/>
    <mergeCell ref="AP375:AP376"/>
    <mergeCell ref="AO373:AO374"/>
    <mergeCell ref="AQ373:AR374"/>
    <mergeCell ref="AQ375:AR376"/>
    <mergeCell ref="AS373:AS374"/>
    <mergeCell ref="AS375:AS376"/>
    <mergeCell ref="AN369:AN370"/>
    <mergeCell ref="AO369:AO370"/>
    <mergeCell ref="AN371:AN372"/>
    <mergeCell ref="AO371:AO372"/>
    <mergeCell ref="AJ369:AJ370"/>
    <mergeCell ref="AK369:AK370"/>
    <mergeCell ref="AJ371:AJ372"/>
    <mergeCell ref="AK371:AK372"/>
    <mergeCell ref="AL369:AL370"/>
    <mergeCell ref="AL371:AL372"/>
    <mergeCell ref="AM369:AM370"/>
    <mergeCell ref="AM371:AM372"/>
    <mergeCell ref="AP369:AP370"/>
    <mergeCell ref="AP371:AP372"/>
    <mergeCell ref="AJ365:AJ366"/>
    <mergeCell ref="AK365:AK366"/>
    <mergeCell ref="AL365:AL366"/>
    <mergeCell ref="AM365:AM366"/>
    <mergeCell ref="AP365:AP366"/>
    <mergeCell ref="AQ365:AR366"/>
    <mergeCell ref="AS365:AS366"/>
    <mergeCell ref="AJ367:AJ368"/>
    <mergeCell ref="AK367:AK368"/>
    <mergeCell ref="AL367:AL368"/>
    <mergeCell ref="AM367:AM368"/>
    <mergeCell ref="AP367:AP368"/>
    <mergeCell ref="AQ367:AR368"/>
    <mergeCell ref="AS367:AS368"/>
    <mergeCell ref="AN365:AN366"/>
    <mergeCell ref="AO365:AO366"/>
    <mergeCell ref="AJ361:AJ362"/>
    <mergeCell ref="AK361:AK362"/>
    <mergeCell ref="AL361:AL362"/>
    <mergeCell ref="AM361:AM362"/>
    <mergeCell ref="AP361:AP362"/>
    <mergeCell ref="AQ361:AR362"/>
    <mergeCell ref="AS361:AS362"/>
    <mergeCell ref="AJ363:AJ364"/>
    <mergeCell ref="AK363:AK364"/>
    <mergeCell ref="AL363:AL364"/>
    <mergeCell ref="AM363:AM364"/>
    <mergeCell ref="AP363:AP364"/>
    <mergeCell ref="AQ363:AR364"/>
    <mergeCell ref="AS363:AS364"/>
    <mergeCell ref="AN361:AN362"/>
    <mergeCell ref="AO361:AO362"/>
    <mergeCell ref="AN363:AN364"/>
    <mergeCell ref="AO363:AO364"/>
    <mergeCell ref="AJ357:AJ358"/>
    <mergeCell ref="AK357:AK358"/>
    <mergeCell ref="AL357:AL358"/>
    <mergeCell ref="AM357:AM358"/>
    <mergeCell ref="AP357:AP358"/>
    <mergeCell ref="AQ357:AR358"/>
    <mergeCell ref="AS357:AS358"/>
    <mergeCell ref="AJ359:AJ360"/>
    <mergeCell ref="AK359:AK360"/>
    <mergeCell ref="AL359:AL360"/>
    <mergeCell ref="AM359:AM360"/>
    <mergeCell ref="AP359:AP360"/>
    <mergeCell ref="AQ359:AR360"/>
    <mergeCell ref="AS359:AS360"/>
    <mergeCell ref="AN357:AN358"/>
    <mergeCell ref="AO357:AO358"/>
    <mergeCell ref="AN359:AN360"/>
    <mergeCell ref="AO359:AO360"/>
    <mergeCell ref="AJ353:AJ354"/>
    <mergeCell ref="AK353:AK354"/>
    <mergeCell ref="AL353:AL354"/>
    <mergeCell ref="AM353:AM354"/>
    <mergeCell ref="AP353:AP354"/>
    <mergeCell ref="AQ353:AR354"/>
    <mergeCell ref="AS353:AS354"/>
    <mergeCell ref="AJ355:AJ356"/>
    <mergeCell ref="AK355:AK356"/>
    <mergeCell ref="AL355:AL356"/>
    <mergeCell ref="AM355:AM356"/>
    <mergeCell ref="AP355:AP356"/>
    <mergeCell ref="AQ355:AR356"/>
    <mergeCell ref="AS355:AS356"/>
    <mergeCell ref="AN353:AN354"/>
    <mergeCell ref="AO353:AO354"/>
    <mergeCell ref="AN355:AN356"/>
    <mergeCell ref="AO355:AO356"/>
    <mergeCell ref="AJ349:AJ350"/>
    <mergeCell ref="AK349:AK350"/>
    <mergeCell ref="AL349:AL350"/>
    <mergeCell ref="AM349:AM350"/>
    <mergeCell ref="AP349:AP350"/>
    <mergeCell ref="AQ349:AR350"/>
    <mergeCell ref="AS349:AS350"/>
    <mergeCell ref="AJ351:AJ352"/>
    <mergeCell ref="AK351:AK352"/>
    <mergeCell ref="AL351:AL352"/>
    <mergeCell ref="AM351:AM352"/>
    <mergeCell ref="AP351:AP352"/>
    <mergeCell ref="AQ351:AR352"/>
    <mergeCell ref="AS351:AS352"/>
    <mergeCell ref="AJ343:AJ344"/>
    <mergeCell ref="AK343:AK344"/>
    <mergeCell ref="AL343:AL344"/>
    <mergeCell ref="AM343:AM344"/>
    <mergeCell ref="AP343:AP344"/>
    <mergeCell ref="AO343:AO344"/>
    <mergeCell ref="AQ343:AR344"/>
    <mergeCell ref="AS343:AS344"/>
    <mergeCell ref="AJ345:AJ346"/>
    <mergeCell ref="AK345:AK346"/>
    <mergeCell ref="AL345:AL346"/>
    <mergeCell ref="AM345:AM346"/>
    <mergeCell ref="AP345:AP346"/>
    <mergeCell ref="AQ345:AR346"/>
    <mergeCell ref="AS345:AS346"/>
    <mergeCell ref="AJ347:AJ348"/>
    <mergeCell ref="AK347:AK348"/>
    <mergeCell ref="AL347:AL348"/>
    <mergeCell ref="AM347:AM348"/>
    <mergeCell ref="AP347:AP348"/>
    <mergeCell ref="AQ347:AR348"/>
    <mergeCell ref="AS347:AS348"/>
    <mergeCell ref="AJ339:AJ340"/>
    <mergeCell ref="AK339:AK340"/>
    <mergeCell ref="AL339:AL340"/>
    <mergeCell ref="AM339:AM340"/>
    <mergeCell ref="AP339:AP340"/>
    <mergeCell ref="AQ339:AR340"/>
    <mergeCell ref="AS339:AS340"/>
    <mergeCell ref="AJ341:AJ342"/>
    <mergeCell ref="AK341:AK342"/>
    <mergeCell ref="AL341:AL342"/>
    <mergeCell ref="AM341:AM342"/>
    <mergeCell ref="AP341:AP342"/>
    <mergeCell ref="AQ341:AR342"/>
    <mergeCell ref="AS341:AS342"/>
    <mergeCell ref="AN339:AN340"/>
    <mergeCell ref="AO339:AO340"/>
    <mergeCell ref="AN341:AN342"/>
    <mergeCell ref="AO341:AO342"/>
    <mergeCell ref="AJ335:AJ336"/>
    <mergeCell ref="AK335:AK336"/>
    <mergeCell ref="AL335:AL336"/>
    <mergeCell ref="AM335:AM336"/>
    <mergeCell ref="AP335:AP336"/>
    <mergeCell ref="AQ335:AR336"/>
    <mergeCell ref="AS335:AS336"/>
    <mergeCell ref="AJ337:AJ338"/>
    <mergeCell ref="AK337:AK338"/>
    <mergeCell ref="AL337:AL338"/>
    <mergeCell ref="AM337:AM338"/>
    <mergeCell ref="AP337:AP338"/>
    <mergeCell ref="AQ337:AR338"/>
    <mergeCell ref="AS337:AS338"/>
    <mergeCell ref="AN335:AN336"/>
    <mergeCell ref="AO335:AO336"/>
    <mergeCell ref="AN337:AN338"/>
    <mergeCell ref="AO337:AO338"/>
    <mergeCell ref="AJ331:AJ332"/>
    <mergeCell ref="AK331:AK332"/>
    <mergeCell ref="AL331:AL332"/>
    <mergeCell ref="AM331:AM332"/>
    <mergeCell ref="AP331:AP332"/>
    <mergeCell ref="AQ331:AR332"/>
    <mergeCell ref="AS331:AS332"/>
    <mergeCell ref="AJ333:AJ334"/>
    <mergeCell ref="AK333:AK334"/>
    <mergeCell ref="AL333:AL334"/>
    <mergeCell ref="AM333:AM334"/>
    <mergeCell ref="AP333:AP334"/>
    <mergeCell ref="AQ333:AR334"/>
    <mergeCell ref="AS333:AS334"/>
    <mergeCell ref="AN331:AN332"/>
    <mergeCell ref="AO331:AO332"/>
    <mergeCell ref="AN333:AN334"/>
    <mergeCell ref="AO333:AO334"/>
    <mergeCell ref="AJ327:AJ328"/>
    <mergeCell ref="AK327:AK328"/>
    <mergeCell ref="AL327:AL328"/>
    <mergeCell ref="AM327:AM328"/>
    <mergeCell ref="AP327:AP328"/>
    <mergeCell ref="AO327:AO328"/>
    <mergeCell ref="AQ327:AR328"/>
    <mergeCell ref="AS327:AS328"/>
    <mergeCell ref="AJ329:AJ330"/>
    <mergeCell ref="AK329:AK330"/>
    <mergeCell ref="AL329:AL330"/>
    <mergeCell ref="AM329:AM330"/>
    <mergeCell ref="AP329:AP330"/>
    <mergeCell ref="AO329:AO330"/>
    <mergeCell ref="AQ329:AR330"/>
    <mergeCell ref="AS329:AS330"/>
    <mergeCell ref="AN329:AN330"/>
    <mergeCell ref="AM323:AM324"/>
    <mergeCell ref="AP323:AP324"/>
    <mergeCell ref="AQ323:AR324"/>
    <mergeCell ref="AS323:AS324"/>
    <mergeCell ref="AJ325:AJ326"/>
    <mergeCell ref="AK325:AK326"/>
    <mergeCell ref="AL325:AL326"/>
    <mergeCell ref="AM325:AM326"/>
    <mergeCell ref="AP325:AP326"/>
    <mergeCell ref="AQ325:AR326"/>
    <mergeCell ref="AS325:AS326"/>
    <mergeCell ref="AJ317:AJ318"/>
    <mergeCell ref="AK317:AK318"/>
    <mergeCell ref="AL317:AL318"/>
    <mergeCell ref="AM317:AM318"/>
    <mergeCell ref="AP317:AP318"/>
    <mergeCell ref="AQ317:AR318"/>
    <mergeCell ref="AS317:AS318"/>
    <mergeCell ref="AJ319:AJ320"/>
    <mergeCell ref="AK319:AK320"/>
    <mergeCell ref="AL319:AL320"/>
    <mergeCell ref="AM319:AM320"/>
    <mergeCell ref="AP319:AP320"/>
    <mergeCell ref="AQ319:AR320"/>
    <mergeCell ref="AS319:AS320"/>
    <mergeCell ref="AJ321:AJ322"/>
    <mergeCell ref="AK321:AK322"/>
    <mergeCell ref="AL321:AL322"/>
    <mergeCell ref="AM321:AM322"/>
    <mergeCell ref="AN323:AN324"/>
    <mergeCell ref="AO323:AO324"/>
    <mergeCell ref="AN325:AN326"/>
    <mergeCell ref="AP321:AP322"/>
    <mergeCell ref="AQ321:AR322"/>
    <mergeCell ref="AS321:AS322"/>
    <mergeCell ref="AN317:AN318"/>
    <mergeCell ref="AO317:AO318"/>
    <mergeCell ref="AJ313:AJ314"/>
    <mergeCell ref="AK313:AK314"/>
    <mergeCell ref="AL313:AL314"/>
    <mergeCell ref="AM313:AM314"/>
    <mergeCell ref="AP313:AP314"/>
    <mergeCell ref="AQ313:AR314"/>
    <mergeCell ref="AS313:AS314"/>
    <mergeCell ref="AJ315:AJ316"/>
    <mergeCell ref="AK315:AK316"/>
    <mergeCell ref="AL315:AL316"/>
    <mergeCell ref="AM315:AM316"/>
    <mergeCell ref="AP315:AP316"/>
    <mergeCell ref="AQ315:AR316"/>
    <mergeCell ref="AS315:AS316"/>
    <mergeCell ref="AN313:AN314"/>
    <mergeCell ref="AO313:AO314"/>
    <mergeCell ref="AN315:AN316"/>
    <mergeCell ref="AO315:AO316"/>
    <mergeCell ref="AN319:AN320"/>
    <mergeCell ref="AO319:AO320"/>
    <mergeCell ref="AN321:AN322"/>
    <mergeCell ref="AO321:AO322"/>
    <mergeCell ref="AM311:AM312"/>
    <mergeCell ref="AP311:AP312"/>
    <mergeCell ref="AQ311:AR312"/>
    <mergeCell ref="AS311:AS312"/>
    <mergeCell ref="AN309:AN310"/>
    <mergeCell ref="AO309:AO310"/>
    <mergeCell ref="AN311:AN312"/>
    <mergeCell ref="AO311:AO312"/>
    <mergeCell ref="AJ272:AJ306"/>
    <mergeCell ref="AK272:AK306"/>
    <mergeCell ref="AL272:AL306"/>
    <mergeCell ref="AM272:AM306"/>
    <mergeCell ref="AP272:AP306"/>
    <mergeCell ref="AQ272:AR306"/>
    <mergeCell ref="AS272:AS306"/>
    <mergeCell ref="AJ307:AJ308"/>
    <mergeCell ref="AK307:AK308"/>
    <mergeCell ref="AL307:AL308"/>
    <mergeCell ref="AM307:AM308"/>
    <mergeCell ref="AP307:AP308"/>
    <mergeCell ref="AQ307:AR308"/>
    <mergeCell ref="AS307:AS308"/>
    <mergeCell ref="AN272:AN306"/>
    <mergeCell ref="AO272:AO306"/>
    <mergeCell ref="AN307:AN308"/>
    <mergeCell ref="AO307:AO308"/>
    <mergeCell ref="AP309:AP310"/>
    <mergeCell ref="AJ268:AJ269"/>
    <mergeCell ref="AK268:AK269"/>
    <mergeCell ref="AL268:AL269"/>
    <mergeCell ref="AM268:AM269"/>
    <mergeCell ref="AP268:AP269"/>
    <mergeCell ref="AQ268:AR269"/>
    <mergeCell ref="AS268:AS269"/>
    <mergeCell ref="AJ270:AJ271"/>
    <mergeCell ref="AK270:AK271"/>
    <mergeCell ref="AL270:AL271"/>
    <mergeCell ref="AM270:AM271"/>
    <mergeCell ref="AP270:AP271"/>
    <mergeCell ref="AQ270:AR271"/>
    <mergeCell ref="AS270:AS271"/>
    <mergeCell ref="AN268:AN269"/>
    <mergeCell ref="AO268:AO269"/>
    <mergeCell ref="AN270:AN271"/>
    <mergeCell ref="AO270:AO271"/>
    <mergeCell ref="AM165:AM199"/>
    <mergeCell ref="AP165:AP199"/>
    <mergeCell ref="AO165:AO199"/>
    <mergeCell ref="AQ165:AR199"/>
    <mergeCell ref="AS165:AS199"/>
    <mergeCell ref="AN163:AN164"/>
    <mergeCell ref="AO163:AO164"/>
    <mergeCell ref="AN165:AN199"/>
    <mergeCell ref="AJ266:AJ267"/>
    <mergeCell ref="AK266:AK267"/>
    <mergeCell ref="AL266:AL267"/>
    <mergeCell ref="AM266:AM267"/>
    <mergeCell ref="AP266:AP267"/>
    <mergeCell ref="AQ266:AR267"/>
    <mergeCell ref="AS266:AS267"/>
    <mergeCell ref="AN266:AN267"/>
    <mergeCell ref="AO266:AO267"/>
    <mergeCell ref="AJ200:AJ232"/>
    <mergeCell ref="AK200:AK232"/>
    <mergeCell ref="AL200:AL232"/>
    <mergeCell ref="AM200:AM232"/>
    <mergeCell ref="AP200:AP232"/>
    <mergeCell ref="AQ200:AR232"/>
    <mergeCell ref="AS200:AS232"/>
    <mergeCell ref="AJ233:AJ265"/>
    <mergeCell ref="AK233:AK265"/>
    <mergeCell ref="AM233:AM265"/>
    <mergeCell ref="AP233:AP265"/>
    <mergeCell ref="AQ233:AR265"/>
    <mergeCell ref="AS233:AS265"/>
    <mergeCell ref="AN200:AN232"/>
    <mergeCell ref="AO200:AO232"/>
    <mergeCell ref="AM161:AM162"/>
    <mergeCell ref="AP161:AP162"/>
    <mergeCell ref="AQ161:AR162"/>
    <mergeCell ref="AS161:AS162"/>
    <mergeCell ref="AN161:AN162"/>
    <mergeCell ref="AO161:AO162"/>
    <mergeCell ref="AJ157:AJ158"/>
    <mergeCell ref="AK157:AK158"/>
    <mergeCell ref="AL157:AL158"/>
    <mergeCell ref="AM157:AM158"/>
    <mergeCell ref="AP157:AP158"/>
    <mergeCell ref="AQ157:AR158"/>
    <mergeCell ref="AS157:AS158"/>
    <mergeCell ref="AJ163:AJ164"/>
    <mergeCell ref="AK163:AK164"/>
    <mergeCell ref="AL163:AL164"/>
    <mergeCell ref="AM163:AM164"/>
    <mergeCell ref="AP163:AP164"/>
    <mergeCell ref="AQ163:AR164"/>
    <mergeCell ref="AS163:AS164"/>
    <mergeCell ref="AM85:AM86"/>
    <mergeCell ref="AP85:AP86"/>
    <mergeCell ref="AQ85:AR86"/>
    <mergeCell ref="AS85:AS86"/>
    <mergeCell ref="AN83:AN84"/>
    <mergeCell ref="AN85:AN86"/>
    <mergeCell ref="AO85:AO86"/>
    <mergeCell ref="AJ123:AJ149"/>
    <mergeCell ref="AK123:AK149"/>
    <mergeCell ref="AJ151:AJ153"/>
    <mergeCell ref="AK151:AK153"/>
    <mergeCell ref="AN123:AN149"/>
    <mergeCell ref="AO123:AO149"/>
    <mergeCell ref="AN151:AN153"/>
    <mergeCell ref="AO151:AO153"/>
    <mergeCell ref="AJ159:AJ160"/>
    <mergeCell ref="AK159:AK160"/>
    <mergeCell ref="AL159:AL160"/>
    <mergeCell ref="AM159:AM160"/>
    <mergeCell ref="AP159:AP160"/>
    <mergeCell ref="AK87:AK88"/>
    <mergeCell ref="AL87:AL88"/>
    <mergeCell ref="AM87:AM88"/>
    <mergeCell ref="AP87:AP88"/>
    <mergeCell ref="AQ159:AR160"/>
    <mergeCell ref="AS159:AS160"/>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Q87:AR88"/>
    <mergeCell ref="AS87:AS88"/>
    <mergeCell ref="AJ89:AJ122"/>
    <mergeCell ref="AK89:AK122"/>
    <mergeCell ref="AL89:AL122"/>
    <mergeCell ref="AM89:AM122"/>
    <mergeCell ref="AP89:AP122"/>
    <mergeCell ref="AQ89:AR122"/>
    <mergeCell ref="AS89:AS122"/>
    <mergeCell ref="AN87:AN88"/>
    <mergeCell ref="AO87:AO88"/>
    <mergeCell ref="AN89:AN122"/>
    <mergeCell ref="AO89:AO122"/>
    <mergeCell ref="AQ83:AR84"/>
    <mergeCell ref="AS83:AS84"/>
    <mergeCell ref="AJ85:AJ86"/>
    <mergeCell ref="AK85:AK86"/>
    <mergeCell ref="AL85:AL86"/>
    <mergeCell ref="AQ79:AR80"/>
    <mergeCell ref="AS79:AS80"/>
    <mergeCell ref="AN79:AN80"/>
    <mergeCell ref="AO79:AO80"/>
    <mergeCell ref="AS38:AS39"/>
    <mergeCell ref="AJ66:AJ67"/>
    <mergeCell ref="AK66:AK67"/>
    <mergeCell ref="AN66:AN67"/>
    <mergeCell ref="AO66:AO67"/>
    <mergeCell ref="AL83:AL84"/>
    <mergeCell ref="AM83:AM84"/>
    <mergeCell ref="AP83:AP84"/>
    <mergeCell ref="AO83:AO84"/>
    <mergeCell ref="AJ87:AJ88"/>
    <mergeCell ref="AL22:AL23"/>
    <mergeCell ref="AL24:AL25"/>
    <mergeCell ref="AL26:AL27"/>
    <mergeCell ref="AL40:AL41"/>
    <mergeCell ref="AM40:AM41"/>
    <mergeCell ref="AP40:AP41"/>
    <mergeCell ref="AQ40:AR41"/>
    <mergeCell ref="AS40:AS41"/>
    <mergeCell ref="AJ42:AJ52"/>
    <mergeCell ref="AK42:AK52"/>
    <mergeCell ref="AJ58:AJ61"/>
    <mergeCell ref="AK58:AK61"/>
    <mergeCell ref="AL34:AL35"/>
    <mergeCell ref="AM34:AM35"/>
    <mergeCell ref="AP34:AP35"/>
    <mergeCell ref="AQ34:AR35"/>
    <mergeCell ref="AS22:AS23"/>
    <mergeCell ref="AS24:AS25"/>
    <mergeCell ref="AI357:AI358"/>
    <mergeCell ref="AI359:AI360"/>
    <mergeCell ref="AI361:AI362"/>
    <mergeCell ref="AI363:AI364"/>
    <mergeCell ref="AI365:AI366"/>
    <mergeCell ref="AI367:AI368"/>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J81:AJ82"/>
    <mergeCell ref="AK81:AK82"/>
    <mergeCell ref="AI319:AI320"/>
    <mergeCell ref="AI157:AI158"/>
    <mergeCell ref="AI159:AI160"/>
    <mergeCell ref="AQ309:AR310"/>
    <mergeCell ref="AS309:AS310"/>
    <mergeCell ref="AQ81:AR82"/>
    <mergeCell ref="AS81:AS82"/>
    <mergeCell ref="AL79:AL80"/>
    <mergeCell ref="AM79:AM80"/>
    <mergeCell ref="AP79:AP80"/>
    <mergeCell ref="AI345:AI346"/>
    <mergeCell ref="AI347:AI348"/>
    <mergeCell ref="AI349:AI350"/>
    <mergeCell ref="AI351:AI352"/>
    <mergeCell ref="AI353:AI354"/>
    <mergeCell ref="AI355:AI356"/>
    <mergeCell ref="AI321:AI322"/>
    <mergeCell ref="AI323:AI324"/>
    <mergeCell ref="AI325:AI326"/>
    <mergeCell ref="AI327:AI328"/>
    <mergeCell ref="AI329:AI330"/>
    <mergeCell ref="AI331:AI332"/>
    <mergeCell ref="AL28:AL29"/>
    <mergeCell ref="AL32:AL33"/>
    <mergeCell ref="AI163:AI164"/>
    <mergeCell ref="AI165:AI199"/>
    <mergeCell ref="AI200:AI232"/>
    <mergeCell ref="AI266:AI267"/>
    <mergeCell ref="AJ161:AJ162"/>
    <mergeCell ref="AK161:AK162"/>
    <mergeCell ref="AL161:AL162"/>
    <mergeCell ref="AJ165:AJ199"/>
    <mergeCell ref="AK165:AK199"/>
    <mergeCell ref="AL165:AL199"/>
    <mergeCell ref="AJ309:AJ310"/>
    <mergeCell ref="AK309:AK310"/>
    <mergeCell ref="AJ311:AJ312"/>
    <mergeCell ref="AK311:AK312"/>
    <mergeCell ref="AL311:AL312"/>
    <mergeCell ref="AJ323:AJ324"/>
    <mergeCell ref="AK323:AK324"/>
    <mergeCell ref="AL323:AL324"/>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N34:AN35"/>
    <mergeCell ref="AO34:AO35"/>
    <mergeCell ref="AN36:AN37"/>
    <mergeCell ref="AO36:AO37"/>
    <mergeCell ref="AM32:AM33"/>
    <mergeCell ref="AP32:AP33"/>
    <mergeCell ref="AQ32:AR33"/>
    <mergeCell ref="AI377:AI378"/>
    <mergeCell ref="AI379:AI380"/>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62:AJ64"/>
    <mergeCell ref="AK62:AK64"/>
    <mergeCell ref="AJ79:AJ80"/>
    <mergeCell ref="AI369:AI370"/>
    <mergeCell ref="AI371:AI372"/>
    <mergeCell ref="AI373:AI374"/>
    <mergeCell ref="AJ28:AJ29"/>
    <mergeCell ref="AK28:AK29"/>
    <mergeCell ref="AI311:AI312"/>
    <mergeCell ref="AI313:AI314"/>
    <mergeCell ref="AI315:AI316"/>
    <mergeCell ref="AI317:AI318"/>
    <mergeCell ref="AI375:AI376"/>
    <mergeCell ref="AI339:AI340"/>
    <mergeCell ref="AI341:AI342"/>
    <mergeCell ref="AI343:AI344"/>
    <mergeCell ref="AH379:AH380"/>
    <mergeCell ref="AI22:AI23"/>
    <mergeCell ref="AI24:AI25"/>
    <mergeCell ref="AI26:AI27"/>
    <mergeCell ref="AI28:AI29"/>
    <mergeCell ref="AI32:AI33"/>
    <mergeCell ref="AI34:AI35"/>
    <mergeCell ref="AI36:AI37"/>
    <mergeCell ref="AI38:AI39"/>
    <mergeCell ref="AI40:AI41"/>
    <mergeCell ref="AI79:AI80"/>
    <mergeCell ref="AI81:AI82"/>
    <mergeCell ref="AI83:AI84"/>
    <mergeCell ref="AI85:AI86"/>
    <mergeCell ref="AI87:AI88"/>
    <mergeCell ref="AI89:AI122"/>
    <mergeCell ref="AG369:AG370"/>
    <mergeCell ref="AH369:AH370"/>
    <mergeCell ref="AG371:AG372"/>
    <mergeCell ref="AH371:AH372"/>
    <mergeCell ref="AG373:AG374"/>
    <mergeCell ref="AH373:AH374"/>
    <mergeCell ref="AG375:AG376"/>
    <mergeCell ref="AH375:AH376"/>
    <mergeCell ref="AI333:AI334"/>
    <mergeCell ref="AI335:AI336"/>
    <mergeCell ref="AI337:AI338"/>
    <mergeCell ref="AI268:AI269"/>
    <mergeCell ref="AI270:AI271"/>
    <mergeCell ref="AI272:AI306"/>
    <mergeCell ref="AI307:AI308"/>
    <mergeCell ref="AI161:AI162"/>
    <mergeCell ref="AH377:AH378"/>
    <mergeCell ref="AG359:AG360"/>
    <mergeCell ref="AH359:AH360"/>
    <mergeCell ref="AG361:AG362"/>
    <mergeCell ref="AH361:AH362"/>
    <mergeCell ref="AG363:AG364"/>
    <mergeCell ref="AH363:AH364"/>
    <mergeCell ref="AG365:AG366"/>
    <mergeCell ref="AH365:AH366"/>
    <mergeCell ref="AG367:AG368"/>
    <mergeCell ref="AH367:AH368"/>
    <mergeCell ref="AG349:AG350"/>
    <mergeCell ref="AH349:AH350"/>
    <mergeCell ref="AG351:AG352"/>
    <mergeCell ref="AH351:AH352"/>
    <mergeCell ref="AG353:AG354"/>
    <mergeCell ref="AH353:AH354"/>
    <mergeCell ref="AG355:AG356"/>
    <mergeCell ref="AH355:AH356"/>
    <mergeCell ref="AG357:AG358"/>
    <mergeCell ref="AH357:AH358"/>
    <mergeCell ref="AH339:AH340"/>
    <mergeCell ref="AG341:AG342"/>
    <mergeCell ref="AH341:AH342"/>
    <mergeCell ref="AG343:AG344"/>
    <mergeCell ref="AH343:AH344"/>
    <mergeCell ref="AG345:AG346"/>
    <mergeCell ref="AH345:AH346"/>
    <mergeCell ref="AG347:AG348"/>
    <mergeCell ref="AH347:AH348"/>
    <mergeCell ref="AG329:AG330"/>
    <mergeCell ref="AH329:AH330"/>
    <mergeCell ref="AG331:AG332"/>
    <mergeCell ref="AH331:AH332"/>
    <mergeCell ref="AG333:AG334"/>
    <mergeCell ref="AH333:AH334"/>
    <mergeCell ref="AG335:AG336"/>
    <mergeCell ref="AH335:AH336"/>
    <mergeCell ref="AG337:AG338"/>
    <mergeCell ref="AH337:AH338"/>
    <mergeCell ref="AH200:AH232"/>
    <mergeCell ref="AG319:AG320"/>
    <mergeCell ref="AH319:AH320"/>
    <mergeCell ref="AG321:AG322"/>
    <mergeCell ref="AH321:AH322"/>
    <mergeCell ref="AG323:AG324"/>
    <mergeCell ref="AH323:AH324"/>
    <mergeCell ref="AG325:AG326"/>
    <mergeCell ref="AH325:AH326"/>
    <mergeCell ref="AG327:AG328"/>
    <mergeCell ref="AH327:AH328"/>
    <mergeCell ref="AG307:AG308"/>
    <mergeCell ref="AH307:AH308"/>
    <mergeCell ref="AG311:AG312"/>
    <mergeCell ref="AH311:AH312"/>
    <mergeCell ref="AG313:AG314"/>
    <mergeCell ref="AH313:AH314"/>
    <mergeCell ref="AG315:AG316"/>
    <mergeCell ref="AH315:AH316"/>
    <mergeCell ref="AG317:AG318"/>
    <mergeCell ref="AH317:AH318"/>
    <mergeCell ref="AH38:AH39"/>
    <mergeCell ref="AG40:AG41"/>
    <mergeCell ref="AH40:AH41"/>
    <mergeCell ref="AF363:AF364"/>
    <mergeCell ref="AF365:AF366"/>
    <mergeCell ref="AF367:AF368"/>
    <mergeCell ref="AF369:AF370"/>
    <mergeCell ref="AF371:AF372"/>
    <mergeCell ref="AF373:AF374"/>
    <mergeCell ref="AF375:AF376"/>
    <mergeCell ref="AF377:AF378"/>
    <mergeCell ref="AG157:AG158"/>
    <mergeCell ref="AH157:AH158"/>
    <mergeCell ref="AG81:AG82"/>
    <mergeCell ref="AH81:AH82"/>
    <mergeCell ref="AG83:AG84"/>
    <mergeCell ref="AG266:AG267"/>
    <mergeCell ref="AH266:AH267"/>
    <mergeCell ref="AG268:AG269"/>
    <mergeCell ref="AH268:AH269"/>
    <mergeCell ref="AG270:AG271"/>
    <mergeCell ref="AH270:AH271"/>
    <mergeCell ref="AG272:AG306"/>
    <mergeCell ref="AH272:AH306"/>
    <mergeCell ref="AG159:AG160"/>
    <mergeCell ref="AH159:AH160"/>
    <mergeCell ref="AG161:AG162"/>
    <mergeCell ref="AH161:AH162"/>
    <mergeCell ref="AG163:AG164"/>
    <mergeCell ref="AH163:AH164"/>
    <mergeCell ref="AG165:AG199"/>
    <mergeCell ref="AH165:AH199"/>
    <mergeCell ref="AF353:AF354"/>
    <mergeCell ref="AF355:AF356"/>
    <mergeCell ref="AF357:AF358"/>
    <mergeCell ref="AF359:AF360"/>
    <mergeCell ref="AF361:AF362"/>
    <mergeCell ref="AF327:AF328"/>
    <mergeCell ref="AF329:AF330"/>
    <mergeCell ref="AF331:AF332"/>
    <mergeCell ref="AF333:AF334"/>
    <mergeCell ref="AF335:AF336"/>
    <mergeCell ref="AF337:AF338"/>
    <mergeCell ref="AF339:AF340"/>
    <mergeCell ref="AF341:AF342"/>
    <mergeCell ref="AF343:AF344"/>
    <mergeCell ref="AF379:AF380"/>
    <mergeCell ref="AG22:AG23"/>
    <mergeCell ref="AG24:AG25"/>
    <mergeCell ref="AG26:AG27"/>
    <mergeCell ref="AG28:AG29"/>
    <mergeCell ref="AG32:AG33"/>
    <mergeCell ref="AG34:AG35"/>
    <mergeCell ref="AG36:AG37"/>
    <mergeCell ref="AG38:AG39"/>
    <mergeCell ref="AG200:AG232"/>
    <mergeCell ref="AG339:AG340"/>
    <mergeCell ref="AG377:AG378"/>
    <mergeCell ref="AG379:AG380"/>
    <mergeCell ref="AF309:AF310"/>
    <mergeCell ref="AF34:AF35"/>
    <mergeCell ref="AF36:AF37"/>
    <mergeCell ref="C351:C360"/>
    <mergeCell ref="B341:B350"/>
    <mergeCell ref="C341:C350"/>
    <mergeCell ref="AF311:AF312"/>
    <mergeCell ref="AF313:AF314"/>
    <mergeCell ref="AF315:AF316"/>
    <mergeCell ref="AF317:AF318"/>
    <mergeCell ref="AF319:AF320"/>
    <mergeCell ref="AF321:AF322"/>
    <mergeCell ref="AF323:AF324"/>
    <mergeCell ref="AF325:AF326"/>
    <mergeCell ref="AF165:AF199"/>
    <mergeCell ref="AF200:AF232"/>
    <mergeCell ref="AF233:AF265"/>
    <mergeCell ref="AF266:AF267"/>
    <mergeCell ref="AF268:AF269"/>
    <mergeCell ref="AF270:AF271"/>
    <mergeCell ref="AF272:AF306"/>
    <mergeCell ref="AF307:AF308"/>
    <mergeCell ref="D359:E360"/>
    <mergeCell ref="D333:E334"/>
    <mergeCell ref="D165:E199"/>
    <mergeCell ref="D200:E232"/>
    <mergeCell ref="D266:E267"/>
    <mergeCell ref="D268:E269"/>
    <mergeCell ref="D270:E271"/>
    <mergeCell ref="D272:E306"/>
    <mergeCell ref="D307:E308"/>
    <mergeCell ref="AF345:AF346"/>
    <mergeCell ref="AF347:AF348"/>
    <mergeCell ref="AF349:AF350"/>
    <mergeCell ref="AF351:AF352"/>
    <mergeCell ref="B331:B340"/>
    <mergeCell ref="C331:C340"/>
    <mergeCell ref="D335:E336"/>
    <mergeCell ref="D337:E338"/>
    <mergeCell ref="D339:E340"/>
    <mergeCell ref="D159:E160"/>
    <mergeCell ref="D161:E162"/>
    <mergeCell ref="D163:E164"/>
    <mergeCell ref="D361:E362"/>
    <mergeCell ref="D363:E364"/>
    <mergeCell ref="D365:E366"/>
    <mergeCell ref="D367:E368"/>
    <mergeCell ref="D369:E370"/>
    <mergeCell ref="B371:B380"/>
    <mergeCell ref="C371:C380"/>
    <mergeCell ref="D371:E372"/>
    <mergeCell ref="D373:E374"/>
    <mergeCell ref="D375:E376"/>
    <mergeCell ref="D377:E378"/>
    <mergeCell ref="D379:E380"/>
    <mergeCell ref="D341:E342"/>
    <mergeCell ref="D343:E344"/>
    <mergeCell ref="D345:E346"/>
    <mergeCell ref="D347:E348"/>
    <mergeCell ref="D349:E350"/>
    <mergeCell ref="D351:E352"/>
    <mergeCell ref="D353:E354"/>
    <mergeCell ref="D355:E356"/>
    <mergeCell ref="D357:E358"/>
    <mergeCell ref="B361:B370"/>
    <mergeCell ref="C361:C370"/>
    <mergeCell ref="B351:B360"/>
    <mergeCell ref="D79:E80"/>
    <mergeCell ref="D81:E82"/>
    <mergeCell ref="D83:E84"/>
    <mergeCell ref="D85:E86"/>
    <mergeCell ref="D87:E88"/>
    <mergeCell ref="D42:E78"/>
    <mergeCell ref="B321:B330"/>
    <mergeCell ref="C321:C330"/>
    <mergeCell ref="D321:E322"/>
    <mergeCell ref="D323:E324"/>
    <mergeCell ref="D325:E326"/>
    <mergeCell ref="D327:E328"/>
    <mergeCell ref="D329:E330"/>
    <mergeCell ref="D331:E332"/>
    <mergeCell ref="B32:B41"/>
    <mergeCell ref="C32:C41"/>
    <mergeCell ref="D32:E33"/>
    <mergeCell ref="D34:E35"/>
    <mergeCell ref="D36:E37"/>
    <mergeCell ref="D38:E39"/>
    <mergeCell ref="D40:E41"/>
    <mergeCell ref="D123:E156"/>
    <mergeCell ref="B311:B320"/>
    <mergeCell ref="C311:C320"/>
    <mergeCell ref="D311:E312"/>
    <mergeCell ref="D313:E314"/>
    <mergeCell ref="D315:E316"/>
    <mergeCell ref="D317:E318"/>
    <mergeCell ref="D319:E320"/>
    <mergeCell ref="B268:B310"/>
    <mergeCell ref="C268:C310"/>
    <mergeCell ref="D309:E310"/>
    <mergeCell ref="D22:E23"/>
    <mergeCell ref="D24:E25"/>
    <mergeCell ref="D26:E27"/>
    <mergeCell ref="D28:E29"/>
    <mergeCell ref="D30:E31"/>
    <mergeCell ref="B157:B267"/>
    <mergeCell ref="AH30:AH31"/>
    <mergeCell ref="AP30:AP31"/>
    <mergeCell ref="Y10:Z10"/>
    <mergeCell ref="AA10:AA11"/>
    <mergeCell ref="AB10:AB11"/>
    <mergeCell ref="AG30:AG31"/>
    <mergeCell ref="C22:C31"/>
    <mergeCell ref="B89:B156"/>
    <mergeCell ref="C89:C156"/>
    <mergeCell ref="D233:E265"/>
    <mergeCell ref="B79:B88"/>
    <mergeCell ref="C79:C88"/>
    <mergeCell ref="C157:C267"/>
    <mergeCell ref="AF22:AF23"/>
    <mergeCell ref="AF24:AF25"/>
    <mergeCell ref="AF26:AF27"/>
    <mergeCell ref="AF28:AF29"/>
    <mergeCell ref="D89:E122"/>
    <mergeCell ref="D157:E158"/>
    <mergeCell ref="AG12:AG13"/>
    <mergeCell ref="AH12:AH13"/>
    <mergeCell ref="AI12:AI13"/>
    <mergeCell ref="AL12:AL13"/>
    <mergeCell ref="AM12:AM13"/>
    <mergeCell ref="AP12:AP13"/>
    <mergeCell ref="AM18:AM19"/>
    <mergeCell ref="O10:P10"/>
    <mergeCell ref="W10:X10"/>
    <mergeCell ref="Q10:R10"/>
    <mergeCell ref="S10:T10"/>
    <mergeCell ref="U10:V10"/>
    <mergeCell ref="AF38:AF39"/>
    <mergeCell ref="AF40:AF41"/>
    <mergeCell ref="AL30:AL31"/>
    <mergeCell ref="AM30:AM31"/>
    <mergeCell ref="AG309:AG310"/>
    <mergeCell ref="AH309:AH310"/>
    <mergeCell ref="AI233:AI265"/>
    <mergeCell ref="AL233:AL265"/>
    <mergeCell ref="AG233:AG265"/>
    <mergeCell ref="AH233:AH265"/>
    <mergeCell ref="AG79:AG80"/>
    <mergeCell ref="AH79:AH80"/>
    <mergeCell ref="AI309:AI310"/>
    <mergeCell ref="AL309:AL310"/>
    <mergeCell ref="AM309:AM310"/>
    <mergeCell ref="AF89:AF122"/>
    <mergeCell ref="AF157:AF158"/>
    <mergeCell ref="AF159:AF160"/>
    <mergeCell ref="AF161:AF162"/>
    <mergeCell ref="AF163:AF164"/>
    <mergeCell ref="AH22:AH23"/>
    <mergeCell ref="AH24:AH25"/>
    <mergeCell ref="AH26:AH27"/>
    <mergeCell ref="AH28:AH29"/>
    <mergeCell ref="AH32:AH33"/>
    <mergeCell ref="AH34:AH35"/>
    <mergeCell ref="AH36:AH37"/>
    <mergeCell ref="AH83:AH84"/>
    <mergeCell ref="AG85:AG86"/>
    <mergeCell ref="AH85:AH86"/>
    <mergeCell ref="AG87:AG88"/>
    <mergeCell ref="AH87:AH88"/>
    <mergeCell ref="AG89:AG122"/>
    <mergeCell ref="AS4:AS5"/>
    <mergeCell ref="D5:E5"/>
    <mergeCell ref="F5:AP5"/>
    <mergeCell ref="B6:AS6"/>
    <mergeCell ref="B7:AS7"/>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P18:AP19"/>
    <mergeCell ref="AK14:AK15"/>
    <mergeCell ref="AJ16:AJ17"/>
    <mergeCell ref="AK16:AK17"/>
    <mergeCell ref="AJ18:AJ19"/>
    <mergeCell ref="B8:AC8"/>
    <mergeCell ref="AD8:AS8"/>
    <mergeCell ref="C9:C11"/>
    <mergeCell ref="D9:E11"/>
    <mergeCell ref="F10:F11"/>
    <mergeCell ref="H10:H11"/>
    <mergeCell ref="I10:I11"/>
    <mergeCell ref="AI9:AI11"/>
    <mergeCell ref="AP9:AP11"/>
    <mergeCell ref="AQ9:AR11"/>
    <mergeCell ref="B42:B78"/>
    <mergeCell ref="C42:C78"/>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F30:AF31"/>
    <mergeCell ref="AK18:AK19"/>
    <mergeCell ref="AF32:AF33"/>
    <mergeCell ref="B22:B31"/>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B9:B11"/>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C10:AC11"/>
    <mergeCell ref="M10:N10"/>
    <mergeCell ref="AF123:AF156"/>
    <mergeCell ref="AF42:AF78"/>
    <mergeCell ref="AG42:AG78"/>
    <mergeCell ref="AH42:AH78"/>
    <mergeCell ref="AI42:AI78"/>
    <mergeCell ref="AL42:AL78"/>
    <mergeCell ref="AM42:AM78"/>
    <mergeCell ref="AP42:AP78"/>
    <mergeCell ref="AQ42:AR78"/>
    <mergeCell ref="AS42:AS78"/>
    <mergeCell ref="AG123:AG156"/>
    <mergeCell ref="AH123:AH156"/>
    <mergeCell ref="AI123:AI156"/>
    <mergeCell ref="AL123:AL156"/>
    <mergeCell ref="AM123:AM156"/>
    <mergeCell ref="AP123:AP156"/>
    <mergeCell ref="AQ123:AR156"/>
    <mergeCell ref="AS123:AS156"/>
    <mergeCell ref="AH89:AH122"/>
    <mergeCell ref="AK79:AK80"/>
    <mergeCell ref="AJ83:AJ84"/>
    <mergeCell ref="AK83:AK84"/>
    <mergeCell ref="AF79:AF80"/>
    <mergeCell ref="AF81:AF82"/>
    <mergeCell ref="AF83:AF84"/>
    <mergeCell ref="AF85:AF86"/>
    <mergeCell ref="AF87:AF88"/>
    <mergeCell ref="AL81:AL82"/>
    <mergeCell ref="AM81:AM82"/>
    <mergeCell ref="AP81:AP82"/>
  </mergeCells>
  <conditionalFormatting sqref="AQ12:AR12 AQ14:AR14 AQ16:AR16 AQ18:AR18 AQ20:AR20 AQ22:AR22 AQ24:AR24 AQ26:AR26 AQ28:AR28 AQ30:AR30 AQ32:AR32 AQ34:AR34 AQ36:AR36 AQ38:AR38 AQ40:AR40 AQ42 AQ79:AR79 AQ81:AR81 AQ83:AR83 AQ85:AR85 AQ87:AR87 AQ89:AR148 AQ157:AR157 AQ159:AR159 AQ161:AR161 AQ163:AR163 AQ165:AR266 AQ268:AR268 AQ270:AR270 AQ272:AR305 AQ307:AR307 AQ309:AR309 AQ311:AR311 AQ313:AR313 AQ315:AR315 AQ317:AR317 AQ319:AR319 AQ321:AR321 AQ323:AR323 AQ325:AR325 AQ327:AR327 AQ329:AR329 AQ331:AR331 AQ333:AR333 AQ335:AR335 AQ337:AR337 AQ339:AR339 AQ341:AR341 AQ343:AR343 AQ345:AR345 AQ347:AR347 AQ349:AR349 AQ351:AR351 AQ353:AR353 AQ355:AR355 AQ357:AR357 AQ359:AR359 AQ361:AR361 AQ363:AR363 AQ365:AR365 AQ367:AR367 AQ369:AR369 AQ371:AR371 AQ373:AR373 AQ375:AR375 AQ377:AR377 AQ379:AR379">
    <cfRule type="containsText" dxfId="11" priority="16" operator="containsText" text="Alto">
      <formula>NOT(ISERROR(SEARCH("Alto",AQ12)))</formula>
    </cfRule>
    <cfRule type="containsText" dxfId="10" priority="17" stopIfTrue="1" operator="containsText" text="Moderado">
      <formula>NOT(ISERROR(SEARCH("Moderado",AQ12)))</formula>
    </cfRule>
    <cfRule type="containsText" dxfId="9" priority="18" operator="containsText" text="Extremo">
      <formula>NOT(ISERROR(SEARCH("Extremo",AQ12)))</formula>
    </cfRule>
  </conditionalFormatting>
  <conditionalFormatting sqref="AQ381:AR381 AQ383:AR383 AQ385:AR385 AQ387:AR387 AQ389:AR389">
    <cfRule type="containsText" dxfId="8" priority="10" operator="containsText" text="Alto">
      <formula>NOT(ISERROR(SEARCH("Alto",AQ381)))</formula>
    </cfRule>
    <cfRule type="containsText" dxfId="7" priority="11" stopIfTrue="1" operator="containsText" text="Moderado">
      <formula>NOT(ISERROR(SEARCH("Moderado",AQ381)))</formula>
    </cfRule>
    <cfRule type="containsText" dxfId="6" priority="12" operator="containsText" text="Extremo">
      <formula>NOT(ISERROR(SEARCH("Extremo",AQ381)))</formula>
    </cfRule>
  </conditionalFormatting>
  <dataValidations count="4">
    <dataValidation showInputMessage="1" showErrorMessage="1" sqref="AJ18:AK18 AJ12:AK12 AJ14:AK14 AJ22:AK22 AJ24:AK24 AJ26:AK26 AJ28:AK28 AJ30:AK30 AJ32:AK32 AJ34:AK34 AJ36:AK36 AJ38:AK38 AJ40:AK40 AJ42:AK51 AJ58:AK60 AJ62:AK63 AJ66:AK66 AJ81:AK81 AJ83:AK83 AJ85:AK85 AJ87:AK87 AJ151:AK152 AJ157:AK157 AJ159:AK159 AJ161:AK161 AJ163:AK163 AJ268:AK268 AJ270:AK270 AJ272:AK305 AJ307:AK307 AJ309:AK309 AJ311:AK311 AJ313:AK313 AJ315:AK315 AJ317:AK317 AJ319:AK319 AJ321:AK321 AJ323:AK323 AJ325:AK325 AJ327:AK327 AJ329:AK329 AJ331:AK331 AJ333:AK333 AJ335:AK335 AJ337:AK337 AJ339:AK339 AJ341:AK341 AJ343:AK343 AJ345:AK345 AJ347:AK347 AJ349:AK349 AJ351:AK351 AJ353:AK353 AJ355:AK355 AJ357:AK357 AJ359:AK359 AJ361:AK361 AJ363:AK363 AJ365:AK365 AJ367:AK367 AJ369:AK369 AJ371:AK371 AJ373:AK373 AJ375:AK375 AJ377:AK377 AJ379:AK379 AJ16:AK16 AJ20:AK20 AJ381:AK381 AJ383:AK383 AJ385:AK385 AJ387:AK387 AJ389:AK389 AJ78:AK79 AJ165:AK266 AJ89:AK148"/>
    <dataValidation type="list" allowBlank="1" showInputMessage="1" showErrorMessage="1" sqref="AI157:AI390">
      <formula1>$N$143:$N$144</formula1>
    </dataValidation>
    <dataValidation type="list" allowBlank="1" showInputMessage="1" showErrorMessage="1" sqref="AI79:AI149">
      <formula1>$N$143:$N$144</formula1>
    </dataValidation>
    <dataValidation type="list" allowBlank="1" showInputMessage="1" showErrorMessage="1" sqref="AM12:AM149">
      <formula1>$N$146:$N$148</formula1>
    </dataValidation>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14:formula1>
            <xm:f>'0 - CALOR'!$N$147:$N$148</xm:f>
          </x14:formula1>
          <xm:sqref>AI12:AI42</xm:sqref>
        </x14:dataValidation>
        <x14:dataValidation type="list" allowBlank="1" showInputMessage="1" showErrorMessage="1">
          <x14:formula1>
            <xm:f>'0 - CALOR'!$N$150:$N$152</xm:f>
          </x14:formula1>
          <xm:sqref>AM157:AM390</xm:sqref>
        </x14:dataValidation>
        <x14:dataValidation type="list" allowBlank="1" showInputMessage="1" showErrorMessage="1">
          <x14:formula1>
            <xm:f>'0 - CALOR'!$I$101:$I$136</xm:f>
          </x14:formula1>
          <xm:sqref>AF79:AF390 AF12:AF41</xm:sqref>
        </x14:dataValidation>
        <x14:dataValidation type="list" allowBlank="1" showInputMessage="1" showErrorMessage="1">
          <x14:formula1>
            <xm:f>'0 - CALOR'!$K$72:$K$73</xm:f>
          </x14:formula1>
          <xm:sqref>M12:M197 M199:M390</xm:sqref>
        </x14:dataValidation>
        <x14:dataValidation type="list" allowBlank="1" showInputMessage="1" showErrorMessage="1">
          <x14:formula1>
            <xm:f>'0 - CALOR'!$K$74:$K$75</xm:f>
          </x14:formula1>
          <xm:sqref>O12:O390</xm:sqref>
        </x14:dataValidation>
        <x14:dataValidation type="list" allowBlank="1" showInputMessage="1" showErrorMessage="1">
          <x14:formula1>
            <xm:f>'0 - CALOR'!$K$76:$K$77</xm:f>
          </x14:formula1>
          <xm:sqref>Q12:Q390</xm:sqref>
        </x14:dataValidation>
        <x14:dataValidation type="list" allowBlank="1" showInputMessage="1" showErrorMessage="1">
          <x14:formula1>
            <xm:f>'0 - CALOR'!$K$78:$K$80</xm:f>
          </x14:formula1>
          <xm:sqref>S12:S390</xm:sqref>
        </x14:dataValidation>
        <x14:dataValidation type="list" allowBlank="1" showInputMessage="1" showErrorMessage="1">
          <x14:formula1>
            <xm:f>'0 - CALOR'!$K$81:$K$82</xm:f>
          </x14:formula1>
          <xm:sqref>U12:U390</xm:sqref>
        </x14:dataValidation>
        <x14:dataValidation type="list" allowBlank="1" showInputMessage="1" showErrorMessage="1">
          <x14:formula1>
            <xm:f>'0 - CALOR'!$K$83:$K$84</xm:f>
          </x14:formula1>
          <xm:sqref>W12:W390</xm:sqref>
        </x14:dataValidation>
        <x14:dataValidation type="list" allowBlank="1" showInputMessage="1" showErrorMessage="1">
          <x14:formula1>
            <xm:f>'0 - CALOR'!$K$85:$K$87</xm:f>
          </x14:formula1>
          <xm:sqref>Y12:Y390</xm:sqref>
        </x14:dataValidation>
        <x14:dataValidation type="list" allowBlank="1" showInputMessage="1" showErrorMessage="1">
          <x14:formula1>
            <xm:f>'0 - CALOR'!$C$72:$C$74</xm:f>
          </x14:formula1>
          <xm:sqref>AC12:AC390</xm:sqref>
        </x14:dataValidation>
        <x14:dataValidation type="list" allowBlank="1" showInputMessage="1" showErrorMessage="1">
          <x14:formula1>
            <xm:f>'C:\Users\marlon.lozano\Downloads\[Matriz formulación - MRC 2024 Vaupés..xlsx]0 - CALOR'!#REF!</xm:f>
          </x14:formula1>
          <xm:sqref>M198</xm:sqref>
        </x14:dataValidation>
        <x14:dataValidation type="list" allowBlank="1" showInputMessage="1" showErrorMessage="1">
          <x14:formula1>
            <xm:f>'0 - CALOR'!$I$101:$I$141</xm:f>
          </x14:formula1>
          <xm:sqref>AF42:AF78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297"/>
  <sheetViews>
    <sheetView tabSelected="1" topLeftCell="B1" zoomScale="50" zoomScaleNormal="50" zoomScalePageLayoutView="70" workbookViewId="0">
      <selection activeCell="B6" sqref="B6:AP6"/>
    </sheetView>
  </sheetViews>
  <sheetFormatPr baseColWidth="10" defaultColWidth="9.140625" defaultRowHeight="12.75" x14ac:dyDescent="0.25"/>
  <cols>
    <col min="1" max="1" width="1.85546875" style="727" customWidth="1"/>
    <col min="2" max="2" width="21.28515625" style="727" customWidth="1"/>
    <col min="3" max="3" width="15" style="728" customWidth="1"/>
    <col min="4" max="4" width="54.42578125" style="727" customWidth="1"/>
    <col min="5" max="5" width="15.140625" style="727" customWidth="1"/>
    <col min="6" max="6" width="59" style="727" customWidth="1"/>
    <col min="7" max="7" width="48.140625" style="727" customWidth="1"/>
    <col min="8" max="8" width="4.140625" style="727" customWidth="1"/>
    <col min="9" max="9" width="5.140625" style="727" customWidth="1"/>
    <col min="10" max="11" width="6.140625" style="727" customWidth="1"/>
    <col min="12" max="12" width="16.7109375" style="727" customWidth="1"/>
    <col min="13" max="13" width="99.28515625" style="727" customWidth="1"/>
    <col min="14" max="14" width="41.85546875" style="727" customWidth="1"/>
    <col min="15" max="15" width="52.28515625" style="727" customWidth="1"/>
    <col min="16" max="16" width="19.140625" style="727" customWidth="1"/>
    <col min="17" max="17" width="50" style="727" customWidth="1"/>
    <col min="18" max="18" width="13.28515625" style="727" customWidth="1"/>
    <col min="19" max="19" width="13.7109375" style="727" customWidth="1"/>
    <col min="20" max="20" width="12.42578125" style="727" customWidth="1"/>
    <col min="21" max="21" width="12.5703125" style="727" customWidth="1"/>
    <col min="22" max="22" width="3.85546875" style="727" customWidth="1"/>
    <col min="23" max="23" width="4.42578125" style="727" customWidth="1"/>
    <col min="24" max="24" width="4.85546875" style="727" customWidth="1"/>
    <col min="25" max="25" width="5.42578125" style="727" customWidth="1"/>
    <col min="26" max="26" width="21.42578125" style="727" customWidth="1"/>
    <col min="27" max="27" width="88.7109375" style="727" customWidth="1"/>
    <col min="28" max="28" width="35.85546875" style="727" customWidth="1"/>
    <col min="29" max="29" width="50.5703125" style="727" customWidth="1"/>
    <col min="30" max="30" width="10.85546875" style="727" customWidth="1"/>
    <col min="31" max="31" width="5.28515625" style="727" customWidth="1"/>
    <col min="32" max="33" width="5.85546875" style="727" customWidth="1"/>
    <col min="34" max="34" width="5.140625" style="727" customWidth="1"/>
    <col min="35" max="35" width="5" style="727" customWidth="1"/>
    <col min="36" max="36" width="5.7109375" style="727" customWidth="1"/>
    <col min="37" max="37" width="6" style="727" customWidth="1"/>
    <col min="38" max="38" width="5.28515625" style="727" customWidth="1"/>
    <col min="39" max="39" width="5.7109375" style="727" customWidth="1"/>
    <col min="40" max="40" width="5.28515625" style="727" customWidth="1"/>
    <col min="41" max="41" width="5.7109375" style="727" customWidth="1"/>
    <col min="42" max="42" width="6.28515625" style="727" customWidth="1"/>
    <col min="43" max="16384" width="9.140625" style="727"/>
  </cols>
  <sheetData>
    <row r="1" spans="2:42" s="727" customFormat="1" ht="14.25" customHeight="1" thickBot="1" x14ac:dyDescent="0.3">
      <c r="C1" s="728"/>
    </row>
    <row r="2" spans="2:42" s="727" customFormat="1" ht="39" customHeight="1" x14ac:dyDescent="0.25">
      <c r="B2" s="371"/>
      <c r="C2" s="475"/>
      <c r="D2" s="372"/>
      <c r="E2" s="63" t="s">
        <v>0</v>
      </c>
      <c r="F2" s="63"/>
      <c r="G2" s="64" t="s">
        <v>1</v>
      </c>
      <c r="H2" s="65"/>
      <c r="I2" s="65"/>
      <c r="J2" s="65"/>
      <c r="K2" s="65"/>
      <c r="L2" s="65"/>
      <c r="M2" s="65"/>
      <c r="N2" s="65"/>
      <c r="O2" s="65"/>
      <c r="P2" s="65"/>
      <c r="Q2" s="65"/>
      <c r="R2" s="65"/>
      <c r="S2" s="65"/>
      <c r="T2" s="65"/>
      <c r="U2" s="65"/>
      <c r="V2" s="65"/>
      <c r="W2" s="65"/>
      <c r="X2" s="65"/>
      <c r="Y2" s="65"/>
      <c r="Z2" s="65"/>
      <c r="AA2" s="65"/>
      <c r="AB2" s="66"/>
      <c r="AC2" s="329" t="s">
        <v>2</v>
      </c>
      <c r="AD2" s="729"/>
      <c r="AE2" s="729"/>
      <c r="AF2" s="729"/>
      <c r="AG2" s="730"/>
      <c r="AH2" s="730"/>
      <c r="AI2" s="730"/>
      <c r="AJ2" s="730"/>
      <c r="AK2" s="730"/>
      <c r="AL2" s="730"/>
      <c r="AM2" s="730"/>
      <c r="AN2" s="730"/>
      <c r="AO2" s="730"/>
      <c r="AP2" s="731"/>
    </row>
    <row r="3" spans="2:42" s="727" customFormat="1" ht="34.5" customHeight="1" x14ac:dyDescent="0.25">
      <c r="B3" s="379"/>
      <c r="C3" s="478"/>
      <c r="D3" s="380"/>
      <c r="E3" s="72" t="s">
        <v>3</v>
      </c>
      <c r="F3" s="72"/>
      <c r="G3" s="73" t="s">
        <v>4</v>
      </c>
      <c r="H3" s="74"/>
      <c r="I3" s="74"/>
      <c r="J3" s="74"/>
      <c r="K3" s="74"/>
      <c r="L3" s="74"/>
      <c r="M3" s="74"/>
      <c r="N3" s="74"/>
      <c r="O3" s="74"/>
      <c r="P3" s="74"/>
      <c r="Q3" s="74"/>
      <c r="R3" s="74"/>
      <c r="S3" s="74"/>
      <c r="T3" s="74"/>
      <c r="U3" s="74"/>
      <c r="V3" s="74"/>
      <c r="W3" s="74"/>
      <c r="X3" s="74"/>
      <c r="Y3" s="74"/>
      <c r="Z3" s="74"/>
      <c r="AA3" s="74"/>
      <c r="AB3" s="75"/>
      <c r="AC3" s="332" t="s">
        <v>5</v>
      </c>
      <c r="AD3" s="732"/>
      <c r="AE3" s="732"/>
      <c r="AF3" s="732"/>
      <c r="AG3" s="733"/>
      <c r="AH3" s="733"/>
      <c r="AI3" s="733"/>
      <c r="AJ3" s="733"/>
      <c r="AK3" s="733"/>
      <c r="AL3" s="733"/>
      <c r="AM3" s="733"/>
      <c r="AN3" s="733"/>
      <c r="AO3" s="733"/>
      <c r="AP3" s="734"/>
    </row>
    <row r="4" spans="2:42" s="727" customFormat="1" ht="34.5" customHeight="1" x14ac:dyDescent="0.25">
      <c r="B4" s="379"/>
      <c r="C4" s="478"/>
      <c r="D4" s="380"/>
      <c r="E4" s="72" t="s">
        <v>6</v>
      </c>
      <c r="F4" s="72"/>
      <c r="G4" s="73" t="s">
        <v>7</v>
      </c>
      <c r="H4" s="74"/>
      <c r="I4" s="74"/>
      <c r="J4" s="74"/>
      <c r="K4" s="74"/>
      <c r="L4" s="74"/>
      <c r="M4" s="74"/>
      <c r="N4" s="74"/>
      <c r="O4" s="74"/>
      <c r="P4" s="74"/>
      <c r="Q4" s="74"/>
      <c r="R4" s="74"/>
      <c r="S4" s="74"/>
      <c r="T4" s="74"/>
      <c r="U4" s="74"/>
      <c r="V4" s="74"/>
      <c r="W4" s="74"/>
      <c r="X4" s="74"/>
      <c r="Y4" s="74"/>
      <c r="Z4" s="74"/>
      <c r="AA4" s="74"/>
      <c r="AB4" s="75"/>
      <c r="AC4" s="79" t="s">
        <v>8</v>
      </c>
      <c r="AD4" s="338"/>
      <c r="AE4" s="338"/>
      <c r="AF4" s="338"/>
      <c r="AG4" s="735"/>
      <c r="AH4" s="735"/>
      <c r="AI4" s="735"/>
      <c r="AJ4" s="735"/>
      <c r="AK4" s="735"/>
      <c r="AL4" s="735"/>
      <c r="AM4" s="735"/>
      <c r="AN4" s="735"/>
      <c r="AO4" s="735"/>
      <c r="AP4" s="736"/>
    </row>
    <row r="5" spans="2:42" s="727" customFormat="1" ht="39.75" customHeight="1" thickBot="1" x14ac:dyDescent="0.3">
      <c r="B5" s="379"/>
      <c r="C5" s="478"/>
      <c r="D5" s="380"/>
      <c r="E5" s="85" t="s">
        <v>9</v>
      </c>
      <c r="F5" s="85"/>
      <c r="G5" s="335" t="s">
        <v>10</v>
      </c>
      <c r="H5" s="336"/>
      <c r="I5" s="336"/>
      <c r="J5" s="336"/>
      <c r="K5" s="336"/>
      <c r="L5" s="336"/>
      <c r="M5" s="336"/>
      <c r="N5" s="336"/>
      <c r="O5" s="336"/>
      <c r="P5" s="336"/>
      <c r="Q5" s="336"/>
      <c r="R5" s="336"/>
      <c r="S5" s="336"/>
      <c r="T5" s="336"/>
      <c r="U5" s="336"/>
      <c r="V5" s="336"/>
      <c r="W5" s="336"/>
      <c r="X5" s="336"/>
      <c r="Y5" s="336"/>
      <c r="Z5" s="336"/>
      <c r="AA5" s="336"/>
      <c r="AB5" s="337"/>
      <c r="AC5" s="87"/>
      <c r="AD5" s="737"/>
      <c r="AE5" s="737"/>
      <c r="AF5" s="737"/>
      <c r="AG5" s="738"/>
      <c r="AH5" s="738"/>
      <c r="AI5" s="738"/>
      <c r="AJ5" s="738"/>
      <c r="AK5" s="738"/>
      <c r="AL5" s="738"/>
      <c r="AM5" s="738"/>
      <c r="AN5" s="738"/>
      <c r="AO5" s="738"/>
      <c r="AP5" s="739"/>
    </row>
    <row r="6" spans="2:42" s="727" customFormat="1" ht="123" customHeight="1" thickBot="1" x14ac:dyDescent="0.3">
      <c r="B6" s="740" t="s">
        <v>2532</v>
      </c>
      <c r="C6" s="741"/>
      <c r="D6" s="741"/>
      <c r="E6" s="741"/>
      <c r="F6" s="741"/>
      <c r="G6" s="741"/>
      <c r="H6" s="741"/>
      <c r="I6" s="741"/>
      <c r="J6" s="741"/>
      <c r="K6" s="741"/>
      <c r="L6" s="741"/>
      <c r="M6" s="741"/>
      <c r="N6" s="741"/>
      <c r="O6" s="741"/>
      <c r="P6" s="741"/>
      <c r="Q6" s="741"/>
      <c r="R6" s="741"/>
      <c r="S6" s="741"/>
      <c r="T6" s="741"/>
      <c r="U6" s="741"/>
      <c r="V6" s="741"/>
      <c r="W6" s="741"/>
      <c r="X6" s="741"/>
      <c r="Y6" s="741"/>
      <c r="Z6" s="741"/>
      <c r="AA6" s="741"/>
      <c r="AB6" s="741"/>
      <c r="AC6" s="741"/>
      <c r="AD6" s="741"/>
      <c r="AE6" s="741"/>
      <c r="AF6" s="741"/>
      <c r="AG6" s="741"/>
      <c r="AH6" s="741"/>
      <c r="AI6" s="741"/>
      <c r="AJ6" s="741"/>
      <c r="AK6" s="741"/>
      <c r="AL6" s="741"/>
      <c r="AM6" s="741"/>
      <c r="AN6" s="741"/>
      <c r="AO6" s="741"/>
      <c r="AP6" s="742"/>
    </row>
    <row r="7" spans="2:42" s="727" customFormat="1" ht="54" customHeight="1" x14ac:dyDescent="0.25">
      <c r="B7" s="743" t="s">
        <v>488</v>
      </c>
      <c r="C7" s="744"/>
      <c r="D7" s="744"/>
      <c r="E7" s="744"/>
      <c r="F7" s="744"/>
      <c r="G7" s="745"/>
      <c r="H7" s="746" t="s">
        <v>489</v>
      </c>
      <c r="I7" s="747"/>
      <c r="J7" s="747"/>
      <c r="K7" s="748"/>
      <c r="L7" s="743" t="s">
        <v>490</v>
      </c>
      <c r="M7" s="744"/>
      <c r="N7" s="744"/>
      <c r="O7" s="744"/>
      <c r="P7" s="744"/>
      <c r="Q7" s="745"/>
      <c r="R7" s="743" t="s">
        <v>491</v>
      </c>
      <c r="S7" s="744"/>
      <c r="T7" s="744"/>
      <c r="U7" s="745"/>
      <c r="V7" s="743" t="s">
        <v>492</v>
      </c>
      <c r="W7" s="744"/>
      <c r="X7" s="744"/>
      <c r="Y7" s="745"/>
      <c r="Z7" s="743" t="s">
        <v>493</v>
      </c>
      <c r="AA7" s="744"/>
      <c r="AB7" s="744"/>
      <c r="AC7" s="745"/>
      <c r="AD7" s="744" t="s">
        <v>494</v>
      </c>
      <c r="AE7" s="744"/>
      <c r="AF7" s="744"/>
      <c r="AG7" s="744"/>
      <c r="AH7" s="744"/>
      <c r="AI7" s="744"/>
      <c r="AJ7" s="744"/>
      <c r="AK7" s="744"/>
      <c r="AL7" s="744"/>
      <c r="AM7" s="744"/>
      <c r="AN7" s="744"/>
      <c r="AO7" s="744"/>
      <c r="AP7" s="745"/>
    </row>
    <row r="8" spans="2:42" s="727" customFormat="1" ht="77.25" thickBot="1" x14ac:dyDescent="0.3">
      <c r="B8" s="749" t="s">
        <v>495</v>
      </c>
      <c r="C8" s="750" t="s">
        <v>496</v>
      </c>
      <c r="D8" s="750" t="s">
        <v>497</v>
      </c>
      <c r="E8" s="750" t="s">
        <v>498</v>
      </c>
      <c r="F8" s="750" t="s">
        <v>499</v>
      </c>
      <c r="G8" s="751" t="s">
        <v>500</v>
      </c>
      <c r="H8" s="752" t="s">
        <v>501</v>
      </c>
      <c r="I8" s="753" t="s">
        <v>29</v>
      </c>
      <c r="J8" s="753" t="s">
        <v>502</v>
      </c>
      <c r="K8" s="754" t="s">
        <v>503</v>
      </c>
      <c r="L8" s="755" t="s">
        <v>504</v>
      </c>
      <c r="M8" s="756" t="s">
        <v>505</v>
      </c>
      <c r="N8" s="756" t="s">
        <v>506</v>
      </c>
      <c r="O8" s="756" t="s">
        <v>507</v>
      </c>
      <c r="P8" s="756" t="s">
        <v>508</v>
      </c>
      <c r="Q8" s="757" t="s">
        <v>509</v>
      </c>
      <c r="R8" s="755" t="s">
        <v>510</v>
      </c>
      <c r="S8" s="756" t="s">
        <v>511</v>
      </c>
      <c r="T8" s="756" t="s">
        <v>512</v>
      </c>
      <c r="U8" s="757" t="s">
        <v>513</v>
      </c>
      <c r="V8" s="758" t="s">
        <v>501</v>
      </c>
      <c r="W8" s="759" t="s">
        <v>29</v>
      </c>
      <c r="X8" s="759" t="s">
        <v>514</v>
      </c>
      <c r="Y8" s="760" t="s">
        <v>503</v>
      </c>
      <c r="Z8" s="761" t="s">
        <v>40</v>
      </c>
      <c r="AA8" s="750" t="s">
        <v>515</v>
      </c>
      <c r="AB8" s="750" t="s">
        <v>516</v>
      </c>
      <c r="AC8" s="751" t="s">
        <v>517</v>
      </c>
      <c r="AD8" s="762" t="s">
        <v>518</v>
      </c>
      <c r="AE8" s="753" t="s">
        <v>519</v>
      </c>
      <c r="AF8" s="753" t="s">
        <v>520</v>
      </c>
      <c r="AG8" s="753" t="s">
        <v>521</v>
      </c>
      <c r="AH8" s="753" t="s">
        <v>522</v>
      </c>
      <c r="AI8" s="753" t="s">
        <v>523</v>
      </c>
      <c r="AJ8" s="753" t="s">
        <v>524</v>
      </c>
      <c r="AK8" s="753" t="s">
        <v>525</v>
      </c>
      <c r="AL8" s="753" t="s">
        <v>526</v>
      </c>
      <c r="AM8" s="753" t="s">
        <v>527</v>
      </c>
      <c r="AN8" s="753" t="s">
        <v>528</v>
      </c>
      <c r="AO8" s="753" t="s">
        <v>529</v>
      </c>
      <c r="AP8" s="763" t="s">
        <v>530</v>
      </c>
    </row>
    <row r="9" spans="2:42" s="727" customFormat="1" ht="102" customHeight="1" x14ac:dyDescent="0.25">
      <c r="B9" s="764" t="str">
        <f>'3-IDENTIFICACIÓN DEL RIESGO'!B42</f>
        <v>Gestión del Modelo de Atención.</v>
      </c>
      <c r="C9" s="765" t="s">
        <v>2004</v>
      </c>
      <c r="D9" s="766" t="str">
        <f>'3-IDENTIFICACIÓN DEL RIESGO'!G42</f>
        <v>La posibilidad de ocurrencia de hechos de concusión o cohecho en la atención a la ciudadanía en la UGT’S, PAT’S y cualquier ventanilla de atención al ciudadano.</v>
      </c>
      <c r="E9" s="766" t="s">
        <v>531</v>
      </c>
      <c r="F9" s="504" t="str">
        <f>'3-IDENTIFICACIÓN DEL RIESGO'!H42</f>
        <v>Amenazas</v>
      </c>
      <c r="G9" s="504" t="str">
        <f>'3-IDENTIFICACIÓN DEL RIESGO'!L42</f>
        <v>Pérdida de la credibilidad institucional e investigaciones y sanciones</v>
      </c>
      <c r="H9" s="767" t="str">
        <f>'4-VALORACIÓN DEL RIESGO'!G26</f>
        <v>Probable</v>
      </c>
      <c r="I9" s="767" t="str">
        <f>'4-VALORACIÓN DEL RIESGO'!AC26</f>
        <v>Catastrófico</v>
      </c>
      <c r="J9" s="767" t="str">
        <f>'4-VALORACIÓN DEL RIESGO'!AE26</f>
        <v>Extremo</v>
      </c>
      <c r="K9" s="767" t="str">
        <f>'4-VALORACIÓN DEL RIESGO'!AF26</f>
        <v>Reducir</v>
      </c>
      <c r="L9" s="768" t="s">
        <v>2030</v>
      </c>
      <c r="M9" s="769" t="s">
        <v>2530</v>
      </c>
      <c r="N9" s="770"/>
      <c r="O9" s="770"/>
      <c r="P9" s="770"/>
      <c r="Q9" s="771"/>
      <c r="R9" s="504" t="str">
        <f>'5-CONTROLES'!AB42</f>
        <v>Fuerte</v>
      </c>
      <c r="S9" s="504" t="str">
        <f>'5-CONTROLES'!AC42</f>
        <v>Fuerte</v>
      </c>
      <c r="T9" s="504" t="str">
        <f>'5-CONTROLES'!AD42</f>
        <v>Fuerte</v>
      </c>
      <c r="U9" s="766" t="str">
        <f>'5-CONTROLES'!AH42</f>
        <v>Moderado</v>
      </c>
      <c r="V9" s="767" t="str">
        <f>'5-CONTROLES'!AL42</f>
        <v>Posible</v>
      </c>
      <c r="W9" s="767" t="str">
        <f>'5-CONTROLES'!AP42</f>
        <v>Mayor</v>
      </c>
      <c r="X9" s="767" t="str">
        <f>'5-CONTROLES'!AQ42</f>
        <v>Extremo</v>
      </c>
      <c r="Y9" s="767" t="str">
        <f>'5-CONTROLES'!AS42</f>
        <v>Acción preventiva</v>
      </c>
      <c r="Z9" s="768" t="s">
        <v>2279</v>
      </c>
      <c r="AA9" s="666" t="s">
        <v>532</v>
      </c>
      <c r="AB9" s="666" t="s">
        <v>594</v>
      </c>
      <c r="AC9" s="666" t="s">
        <v>533</v>
      </c>
      <c r="AD9" s="772">
        <v>3</v>
      </c>
      <c r="AE9" s="517"/>
      <c r="AF9" s="517"/>
      <c r="AG9" s="517">
        <v>1</v>
      </c>
      <c r="AH9" s="517"/>
      <c r="AI9" s="517"/>
      <c r="AJ9" s="517"/>
      <c r="AK9" s="517">
        <v>1</v>
      </c>
      <c r="AL9" s="517"/>
      <c r="AM9" s="517"/>
      <c r="AN9" s="517"/>
      <c r="AO9" s="517">
        <v>1</v>
      </c>
      <c r="AP9" s="517"/>
    </row>
    <row r="10" spans="2:42" s="727" customFormat="1" ht="117.75" customHeight="1" x14ac:dyDescent="0.25">
      <c r="B10" s="773"/>
      <c r="C10" s="774"/>
      <c r="D10" s="775"/>
      <c r="E10" s="775"/>
      <c r="F10" s="766" t="str">
        <f>'3-IDENTIFICACIÓN DEL RIESGO'!H43</f>
        <v>Sobornos</v>
      </c>
      <c r="G10" s="766" t="str">
        <f>'3-IDENTIFICACIÓN DEL RIESGO'!L43</f>
        <v>Oportunidad para estafas a ciudadanos</v>
      </c>
      <c r="H10" s="776"/>
      <c r="I10" s="776"/>
      <c r="J10" s="776"/>
      <c r="K10" s="776"/>
      <c r="L10" s="768" t="s">
        <v>2031</v>
      </c>
      <c r="M10" s="777"/>
      <c r="N10" s="778"/>
      <c r="O10" s="778"/>
      <c r="P10" s="778"/>
      <c r="Q10" s="779"/>
      <c r="R10" s="504" t="str">
        <f>'5-CONTROLES'!AB43</f>
        <v>Fuerte</v>
      </c>
      <c r="S10" s="504" t="str">
        <f>'5-CONTROLES'!AC43</f>
        <v>Fuerte</v>
      </c>
      <c r="T10" s="504" t="str">
        <f>'5-CONTROLES'!AD43</f>
        <v>Fuerte</v>
      </c>
      <c r="U10" s="775"/>
      <c r="V10" s="776"/>
      <c r="W10" s="776"/>
      <c r="X10" s="776"/>
      <c r="Y10" s="776"/>
      <c r="Z10" s="768" t="s">
        <v>2280</v>
      </c>
      <c r="AA10" s="656" t="s">
        <v>1716</v>
      </c>
      <c r="AB10" s="656" t="s">
        <v>1834</v>
      </c>
      <c r="AC10" s="656" t="s">
        <v>593</v>
      </c>
      <c r="AD10" s="772">
        <v>12</v>
      </c>
      <c r="AE10" s="517">
        <v>1</v>
      </c>
      <c r="AF10" s="517">
        <v>1</v>
      </c>
      <c r="AG10" s="517">
        <v>1</v>
      </c>
      <c r="AH10" s="517">
        <v>1</v>
      </c>
      <c r="AI10" s="517">
        <v>1</v>
      </c>
      <c r="AJ10" s="517">
        <v>1</v>
      </c>
      <c r="AK10" s="517">
        <v>1</v>
      </c>
      <c r="AL10" s="517">
        <v>1</v>
      </c>
      <c r="AM10" s="517">
        <v>1</v>
      </c>
      <c r="AN10" s="517">
        <v>1</v>
      </c>
      <c r="AO10" s="517">
        <v>1</v>
      </c>
      <c r="AP10" s="517">
        <v>1</v>
      </c>
    </row>
    <row r="11" spans="2:42" s="727" customFormat="1" ht="76.5" customHeight="1" x14ac:dyDescent="0.25">
      <c r="B11" s="773"/>
      <c r="C11" s="774"/>
      <c r="D11" s="775"/>
      <c r="E11" s="775"/>
      <c r="F11" s="775"/>
      <c r="G11" s="775"/>
      <c r="H11" s="776"/>
      <c r="I11" s="776"/>
      <c r="J11" s="776"/>
      <c r="K11" s="776"/>
      <c r="L11" s="768" t="s">
        <v>2032</v>
      </c>
      <c r="M11" s="777"/>
      <c r="N11" s="778"/>
      <c r="O11" s="778"/>
      <c r="P11" s="778"/>
      <c r="Q11" s="779"/>
      <c r="R11" s="504" t="str">
        <f>'5-CONTROLES'!AB44</f>
        <v>Fuerte</v>
      </c>
      <c r="S11" s="504" t="str">
        <f>'5-CONTROLES'!AC44</f>
        <v>Fuerte</v>
      </c>
      <c r="T11" s="504" t="str">
        <f>'5-CONTROLES'!AD44</f>
        <v>Fuerte</v>
      </c>
      <c r="U11" s="775"/>
      <c r="V11" s="776"/>
      <c r="W11" s="776"/>
      <c r="X11" s="776"/>
      <c r="Y11" s="776"/>
      <c r="Z11" s="768" t="s">
        <v>2281</v>
      </c>
      <c r="AA11" s="656" t="s">
        <v>1378</v>
      </c>
      <c r="AB11" s="656" t="s">
        <v>834</v>
      </c>
      <c r="AC11" s="656" t="s">
        <v>1379</v>
      </c>
      <c r="AD11" s="780">
        <v>2</v>
      </c>
      <c r="AE11" s="503"/>
      <c r="AF11" s="503">
        <v>1</v>
      </c>
      <c r="AG11" s="503"/>
      <c r="AH11" s="503"/>
      <c r="AI11" s="503"/>
      <c r="AJ11" s="503"/>
      <c r="AK11" s="503"/>
      <c r="AL11" s="503">
        <v>1</v>
      </c>
      <c r="AM11" s="517"/>
      <c r="AN11" s="517"/>
      <c r="AO11" s="517"/>
      <c r="AP11" s="517"/>
    </row>
    <row r="12" spans="2:42" s="727" customFormat="1" ht="60" customHeight="1" x14ac:dyDescent="0.25">
      <c r="B12" s="773"/>
      <c r="C12" s="774"/>
      <c r="D12" s="775"/>
      <c r="E12" s="775"/>
      <c r="F12" s="775"/>
      <c r="G12" s="775"/>
      <c r="H12" s="776"/>
      <c r="I12" s="776"/>
      <c r="J12" s="776"/>
      <c r="K12" s="776"/>
      <c r="L12" s="768" t="s">
        <v>2033</v>
      </c>
      <c r="M12" s="777"/>
      <c r="N12" s="778"/>
      <c r="O12" s="778"/>
      <c r="P12" s="778"/>
      <c r="Q12" s="779"/>
      <c r="R12" s="504" t="str">
        <f>'5-CONTROLES'!AB45</f>
        <v>Fuerte</v>
      </c>
      <c r="S12" s="504" t="str">
        <f>'5-CONTROLES'!AC45</f>
        <v>Moderado</v>
      </c>
      <c r="T12" s="504" t="str">
        <f>'5-CONTROLES'!AD45</f>
        <v>Moderado</v>
      </c>
      <c r="U12" s="775"/>
      <c r="V12" s="776"/>
      <c r="W12" s="776"/>
      <c r="X12" s="776"/>
      <c r="Y12" s="776"/>
      <c r="Z12" s="768" t="s">
        <v>2282</v>
      </c>
      <c r="AA12" s="666" t="s">
        <v>1837</v>
      </c>
      <c r="AB12" s="656" t="s">
        <v>835</v>
      </c>
      <c r="AC12" s="656" t="s">
        <v>1833</v>
      </c>
      <c r="AD12" s="772">
        <v>2</v>
      </c>
      <c r="AE12" s="517"/>
      <c r="AF12" s="517">
        <v>1</v>
      </c>
      <c r="AG12" s="517"/>
      <c r="AH12" s="517"/>
      <c r="AI12" s="517"/>
      <c r="AJ12" s="517"/>
      <c r="AK12" s="517"/>
      <c r="AL12" s="517">
        <v>1</v>
      </c>
      <c r="AM12" s="517"/>
      <c r="AN12" s="517"/>
      <c r="AO12" s="517"/>
      <c r="AP12" s="517"/>
    </row>
    <row r="13" spans="2:42" s="727" customFormat="1" ht="77.25" customHeight="1" x14ac:dyDescent="0.25">
      <c r="B13" s="773"/>
      <c r="C13" s="774"/>
      <c r="D13" s="775"/>
      <c r="E13" s="775"/>
      <c r="F13" s="775"/>
      <c r="G13" s="775"/>
      <c r="H13" s="776"/>
      <c r="I13" s="776"/>
      <c r="J13" s="776"/>
      <c r="K13" s="776"/>
      <c r="L13" s="768" t="s">
        <v>2034</v>
      </c>
      <c r="M13" s="777"/>
      <c r="N13" s="778"/>
      <c r="O13" s="778"/>
      <c r="P13" s="778"/>
      <c r="Q13" s="779"/>
      <c r="R13" s="504" t="str">
        <f>'5-CONTROLES'!AB46</f>
        <v>Débil</v>
      </c>
      <c r="S13" s="504" t="str">
        <f>'5-CONTROLES'!AC46</f>
        <v>Débil</v>
      </c>
      <c r="T13" s="504" t="str">
        <f>'5-CONTROLES'!AD46</f>
        <v>Débil</v>
      </c>
      <c r="U13" s="775"/>
      <c r="V13" s="776"/>
      <c r="W13" s="776"/>
      <c r="X13" s="776"/>
      <c r="Y13" s="776"/>
      <c r="Z13" s="768" t="s">
        <v>2283</v>
      </c>
      <c r="AA13" s="666" t="s">
        <v>1717</v>
      </c>
      <c r="AB13" s="656" t="s">
        <v>836</v>
      </c>
      <c r="AC13" s="656" t="s">
        <v>1011</v>
      </c>
      <c r="AD13" s="772">
        <v>1</v>
      </c>
      <c r="AE13" s="517"/>
      <c r="AF13" s="517"/>
      <c r="AG13" s="517"/>
      <c r="AH13" s="517"/>
      <c r="AI13" s="517"/>
      <c r="AJ13" s="517"/>
      <c r="AK13" s="517"/>
      <c r="AL13" s="517"/>
      <c r="AM13" s="517"/>
      <c r="AN13" s="517"/>
      <c r="AO13" s="517"/>
      <c r="AP13" s="517">
        <v>1</v>
      </c>
    </row>
    <row r="14" spans="2:42" s="727" customFormat="1" ht="46.5" customHeight="1" x14ac:dyDescent="0.25">
      <c r="B14" s="773"/>
      <c r="C14" s="774"/>
      <c r="D14" s="775"/>
      <c r="E14" s="775"/>
      <c r="F14" s="775"/>
      <c r="G14" s="775"/>
      <c r="H14" s="776"/>
      <c r="I14" s="776"/>
      <c r="J14" s="776"/>
      <c r="K14" s="776"/>
      <c r="L14" s="768" t="s">
        <v>2035</v>
      </c>
      <c r="M14" s="777"/>
      <c r="N14" s="778"/>
      <c r="O14" s="778"/>
      <c r="P14" s="778"/>
      <c r="Q14" s="779"/>
      <c r="R14" s="504" t="str">
        <f>'5-CONTROLES'!AB47</f>
        <v>Fuerte</v>
      </c>
      <c r="S14" s="504" t="str">
        <f>'5-CONTROLES'!AC47</f>
        <v>Fuerte</v>
      </c>
      <c r="T14" s="504" t="str">
        <f>'5-CONTROLES'!AD47</f>
        <v>Fuerte</v>
      </c>
      <c r="U14" s="775"/>
      <c r="V14" s="776"/>
      <c r="W14" s="776"/>
      <c r="X14" s="776"/>
      <c r="Y14" s="776"/>
      <c r="Z14" s="768" t="s">
        <v>2284</v>
      </c>
      <c r="AA14" s="656" t="s">
        <v>542</v>
      </c>
      <c r="AB14" s="656" t="s">
        <v>1140</v>
      </c>
      <c r="AC14" s="656" t="s">
        <v>1718</v>
      </c>
      <c r="AD14" s="772">
        <v>2</v>
      </c>
      <c r="AE14" s="517"/>
      <c r="AF14" s="517"/>
      <c r="AG14" s="517"/>
      <c r="AH14" s="517"/>
      <c r="AI14" s="517"/>
      <c r="AJ14" s="517">
        <v>1</v>
      </c>
      <c r="AK14" s="517"/>
      <c r="AL14" s="517"/>
      <c r="AM14" s="517"/>
      <c r="AN14" s="517">
        <v>1</v>
      </c>
      <c r="AO14" s="517"/>
      <c r="AP14" s="517"/>
    </row>
    <row r="15" spans="2:42" s="727" customFormat="1" ht="61.5" customHeight="1" x14ac:dyDescent="0.25">
      <c r="B15" s="773"/>
      <c r="C15" s="774"/>
      <c r="D15" s="775"/>
      <c r="E15" s="775"/>
      <c r="F15" s="775"/>
      <c r="G15" s="775"/>
      <c r="H15" s="776"/>
      <c r="I15" s="776"/>
      <c r="J15" s="776"/>
      <c r="K15" s="776"/>
      <c r="L15" s="768" t="s">
        <v>2036</v>
      </c>
      <c r="M15" s="777"/>
      <c r="N15" s="778"/>
      <c r="O15" s="778"/>
      <c r="P15" s="778"/>
      <c r="Q15" s="779"/>
      <c r="R15" s="504" t="str">
        <f>'5-CONTROLES'!AB48</f>
        <v>Fuerte</v>
      </c>
      <c r="S15" s="504" t="str">
        <f>'5-CONTROLES'!AC48</f>
        <v>Fuerte</v>
      </c>
      <c r="T15" s="504" t="str">
        <f>'5-CONTROLES'!AD48</f>
        <v>Fuerte</v>
      </c>
      <c r="U15" s="775"/>
      <c r="V15" s="776"/>
      <c r="W15" s="776"/>
      <c r="X15" s="776"/>
      <c r="Y15" s="776"/>
      <c r="Z15" s="768" t="s">
        <v>2285</v>
      </c>
      <c r="AA15" s="656" t="s">
        <v>1063</v>
      </c>
      <c r="AB15" s="656" t="s">
        <v>1269</v>
      </c>
      <c r="AC15" s="656" t="s">
        <v>1719</v>
      </c>
      <c r="AD15" s="780">
        <v>12</v>
      </c>
      <c r="AE15" s="503">
        <v>1</v>
      </c>
      <c r="AF15" s="503">
        <v>1</v>
      </c>
      <c r="AG15" s="503">
        <v>1</v>
      </c>
      <c r="AH15" s="503">
        <v>1</v>
      </c>
      <c r="AI15" s="503">
        <v>1</v>
      </c>
      <c r="AJ15" s="503">
        <v>1</v>
      </c>
      <c r="AK15" s="503">
        <v>1</v>
      </c>
      <c r="AL15" s="503">
        <v>1</v>
      </c>
      <c r="AM15" s="503">
        <v>1</v>
      </c>
      <c r="AN15" s="503">
        <v>1</v>
      </c>
      <c r="AO15" s="503">
        <v>1</v>
      </c>
      <c r="AP15" s="503">
        <v>1</v>
      </c>
    </row>
    <row r="16" spans="2:42" s="727" customFormat="1" ht="60" customHeight="1" x14ac:dyDescent="0.25">
      <c r="B16" s="773"/>
      <c r="C16" s="774"/>
      <c r="D16" s="775"/>
      <c r="E16" s="775"/>
      <c r="F16" s="775"/>
      <c r="G16" s="775"/>
      <c r="H16" s="776"/>
      <c r="I16" s="776"/>
      <c r="J16" s="776"/>
      <c r="K16" s="776"/>
      <c r="L16" s="768" t="s">
        <v>2037</v>
      </c>
      <c r="M16" s="777"/>
      <c r="N16" s="778"/>
      <c r="O16" s="778"/>
      <c r="P16" s="778"/>
      <c r="Q16" s="779"/>
      <c r="R16" s="504" t="str">
        <f>'5-CONTROLES'!AB49</f>
        <v>Moderado</v>
      </c>
      <c r="S16" s="504" t="str">
        <f>'5-CONTROLES'!AC49</f>
        <v>Fuerte</v>
      </c>
      <c r="T16" s="504" t="str">
        <f>'5-CONTROLES'!AD49</f>
        <v>Moderado</v>
      </c>
      <c r="U16" s="775"/>
      <c r="V16" s="776"/>
      <c r="W16" s="776"/>
      <c r="X16" s="776"/>
      <c r="Y16" s="776"/>
      <c r="Z16" s="768" t="s">
        <v>2286</v>
      </c>
      <c r="AA16" s="656" t="s">
        <v>1038</v>
      </c>
      <c r="AB16" s="656" t="s">
        <v>1039</v>
      </c>
      <c r="AC16" s="656" t="s">
        <v>1040</v>
      </c>
      <c r="AD16" s="772">
        <v>4</v>
      </c>
      <c r="AE16" s="517"/>
      <c r="AF16" s="517"/>
      <c r="AG16" s="517">
        <v>1</v>
      </c>
      <c r="AH16" s="517"/>
      <c r="AI16" s="517"/>
      <c r="AJ16" s="517">
        <v>1</v>
      </c>
      <c r="AK16" s="517"/>
      <c r="AL16" s="517"/>
      <c r="AM16" s="517">
        <v>1</v>
      </c>
      <c r="AN16" s="517"/>
      <c r="AO16" s="517"/>
      <c r="AP16" s="517">
        <v>1</v>
      </c>
    </row>
    <row r="17" spans="2:42" s="727" customFormat="1" ht="61.5" customHeight="1" x14ac:dyDescent="0.25">
      <c r="B17" s="773"/>
      <c r="C17" s="774"/>
      <c r="D17" s="775"/>
      <c r="E17" s="775"/>
      <c r="F17" s="775"/>
      <c r="G17" s="775"/>
      <c r="H17" s="776"/>
      <c r="I17" s="776"/>
      <c r="J17" s="776"/>
      <c r="K17" s="776"/>
      <c r="L17" s="768" t="s">
        <v>2038</v>
      </c>
      <c r="M17" s="777"/>
      <c r="N17" s="778"/>
      <c r="O17" s="778"/>
      <c r="P17" s="778"/>
      <c r="Q17" s="779"/>
      <c r="R17" s="504" t="str">
        <f>'5-CONTROLES'!AB50</f>
        <v>Fuerte</v>
      </c>
      <c r="S17" s="504" t="str">
        <f>'5-CONTROLES'!AC50</f>
        <v>Fuerte</v>
      </c>
      <c r="T17" s="504" t="str">
        <f>'5-CONTROLES'!AD50</f>
        <v>Fuerte</v>
      </c>
      <c r="U17" s="775"/>
      <c r="V17" s="776"/>
      <c r="W17" s="776"/>
      <c r="X17" s="776"/>
      <c r="Y17" s="776"/>
      <c r="Z17" s="768" t="s">
        <v>2287</v>
      </c>
      <c r="AA17" s="656" t="s">
        <v>1720</v>
      </c>
      <c r="AB17" s="656" t="s">
        <v>595</v>
      </c>
      <c r="AC17" s="656" t="s">
        <v>593</v>
      </c>
      <c r="AD17" s="772">
        <v>12</v>
      </c>
      <c r="AE17" s="517">
        <v>1</v>
      </c>
      <c r="AF17" s="517">
        <v>1</v>
      </c>
      <c r="AG17" s="517">
        <v>1</v>
      </c>
      <c r="AH17" s="517">
        <v>1</v>
      </c>
      <c r="AI17" s="517">
        <v>1</v>
      </c>
      <c r="AJ17" s="517">
        <v>1</v>
      </c>
      <c r="AK17" s="517">
        <v>1</v>
      </c>
      <c r="AL17" s="517">
        <v>1</v>
      </c>
      <c r="AM17" s="517">
        <v>1</v>
      </c>
      <c r="AN17" s="517">
        <v>1</v>
      </c>
      <c r="AO17" s="517">
        <v>1</v>
      </c>
      <c r="AP17" s="517">
        <v>1</v>
      </c>
    </row>
    <row r="18" spans="2:42" s="727" customFormat="1" ht="63.75" customHeight="1" x14ac:dyDescent="0.25">
      <c r="B18" s="773"/>
      <c r="C18" s="774"/>
      <c r="D18" s="775"/>
      <c r="E18" s="775"/>
      <c r="F18" s="775"/>
      <c r="G18" s="775"/>
      <c r="H18" s="776"/>
      <c r="I18" s="776"/>
      <c r="J18" s="776"/>
      <c r="K18" s="776"/>
      <c r="L18" s="768" t="s">
        <v>2039</v>
      </c>
      <c r="M18" s="777"/>
      <c r="N18" s="778"/>
      <c r="O18" s="778"/>
      <c r="P18" s="778"/>
      <c r="Q18" s="779"/>
      <c r="R18" s="504" t="str">
        <f>'5-CONTROLES'!AB51</f>
        <v>Fuerte</v>
      </c>
      <c r="S18" s="504" t="str">
        <f>'5-CONTROLES'!AC51</f>
        <v>Fuerte</v>
      </c>
      <c r="T18" s="504" t="str">
        <f>'5-CONTROLES'!AD51</f>
        <v>Fuerte</v>
      </c>
      <c r="U18" s="775"/>
      <c r="V18" s="776"/>
      <c r="W18" s="776"/>
      <c r="X18" s="776"/>
      <c r="Y18" s="776"/>
      <c r="Z18" s="768" t="s">
        <v>2288</v>
      </c>
      <c r="AA18" s="656" t="s">
        <v>1721</v>
      </c>
      <c r="AB18" s="656" t="s">
        <v>1722</v>
      </c>
      <c r="AC18" s="656" t="s">
        <v>596</v>
      </c>
      <c r="AD18" s="772">
        <v>4</v>
      </c>
      <c r="AE18" s="781"/>
      <c r="AF18" s="517">
        <v>1</v>
      </c>
      <c r="AG18" s="781"/>
      <c r="AH18" s="781"/>
      <c r="AI18" s="517">
        <v>1</v>
      </c>
      <c r="AJ18" s="781"/>
      <c r="AK18" s="781"/>
      <c r="AL18" s="517">
        <v>1</v>
      </c>
      <c r="AM18" s="781"/>
      <c r="AN18" s="781"/>
      <c r="AO18" s="517">
        <v>1</v>
      </c>
      <c r="AP18" s="781"/>
    </row>
    <row r="19" spans="2:42" s="727" customFormat="1" ht="63.75" customHeight="1" x14ac:dyDescent="0.25">
      <c r="B19" s="773"/>
      <c r="C19" s="774"/>
      <c r="D19" s="775"/>
      <c r="E19" s="775"/>
      <c r="F19" s="775"/>
      <c r="G19" s="775"/>
      <c r="H19" s="776"/>
      <c r="I19" s="776"/>
      <c r="J19" s="776"/>
      <c r="K19" s="776"/>
      <c r="L19" s="768" t="s">
        <v>2040</v>
      </c>
      <c r="M19" s="777"/>
      <c r="N19" s="778"/>
      <c r="O19" s="778"/>
      <c r="P19" s="778"/>
      <c r="Q19" s="779"/>
      <c r="R19" s="504" t="str">
        <f>'5-CONTROLES'!AB52</f>
        <v>Fuerte</v>
      </c>
      <c r="S19" s="504" t="str">
        <f>'5-CONTROLES'!AC52</f>
        <v>Fuerte</v>
      </c>
      <c r="T19" s="504" t="str">
        <f>'5-CONTROLES'!AD52</f>
        <v>Fuerte</v>
      </c>
      <c r="U19" s="775"/>
      <c r="V19" s="776"/>
      <c r="W19" s="776"/>
      <c r="X19" s="776"/>
      <c r="Y19" s="776"/>
      <c r="Z19" s="768" t="s">
        <v>2289</v>
      </c>
      <c r="AA19" s="656" t="s">
        <v>1723</v>
      </c>
      <c r="AB19" s="656" t="s">
        <v>610</v>
      </c>
      <c r="AC19" s="656" t="s">
        <v>607</v>
      </c>
      <c r="AD19" s="782">
        <v>2</v>
      </c>
      <c r="AE19" s="781"/>
      <c r="AF19" s="783"/>
      <c r="AG19" s="783">
        <v>1</v>
      </c>
      <c r="AH19" s="781"/>
      <c r="AI19" s="781"/>
      <c r="AJ19" s="781"/>
      <c r="AK19" s="781"/>
      <c r="AL19" s="503"/>
      <c r="AM19" s="503">
        <v>1</v>
      </c>
      <c r="AN19" s="503"/>
      <c r="AO19" s="503"/>
      <c r="AP19" s="503"/>
    </row>
    <row r="20" spans="2:42" s="727" customFormat="1" ht="64.5" customHeight="1" x14ac:dyDescent="0.25">
      <c r="B20" s="773"/>
      <c r="C20" s="774"/>
      <c r="D20" s="775"/>
      <c r="E20" s="775"/>
      <c r="F20" s="775"/>
      <c r="G20" s="775"/>
      <c r="H20" s="776"/>
      <c r="I20" s="776"/>
      <c r="J20" s="776"/>
      <c r="K20" s="776"/>
      <c r="L20" s="768" t="s">
        <v>2041</v>
      </c>
      <c r="M20" s="777"/>
      <c r="N20" s="778"/>
      <c r="O20" s="778"/>
      <c r="P20" s="778"/>
      <c r="Q20" s="779"/>
      <c r="R20" s="504" t="str">
        <f>'5-CONTROLES'!AB53</f>
        <v>Fuerte</v>
      </c>
      <c r="S20" s="504" t="str">
        <f>'5-CONTROLES'!AC53</f>
        <v>Fuerte</v>
      </c>
      <c r="T20" s="504" t="str">
        <f>'5-CONTROLES'!AD53</f>
        <v>Fuerte</v>
      </c>
      <c r="U20" s="775"/>
      <c r="V20" s="776"/>
      <c r="W20" s="776"/>
      <c r="X20" s="776"/>
      <c r="Y20" s="776"/>
      <c r="Z20" s="765" t="s">
        <v>2290</v>
      </c>
      <c r="AA20" s="784" t="s">
        <v>1085</v>
      </c>
      <c r="AB20" s="785" t="s">
        <v>840</v>
      </c>
      <c r="AC20" s="785" t="s">
        <v>1086</v>
      </c>
      <c r="AD20" s="786">
        <v>4</v>
      </c>
      <c r="AE20" s="438"/>
      <c r="AF20" s="438"/>
      <c r="AG20" s="438">
        <v>1</v>
      </c>
      <c r="AH20" s="438"/>
      <c r="AI20" s="438"/>
      <c r="AJ20" s="438">
        <v>1</v>
      </c>
      <c r="AK20" s="787"/>
      <c r="AL20" s="787"/>
      <c r="AM20" s="787">
        <v>1</v>
      </c>
      <c r="AN20" s="787"/>
      <c r="AO20" s="787"/>
      <c r="AP20" s="787">
        <v>1</v>
      </c>
    </row>
    <row r="21" spans="2:42" s="727" customFormat="1" ht="63" customHeight="1" x14ac:dyDescent="0.25">
      <c r="B21" s="773"/>
      <c r="C21" s="774"/>
      <c r="D21" s="775"/>
      <c r="E21" s="775"/>
      <c r="F21" s="775"/>
      <c r="G21" s="775"/>
      <c r="H21" s="776"/>
      <c r="I21" s="776"/>
      <c r="J21" s="776"/>
      <c r="K21" s="776"/>
      <c r="L21" s="768" t="s">
        <v>2042</v>
      </c>
      <c r="M21" s="777"/>
      <c r="N21" s="778"/>
      <c r="O21" s="778"/>
      <c r="P21" s="778"/>
      <c r="Q21" s="779"/>
      <c r="R21" s="504" t="str">
        <f>'5-CONTROLES'!AB54</f>
        <v>Fuerte</v>
      </c>
      <c r="S21" s="504" t="str">
        <f>'5-CONTROLES'!AC54</f>
        <v>Fuerte</v>
      </c>
      <c r="T21" s="504" t="str">
        <f>'5-CONTROLES'!AD54</f>
        <v>Fuerte</v>
      </c>
      <c r="U21" s="775"/>
      <c r="V21" s="776"/>
      <c r="W21" s="776"/>
      <c r="X21" s="776"/>
      <c r="Y21" s="776"/>
      <c r="Z21" s="788"/>
      <c r="AA21" s="789"/>
      <c r="AB21" s="789"/>
      <c r="AC21" s="789"/>
      <c r="AD21" s="790"/>
      <c r="AE21" s="790"/>
      <c r="AF21" s="790"/>
      <c r="AG21" s="790"/>
      <c r="AH21" s="790"/>
      <c r="AI21" s="790"/>
      <c r="AJ21" s="790"/>
      <c r="AK21" s="791"/>
      <c r="AL21" s="791"/>
      <c r="AM21" s="791"/>
      <c r="AN21" s="791"/>
      <c r="AO21" s="791"/>
      <c r="AP21" s="791"/>
    </row>
    <row r="22" spans="2:42" s="727" customFormat="1" ht="61.5" customHeight="1" x14ac:dyDescent="0.25">
      <c r="B22" s="773"/>
      <c r="C22" s="774"/>
      <c r="D22" s="775"/>
      <c r="E22" s="775"/>
      <c r="F22" s="775"/>
      <c r="G22" s="775"/>
      <c r="H22" s="776"/>
      <c r="I22" s="776"/>
      <c r="J22" s="776"/>
      <c r="K22" s="776"/>
      <c r="L22" s="765" t="s">
        <v>2043</v>
      </c>
      <c r="M22" s="777"/>
      <c r="N22" s="778"/>
      <c r="O22" s="778"/>
      <c r="P22" s="778"/>
      <c r="Q22" s="779"/>
      <c r="R22" s="504" t="str">
        <f>'5-CONTROLES'!AB55</f>
        <v>Moderado</v>
      </c>
      <c r="S22" s="504" t="str">
        <f>'5-CONTROLES'!AC55</f>
        <v>Fuerte</v>
      </c>
      <c r="T22" s="504" t="str">
        <f>'5-CONTROLES'!AD55</f>
        <v>Moderado</v>
      </c>
      <c r="U22" s="775"/>
      <c r="V22" s="776"/>
      <c r="W22" s="776"/>
      <c r="X22" s="776"/>
      <c r="Y22" s="776"/>
      <c r="Z22" s="768" t="s">
        <v>2291</v>
      </c>
      <c r="AA22" s="666" t="s">
        <v>1724</v>
      </c>
      <c r="AB22" s="656" t="s">
        <v>842</v>
      </c>
      <c r="AC22" s="656" t="s">
        <v>1171</v>
      </c>
      <c r="AD22" s="772">
        <v>2</v>
      </c>
      <c r="AE22" s="517"/>
      <c r="AF22" s="517">
        <v>1</v>
      </c>
      <c r="AG22" s="517"/>
      <c r="AH22" s="517"/>
      <c r="AI22" s="517"/>
      <c r="AJ22" s="517"/>
      <c r="AK22" s="517"/>
      <c r="AL22" s="517"/>
      <c r="AM22" s="517"/>
      <c r="AN22" s="517">
        <v>1</v>
      </c>
      <c r="AO22" s="517"/>
      <c r="AP22" s="517"/>
    </row>
    <row r="23" spans="2:42" s="727" customFormat="1" ht="61.5" customHeight="1" x14ac:dyDescent="0.25">
      <c r="B23" s="773"/>
      <c r="C23" s="774"/>
      <c r="D23" s="775"/>
      <c r="E23" s="775"/>
      <c r="F23" s="775"/>
      <c r="G23" s="775"/>
      <c r="H23" s="776"/>
      <c r="I23" s="776"/>
      <c r="J23" s="776"/>
      <c r="K23" s="776"/>
      <c r="L23" s="788"/>
      <c r="M23" s="777"/>
      <c r="N23" s="778"/>
      <c r="O23" s="778"/>
      <c r="P23" s="778"/>
      <c r="Q23" s="779"/>
      <c r="R23" s="504" t="str">
        <f>'5-CONTROLES'!AB56</f>
        <v>Débil</v>
      </c>
      <c r="S23" s="504">
        <f>'5-CONTROLES'!AC56</f>
        <v>0</v>
      </c>
      <c r="T23" s="504" t="str">
        <f>'5-CONTROLES'!AD56</f>
        <v>Débil</v>
      </c>
      <c r="U23" s="775"/>
      <c r="V23" s="776"/>
      <c r="W23" s="776"/>
      <c r="X23" s="776"/>
      <c r="Y23" s="776"/>
      <c r="Z23" s="768" t="s">
        <v>2292</v>
      </c>
      <c r="AA23" s="656" t="s">
        <v>658</v>
      </c>
      <c r="AB23" s="656" t="s">
        <v>598</v>
      </c>
      <c r="AC23" s="656" t="s">
        <v>597</v>
      </c>
      <c r="AD23" s="772">
        <v>2</v>
      </c>
      <c r="AE23" s="517"/>
      <c r="AF23" s="517">
        <v>1</v>
      </c>
      <c r="AG23" s="517"/>
      <c r="AH23" s="517"/>
      <c r="AI23" s="517"/>
      <c r="AJ23" s="517"/>
      <c r="AK23" s="517"/>
      <c r="AL23" s="517"/>
      <c r="AM23" s="517">
        <v>1</v>
      </c>
      <c r="AN23" s="517"/>
      <c r="AO23" s="517"/>
      <c r="AP23" s="517"/>
    </row>
    <row r="24" spans="2:42" s="727" customFormat="1" ht="64.5" customHeight="1" x14ac:dyDescent="0.25">
      <c r="B24" s="773"/>
      <c r="C24" s="774"/>
      <c r="D24" s="775"/>
      <c r="E24" s="775"/>
      <c r="F24" s="775"/>
      <c r="G24" s="775"/>
      <c r="H24" s="776"/>
      <c r="I24" s="776"/>
      <c r="J24" s="776"/>
      <c r="K24" s="776"/>
      <c r="L24" s="768" t="s">
        <v>2044</v>
      </c>
      <c r="M24" s="777"/>
      <c r="N24" s="778"/>
      <c r="O24" s="778"/>
      <c r="P24" s="778"/>
      <c r="Q24" s="779"/>
      <c r="R24" s="504" t="str">
        <f>'5-CONTROLES'!AB57</f>
        <v>Fuerte</v>
      </c>
      <c r="S24" s="504" t="str">
        <f>'5-CONTROLES'!AC57</f>
        <v>Fuerte</v>
      </c>
      <c r="T24" s="504" t="str">
        <f>'5-CONTROLES'!AD57</f>
        <v>Fuerte</v>
      </c>
      <c r="U24" s="775"/>
      <c r="V24" s="776"/>
      <c r="W24" s="776"/>
      <c r="X24" s="776"/>
      <c r="Y24" s="776"/>
      <c r="Z24" s="768" t="s">
        <v>2293</v>
      </c>
      <c r="AA24" s="656" t="s">
        <v>1196</v>
      </c>
      <c r="AB24" s="656" t="s">
        <v>843</v>
      </c>
      <c r="AC24" s="656" t="s">
        <v>593</v>
      </c>
      <c r="AD24" s="772">
        <v>12</v>
      </c>
      <c r="AE24" s="517">
        <v>1</v>
      </c>
      <c r="AF24" s="517">
        <v>1</v>
      </c>
      <c r="AG24" s="517">
        <v>1</v>
      </c>
      <c r="AH24" s="517">
        <v>1</v>
      </c>
      <c r="AI24" s="517">
        <v>1</v>
      </c>
      <c r="AJ24" s="517">
        <v>1</v>
      </c>
      <c r="AK24" s="517">
        <v>1</v>
      </c>
      <c r="AL24" s="517">
        <v>1</v>
      </c>
      <c r="AM24" s="517">
        <v>1</v>
      </c>
      <c r="AN24" s="517">
        <v>1</v>
      </c>
      <c r="AO24" s="517">
        <v>1</v>
      </c>
      <c r="AP24" s="517">
        <v>1</v>
      </c>
    </row>
    <row r="25" spans="2:42" s="727" customFormat="1" ht="74.25" customHeight="1" x14ac:dyDescent="0.25">
      <c r="B25" s="773"/>
      <c r="C25" s="774"/>
      <c r="D25" s="775"/>
      <c r="E25" s="775"/>
      <c r="F25" s="775"/>
      <c r="G25" s="775"/>
      <c r="H25" s="776"/>
      <c r="I25" s="776"/>
      <c r="J25" s="776"/>
      <c r="K25" s="776"/>
      <c r="L25" s="768" t="s">
        <v>2045</v>
      </c>
      <c r="M25" s="777"/>
      <c r="N25" s="778"/>
      <c r="O25" s="778"/>
      <c r="P25" s="778"/>
      <c r="Q25" s="779"/>
      <c r="R25" s="504" t="str">
        <f>'5-CONTROLES'!AB58</f>
        <v>Fuerte</v>
      </c>
      <c r="S25" s="504" t="str">
        <f>'5-CONTROLES'!AC58</f>
        <v>Fuerte</v>
      </c>
      <c r="T25" s="504" t="str">
        <f>'5-CONTROLES'!AD58</f>
        <v>Fuerte</v>
      </c>
      <c r="U25" s="775"/>
      <c r="V25" s="776"/>
      <c r="W25" s="776"/>
      <c r="X25" s="776"/>
      <c r="Y25" s="776"/>
      <c r="Z25" s="768" t="s">
        <v>2294</v>
      </c>
      <c r="AA25" s="656" t="s">
        <v>1944</v>
      </c>
      <c r="AB25" s="656" t="s">
        <v>844</v>
      </c>
      <c r="AC25" s="656" t="s">
        <v>1945</v>
      </c>
      <c r="AD25" s="782">
        <v>6</v>
      </c>
      <c r="AE25" s="781"/>
      <c r="AF25" s="792">
        <v>1</v>
      </c>
      <c r="AG25" s="792"/>
      <c r="AH25" s="792">
        <v>1</v>
      </c>
      <c r="AI25" s="792"/>
      <c r="AJ25" s="792">
        <v>1</v>
      </c>
      <c r="AK25" s="792"/>
      <c r="AL25" s="792">
        <v>1</v>
      </c>
      <c r="AM25" s="792"/>
      <c r="AN25" s="792">
        <v>1</v>
      </c>
      <c r="AO25" s="792">
        <v>1</v>
      </c>
      <c r="AP25" s="781"/>
    </row>
    <row r="26" spans="2:42" s="727" customFormat="1" ht="60" customHeight="1" x14ac:dyDescent="0.25">
      <c r="B26" s="773"/>
      <c r="C26" s="774"/>
      <c r="D26" s="775"/>
      <c r="E26" s="775"/>
      <c r="F26" s="775"/>
      <c r="G26" s="775"/>
      <c r="H26" s="776"/>
      <c r="I26" s="776"/>
      <c r="J26" s="776"/>
      <c r="K26" s="776"/>
      <c r="L26" s="768" t="s">
        <v>2046</v>
      </c>
      <c r="M26" s="777"/>
      <c r="N26" s="778"/>
      <c r="O26" s="778"/>
      <c r="P26" s="778"/>
      <c r="Q26" s="779"/>
      <c r="R26" s="504" t="str">
        <f>'5-CONTROLES'!AB59</f>
        <v>Fuerte</v>
      </c>
      <c r="S26" s="504" t="str">
        <f>'5-CONTROLES'!AC59</f>
        <v>Fuerte</v>
      </c>
      <c r="T26" s="504" t="str">
        <f>'5-CONTROLES'!AD59</f>
        <v>Fuerte</v>
      </c>
      <c r="U26" s="775"/>
      <c r="V26" s="776"/>
      <c r="W26" s="776"/>
      <c r="X26" s="776"/>
      <c r="Y26" s="776"/>
      <c r="Z26" s="768" t="s">
        <v>2295</v>
      </c>
      <c r="AA26" s="656" t="s">
        <v>599</v>
      </c>
      <c r="AB26" s="656" t="s">
        <v>602</v>
      </c>
      <c r="AC26" s="656" t="s">
        <v>600</v>
      </c>
      <c r="AD26" s="793">
        <f>+AG26+AJ26+AM26+AP26</f>
        <v>1</v>
      </c>
      <c r="AE26" s="781"/>
      <c r="AF26" s="781"/>
      <c r="AG26" s="781">
        <v>0.25</v>
      </c>
      <c r="AH26" s="781"/>
      <c r="AI26" s="781"/>
      <c r="AJ26" s="781">
        <v>0.25</v>
      </c>
      <c r="AK26" s="781"/>
      <c r="AL26" s="781"/>
      <c r="AM26" s="781">
        <v>0.25</v>
      </c>
      <c r="AN26" s="781"/>
      <c r="AO26" s="781"/>
      <c r="AP26" s="781">
        <v>0.25</v>
      </c>
    </row>
    <row r="27" spans="2:42" s="727" customFormat="1" ht="70.5" customHeight="1" x14ac:dyDescent="0.25">
      <c r="B27" s="773"/>
      <c r="C27" s="774"/>
      <c r="D27" s="775"/>
      <c r="E27" s="775"/>
      <c r="F27" s="775"/>
      <c r="G27" s="775"/>
      <c r="H27" s="776"/>
      <c r="I27" s="776"/>
      <c r="J27" s="776"/>
      <c r="K27" s="776"/>
      <c r="L27" s="768" t="s">
        <v>2047</v>
      </c>
      <c r="M27" s="777"/>
      <c r="N27" s="778"/>
      <c r="O27" s="778"/>
      <c r="P27" s="778"/>
      <c r="Q27" s="779"/>
      <c r="R27" s="504" t="str">
        <f>'5-CONTROLES'!AB60</f>
        <v>Moderado</v>
      </c>
      <c r="S27" s="504" t="str">
        <f>'5-CONTROLES'!AC60</f>
        <v>Fuerte</v>
      </c>
      <c r="T27" s="504" t="str">
        <f>'5-CONTROLES'!AD60</f>
        <v>Moderado</v>
      </c>
      <c r="U27" s="775"/>
      <c r="V27" s="776"/>
      <c r="W27" s="776"/>
      <c r="X27" s="776"/>
      <c r="Y27" s="776"/>
      <c r="Z27" s="768" t="s">
        <v>2296</v>
      </c>
      <c r="AA27" s="656" t="s">
        <v>1725</v>
      </c>
      <c r="AB27" s="656" t="s">
        <v>603</v>
      </c>
      <c r="AC27" s="656" t="s">
        <v>601</v>
      </c>
      <c r="AD27" s="793">
        <f>+AG27+AJ27+AM27+AP27</f>
        <v>1</v>
      </c>
      <c r="AE27" s="781"/>
      <c r="AF27" s="781"/>
      <c r="AG27" s="781">
        <v>0.25</v>
      </c>
      <c r="AH27" s="781"/>
      <c r="AI27" s="781"/>
      <c r="AJ27" s="781">
        <v>0.25</v>
      </c>
      <c r="AK27" s="781"/>
      <c r="AL27" s="781"/>
      <c r="AM27" s="781">
        <v>0.25</v>
      </c>
      <c r="AN27" s="781"/>
      <c r="AO27" s="781"/>
      <c r="AP27" s="781">
        <v>0.25</v>
      </c>
    </row>
    <row r="28" spans="2:42" s="727" customFormat="1" ht="64.5" customHeight="1" x14ac:dyDescent="0.25">
      <c r="B28" s="773"/>
      <c r="C28" s="774"/>
      <c r="D28" s="775"/>
      <c r="E28" s="775"/>
      <c r="F28" s="775"/>
      <c r="G28" s="775"/>
      <c r="H28" s="776"/>
      <c r="I28" s="776"/>
      <c r="J28" s="776"/>
      <c r="K28" s="776"/>
      <c r="L28" s="768" t="s">
        <v>2048</v>
      </c>
      <c r="M28" s="777"/>
      <c r="N28" s="778"/>
      <c r="O28" s="778"/>
      <c r="P28" s="778"/>
      <c r="Q28" s="779"/>
      <c r="R28" s="504" t="str">
        <f>'5-CONTROLES'!AB61</f>
        <v>Moderado</v>
      </c>
      <c r="S28" s="504" t="str">
        <f>'5-CONTROLES'!AC61</f>
        <v>Fuerte</v>
      </c>
      <c r="T28" s="504" t="str">
        <f>'5-CONTROLES'!AD61</f>
        <v>Moderado</v>
      </c>
      <c r="U28" s="775"/>
      <c r="V28" s="776"/>
      <c r="W28" s="776"/>
      <c r="X28" s="776"/>
      <c r="Y28" s="776"/>
      <c r="Z28" s="768" t="s">
        <v>2297</v>
      </c>
      <c r="AA28" s="666" t="s">
        <v>1726</v>
      </c>
      <c r="AB28" s="656" t="s">
        <v>1131</v>
      </c>
      <c r="AC28" s="656" t="s">
        <v>1132</v>
      </c>
      <c r="AD28" s="793">
        <v>1</v>
      </c>
      <c r="AE28" s="781"/>
      <c r="AF28" s="781"/>
      <c r="AG28" s="781"/>
      <c r="AH28" s="781"/>
      <c r="AI28" s="781"/>
      <c r="AJ28" s="781">
        <v>0.5</v>
      </c>
      <c r="AK28" s="781"/>
      <c r="AL28" s="781"/>
      <c r="AM28" s="781"/>
      <c r="AN28" s="781"/>
      <c r="AO28" s="781"/>
      <c r="AP28" s="781">
        <v>0.5</v>
      </c>
    </row>
    <row r="29" spans="2:42" s="727" customFormat="1" ht="59.25" customHeight="1" x14ac:dyDescent="0.25">
      <c r="B29" s="773"/>
      <c r="C29" s="774"/>
      <c r="D29" s="775"/>
      <c r="E29" s="775"/>
      <c r="F29" s="775"/>
      <c r="G29" s="775"/>
      <c r="H29" s="776"/>
      <c r="I29" s="776"/>
      <c r="J29" s="776"/>
      <c r="K29" s="776"/>
      <c r="L29" s="768" t="s">
        <v>2049</v>
      </c>
      <c r="M29" s="777"/>
      <c r="N29" s="778"/>
      <c r="O29" s="778"/>
      <c r="P29" s="778"/>
      <c r="Q29" s="779"/>
      <c r="R29" s="504" t="str">
        <f>'5-CONTROLES'!AB62</f>
        <v>Fuerte</v>
      </c>
      <c r="S29" s="504" t="str">
        <f>'5-CONTROLES'!AC62</f>
        <v>Moderado</v>
      </c>
      <c r="T29" s="504" t="str">
        <f>'5-CONTROLES'!AD62</f>
        <v>Moderado</v>
      </c>
      <c r="U29" s="775"/>
      <c r="V29" s="776"/>
      <c r="W29" s="776"/>
      <c r="X29" s="776"/>
      <c r="Y29" s="776"/>
      <c r="Z29" s="768" t="s">
        <v>2298</v>
      </c>
      <c r="AA29" s="656" t="s">
        <v>605</v>
      </c>
      <c r="AB29" s="656" t="s">
        <v>606</v>
      </c>
      <c r="AC29" s="656" t="s">
        <v>1727</v>
      </c>
      <c r="AD29" s="793">
        <v>0.8</v>
      </c>
      <c r="AE29" s="781"/>
      <c r="AF29" s="781">
        <v>0.2</v>
      </c>
      <c r="AG29" s="781"/>
      <c r="AH29" s="781">
        <v>0.3</v>
      </c>
      <c r="AI29" s="781"/>
      <c r="AJ29" s="781"/>
      <c r="AK29" s="781">
        <v>0.2</v>
      </c>
      <c r="AL29" s="781"/>
      <c r="AM29" s="781"/>
      <c r="AN29" s="781">
        <v>0.1</v>
      </c>
      <c r="AO29" s="781"/>
      <c r="AP29" s="781"/>
    </row>
    <row r="30" spans="2:42" s="727" customFormat="1" ht="70.5" customHeight="1" x14ac:dyDescent="0.25">
      <c r="B30" s="773"/>
      <c r="C30" s="774"/>
      <c r="D30" s="775"/>
      <c r="E30" s="775"/>
      <c r="F30" s="775"/>
      <c r="G30" s="775"/>
      <c r="H30" s="776"/>
      <c r="I30" s="776"/>
      <c r="J30" s="776"/>
      <c r="K30" s="776"/>
      <c r="L30" s="768" t="s">
        <v>2050</v>
      </c>
      <c r="M30" s="777"/>
      <c r="N30" s="778"/>
      <c r="O30" s="778"/>
      <c r="P30" s="778"/>
      <c r="Q30" s="779"/>
      <c r="R30" s="504" t="str">
        <f>'5-CONTROLES'!AB63</f>
        <v>Fuerte</v>
      </c>
      <c r="S30" s="504" t="str">
        <f>'5-CONTROLES'!AC63</f>
        <v>Fuerte</v>
      </c>
      <c r="T30" s="504" t="str">
        <f>'5-CONTROLES'!AD63</f>
        <v>Fuerte</v>
      </c>
      <c r="U30" s="775"/>
      <c r="V30" s="776"/>
      <c r="W30" s="776"/>
      <c r="X30" s="776"/>
      <c r="Y30" s="776"/>
      <c r="Z30" s="768" t="s">
        <v>2299</v>
      </c>
      <c r="AA30" s="656" t="s">
        <v>1106</v>
      </c>
      <c r="AB30" s="656" t="s">
        <v>846</v>
      </c>
      <c r="AC30" s="656" t="s">
        <v>1728</v>
      </c>
      <c r="AD30" s="793">
        <v>1</v>
      </c>
      <c r="AE30" s="781"/>
      <c r="AF30" s="781">
        <v>0.2</v>
      </c>
      <c r="AG30" s="781"/>
      <c r="AH30" s="781">
        <v>0.2</v>
      </c>
      <c r="AI30" s="781"/>
      <c r="AJ30" s="781">
        <v>0.2</v>
      </c>
      <c r="AK30" s="781"/>
      <c r="AL30" s="781">
        <v>0.2</v>
      </c>
      <c r="AM30" s="781"/>
      <c r="AN30" s="781">
        <v>0.2</v>
      </c>
      <c r="AO30" s="781"/>
      <c r="AP30" s="781"/>
    </row>
    <row r="31" spans="2:42" s="727" customFormat="1" ht="78" customHeight="1" x14ac:dyDescent="0.25">
      <c r="B31" s="773"/>
      <c r="C31" s="774"/>
      <c r="D31" s="775"/>
      <c r="E31" s="775"/>
      <c r="F31" s="775"/>
      <c r="G31" s="775"/>
      <c r="H31" s="776"/>
      <c r="I31" s="776"/>
      <c r="J31" s="776"/>
      <c r="K31" s="776"/>
      <c r="L31" s="768" t="s">
        <v>2051</v>
      </c>
      <c r="M31" s="777"/>
      <c r="N31" s="778"/>
      <c r="O31" s="778"/>
      <c r="P31" s="778"/>
      <c r="Q31" s="779"/>
      <c r="R31" s="504" t="str">
        <f>'5-CONTROLES'!AB64</f>
        <v>Fuerte</v>
      </c>
      <c r="S31" s="504" t="str">
        <f>'5-CONTROLES'!AC64</f>
        <v>Fuerte</v>
      </c>
      <c r="T31" s="504" t="str">
        <f>'5-CONTROLES'!AD64</f>
        <v>Fuerte</v>
      </c>
      <c r="U31" s="775"/>
      <c r="V31" s="776"/>
      <c r="W31" s="776"/>
      <c r="X31" s="776"/>
      <c r="Y31" s="776"/>
      <c r="Z31" s="768" t="s">
        <v>2300</v>
      </c>
      <c r="AA31" s="656" t="s">
        <v>1729</v>
      </c>
      <c r="AB31" s="656" t="s">
        <v>608</v>
      </c>
      <c r="AC31" s="656" t="s">
        <v>607</v>
      </c>
      <c r="AD31" s="782">
        <v>2</v>
      </c>
      <c r="AE31" s="781"/>
      <c r="AF31" s="783"/>
      <c r="AG31" s="783">
        <v>1</v>
      </c>
      <c r="AH31" s="781"/>
      <c r="AI31" s="781"/>
      <c r="AJ31" s="781"/>
      <c r="AK31" s="781"/>
      <c r="AL31" s="503"/>
      <c r="AM31" s="503">
        <v>1</v>
      </c>
      <c r="AN31" s="503"/>
      <c r="AO31" s="503"/>
      <c r="AP31" s="503"/>
    </row>
    <row r="32" spans="2:42" s="727" customFormat="1" ht="76.5" customHeight="1" x14ac:dyDescent="0.25">
      <c r="B32" s="773"/>
      <c r="C32" s="774"/>
      <c r="D32" s="775"/>
      <c r="E32" s="775"/>
      <c r="F32" s="775"/>
      <c r="G32" s="775"/>
      <c r="H32" s="776"/>
      <c r="I32" s="776"/>
      <c r="J32" s="776"/>
      <c r="K32" s="776"/>
      <c r="L32" s="768" t="s">
        <v>2052</v>
      </c>
      <c r="M32" s="777"/>
      <c r="N32" s="778"/>
      <c r="O32" s="778"/>
      <c r="P32" s="778"/>
      <c r="Q32" s="779"/>
      <c r="R32" s="504" t="str">
        <f>'5-CONTROLES'!AB65</f>
        <v>Fuerte</v>
      </c>
      <c r="S32" s="504" t="str">
        <f>'5-CONTROLES'!AC65</f>
        <v>Fuerte</v>
      </c>
      <c r="T32" s="504" t="str">
        <f>'5-CONTROLES'!AD65</f>
        <v>Fuerte</v>
      </c>
      <c r="U32" s="775"/>
      <c r="V32" s="776"/>
      <c r="W32" s="776"/>
      <c r="X32" s="776"/>
      <c r="Y32" s="776"/>
      <c r="Z32" s="768" t="s">
        <v>2301</v>
      </c>
      <c r="AA32" s="666" t="s">
        <v>605</v>
      </c>
      <c r="AB32" s="656" t="s">
        <v>848</v>
      </c>
      <c r="AC32" s="656" t="s">
        <v>1730</v>
      </c>
      <c r="AD32" s="794">
        <v>1</v>
      </c>
      <c r="AE32" s="781"/>
      <c r="AF32" s="781"/>
      <c r="AG32" s="781"/>
      <c r="AH32" s="781"/>
      <c r="AI32" s="781"/>
      <c r="AJ32" s="781"/>
      <c r="AK32" s="781"/>
      <c r="AL32" s="781"/>
      <c r="AM32" s="781"/>
      <c r="AN32" s="781"/>
      <c r="AO32" s="781"/>
      <c r="AP32" s="503">
        <v>1</v>
      </c>
    </row>
    <row r="33" spans="2:42" s="727" customFormat="1" ht="76.5" customHeight="1" x14ac:dyDescent="0.25">
      <c r="B33" s="773"/>
      <c r="C33" s="774"/>
      <c r="D33" s="775"/>
      <c r="E33" s="775"/>
      <c r="F33" s="775"/>
      <c r="G33" s="775"/>
      <c r="H33" s="776"/>
      <c r="I33" s="776"/>
      <c r="J33" s="776"/>
      <c r="K33" s="776"/>
      <c r="L33" s="768" t="s">
        <v>2053</v>
      </c>
      <c r="M33" s="777"/>
      <c r="N33" s="778"/>
      <c r="O33" s="778"/>
      <c r="P33" s="778"/>
      <c r="Q33" s="779"/>
      <c r="R33" s="504" t="str">
        <f>'5-CONTROLES'!AB66</f>
        <v>Fuerte</v>
      </c>
      <c r="S33" s="504" t="str">
        <f>'5-CONTROLES'!AC66</f>
        <v>Fuerte</v>
      </c>
      <c r="T33" s="504" t="str">
        <f>'5-CONTROLES'!AD66</f>
        <v>Fuerte</v>
      </c>
      <c r="U33" s="775"/>
      <c r="V33" s="776"/>
      <c r="W33" s="776"/>
      <c r="X33" s="776"/>
      <c r="Y33" s="776"/>
      <c r="Z33" s="768" t="s">
        <v>2302</v>
      </c>
      <c r="AA33" s="656" t="s">
        <v>1892</v>
      </c>
      <c r="AB33" s="656" t="s">
        <v>849</v>
      </c>
      <c r="AC33" s="656" t="s">
        <v>1878</v>
      </c>
      <c r="AD33" s="782">
        <v>2</v>
      </c>
      <c r="AE33" s="795"/>
      <c r="AF33" s="796"/>
      <c r="AG33" s="783"/>
      <c r="AH33" s="783">
        <v>1</v>
      </c>
      <c r="AI33" s="781"/>
      <c r="AJ33" s="781"/>
      <c r="AK33" s="783"/>
      <c r="AL33" s="503"/>
      <c r="AM33" s="503">
        <v>1</v>
      </c>
      <c r="AN33" s="503"/>
      <c r="AO33" s="503"/>
      <c r="AP33" s="503"/>
    </row>
    <row r="34" spans="2:42" s="727" customFormat="1" ht="49.5" customHeight="1" x14ac:dyDescent="0.25">
      <c r="B34" s="773"/>
      <c r="C34" s="774"/>
      <c r="D34" s="775"/>
      <c r="E34" s="775"/>
      <c r="F34" s="775"/>
      <c r="G34" s="775"/>
      <c r="H34" s="776"/>
      <c r="I34" s="776"/>
      <c r="J34" s="776"/>
      <c r="K34" s="776"/>
      <c r="L34" s="768" t="s">
        <v>2054</v>
      </c>
      <c r="M34" s="777"/>
      <c r="N34" s="778"/>
      <c r="O34" s="778"/>
      <c r="P34" s="778"/>
      <c r="Q34" s="779"/>
      <c r="R34" s="504" t="str">
        <f>'5-CONTROLES'!AB67</f>
        <v>Fuerte</v>
      </c>
      <c r="S34" s="504" t="str">
        <f>'5-CONTROLES'!AC67</f>
        <v>Fuerte</v>
      </c>
      <c r="T34" s="504" t="str">
        <f>'5-CONTROLES'!AD67</f>
        <v>Fuerte</v>
      </c>
      <c r="U34" s="775"/>
      <c r="V34" s="776"/>
      <c r="W34" s="776"/>
      <c r="X34" s="776"/>
      <c r="Y34" s="776"/>
      <c r="Z34" s="768" t="s">
        <v>2303</v>
      </c>
      <c r="AA34" s="666" t="s">
        <v>1731</v>
      </c>
      <c r="AB34" s="666" t="s">
        <v>1070</v>
      </c>
      <c r="AC34" s="666" t="s">
        <v>1071</v>
      </c>
      <c r="AD34" s="797">
        <v>2</v>
      </c>
      <c r="AE34" s="798"/>
      <c r="AF34" s="799"/>
      <c r="AG34" s="799">
        <v>1</v>
      </c>
      <c r="AH34" s="798"/>
      <c r="AI34" s="798"/>
      <c r="AJ34" s="798"/>
      <c r="AK34" s="798"/>
      <c r="AL34" s="517"/>
      <c r="AM34" s="517">
        <v>1</v>
      </c>
      <c r="AN34" s="503"/>
      <c r="AO34" s="503"/>
      <c r="AP34" s="503"/>
    </row>
    <row r="35" spans="2:42" s="727" customFormat="1" ht="57" customHeight="1" x14ac:dyDescent="0.25">
      <c r="B35" s="773"/>
      <c r="C35" s="774"/>
      <c r="D35" s="775"/>
      <c r="E35" s="775"/>
      <c r="F35" s="775"/>
      <c r="G35" s="775"/>
      <c r="H35" s="776"/>
      <c r="I35" s="776"/>
      <c r="J35" s="776"/>
      <c r="K35" s="776"/>
      <c r="L35" s="768" t="s">
        <v>2055</v>
      </c>
      <c r="M35" s="777"/>
      <c r="N35" s="778"/>
      <c r="O35" s="778"/>
      <c r="P35" s="778"/>
      <c r="Q35" s="779"/>
      <c r="R35" s="504" t="str">
        <f>'5-CONTROLES'!AB68</f>
        <v>Débil</v>
      </c>
      <c r="S35" s="504" t="str">
        <f>'5-CONTROLES'!AC68</f>
        <v>Débil</v>
      </c>
      <c r="T35" s="504" t="str">
        <f>'5-CONTROLES'!AD68</f>
        <v>Débil</v>
      </c>
      <c r="U35" s="775"/>
      <c r="V35" s="776"/>
      <c r="W35" s="776"/>
      <c r="X35" s="776"/>
      <c r="Y35" s="776"/>
      <c r="Z35" s="768" t="s">
        <v>2304</v>
      </c>
      <c r="AA35" s="666" t="s">
        <v>605</v>
      </c>
      <c r="AB35" s="666" t="s">
        <v>1095</v>
      </c>
      <c r="AC35" s="666" t="s">
        <v>1098</v>
      </c>
      <c r="AD35" s="782">
        <v>2</v>
      </c>
      <c r="AE35" s="781"/>
      <c r="AF35" s="783">
        <v>1</v>
      </c>
      <c r="AG35" s="783"/>
      <c r="AH35" s="781"/>
      <c r="AI35" s="781"/>
      <c r="AJ35" s="781"/>
      <c r="AK35" s="783">
        <v>1</v>
      </c>
      <c r="AL35" s="503"/>
      <c r="AM35" s="503"/>
      <c r="AN35" s="503"/>
      <c r="AO35" s="503"/>
      <c r="AP35" s="503"/>
    </row>
    <row r="36" spans="2:42" s="727" customFormat="1" ht="51" customHeight="1" x14ac:dyDescent="0.25">
      <c r="B36" s="773"/>
      <c r="C36" s="774"/>
      <c r="D36" s="775"/>
      <c r="E36" s="775"/>
      <c r="F36" s="775"/>
      <c r="G36" s="775"/>
      <c r="H36" s="776"/>
      <c r="I36" s="776"/>
      <c r="J36" s="776"/>
      <c r="K36" s="776"/>
      <c r="L36" s="768" t="s">
        <v>2056</v>
      </c>
      <c r="M36" s="777"/>
      <c r="N36" s="778"/>
      <c r="O36" s="778"/>
      <c r="P36" s="778"/>
      <c r="Q36" s="779"/>
      <c r="R36" s="504" t="str">
        <f>'5-CONTROLES'!AB69</f>
        <v>Fuerte</v>
      </c>
      <c r="S36" s="504" t="str">
        <f>'5-CONTROLES'!AC69</f>
        <v>Fuerte</v>
      </c>
      <c r="T36" s="504" t="str">
        <f>'5-CONTROLES'!AD69</f>
        <v>Fuerte</v>
      </c>
      <c r="U36" s="775"/>
      <c r="V36" s="776"/>
      <c r="W36" s="776"/>
      <c r="X36" s="776"/>
      <c r="Y36" s="776"/>
      <c r="Z36" s="768" t="s">
        <v>2305</v>
      </c>
      <c r="AA36" s="656" t="s">
        <v>1838</v>
      </c>
      <c r="AB36" s="656" t="s">
        <v>851</v>
      </c>
      <c r="AC36" s="656" t="s">
        <v>1379</v>
      </c>
      <c r="AD36" s="782">
        <v>4</v>
      </c>
      <c r="AE36" s="781"/>
      <c r="AF36" s="783"/>
      <c r="AG36" s="783">
        <v>1</v>
      </c>
      <c r="AH36" s="781"/>
      <c r="AI36" s="781"/>
      <c r="AJ36" s="783">
        <v>1</v>
      </c>
      <c r="AK36" s="781"/>
      <c r="AL36" s="503"/>
      <c r="AM36" s="503">
        <v>1</v>
      </c>
      <c r="AN36" s="503"/>
      <c r="AO36" s="503"/>
      <c r="AP36" s="503">
        <v>1</v>
      </c>
    </row>
    <row r="37" spans="2:42" s="727" customFormat="1" ht="60" customHeight="1" x14ac:dyDescent="0.25">
      <c r="B37" s="773"/>
      <c r="C37" s="774"/>
      <c r="D37" s="775"/>
      <c r="E37" s="775"/>
      <c r="F37" s="775"/>
      <c r="G37" s="775"/>
      <c r="H37" s="776"/>
      <c r="I37" s="776"/>
      <c r="J37" s="776"/>
      <c r="K37" s="776"/>
      <c r="L37" s="768" t="s">
        <v>2057</v>
      </c>
      <c r="M37" s="777"/>
      <c r="N37" s="778"/>
      <c r="O37" s="778"/>
      <c r="P37" s="778"/>
      <c r="Q37" s="779"/>
      <c r="R37" s="504" t="str">
        <f>'5-CONTROLES'!AB70</f>
        <v>Moderado</v>
      </c>
      <c r="S37" s="504" t="str">
        <f>'5-CONTROLES'!AC70</f>
        <v>Fuerte</v>
      </c>
      <c r="T37" s="504" t="str">
        <f>'5-CONTROLES'!AD70</f>
        <v>Moderado</v>
      </c>
      <c r="U37" s="775"/>
      <c r="V37" s="776"/>
      <c r="W37" s="776"/>
      <c r="X37" s="776"/>
      <c r="Y37" s="776"/>
      <c r="Z37" s="768" t="s">
        <v>2306</v>
      </c>
      <c r="AA37" s="666" t="s">
        <v>1998</v>
      </c>
      <c r="AB37" s="656" t="s">
        <v>856</v>
      </c>
      <c r="AC37" s="656" t="s">
        <v>1999</v>
      </c>
      <c r="AD37" s="782">
        <v>1</v>
      </c>
      <c r="AE37" s="795"/>
      <c r="AF37" s="796"/>
      <c r="AG37" s="783">
        <v>1</v>
      </c>
      <c r="AH37" s="781"/>
      <c r="AI37" s="781"/>
      <c r="AJ37" s="781"/>
      <c r="AK37" s="781"/>
      <c r="AL37" s="503"/>
      <c r="AM37" s="503"/>
      <c r="AN37" s="503"/>
      <c r="AO37" s="503"/>
      <c r="AP37" s="503"/>
    </row>
    <row r="38" spans="2:42" s="727" customFormat="1" ht="61.5" customHeight="1" x14ac:dyDescent="0.25">
      <c r="B38" s="773"/>
      <c r="C38" s="774"/>
      <c r="D38" s="775"/>
      <c r="E38" s="775"/>
      <c r="F38" s="775"/>
      <c r="G38" s="775"/>
      <c r="H38" s="776"/>
      <c r="I38" s="776"/>
      <c r="J38" s="776"/>
      <c r="K38" s="776"/>
      <c r="L38" s="768" t="s">
        <v>2058</v>
      </c>
      <c r="M38" s="777"/>
      <c r="N38" s="778"/>
      <c r="O38" s="778"/>
      <c r="P38" s="778"/>
      <c r="Q38" s="779"/>
      <c r="R38" s="504" t="str">
        <f>'5-CONTROLES'!AB71</f>
        <v>Fuerte</v>
      </c>
      <c r="S38" s="504" t="str">
        <f>'5-CONTROLES'!AC71</f>
        <v>Fuerte</v>
      </c>
      <c r="T38" s="504" t="str">
        <f>'5-CONTROLES'!AD71</f>
        <v>Fuerte</v>
      </c>
      <c r="U38" s="775"/>
      <c r="V38" s="776"/>
      <c r="W38" s="776"/>
      <c r="X38" s="776"/>
      <c r="Y38" s="776"/>
      <c r="Z38" s="768" t="s">
        <v>2307</v>
      </c>
      <c r="AA38" s="656" t="s">
        <v>1208</v>
      </c>
      <c r="AB38" s="656" t="s">
        <v>1209</v>
      </c>
      <c r="AC38" s="800" t="s">
        <v>1210</v>
      </c>
      <c r="AD38" s="794">
        <v>1</v>
      </c>
      <c r="AE38" s="801"/>
      <c r="AF38" s="781"/>
      <c r="AG38" s="781"/>
      <c r="AH38" s="781"/>
      <c r="AI38" s="781"/>
      <c r="AJ38" s="781"/>
      <c r="AK38" s="781"/>
      <c r="AL38" s="781"/>
      <c r="AM38" s="781"/>
      <c r="AN38" s="781"/>
      <c r="AO38" s="781"/>
      <c r="AP38" s="503">
        <v>1</v>
      </c>
    </row>
    <row r="39" spans="2:42" s="727" customFormat="1" ht="55.5" customHeight="1" x14ac:dyDescent="0.25">
      <c r="B39" s="773"/>
      <c r="C39" s="774"/>
      <c r="D39" s="775"/>
      <c r="E39" s="775"/>
      <c r="F39" s="775"/>
      <c r="G39" s="775"/>
      <c r="H39" s="776"/>
      <c r="I39" s="776"/>
      <c r="J39" s="776"/>
      <c r="K39" s="776"/>
      <c r="L39" s="768" t="s">
        <v>2059</v>
      </c>
      <c r="M39" s="777"/>
      <c r="N39" s="778"/>
      <c r="O39" s="778"/>
      <c r="P39" s="778"/>
      <c r="Q39" s="779"/>
      <c r="R39" s="504" t="str">
        <f>'5-CONTROLES'!AB72</f>
        <v>Fuerte</v>
      </c>
      <c r="S39" s="504" t="str">
        <f>'5-CONTROLES'!AC72</f>
        <v>Fuerte</v>
      </c>
      <c r="T39" s="504" t="str">
        <f>'5-CONTROLES'!AD72</f>
        <v>Fuerte</v>
      </c>
      <c r="U39" s="775"/>
      <c r="V39" s="776"/>
      <c r="W39" s="776"/>
      <c r="X39" s="776"/>
      <c r="Y39" s="776"/>
      <c r="Z39" s="768" t="s">
        <v>2308</v>
      </c>
      <c r="AA39" s="656" t="s">
        <v>1001</v>
      </c>
      <c r="AB39" s="656" t="s">
        <v>864</v>
      </c>
      <c r="AC39" s="656" t="s">
        <v>1002</v>
      </c>
      <c r="AD39" s="782">
        <v>4</v>
      </c>
      <c r="AE39" s="781"/>
      <c r="AF39" s="783"/>
      <c r="AG39" s="783">
        <v>1</v>
      </c>
      <c r="AH39" s="781"/>
      <c r="AI39" s="503"/>
      <c r="AJ39" s="503">
        <v>1</v>
      </c>
      <c r="AK39" s="781"/>
      <c r="AL39" s="503"/>
      <c r="AM39" s="503">
        <v>1</v>
      </c>
      <c r="AN39" s="503"/>
      <c r="AO39" s="503"/>
      <c r="AP39" s="503">
        <v>1</v>
      </c>
    </row>
    <row r="40" spans="2:42" s="727" customFormat="1" ht="63.75" customHeight="1" x14ac:dyDescent="0.25">
      <c r="B40" s="773"/>
      <c r="C40" s="774"/>
      <c r="D40" s="775"/>
      <c r="E40" s="775"/>
      <c r="F40" s="775"/>
      <c r="G40" s="775"/>
      <c r="H40" s="776"/>
      <c r="I40" s="776"/>
      <c r="J40" s="776"/>
      <c r="K40" s="776"/>
      <c r="L40" s="768" t="s">
        <v>2060</v>
      </c>
      <c r="M40" s="777"/>
      <c r="N40" s="778"/>
      <c r="O40" s="778"/>
      <c r="P40" s="778"/>
      <c r="Q40" s="779"/>
      <c r="R40" s="504" t="str">
        <f>'5-CONTROLES'!AB73</f>
        <v>Fuerte</v>
      </c>
      <c r="S40" s="504" t="str">
        <f>'5-CONTROLES'!AC73</f>
        <v>Fuerte</v>
      </c>
      <c r="T40" s="504" t="str">
        <f>'5-CONTROLES'!AD73</f>
        <v>Fuerte</v>
      </c>
      <c r="U40" s="775"/>
      <c r="V40" s="776"/>
      <c r="W40" s="776"/>
      <c r="X40" s="776"/>
      <c r="Y40" s="776"/>
      <c r="Z40" s="768" t="s">
        <v>2309</v>
      </c>
      <c r="AA40" s="656" t="s">
        <v>1732</v>
      </c>
      <c r="AB40" s="656" t="s">
        <v>1118</v>
      </c>
      <c r="AC40" s="656" t="s">
        <v>1117</v>
      </c>
      <c r="AD40" s="782">
        <v>4</v>
      </c>
      <c r="AE40" s="781"/>
      <c r="AF40" s="783"/>
      <c r="AG40" s="783">
        <v>1</v>
      </c>
      <c r="AH40" s="781"/>
      <c r="AI40" s="503"/>
      <c r="AJ40" s="503">
        <v>1</v>
      </c>
      <c r="AK40" s="781"/>
      <c r="AL40" s="503"/>
      <c r="AM40" s="503">
        <v>1</v>
      </c>
      <c r="AN40" s="503"/>
      <c r="AO40" s="503"/>
      <c r="AP40" s="503">
        <v>1</v>
      </c>
    </row>
    <row r="41" spans="2:42" s="727" customFormat="1" ht="58.5" customHeight="1" x14ac:dyDescent="0.25">
      <c r="B41" s="773"/>
      <c r="C41" s="774"/>
      <c r="D41" s="775"/>
      <c r="E41" s="775"/>
      <c r="F41" s="775"/>
      <c r="G41" s="775"/>
      <c r="H41" s="776"/>
      <c r="I41" s="776"/>
      <c r="J41" s="776"/>
      <c r="K41" s="776"/>
      <c r="L41" s="768" t="s">
        <v>2061</v>
      </c>
      <c r="M41" s="777"/>
      <c r="N41" s="778"/>
      <c r="O41" s="778"/>
      <c r="P41" s="778"/>
      <c r="Q41" s="779"/>
      <c r="R41" s="504" t="str">
        <f>'5-CONTROLES'!AB74</f>
        <v>Débil</v>
      </c>
      <c r="S41" s="504" t="str">
        <f>'5-CONTROLES'!AC74</f>
        <v>Débil</v>
      </c>
      <c r="T41" s="504" t="str">
        <f>'5-CONTROLES'!AD74</f>
        <v>Débil</v>
      </c>
      <c r="U41" s="775"/>
      <c r="V41" s="776"/>
      <c r="W41" s="776"/>
      <c r="X41" s="776"/>
      <c r="Y41" s="776"/>
      <c r="Z41" s="768" t="s">
        <v>2310</v>
      </c>
      <c r="AA41" s="503" t="s">
        <v>1716</v>
      </c>
      <c r="AB41" s="656" t="s">
        <v>1874</v>
      </c>
      <c r="AC41" s="503" t="s">
        <v>593</v>
      </c>
      <c r="AD41" s="782">
        <v>12</v>
      </c>
      <c r="AE41" s="783">
        <v>1</v>
      </c>
      <c r="AF41" s="783">
        <v>1</v>
      </c>
      <c r="AG41" s="783">
        <v>1</v>
      </c>
      <c r="AH41" s="783">
        <v>1</v>
      </c>
      <c r="AI41" s="783">
        <v>1</v>
      </c>
      <c r="AJ41" s="783">
        <v>1</v>
      </c>
      <c r="AK41" s="783">
        <v>1</v>
      </c>
      <c r="AL41" s="783">
        <v>1</v>
      </c>
      <c r="AM41" s="783">
        <v>1</v>
      </c>
      <c r="AN41" s="783">
        <v>1</v>
      </c>
      <c r="AO41" s="783">
        <v>1</v>
      </c>
      <c r="AP41" s="783">
        <v>1</v>
      </c>
    </row>
    <row r="42" spans="2:42" s="727" customFormat="1" ht="66" customHeight="1" x14ac:dyDescent="0.25">
      <c r="B42" s="773"/>
      <c r="C42" s="774"/>
      <c r="D42" s="775"/>
      <c r="E42" s="775"/>
      <c r="F42" s="775"/>
      <c r="G42" s="775"/>
      <c r="H42" s="776"/>
      <c r="I42" s="776"/>
      <c r="J42" s="776"/>
      <c r="K42" s="776"/>
      <c r="L42" s="768" t="s">
        <v>2062</v>
      </c>
      <c r="M42" s="777"/>
      <c r="N42" s="778"/>
      <c r="O42" s="778"/>
      <c r="P42" s="778"/>
      <c r="Q42" s="779"/>
      <c r="R42" s="504" t="str">
        <f>'5-CONTROLES'!AB75</f>
        <v>Fuerte</v>
      </c>
      <c r="S42" s="504" t="str">
        <f>'5-CONTROLES'!AC75</f>
        <v>Fuerte</v>
      </c>
      <c r="T42" s="504" t="str">
        <f>'5-CONTROLES'!AD75</f>
        <v>Fuerte</v>
      </c>
      <c r="U42" s="775"/>
      <c r="V42" s="776"/>
      <c r="W42" s="776"/>
      <c r="X42" s="776"/>
      <c r="Y42" s="776"/>
      <c r="Z42" s="765" t="s">
        <v>2311</v>
      </c>
      <c r="AA42" s="785" t="s">
        <v>609</v>
      </c>
      <c r="AB42" s="785" t="s">
        <v>1733</v>
      </c>
      <c r="AC42" s="785" t="s">
        <v>1734</v>
      </c>
      <c r="AD42" s="802">
        <v>0.1</v>
      </c>
      <c r="AE42" s="803"/>
      <c r="AF42" s="803">
        <v>0.03</v>
      </c>
      <c r="AG42" s="803"/>
      <c r="AH42" s="803"/>
      <c r="AI42" s="803"/>
      <c r="AJ42" s="803">
        <v>0.04</v>
      </c>
      <c r="AK42" s="803"/>
      <c r="AL42" s="803"/>
      <c r="AM42" s="803"/>
      <c r="AN42" s="803"/>
      <c r="AO42" s="803">
        <v>0.03</v>
      </c>
      <c r="AP42" s="803"/>
    </row>
    <row r="43" spans="2:42" s="727" customFormat="1" ht="46.5" customHeight="1" x14ac:dyDescent="0.25">
      <c r="B43" s="773"/>
      <c r="C43" s="774"/>
      <c r="D43" s="775"/>
      <c r="E43" s="775"/>
      <c r="F43" s="775"/>
      <c r="G43" s="775"/>
      <c r="H43" s="776"/>
      <c r="I43" s="776"/>
      <c r="J43" s="776"/>
      <c r="K43" s="776"/>
      <c r="L43" s="768" t="s">
        <v>2063</v>
      </c>
      <c r="M43" s="777"/>
      <c r="N43" s="778"/>
      <c r="O43" s="778"/>
      <c r="P43" s="778"/>
      <c r="Q43" s="779"/>
      <c r="R43" s="504" t="str">
        <f>'5-CONTROLES'!AB76</f>
        <v>Moderado</v>
      </c>
      <c r="S43" s="504" t="str">
        <f>'5-CONTROLES'!AC76</f>
        <v>Moderado</v>
      </c>
      <c r="T43" s="504" t="str">
        <f>'5-CONTROLES'!AD76</f>
        <v>Moderado</v>
      </c>
      <c r="U43" s="775"/>
      <c r="V43" s="776"/>
      <c r="W43" s="776"/>
      <c r="X43" s="776"/>
      <c r="Y43" s="776"/>
      <c r="Z43" s="774"/>
      <c r="AA43" s="804"/>
      <c r="AB43" s="805"/>
      <c r="AC43" s="805"/>
      <c r="AD43" s="805"/>
      <c r="AE43" s="805"/>
      <c r="AF43" s="805"/>
      <c r="AG43" s="805"/>
      <c r="AH43" s="805"/>
      <c r="AI43" s="805"/>
      <c r="AJ43" s="805"/>
      <c r="AK43" s="805"/>
      <c r="AL43" s="805"/>
      <c r="AM43" s="805"/>
      <c r="AN43" s="805"/>
      <c r="AO43" s="805"/>
      <c r="AP43" s="805"/>
    </row>
    <row r="44" spans="2:42" s="727" customFormat="1" ht="45" customHeight="1" x14ac:dyDescent="0.25">
      <c r="B44" s="773"/>
      <c r="C44" s="774"/>
      <c r="D44" s="775"/>
      <c r="E44" s="775"/>
      <c r="F44" s="775"/>
      <c r="G44" s="775"/>
      <c r="H44" s="776"/>
      <c r="I44" s="776"/>
      <c r="J44" s="776"/>
      <c r="K44" s="776"/>
      <c r="L44" s="768" t="s">
        <v>2064</v>
      </c>
      <c r="M44" s="777"/>
      <c r="N44" s="778"/>
      <c r="O44" s="778"/>
      <c r="P44" s="778"/>
      <c r="Q44" s="779"/>
      <c r="R44" s="504" t="str">
        <f>'5-CONTROLES'!AB77</f>
        <v>Fuerte</v>
      </c>
      <c r="S44" s="504" t="str">
        <f>'5-CONTROLES'!AC77</f>
        <v>Fuerte</v>
      </c>
      <c r="T44" s="504" t="str">
        <f>'5-CONTROLES'!AD77</f>
        <v>Fuerte</v>
      </c>
      <c r="U44" s="775"/>
      <c r="V44" s="776"/>
      <c r="W44" s="776"/>
      <c r="X44" s="776"/>
      <c r="Y44" s="776"/>
      <c r="Z44" s="774"/>
      <c r="AA44" s="804"/>
      <c r="AB44" s="805"/>
      <c r="AC44" s="805"/>
      <c r="AD44" s="805"/>
      <c r="AE44" s="805"/>
      <c r="AF44" s="805"/>
      <c r="AG44" s="805"/>
      <c r="AH44" s="805"/>
      <c r="AI44" s="805"/>
      <c r="AJ44" s="805"/>
      <c r="AK44" s="805"/>
      <c r="AL44" s="805"/>
      <c r="AM44" s="805"/>
      <c r="AN44" s="805"/>
      <c r="AO44" s="805"/>
      <c r="AP44" s="805"/>
    </row>
    <row r="45" spans="2:42" s="727" customFormat="1" ht="46.5" customHeight="1" x14ac:dyDescent="0.25">
      <c r="B45" s="773"/>
      <c r="C45" s="788"/>
      <c r="D45" s="806"/>
      <c r="E45" s="806"/>
      <c r="F45" s="806"/>
      <c r="G45" s="806"/>
      <c r="H45" s="807"/>
      <c r="I45" s="807"/>
      <c r="J45" s="807"/>
      <c r="K45" s="807"/>
      <c r="L45" s="768" t="s">
        <v>2065</v>
      </c>
      <c r="M45" s="808"/>
      <c r="N45" s="809"/>
      <c r="O45" s="809"/>
      <c r="P45" s="809"/>
      <c r="Q45" s="810"/>
      <c r="R45" s="504" t="str">
        <f>'5-CONTROLES'!AB78</f>
        <v>Fuerte</v>
      </c>
      <c r="S45" s="504" t="str">
        <f>'5-CONTROLES'!AC78</f>
        <v>Fuerte</v>
      </c>
      <c r="T45" s="504" t="str">
        <f>'5-CONTROLES'!AD78</f>
        <v>Fuerte</v>
      </c>
      <c r="U45" s="806"/>
      <c r="V45" s="807"/>
      <c r="W45" s="807"/>
      <c r="X45" s="807"/>
      <c r="Y45" s="807"/>
      <c r="Z45" s="788"/>
      <c r="AA45" s="811"/>
      <c r="AB45" s="789"/>
      <c r="AC45" s="789"/>
      <c r="AD45" s="789"/>
      <c r="AE45" s="789"/>
      <c r="AF45" s="789"/>
      <c r="AG45" s="789"/>
      <c r="AH45" s="789"/>
      <c r="AI45" s="789"/>
      <c r="AJ45" s="789"/>
      <c r="AK45" s="789"/>
      <c r="AL45" s="789"/>
      <c r="AM45" s="789"/>
      <c r="AN45" s="789"/>
      <c r="AO45" s="789"/>
      <c r="AP45" s="789"/>
    </row>
    <row r="46" spans="2:42" s="727" customFormat="1" ht="64.5" customHeight="1" x14ac:dyDescent="0.25">
      <c r="B46" s="812" t="str">
        <f>'3-IDENTIFICACIÓN DEL RIESGO'!B52</f>
        <v>Planificación del Ordenamiento Social de la Propiedad</v>
      </c>
      <c r="C46" s="765" t="s">
        <v>2005</v>
      </c>
      <c r="D46" s="766" t="str">
        <f>'3-IDENTIFICACIÓN DEL RIESGO'!G52</f>
        <v>Posibilidad de trafico de influencias en el levantamiento de información durante la implementación de Planes de Ordenamiento Social de la Propiedad para favorecer a terceros.</v>
      </c>
      <c r="E46" s="766" t="s">
        <v>531</v>
      </c>
      <c r="F46" s="504" t="str">
        <f>'3-IDENTIFICACIÓN DEL RIESGO'!H52</f>
        <v>Presencia de intereses particulares, financieros y/o políticos</v>
      </c>
      <c r="G46" s="504" t="str">
        <f>'3-IDENTIFICACIÓN DEL RIESGO'!L52</f>
        <v>Multa y sanción del ente regulador</v>
      </c>
      <c r="H46" s="767" t="str">
        <f>'4-VALORACIÓN DEL RIESGO'!G31</f>
        <v>Posible</v>
      </c>
      <c r="I46" s="767" t="str">
        <f>'4-VALORACIÓN DEL RIESGO'!AC31</f>
        <v>Catastrófico</v>
      </c>
      <c r="J46" s="767" t="str">
        <f>'4-VALORACIÓN DEL RIESGO'!AE31</f>
        <v>Extremo</v>
      </c>
      <c r="K46" s="767" t="str">
        <f>'4-VALORACIÓN DEL RIESGO'!AF31</f>
        <v>Reducir</v>
      </c>
      <c r="L46" s="765" t="s">
        <v>2066</v>
      </c>
      <c r="M46" s="813" t="s">
        <v>2530</v>
      </c>
      <c r="N46" s="814"/>
      <c r="O46" s="814"/>
      <c r="P46" s="814"/>
      <c r="Q46" s="815"/>
      <c r="R46" s="766" t="str">
        <f>'5-CONTROLES'!AB79</f>
        <v>Fuerte</v>
      </c>
      <c r="S46" s="766" t="str">
        <f>'5-CONTROLES'!AC79</f>
        <v>Fuerte</v>
      </c>
      <c r="T46" s="766" t="str">
        <f>'5-CONTROLES'!AD79</f>
        <v>Fuerte</v>
      </c>
      <c r="U46" s="766" t="str">
        <f>'5-CONTROLES'!AH79</f>
        <v>Fuerte</v>
      </c>
      <c r="V46" s="767" t="str">
        <f>'5-CONTROLES'!AL79</f>
        <v>Rara Vez</v>
      </c>
      <c r="W46" s="767" t="str">
        <f>'5-CONTROLES'!AP79</f>
        <v>Moderado</v>
      </c>
      <c r="X46" s="767" t="str">
        <f>'5-CONTROLES'!AQ79</f>
        <v>Moderado</v>
      </c>
      <c r="Y46" s="767" t="str">
        <f>'5-CONTROLES'!AS79</f>
        <v>Acción preventiva</v>
      </c>
      <c r="Z46" s="768" t="s">
        <v>2312</v>
      </c>
      <c r="AA46" s="656" t="s">
        <v>534</v>
      </c>
      <c r="AB46" s="656" t="s">
        <v>613</v>
      </c>
      <c r="AC46" s="656" t="s">
        <v>535</v>
      </c>
      <c r="AD46" s="780">
        <v>30</v>
      </c>
      <c r="AE46" s="503"/>
      <c r="AF46" s="503"/>
      <c r="AG46" s="503"/>
      <c r="AH46" s="503"/>
      <c r="AI46" s="503"/>
      <c r="AJ46" s="503">
        <v>6</v>
      </c>
      <c r="AK46" s="503"/>
      <c r="AL46" s="503">
        <v>6</v>
      </c>
      <c r="AM46" s="503"/>
      <c r="AN46" s="503">
        <v>6</v>
      </c>
      <c r="AO46" s="503">
        <v>6</v>
      </c>
      <c r="AP46" s="503">
        <v>6</v>
      </c>
    </row>
    <row r="47" spans="2:42" s="727" customFormat="1" ht="71.25" customHeight="1" x14ac:dyDescent="0.25">
      <c r="B47" s="816"/>
      <c r="C47" s="788"/>
      <c r="D47" s="806"/>
      <c r="E47" s="806"/>
      <c r="F47" s="504" t="str">
        <f>'3-IDENTIFICACIÓN DEL RIESGO'!H53</f>
        <v>Desconocimiento por parte de la comunidad campesina y étnica sobre el modelo de atención por oferta en la implementación de los Planes de Ordenamiento</v>
      </c>
      <c r="G47" s="504" t="str">
        <f>'3-IDENTIFICACIÓN DEL RIESGO'!L53</f>
        <v>perdida de credibilidad institucional</v>
      </c>
      <c r="H47" s="807"/>
      <c r="I47" s="807"/>
      <c r="J47" s="807"/>
      <c r="K47" s="807"/>
      <c r="L47" s="788"/>
      <c r="M47" s="817"/>
      <c r="N47" s="818"/>
      <c r="O47" s="818"/>
      <c r="P47" s="818"/>
      <c r="Q47" s="819"/>
      <c r="R47" s="806"/>
      <c r="S47" s="806"/>
      <c r="T47" s="806"/>
      <c r="U47" s="806"/>
      <c r="V47" s="807"/>
      <c r="W47" s="807"/>
      <c r="X47" s="807"/>
      <c r="Y47" s="807"/>
      <c r="Z47" s="768" t="s">
        <v>2313</v>
      </c>
      <c r="AA47" s="656" t="s">
        <v>1735</v>
      </c>
      <c r="AB47" s="656" t="s">
        <v>613</v>
      </c>
      <c r="AC47" s="656" t="s">
        <v>536</v>
      </c>
      <c r="AD47" s="780">
        <v>27</v>
      </c>
      <c r="AE47" s="503"/>
      <c r="AF47" s="503"/>
      <c r="AG47" s="503"/>
      <c r="AH47" s="503"/>
      <c r="AI47" s="503">
        <v>3</v>
      </c>
      <c r="AJ47" s="503">
        <v>3</v>
      </c>
      <c r="AK47" s="503">
        <v>3</v>
      </c>
      <c r="AL47" s="503">
        <v>4</v>
      </c>
      <c r="AM47" s="503">
        <v>4</v>
      </c>
      <c r="AN47" s="503">
        <v>4</v>
      </c>
      <c r="AO47" s="503">
        <v>3</v>
      </c>
      <c r="AP47" s="503">
        <v>3</v>
      </c>
    </row>
    <row r="48" spans="2:42" s="727" customFormat="1" ht="46.5" customHeight="1" x14ac:dyDescent="0.25">
      <c r="B48" s="816"/>
      <c r="C48" s="765" t="s">
        <v>2006</v>
      </c>
      <c r="D48" s="766" t="str">
        <f>'3-IDENTIFICACIÓN DEL RIESGO'!G54</f>
        <v>Posibilidad de concusión o cohecho por inscripción, valoración y calificación en el Registro de Sujetos de Ordenamiento</v>
      </c>
      <c r="E48" s="766" t="s">
        <v>531</v>
      </c>
      <c r="F48" s="504" t="str">
        <f>'3-IDENTIFICACIÓN DEL RIESGO'!H54</f>
        <v>Falta de ética profesional del funcionario o personal vinculado a la entidad.</v>
      </c>
      <c r="G48" s="504" t="str">
        <f>'3-IDENTIFICACIÓN DEL RIESGO'!L54</f>
        <v>Deterioro de la imagen institucional.</v>
      </c>
      <c r="H48" s="767" t="str">
        <f>'4-VALORACIÓN DEL RIESGO'!G32</f>
        <v>Posible</v>
      </c>
      <c r="I48" s="767" t="str">
        <f>'4-VALORACIÓN DEL RIESGO'!AC32</f>
        <v>Catastrófico</v>
      </c>
      <c r="J48" s="767" t="str">
        <f>'4-VALORACIÓN DEL RIESGO'!AE32</f>
        <v>Extremo</v>
      </c>
      <c r="K48" s="767" t="str">
        <f>'4-VALORACIÓN DEL RIESGO'!AF32</f>
        <v>Reducir</v>
      </c>
      <c r="L48" s="765" t="s">
        <v>2067</v>
      </c>
      <c r="M48" s="817"/>
      <c r="N48" s="818"/>
      <c r="O48" s="818"/>
      <c r="P48" s="818"/>
      <c r="Q48" s="819"/>
      <c r="R48" s="766" t="str">
        <f>'5-CONTROLES'!AB81</f>
        <v>Fuerte</v>
      </c>
      <c r="S48" s="766" t="str">
        <f>'5-CONTROLES'!AC81</f>
        <v>Fuerte</v>
      </c>
      <c r="T48" s="766" t="str">
        <f>'5-CONTROLES'!AD81</f>
        <v>Fuerte</v>
      </c>
      <c r="U48" s="766" t="str">
        <f>'5-CONTROLES'!AH81</f>
        <v>Fuerte</v>
      </c>
      <c r="V48" s="767" t="str">
        <f>'5-CONTROLES'!AL81</f>
        <v>Rara Vez</v>
      </c>
      <c r="W48" s="767" t="str">
        <f>'5-CONTROLES'!AP81</f>
        <v>Moderado</v>
      </c>
      <c r="X48" s="767" t="str">
        <f>'5-CONTROLES'!AQ81</f>
        <v>Moderado</v>
      </c>
      <c r="Y48" s="767" t="str">
        <f>'5-CONTROLES'!AS81</f>
        <v>Acción preventiva</v>
      </c>
      <c r="Z48" s="765" t="s">
        <v>2314</v>
      </c>
      <c r="AA48" s="785" t="s">
        <v>537</v>
      </c>
      <c r="AB48" s="785" t="s">
        <v>614</v>
      </c>
      <c r="AC48" s="785" t="s">
        <v>538</v>
      </c>
      <c r="AD48" s="435">
        <v>6</v>
      </c>
      <c r="AE48" s="451"/>
      <c r="AF48" s="451">
        <v>1</v>
      </c>
      <c r="AG48" s="451"/>
      <c r="AH48" s="451">
        <v>1</v>
      </c>
      <c r="AI48" s="451"/>
      <c r="AJ48" s="451">
        <v>1</v>
      </c>
      <c r="AK48" s="451"/>
      <c r="AL48" s="451">
        <v>1</v>
      </c>
      <c r="AM48" s="451"/>
      <c r="AN48" s="451">
        <v>1</v>
      </c>
      <c r="AO48" s="451"/>
      <c r="AP48" s="451">
        <v>1</v>
      </c>
    </row>
    <row r="49" spans="2:42" s="727" customFormat="1" ht="37.5" customHeight="1" x14ac:dyDescent="0.25">
      <c r="B49" s="816"/>
      <c r="C49" s="788"/>
      <c r="D49" s="806"/>
      <c r="E49" s="806"/>
      <c r="F49" s="504" t="str">
        <f>'3-IDENTIFICACIÓN DEL RIESGO'!H55</f>
        <v>Desconocimiento de las sanciones penales y disciplinarias que se configuran con la materialización del riesgo</v>
      </c>
      <c r="G49" s="504" t="str">
        <f>'3-IDENTIFICACIÓN DEL RIESGO'!L55</f>
        <v>Hallazgos, observaciones y/o acciones sancionatorias por parte de los organismos de control.</v>
      </c>
      <c r="H49" s="807"/>
      <c r="I49" s="807"/>
      <c r="J49" s="807"/>
      <c r="K49" s="807"/>
      <c r="L49" s="788"/>
      <c r="M49" s="817"/>
      <c r="N49" s="818"/>
      <c r="O49" s="818"/>
      <c r="P49" s="818"/>
      <c r="Q49" s="819"/>
      <c r="R49" s="806"/>
      <c r="S49" s="806"/>
      <c r="T49" s="806"/>
      <c r="U49" s="806"/>
      <c r="V49" s="807"/>
      <c r="W49" s="807"/>
      <c r="X49" s="807"/>
      <c r="Y49" s="807"/>
      <c r="Z49" s="788"/>
      <c r="AA49" s="811"/>
      <c r="AB49" s="811"/>
      <c r="AC49" s="811"/>
      <c r="AD49" s="436"/>
      <c r="AE49" s="155"/>
      <c r="AF49" s="155"/>
      <c r="AG49" s="155"/>
      <c r="AH49" s="155"/>
      <c r="AI49" s="155"/>
      <c r="AJ49" s="155"/>
      <c r="AK49" s="155"/>
      <c r="AL49" s="155"/>
      <c r="AM49" s="155"/>
      <c r="AN49" s="155"/>
      <c r="AO49" s="155"/>
      <c r="AP49" s="155"/>
    </row>
    <row r="50" spans="2:42" s="727" customFormat="1" ht="59.25" customHeight="1" x14ac:dyDescent="0.25">
      <c r="B50" s="816"/>
      <c r="C50" s="765" t="s">
        <v>2007</v>
      </c>
      <c r="D50" s="766" t="str">
        <f>'3-IDENTIFICACIÓN DEL RIESGO'!G56</f>
        <v>Posibilidad de prevaricato por inscripción, valoración y calificación en el Registro de Sujetos de Ordenamiento</v>
      </c>
      <c r="E50" s="766" t="s">
        <v>531</v>
      </c>
      <c r="F50" s="504" t="str">
        <f>'3-IDENTIFICACIÓN DEL RIESGO'!H56</f>
        <v>Desconocimiento de la normatividad y lineamientos establecidos para el desarrollo de valoración y calificación en el registro de sujetos de ordenamiento</v>
      </c>
      <c r="G50" s="504" t="str">
        <f>'3-IDENTIFICACIÓN DEL RIESGO'!L56</f>
        <v>Pérdida de la credibilidad institucional.</v>
      </c>
      <c r="H50" s="767" t="str">
        <f>'4-VALORACIÓN DEL RIESGO'!G33</f>
        <v>Posible</v>
      </c>
      <c r="I50" s="767" t="str">
        <f>'4-VALORACIÓN DEL RIESGO'!AC33</f>
        <v>Catastrófico</v>
      </c>
      <c r="J50" s="767" t="str">
        <f>'4-VALORACIÓN DEL RIESGO'!AE33</f>
        <v>Extremo</v>
      </c>
      <c r="K50" s="767" t="str">
        <f>'4-VALORACIÓN DEL RIESGO'!AF33</f>
        <v>Reducir</v>
      </c>
      <c r="L50" s="765" t="s">
        <v>2068</v>
      </c>
      <c r="M50" s="817"/>
      <c r="N50" s="818"/>
      <c r="O50" s="818"/>
      <c r="P50" s="818"/>
      <c r="Q50" s="819"/>
      <c r="R50" s="766" t="str">
        <f>'5-CONTROLES'!AB83</f>
        <v>Fuerte</v>
      </c>
      <c r="S50" s="766" t="str">
        <f>'5-CONTROLES'!AC83</f>
        <v>Fuerte</v>
      </c>
      <c r="T50" s="766" t="str">
        <f>'5-CONTROLES'!AD83</f>
        <v>Fuerte</v>
      </c>
      <c r="U50" s="766" t="str">
        <f>'5-CONTROLES'!AH83</f>
        <v>Fuerte</v>
      </c>
      <c r="V50" s="767" t="str">
        <f>'5-CONTROLES'!AL83</f>
        <v>Rara Vez</v>
      </c>
      <c r="W50" s="767" t="str">
        <f>'5-CONTROLES'!AP83</f>
        <v>Moderado</v>
      </c>
      <c r="X50" s="767" t="str">
        <f>'5-CONTROLES'!AQ83</f>
        <v>Moderado</v>
      </c>
      <c r="Y50" s="767" t="str">
        <f>'5-CONTROLES'!AS83</f>
        <v>Acción preventiva</v>
      </c>
      <c r="Z50" s="765" t="s">
        <v>2315</v>
      </c>
      <c r="AA50" s="784" t="s">
        <v>539</v>
      </c>
      <c r="AB50" s="785" t="s">
        <v>615</v>
      </c>
      <c r="AC50" s="785" t="s">
        <v>540</v>
      </c>
      <c r="AD50" s="435">
        <v>4</v>
      </c>
      <c r="AE50" s="451"/>
      <c r="AF50" s="451"/>
      <c r="AG50" s="451">
        <v>1</v>
      </c>
      <c r="AH50" s="451"/>
      <c r="AI50" s="451"/>
      <c r="AJ50" s="451">
        <v>1</v>
      </c>
      <c r="AK50" s="451"/>
      <c r="AL50" s="451"/>
      <c r="AM50" s="451">
        <v>1</v>
      </c>
      <c r="AN50" s="451"/>
      <c r="AO50" s="451"/>
      <c r="AP50" s="451">
        <v>1</v>
      </c>
    </row>
    <row r="51" spans="2:42" s="727" customFormat="1" ht="25.5" x14ac:dyDescent="0.25">
      <c r="B51" s="816"/>
      <c r="C51" s="788"/>
      <c r="D51" s="806"/>
      <c r="E51" s="806"/>
      <c r="F51" s="504" t="str">
        <f>'3-IDENTIFICACIÓN DEL RIESGO'!H57</f>
        <v>Influencia de actores externos con el fin de obtener un provecho propio o para un tercero</v>
      </c>
      <c r="G51" s="504" t="str">
        <f>'3-IDENTIFICACIÓN DEL RIESGO'!L57</f>
        <v>Demandas contra la entidad y/o funcionarios</v>
      </c>
      <c r="H51" s="807"/>
      <c r="I51" s="807"/>
      <c r="J51" s="807"/>
      <c r="K51" s="807"/>
      <c r="L51" s="788"/>
      <c r="M51" s="820"/>
      <c r="N51" s="821"/>
      <c r="O51" s="821"/>
      <c r="P51" s="821"/>
      <c r="Q51" s="822"/>
      <c r="R51" s="806"/>
      <c r="S51" s="806"/>
      <c r="T51" s="806"/>
      <c r="U51" s="806"/>
      <c r="V51" s="807"/>
      <c r="W51" s="807"/>
      <c r="X51" s="807"/>
      <c r="Y51" s="807"/>
      <c r="Z51" s="788"/>
      <c r="AA51" s="823"/>
      <c r="AB51" s="811"/>
      <c r="AC51" s="811"/>
      <c r="AD51" s="436"/>
      <c r="AE51" s="155"/>
      <c r="AF51" s="155"/>
      <c r="AG51" s="155"/>
      <c r="AH51" s="155"/>
      <c r="AI51" s="155"/>
      <c r="AJ51" s="155"/>
      <c r="AK51" s="155"/>
      <c r="AL51" s="155"/>
      <c r="AM51" s="155"/>
      <c r="AN51" s="155"/>
      <c r="AO51" s="155"/>
      <c r="AP51" s="155"/>
    </row>
    <row r="52" spans="2:42" s="727" customFormat="1" ht="85.5" customHeight="1" x14ac:dyDescent="0.25">
      <c r="B52" s="812" t="str">
        <f>'3-IDENTIFICACIÓN DEL RIESGO'!B62</f>
        <v>Seguridad Jurídica sobre la Titularidad de la Tierra y los Territorios</v>
      </c>
      <c r="C52" s="765" t="s">
        <v>2008</v>
      </c>
      <c r="D52" s="766" t="str">
        <f>'3-IDENTIFICACIÓN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E52" s="766" t="s">
        <v>531</v>
      </c>
      <c r="F52" s="766" t="str">
        <f>'3-IDENTIFICACIÓN DEL RIESGO'!H62</f>
        <v>Deficiencias en la comunicación y desconocimiento de los usuarios sobre los trámites de procesos agrarios y formalización de la propiedad privada rural, acorde a la normatividad vigente.</v>
      </c>
      <c r="G52" s="766" t="str">
        <f>'3-IDENTIFICACIÓN DEL RIESGO'!L62</f>
        <v>Desgaste administrativo para subsanar la actuación.</v>
      </c>
      <c r="H52" s="767" t="str">
        <f>'4-VALORACIÓN DEL RIESGO'!G36</f>
        <v>Rara Vez</v>
      </c>
      <c r="I52" s="767" t="str">
        <f>'4-VALORACIÓN DEL RIESGO'!AC36</f>
        <v>Catastrófico</v>
      </c>
      <c r="J52" s="767" t="str">
        <f>'4-VALORACIÓN DEL RIESGO'!AE36</f>
        <v>Extremo</v>
      </c>
      <c r="K52" s="767" t="str">
        <f>'4-VALORACIÓN DEL RIESGO'!AF36</f>
        <v>Reducir</v>
      </c>
      <c r="L52" s="768" t="s">
        <v>2069</v>
      </c>
      <c r="M52" s="769" t="s">
        <v>2530</v>
      </c>
      <c r="N52" s="770"/>
      <c r="O52" s="770"/>
      <c r="P52" s="770"/>
      <c r="Q52" s="771"/>
      <c r="R52" s="504" t="str">
        <f>'5-CONTROLES'!AB89</f>
        <v>Fuerte</v>
      </c>
      <c r="S52" s="504" t="str">
        <f>'5-CONTROLES'!AC89</f>
        <v>Fuerte</v>
      </c>
      <c r="T52" s="504" t="str">
        <f>'5-CONTROLES'!AD89</f>
        <v>Fuerte</v>
      </c>
      <c r="U52" s="766" t="str">
        <f>'5-CONTROLES'!AH89</f>
        <v>Moderado</v>
      </c>
      <c r="V52" s="767" t="str">
        <f>'5-CONTROLES'!AL89</f>
        <v>Rara Vez</v>
      </c>
      <c r="W52" s="767" t="str">
        <f>'5-CONTROLES'!AP89</f>
        <v>Catastrófico</v>
      </c>
      <c r="X52" s="767" t="str">
        <f>'5-CONTROLES'!AQ89</f>
        <v>Extremo</v>
      </c>
      <c r="Y52" s="767" t="str">
        <f>'5-CONTROLES'!AS89</f>
        <v>Acción preventiva</v>
      </c>
      <c r="Z52" s="768" t="s">
        <v>2316</v>
      </c>
      <c r="AA52" s="656" t="s">
        <v>541</v>
      </c>
      <c r="AB52" s="656" t="s">
        <v>657</v>
      </c>
      <c r="AC52" s="656" t="s">
        <v>1736</v>
      </c>
      <c r="AD52" s="780">
        <v>10</v>
      </c>
      <c r="AE52" s="503"/>
      <c r="AF52" s="503"/>
      <c r="AG52" s="503">
        <v>1</v>
      </c>
      <c r="AH52" s="503">
        <v>1</v>
      </c>
      <c r="AI52" s="503">
        <v>1</v>
      </c>
      <c r="AJ52" s="503">
        <v>1</v>
      </c>
      <c r="AK52" s="503">
        <v>1</v>
      </c>
      <c r="AL52" s="503">
        <v>1</v>
      </c>
      <c r="AM52" s="503">
        <v>1</v>
      </c>
      <c r="AN52" s="503">
        <v>1</v>
      </c>
      <c r="AO52" s="503">
        <v>1</v>
      </c>
      <c r="AP52" s="503">
        <v>1</v>
      </c>
    </row>
    <row r="53" spans="2:42" s="727" customFormat="1" ht="60" customHeight="1" x14ac:dyDescent="0.25">
      <c r="B53" s="816"/>
      <c r="C53" s="774"/>
      <c r="D53" s="775"/>
      <c r="E53" s="775"/>
      <c r="F53" s="775"/>
      <c r="G53" s="775"/>
      <c r="H53" s="776"/>
      <c r="I53" s="776"/>
      <c r="J53" s="776"/>
      <c r="K53" s="776"/>
      <c r="L53" s="768" t="s">
        <v>2070</v>
      </c>
      <c r="M53" s="777"/>
      <c r="N53" s="778"/>
      <c r="O53" s="778"/>
      <c r="P53" s="778"/>
      <c r="Q53" s="779"/>
      <c r="R53" s="504" t="str">
        <f>'5-CONTROLES'!AB90</f>
        <v>Fuerte</v>
      </c>
      <c r="S53" s="504" t="str">
        <f>'5-CONTROLES'!AC90</f>
        <v>Fuerte</v>
      </c>
      <c r="T53" s="504" t="str">
        <f>'5-CONTROLES'!AD90</f>
        <v>Fuerte</v>
      </c>
      <c r="U53" s="775"/>
      <c r="V53" s="776"/>
      <c r="W53" s="776"/>
      <c r="X53" s="776"/>
      <c r="Y53" s="776"/>
      <c r="Z53" s="768" t="s">
        <v>2317</v>
      </c>
      <c r="AA53" s="656" t="s">
        <v>542</v>
      </c>
      <c r="AB53" s="656" t="s">
        <v>656</v>
      </c>
      <c r="AC53" s="656" t="s">
        <v>1718</v>
      </c>
      <c r="AD53" s="780">
        <v>2</v>
      </c>
      <c r="AE53" s="503"/>
      <c r="AF53" s="503"/>
      <c r="AG53" s="503">
        <v>1</v>
      </c>
      <c r="AH53" s="503"/>
      <c r="AI53" s="503"/>
      <c r="AJ53" s="503"/>
      <c r="AK53" s="503">
        <v>1</v>
      </c>
      <c r="AL53" s="503"/>
      <c r="AM53" s="503"/>
      <c r="AN53" s="503"/>
      <c r="AO53" s="503"/>
      <c r="AP53" s="503"/>
    </row>
    <row r="54" spans="2:42" s="727" customFormat="1" ht="65.25" customHeight="1" x14ac:dyDescent="0.25">
      <c r="B54" s="816"/>
      <c r="C54" s="774"/>
      <c r="D54" s="775"/>
      <c r="E54" s="775"/>
      <c r="F54" s="775"/>
      <c r="G54" s="775"/>
      <c r="H54" s="776"/>
      <c r="I54" s="776"/>
      <c r="J54" s="776"/>
      <c r="K54" s="776"/>
      <c r="L54" s="768" t="s">
        <v>2071</v>
      </c>
      <c r="M54" s="777"/>
      <c r="N54" s="778"/>
      <c r="O54" s="778"/>
      <c r="P54" s="778"/>
      <c r="Q54" s="779"/>
      <c r="R54" s="504" t="str">
        <f>'5-CONTROLES'!AB91</f>
        <v>Fuerte</v>
      </c>
      <c r="S54" s="504" t="str">
        <f>'5-CONTROLES'!AC91</f>
        <v>Fuerte</v>
      </c>
      <c r="T54" s="504" t="str">
        <f>'5-CONTROLES'!AD91</f>
        <v>Fuerte</v>
      </c>
      <c r="U54" s="775"/>
      <c r="V54" s="776"/>
      <c r="W54" s="776"/>
      <c r="X54" s="776"/>
      <c r="Y54" s="776"/>
      <c r="Z54" s="768" t="s">
        <v>2318</v>
      </c>
      <c r="AA54" s="656" t="s">
        <v>1737</v>
      </c>
      <c r="AB54" s="656" t="s">
        <v>996</v>
      </c>
      <c r="AC54" s="656" t="s">
        <v>654</v>
      </c>
      <c r="AD54" s="780">
        <v>12</v>
      </c>
      <c r="AE54" s="503">
        <v>1</v>
      </c>
      <c r="AF54" s="503">
        <v>1</v>
      </c>
      <c r="AG54" s="503">
        <v>1</v>
      </c>
      <c r="AH54" s="503">
        <v>1</v>
      </c>
      <c r="AI54" s="503">
        <v>1</v>
      </c>
      <c r="AJ54" s="503">
        <v>1</v>
      </c>
      <c r="AK54" s="503">
        <v>1</v>
      </c>
      <c r="AL54" s="503">
        <v>1</v>
      </c>
      <c r="AM54" s="503">
        <v>1</v>
      </c>
      <c r="AN54" s="503">
        <v>1</v>
      </c>
      <c r="AO54" s="503">
        <v>1</v>
      </c>
      <c r="AP54" s="503">
        <v>1</v>
      </c>
    </row>
    <row r="55" spans="2:42" s="727" customFormat="1" ht="70.5" customHeight="1" x14ac:dyDescent="0.25">
      <c r="B55" s="816"/>
      <c r="C55" s="774"/>
      <c r="D55" s="775"/>
      <c r="E55" s="775"/>
      <c r="F55" s="775"/>
      <c r="G55" s="775"/>
      <c r="H55" s="776"/>
      <c r="I55" s="776"/>
      <c r="J55" s="776"/>
      <c r="K55" s="776"/>
      <c r="L55" s="768" t="s">
        <v>2072</v>
      </c>
      <c r="M55" s="777"/>
      <c r="N55" s="778"/>
      <c r="O55" s="778"/>
      <c r="P55" s="778"/>
      <c r="Q55" s="779"/>
      <c r="R55" s="504" t="str">
        <f>'5-CONTROLES'!AB92</f>
        <v>Débil</v>
      </c>
      <c r="S55" s="504" t="str">
        <f>'5-CONTROLES'!AC92</f>
        <v>Débil</v>
      </c>
      <c r="T55" s="504" t="str">
        <f>'5-CONTROLES'!AD92</f>
        <v>Débil</v>
      </c>
      <c r="U55" s="775"/>
      <c r="V55" s="776"/>
      <c r="W55" s="776"/>
      <c r="X55" s="776"/>
      <c r="Y55" s="776"/>
      <c r="Z55" s="768" t="s">
        <v>2319</v>
      </c>
      <c r="AA55" s="656" t="s">
        <v>1380</v>
      </c>
      <c r="AB55" s="656" t="s">
        <v>834</v>
      </c>
      <c r="AC55" s="656" t="s">
        <v>1381</v>
      </c>
      <c r="AD55" s="780">
        <v>2</v>
      </c>
      <c r="AE55" s="503"/>
      <c r="AF55" s="503"/>
      <c r="AG55" s="503"/>
      <c r="AH55" s="503">
        <v>1</v>
      </c>
      <c r="AI55" s="503"/>
      <c r="AJ55" s="503"/>
      <c r="AK55" s="503"/>
      <c r="AL55" s="503"/>
      <c r="AM55" s="503">
        <v>1</v>
      </c>
      <c r="AN55" s="503"/>
      <c r="AO55" s="503"/>
      <c r="AP55" s="503"/>
    </row>
    <row r="56" spans="2:42" s="727" customFormat="1" ht="54" customHeight="1" x14ac:dyDescent="0.25">
      <c r="B56" s="816"/>
      <c r="C56" s="774"/>
      <c r="D56" s="775"/>
      <c r="E56" s="775"/>
      <c r="F56" s="775"/>
      <c r="G56" s="775"/>
      <c r="H56" s="776"/>
      <c r="I56" s="776"/>
      <c r="J56" s="776"/>
      <c r="K56" s="776"/>
      <c r="L56" s="768" t="s">
        <v>2073</v>
      </c>
      <c r="M56" s="777"/>
      <c r="N56" s="778"/>
      <c r="O56" s="778"/>
      <c r="P56" s="778"/>
      <c r="Q56" s="779"/>
      <c r="R56" s="504" t="str">
        <f>'5-CONTROLES'!AB93</f>
        <v>Fuerte</v>
      </c>
      <c r="S56" s="504" t="str">
        <f>'5-CONTROLES'!AC93</f>
        <v>Fuerte</v>
      </c>
      <c r="T56" s="504" t="str">
        <f>'5-CONTROLES'!AD93</f>
        <v>Fuerte</v>
      </c>
      <c r="U56" s="775"/>
      <c r="V56" s="776"/>
      <c r="W56" s="776"/>
      <c r="X56" s="776"/>
      <c r="Y56" s="776"/>
      <c r="Z56" s="768" t="s">
        <v>2320</v>
      </c>
      <c r="AA56" s="824" t="s">
        <v>1839</v>
      </c>
      <c r="AB56" s="656" t="s">
        <v>835</v>
      </c>
      <c r="AC56" s="656" t="s">
        <v>1840</v>
      </c>
      <c r="AD56" s="780">
        <v>2</v>
      </c>
      <c r="AE56" s="503"/>
      <c r="AF56" s="503"/>
      <c r="AG56" s="503">
        <v>1</v>
      </c>
      <c r="AH56" s="503"/>
      <c r="AI56" s="503"/>
      <c r="AJ56" s="503"/>
      <c r="AK56" s="503"/>
      <c r="AL56" s="503">
        <v>1</v>
      </c>
      <c r="AM56" s="503"/>
      <c r="AN56" s="503"/>
      <c r="AO56" s="503"/>
      <c r="AP56" s="503"/>
    </row>
    <row r="57" spans="2:42" s="727" customFormat="1" ht="78" customHeight="1" x14ac:dyDescent="0.25">
      <c r="B57" s="816"/>
      <c r="C57" s="774"/>
      <c r="D57" s="775"/>
      <c r="E57" s="775"/>
      <c r="F57" s="775"/>
      <c r="G57" s="775"/>
      <c r="H57" s="776"/>
      <c r="I57" s="776"/>
      <c r="J57" s="776"/>
      <c r="K57" s="776"/>
      <c r="L57" s="768" t="s">
        <v>2074</v>
      </c>
      <c r="M57" s="777"/>
      <c r="N57" s="778"/>
      <c r="O57" s="778"/>
      <c r="P57" s="778"/>
      <c r="Q57" s="779"/>
      <c r="R57" s="504" t="str">
        <f>'5-CONTROLES'!AB94</f>
        <v>Fuerte</v>
      </c>
      <c r="S57" s="504" t="str">
        <f>'5-CONTROLES'!AC94</f>
        <v>Fuerte</v>
      </c>
      <c r="T57" s="504" t="str">
        <f>'5-CONTROLES'!AD94</f>
        <v>Fuerte</v>
      </c>
      <c r="U57" s="775"/>
      <c r="V57" s="776"/>
      <c r="W57" s="776"/>
      <c r="X57" s="776"/>
      <c r="Y57" s="776"/>
      <c r="Z57" s="768" t="s">
        <v>2321</v>
      </c>
      <c r="AA57" s="666" t="s">
        <v>1012</v>
      </c>
      <c r="AB57" s="656" t="s">
        <v>836</v>
      </c>
      <c r="AC57" s="656" t="s">
        <v>1738</v>
      </c>
      <c r="AD57" s="780">
        <v>1</v>
      </c>
      <c r="AE57" s="503"/>
      <c r="AF57" s="503"/>
      <c r="AG57" s="503"/>
      <c r="AH57" s="503"/>
      <c r="AI57" s="503"/>
      <c r="AJ57" s="503"/>
      <c r="AK57" s="503"/>
      <c r="AL57" s="503"/>
      <c r="AM57" s="503"/>
      <c r="AN57" s="503"/>
      <c r="AO57" s="503"/>
      <c r="AP57" s="503">
        <v>1</v>
      </c>
    </row>
    <row r="58" spans="2:42" s="727" customFormat="1" ht="60" customHeight="1" x14ac:dyDescent="0.25">
      <c r="B58" s="816"/>
      <c r="C58" s="774"/>
      <c r="D58" s="775"/>
      <c r="E58" s="775"/>
      <c r="F58" s="775"/>
      <c r="G58" s="775"/>
      <c r="H58" s="776"/>
      <c r="I58" s="776"/>
      <c r="J58" s="776"/>
      <c r="K58" s="776"/>
      <c r="L58" s="768" t="s">
        <v>2075</v>
      </c>
      <c r="M58" s="777"/>
      <c r="N58" s="778"/>
      <c r="O58" s="778"/>
      <c r="P58" s="778"/>
      <c r="Q58" s="779"/>
      <c r="R58" s="504" t="str">
        <f>'5-CONTROLES'!AB95</f>
        <v>Fuerte</v>
      </c>
      <c r="S58" s="504" t="str">
        <f>'5-CONTROLES'!AC95</f>
        <v>Fuerte</v>
      </c>
      <c r="T58" s="504" t="str">
        <f>'5-CONTROLES'!AD95</f>
        <v>Fuerte</v>
      </c>
      <c r="U58" s="775"/>
      <c r="V58" s="776"/>
      <c r="W58" s="776"/>
      <c r="X58" s="776"/>
      <c r="Y58" s="776"/>
      <c r="Z58" s="768" t="s">
        <v>2322</v>
      </c>
      <c r="AA58" s="656" t="s">
        <v>1153</v>
      </c>
      <c r="AB58" s="656" t="s">
        <v>1154</v>
      </c>
      <c r="AC58" s="656" t="s">
        <v>544</v>
      </c>
      <c r="AD58" s="780">
        <v>2</v>
      </c>
      <c r="AE58" s="503"/>
      <c r="AF58" s="503"/>
      <c r="AG58" s="503"/>
      <c r="AH58" s="503"/>
      <c r="AI58" s="503"/>
      <c r="AJ58" s="503">
        <v>1</v>
      </c>
      <c r="AK58" s="503"/>
      <c r="AL58" s="503"/>
      <c r="AM58" s="503"/>
      <c r="AN58" s="503">
        <v>1</v>
      </c>
      <c r="AO58" s="503"/>
      <c r="AP58" s="503"/>
    </row>
    <row r="59" spans="2:42" s="727" customFormat="1" ht="52.5" customHeight="1" x14ac:dyDescent="0.25">
      <c r="B59" s="816"/>
      <c r="C59" s="774"/>
      <c r="D59" s="775"/>
      <c r="E59" s="775"/>
      <c r="F59" s="775"/>
      <c r="G59" s="775"/>
      <c r="H59" s="776"/>
      <c r="I59" s="776"/>
      <c r="J59" s="776"/>
      <c r="K59" s="776"/>
      <c r="L59" s="768" t="s">
        <v>2076</v>
      </c>
      <c r="M59" s="777"/>
      <c r="N59" s="778"/>
      <c r="O59" s="778"/>
      <c r="P59" s="778"/>
      <c r="Q59" s="779"/>
      <c r="R59" s="504" t="str">
        <f>'5-CONTROLES'!AB96</f>
        <v>Moderado</v>
      </c>
      <c r="S59" s="504" t="str">
        <f>'5-CONTROLES'!AC96</f>
        <v>Fuerte</v>
      </c>
      <c r="T59" s="504" t="str">
        <f>'5-CONTROLES'!AD96</f>
        <v>Moderado</v>
      </c>
      <c r="U59" s="775"/>
      <c r="V59" s="776"/>
      <c r="W59" s="776"/>
      <c r="X59" s="776"/>
      <c r="Y59" s="776"/>
      <c r="Z59" s="768" t="s">
        <v>2323</v>
      </c>
      <c r="AA59" s="656" t="s">
        <v>1063</v>
      </c>
      <c r="AB59" s="656" t="s">
        <v>1269</v>
      </c>
      <c r="AC59" s="656" t="s">
        <v>1719</v>
      </c>
      <c r="AD59" s="780">
        <v>12</v>
      </c>
      <c r="AE59" s="503">
        <v>1</v>
      </c>
      <c r="AF59" s="503">
        <v>1</v>
      </c>
      <c r="AG59" s="503">
        <v>1</v>
      </c>
      <c r="AH59" s="503">
        <v>1</v>
      </c>
      <c r="AI59" s="503">
        <v>1</v>
      </c>
      <c r="AJ59" s="503">
        <v>1</v>
      </c>
      <c r="AK59" s="503">
        <v>1</v>
      </c>
      <c r="AL59" s="503">
        <v>1</v>
      </c>
      <c r="AM59" s="503">
        <v>1</v>
      </c>
      <c r="AN59" s="503">
        <v>1</v>
      </c>
      <c r="AO59" s="503">
        <v>1</v>
      </c>
      <c r="AP59" s="503">
        <v>1</v>
      </c>
    </row>
    <row r="60" spans="2:42" s="727" customFormat="1" ht="75" customHeight="1" x14ac:dyDescent="0.25">
      <c r="B60" s="816"/>
      <c r="C60" s="774"/>
      <c r="D60" s="775"/>
      <c r="E60" s="775"/>
      <c r="F60" s="775"/>
      <c r="G60" s="775"/>
      <c r="H60" s="776"/>
      <c r="I60" s="776"/>
      <c r="J60" s="776"/>
      <c r="K60" s="776"/>
      <c r="L60" s="768" t="s">
        <v>2077</v>
      </c>
      <c r="M60" s="777"/>
      <c r="N60" s="778"/>
      <c r="O60" s="778"/>
      <c r="P60" s="778"/>
      <c r="Q60" s="779"/>
      <c r="R60" s="504" t="str">
        <f>'5-CONTROLES'!AB97</f>
        <v>Moderado</v>
      </c>
      <c r="S60" s="504" t="str">
        <f>'5-CONTROLES'!AC97</f>
        <v>Fuerte</v>
      </c>
      <c r="T60" s="504" t="str">
        <f>'5-CONTROLES'!AD97</f>
        <v>Moderado</v>
      </c>
      <c r="U60" s="775"/>
      <c r="V60" s="776"/>
      <c r="W60" s="776"/>
      <c r="X60" s="776"/>
      <c r="Y60" s="776"/>
      <c r="Z60" s="768" t="s">
        <v>2324</v>
      </c>
      <c r="AA60" s="656" t="s">
        <v>1041</v>
      </c>
      <c r="AB60" s="656" t="s">
        <v>1039</v>
      </c>
      <c r="AC60" s="656" t="s">
        <v>1042</v>
      </c>
      <c r="AD60" s="780">
        <v>4</v>
      </c>
      <c r="AE60" s="503"/>
      <c r="AF60" s="503"/>
      <c r="AG60" s="503">
        <v>1</v>
      </c>
      <c r="AH60" s="503"/>
      <c r="AI60" s="503"/>
      <c r="AJ60" s="503">
        <v>1</v>
      </c>
      <c r="AK60" s="503"/>
      <c r="AL60" s="503"/>
      <c r="AM60" s="503">
        <v>1</v>
      </c>
      <c r="AN60" s="503"/>
      <c r="AO60" s="503"/>
      <c r="AP60" s="503">
        <v>1</v>
      </c>
    </row>
    <row r="61" spans="2:42" s="727" customFormat="1" ht="75" customHeight="1" x14ac:dyDescent="0.25">
      <c r="B61" s="816"/>
      <c r="C61" s="774"/>
      <c r="D61" s="775"/>
      <c r="E61" s="775"/>
      <c r="F61" s="775"/>
      <c r="G61" s="775"/>
      <c r="H61" s="776"/>
      <c r="I61" s="776"/>
      <c r="J61" s="776"/>
      <c r="K61" s="776"/>
      <c r="L61" s="768" t="s">
        <v>2078</v>
      </c>
      <c r="M61" s="777"/>
      <c r="N61" s="778"/>
      <c r="O61" s="778"/>
      <c r="P61" s="778"/>
      <c r="Q61" s="779"/>
      <c r="R61" s="504" t="str">
        <f>'5-CONTROLES'!AB98</f>
        <v>Fuerte</v>
      </c>
      <c r="S61" s="504" t="str">
        <f>'5-CONTROLES'!AC98</f>
        <v>Moderado</v>
      </c>
      <c r="T61" s="504" t="str">
        <f>'5-CONTROLES'!AD98</f>
        <v>Moderado</v>
      </c>
      <c r="U61" s="775"/>
      <c r="V61" s="776"/>
      <c r="W61" s="776"/>
      <c r="X61" s="776"/>
      <c r="Y61" s="776"/>
      <c r="Z61" s="768" t="s">
        <v>2325</v>
      </c>
      <c r="AA61" s="656" t="s">
        <v>1739</v>
      </c>
      <c r="AB61" s="656" t="s">
        <v>655</v>
      </c>
      <c r="AC61" s="656" t="s">
        <v>654</v>
      </c>
      <c r="AD61" s="780">
        <v>12</v>
      </c>
      <c r="AE61" s="503">
        <v>1</v>
      </c>
      <c r="AF61" s="503">
        <v>1</v>
      </c>
      <c r="AG61" s="503">
        <v>1</v>
      </c>
      <c r="AH61" s="503">
        <v>1</v>
      </c>
      <c r="AI61" s="503">
        <v>1</v>
      </c>
      <c r="AJ61" s="503">
        <v>1</v>
      </c>
      <c r="AK61" s="503">
        <v>1</v>
      </c>
      <c r="AL61" s="503">
        <v>1</v>
      </c>
      <c r="AM61" s="503">
        <v>1</v>
      </c>
      <c r="AN61" s="503">
        <v>1</v>
      </c>
      <c r="AO61" s="503">
        <v>1</v>
      </c>
      <c r="AP61" s="503">
        <v>1</v>
      </c>
    </row>
    <row r="62" spans="2:42" s="727" customFormat="1" ht="63" customHeight="1" x14ac:dyDescent="0.25">
      <c r="B62" s="816"/>
      <c r="C62" s="774"/>
      <c r="D62" s="775"/>
      <c r="E62" s="775"/>
      <c r="F62" s="775"/>
      <c r="G62" s="775"/>
      <c r="H62" s="776"/>
      <c r="I62" s="776"/>
      <c r="J62" s="776"/>
      <c r="K62" s="776"/>
      <c r="L62" s="768" t="s">
        <v>2079</v>
      </c>
      <c r="M62" s="777"/>
      <c r="N62" s="778"/>
      <c r="O62" s="778"/>
      <c r="P62" s="778"/>
      <c r="Q62" s="779"/>
      <c r="R62" s="504" t="str">
        <f>'5-CONTROLES'!AB99</f>
        <v>Fuerte</v>
      </c>
      <c r="S62" s="504" t="str">
        <f>'5-CONTROLES'!AC99</f>
        <v>Fuerte</v>
      </c>
      <c r="T62" s="504" t="str">
        <f>'5-CONTROLES'!AD99</f>
        <v>Fuerte</v>
      </c>
      <c r="U62" s="775"/>
      <c r="V62" s="776"/>
      <c r="W62" s="776"/>
      <c r="X62" s="776"/>
      <c r="Y62" s="776"/>
      <c r="Z62" s="768" t="s">
        <v>2326</v>
      </c>
      <c r="AA62" s="824" t="s">
        <v>666</v>
      </c>
      <c r="AB62" s="656" t="s">
        <v>653</v>
      </c>
      <c r="AC62" s="824" t="s">
        <v>667</v>
      </c>
      <c r="AD62" s="780">
        <v>4</v>
      </c>
      <c r="AE62" s="503"/>
      <c r="AF62" s="503">
        <v>1</v>
      </c>
      <c r="AG62" s="503"/>
      <c r="AH62" s="503"/>
      <c r="AI62" s="503">
        <v>1</v>
      </c>
      <c r="AJ62" s="503"/>
      <c r="AK62" s="503"/>
      <c r="AL62" s="503">
        <v>1</v>
      </c>
      <c r="AM62" s="503"/>
      <c r="AN62" s="503"/>
      <c r="AO62" s="503">
        <v>1</v>
      </c>
      <c r="AP62" s="503"/>
    </row>
    <row r="63" spans="2:42" s="727" customFormat="1" ht="73.5" customHeight="1" x14ac:dyDescent="0.25">
      <c r="B63" s="816"/>
      <c r="C63" s="774"/>
      <c r="D63" s="775"/>
      <c r="E63" s="775"/>
      <c r="F63" s="775"/>
      <c r="G63" s="775"/>
      <c r="H63" s="776"/>
      <c r="I63" s="776"/>
      <c r="J63" s="776"/>
      <c r="K63" s="776"/>
      <c r="L63" s="765" t="s">
        <v>2080</v>
      </c>
      <c r="M63" s="777"/>
      <c r="N63" s="778"/>
      <c r="O63" s="778"/>
      <c r="P63" s="778"/>
      <c r="Q63" s="779"/>
      <c r="R63" s="504" t="str">
        <f>'5-CONTROLES'!AB100</f>
        <v>Fuerte</v>
      </c>
      <c r="S63" s="504" t="str">
        <f>'5-CONTROLES'!AC100</f>
        <v>Fuerte</v>
      </c>
      <c r="T63" s="504" t="str">
        <f>'5-CONTROLES'!AD100</f>
        <v>Fuerte</v>
      </c>
      <c r="U63" s="775"/>
      <c r="V63" s="776"/>
      <c r="W63" s="776"/>
      <c r="X63" s="776"/>
      <c r="Y63" s="776"/>
      <c r="Z63" s="768" t="s">
        <v>2327</v>
      </c>
      <c r="AA63" s="665" t="s">
        <v>1740</v>
      </c>
      <c r="AB63" s="665" t="s">
        <v>711</v>
      </c>
      <c r="AC63" s="665" t="s">
        <v>706</v>
      </c>
      <c r="AD63" s="825">
        <v>1</v>
      </c>
      <c r="AE63" s="671"/>
      <c r="AF63" s="671"/>
      <c r="AG63" s="671"/>
      <c r="AH63" s="671">
        <v>1</v>
      </c>
      <c r="AI63" s="503"/>
      <c r="AJ63" s="503"/>
      <c r="AK63" s="503"/>
      <c r="AL63" s="503"/>
      <c r="AM63" s="503"/>
      <c r="AN63" s="503"/>
      <c r="AO63" s="503"/>
      <c r="AP63" s="503"/>
    </row>
    <row r="64" spans="2:42" s="727" customFormat="1" ht="60" customHeight="1" x14ac:dyDescent="0.25">
      <c r="B64" s="816"/>
      <c r="C64" s="774"/>
      <c r="D64" s="775"/>
      <c r="E64" s="775"/>
      <c r="F64" s="775"/>
      <c r="G64" s="775"/>
      <c r="H64" s="776"/>
      <c r="I64" s="776"/>
      <c r="J64" s="776"/>
      <c r="K64" s="776"/>
      <c r="L64" s="788"/>
      <c r="M64" s="777"/>
      <c r="N64" s="778"/>
      <c r="O64" s="778"/>
      <c r="P64" s="778"/>
      <c r="Q64" s="779"/>
      <c r="R64" s="504" t="str">
        <f>'5-CONTROLES'!AB101</f>
        <v>Débil</v>
      </c>
      <c r="S64" s="504">
        <f>'5-CONTROLES'!AC101</f>
        <v>0</v>
      </c>
      <c r="T64" s="504" t="str">
        <f>'5-CONTROLES'!AD101</f>
        <v>Débil</v>
      </c>
      <c r="U64" s="775"/>
      <c r="V64" s="776"/>
      <c r="W64" s="776"/>
      <c r="X64" s="776"/>
      <c r="Y64" s="776"/>
      <c r="Z64" s="765" t="s">
        <v>2328</v>
      </c>
      <c r="AA64" s="784" t="s">
        <v>1088</v>
      </c>
      <c r="AB64" s="785" t="s">
        <v>840</v>
      </c>
      <c r="AC64" s="785" t="s">
        <v>1087</v>
      </c>
      <c r="AD64" s="435">
        <v>4</v>
      </c>
      <c r="AE64" s="451"/>
      <c r="AF64" s="451"/>
      <c r="AG64" s="451">
        <v>1</v>
      </c>
      <c r="AH64" s="451"/>
      <c r="AI64" s="451"/>
      <c r="AJ64" s="451">
        <v>1</v>
      </c>
      <c r="AK64" s="451"/>
      <c r="AL64" s="451"/>
      <c r="AM64" s="451">
        <v>1</v>
      </c>
      <c r="AN64" s="451"/>
      <c r="AO64" s="451"/>
      <c r="AP64" s="451">
        <v>1</v>
      </c>
    </row>
    <row r="65" spans="2:42" s="727" customFormat="1" ht="61.5" customHeight="1" x14ac:dyDescent="0.25">
      <c r="B65" s="816"/>
      <c r="C65" s="774"/>
      <c r="D65" s="775"/>
      <c r="E65" s="775"/>
      <c r="F65" s="775"/>
      <c r="G65" s="775"/>
      <c r="H65" s="776"/>
      <c r="I65" s="776"/>
      <c r="J65" s="776"/>
      <c r="K65" s="776"/>
      <c r="L65" s="768" t="s">
        <v>2081</v>
      </c>
      <c r="M65" s="777"/>
      <c r="N65" s="778"/>
      <c r="O65" s="778"/>
      <c r="P65" s="778"/>
      <c r="Q65" s="779"/>
      <c r="R65" s="504" t="str">
        <f>'5-CONTROLES'!AB102</f>
        <v>Fuerte</v>
      </c>
      <c r="S65" s="504" t="str">
        <f>'5-CONTROLES'!AC102</f>
        <v>Fuerte</v>
      </c>
      <c r="T65" s="504" t="str">
        <f>'5-CONTROLES'!AD102</f>
        <v>Fuerte</v>
      </c>
      <c r="U65" s="775"/>
      <c r="V65" s="776"/>
      <c r="W65" s="776"/>
      <c r="X65" s="776"/>
      <c r="Y65" s="776"/>
      <c r="Z65" s="788"/>
      <c r="AA65" s="789"/>
      <c r="AB65" s="789"/>
      <c r="AC65" s="789"/>
      <c r="AD65" s="436"/>
      <c r="AE65" s="155"/>
      <c r="AF65" s="155"/>
      <c r="AG65" s="155"/>
      <c r="AH65" s="155"/>
      <c r="AI65" s="155"/>
      <c r="AJ65" s="155"/>
      <c r="AK65" s="155"/>
      <c r="AL65" s="155"/>
      <c r="AM65" s="155"/>
      <c r="AN65" s="155"/>
      <c r="AO65" s="155"/>
      <c r="AP65" s="155"/>
    </row>
    <row r="66" spans="2:42" s="727" customFormat="1" ht="75" customHeight="1" x14ac:dyDescent="0.25">
      <c r="B66" s="816"/>
      <c r="C66" s="774"/>
      <c r="D66" s="775"/>
      <c r="E66" s="775"/>
      <c r="F66" s="775"/>
      <c r="G66" s="775"/>
      <c r="H66" s="776"/>
      <c r="I66" s="776"/>
      <c r="J66" s="776"/>
      <c r="K66" s="776"/>
      <c r="L66" s="768" t="s">
        <v>2082</v>
      </c>
      <c r="M66" s="777"/>
      <c r="N66" s="778"/>
      <c r="O66" s="778"/>
      <c r="P66" s="778"/>
      <c r="Q66" s="779"/>
      <c r="R66" s="504" t="str">
        <f>'5-CONTROLES'!AB103</f>
        <v>Fuerte</v>
      </c>
      <c r="S66" s="504" t="str">
        <f>'5-CONTROLES'!AC103</f>
        <v>Fuerte</v>
      </c>
      <c r="T66" s="504" t="str">
        <f>'5-CONTROLES'!AD103</f>
        <v>Fuerte</v>
      </c>
      <c r="U66" s="775"/>
      <c r="V66" s="776"/>
      <c r="W66" s="776"/>
      <c r="X66" s="776"/>
      <c r="Y66" s="776"/>
      <c r="Z66" s="768" t="s">
        <v>2329</v>
      </c>
      <c r="AA66" s="666" t="s">
        <v>1172</v>
      </c>
      <c r="AB66" s="656" t="s">
        <v>842</v>
      </c>
      <c r="AC66" s="656" t="s">
        <v>1741</v>
      </c>
      <c r="AD66" s="780">
        <v>9</v>
      </c>
      <c r="AE66" s="503">
        <v>1</v>
      </c>
      <c r="AF66" s="503">
        <v>1</v>
      </c>
      <c r="AG66" s="503">
        <v>1</v>
      </c>
      <c r="AH66" s="503">
        <v>1</v>
      </c>
      <c r="AI66" s="503">
        <v>1</v>
      </c>
      <c r="AJ66" s="503">
        <v>1</v>
      </c>
      <c r="AK66" s="503">
        <v>1</v>
      </c>
      <c r="AL66" s="503"/>
      <c r="AM66" s="503">
        <v>1</v>
      </c>
      <c r="AN66" s="503">
        <v>1</v>
      </c>
      <c r="AO66" s="503"/>
      <c r="AP66" s="503"/>
    </row>
    <row r="67" spans="2:42" s="727" customFormat="1" ht="63" customHeight="1" x14ac:dyDescent="0.25">
      <c r="B67" s="816"/>
      <c r="C67" s="774"/>
      <c r="D67" s="775"/>
      <c r="E67" s="775"/>
      <c r="F67" s="806"/>
      <c r="G67" s="806"/>
      <c r="H67" s="776"/>
      <c r="I67" s="776"/>
      <c r="J67" s="776"/>
      <c r="K67" s="776"/>
      <c r="L67" s="768" t="s">
        <v>2083</v>
      </c>
      <c r="M67" s="777"/>
      <c r="N67" s="778"/>
      <c r="O67" s="778"/>
      <c r="P67" s="778"/>
      <c r="Q67" s="779"/>
      <c r="R67" s="504" t="str">
        <f>'5-CONTROLES'!AB104</f>
        <v>Moderado</v>
      </c>
      <c r="S67" s="504" t="str">
        <f>'5-CONTROLES'!AC104</f>
        <v>Fuerte</v>
      </c>
      <c r="T67" s="504" t="str">
        <f>'5-CONTROLES'!AD104</f>
        <v>Moderado</v>
      </c>
      <c r="U67" s="775"/>
      <c r="V67" s="776"/>
      <c r="W67" s="776"/>
      <c r="X67" s="776"/>
      <c r="Y67" s="776"/>
      <c r="Z67" s="768" t="s">
        <v>2330</v>
      </c>
      <c r="AA67" s="656" t="s">
        <v>659</v>
      </c>
      <c r="AB67" s="656" t="s">
        <v>598</v>
      </c>
      <c r="AC67" s="656" t="s">
        <v>597</v>
      </c>
      <c r="AD67" s="780">
        <v>1</v>
      </c>
      <c r="AE67" s="503"/>
      <c r="AF67" s="503"/>
      <c r="AG67" s="503"/>
      <c r="AH67" s="503"/>
      <c r="AI67" s="503"/>
      <c r="AJ67" s="503"/>
      <c r="AK67" s="503">
        <v>1</v>
      </c>
      <c r="AL67" s="503"/>
      <c r="AM67" s="503"/>
      <c r="AN67" s="503"/>
      <c r="AO67" s="503"/>
      <c r="AP67" s="503"/>
    </row>
    <row r="68" spans="2:42" s="727" customFormat="1" ht="45" customHeight="1" x14ac:dyDescent="0.25">
      <c r="B68" s="816"/>
      <c r="C68" s="774"/>
      <c r="D68" s="775"/>
      <c r="E68" s="775"/>
      <c r="F68" s="766" t="str">
        <f>'3-IDENTIFICACIÓN DEL RIESGO'!H63</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68" s="766" t="str">
        <f>'3-IDENTIFICACIÓN DEL RIESGO'!L63</f>
        <v>Deterioro de la imagen institucional.</v>
      </c>
      <c r="H68" s="776"/>
      <c r="I68" s="776"/>
      <c r="J68" s="776"/>
      <c r="K68" s="776"/>
      <c r="L68" s="768" t="s">
        <v>2084</v>
      </c>
      <c r="M68" s="777"/>
      <c r="N68" s="778"/>
      <c r="O68" s="778"/>
      <c r="P68" s="778"/>
      <c r="Q68" s="779"/>
      <c r="R68" s="504" t="str">
        <f>'5-CONTROLES'!AB105</f>
        <v>Moderado</v>
      </c>
      <c r="S68" s="504" t="str">
        <f>'5-CONTROLES'!AC105</f>
        <v>Fuerte</v>
      </c>
      <c r="T68" s="504" t="str">
        <f>'5-CONTROLES'!AD105</f>
        <v>Moderado</v>
      </c>
      <c r="U68" s="775"/>
      <c r="V68" s="776"/>
      <c r="W68" s="776"/>
      <c r="X68" s="776"/>
      <c r="Y68" s="776"/>
      <c r="Z68" s="768" t="s">
        <v>2331</v>
      </c>
      <c r="AA68" s="656" t="s">
        <v>1742</v>
      </c>
      <c r="AB68" s="656" t="s">
        <v>843</v>
      </c>
      <c r="AC68" s="665" t="s">
        <v>1197</v>
      </c>
      <c r="AD68" s="780">
        <v>12</v>
      </c>
      <c r="AE68" s="503">
        <v>1</v>
      </c>
      <c r="AF68" s="503">
        <v>1</v>
      </c>
      <c r="AG68" s="503">
        <v>1</v>
      </c>
      <c r="AH68" s="503">
        <v>1</v>
      </c>
      <c r="AI68" s="503">
        <v>1</v>
      </c>
      <c r="AJ68" s="503">
        <v>1</v>
      </c>
      <c r="AK68" s="503">
        <v>1</v>
      </c>
      <c r="AL68" s="503">
        <v>1</v>
      </c>
      <c r="AM68" s="503">
        <v>1</v>
      </c>
      <c r="AN68" s="503">
        <v>1</v>
      </c>
      <c r="AO68" s="503">
        <v>1</v>
      </c>
      <c r="AP68" s="503">
        <v>1</v>
      </c>
    </row>
    <row r="69" spans="2:42" s="727" customFormat="1" ht="58.5" customHeight="1" x14ac:dyDescent="0.25">
      <c r="B69" s="816"/>
      <c r="C69" s="774"/>
      <c r="D69" s="775"/>
      <c r="E69" s="775"/>
      <c r="F69" s="775"/>
      <c r="G69" s="775"/>
      <c r="H69" s="776"/>
      <c r="I69" s="776"/>
      <c r="J69" s="776"/>
      <c r="K69" s="776"/>
      <c r="L69" s="768" t="s">
        <v>2085</v>
      </c>
      <c r="M69" s="777"/>
      <c r="N69" s="778"/>
      <c r="O69" s="778"/>
      <c r="P69" s="778"/>
      <c r="Q69" s="779"/>
      <c r="R69" s="504" t="str">
        <f>'5-CONTROLES'!AB106</f>
        <v>Fuerte</v>
      </c>
      <c r="S69" s="504" t="str">
        <f>'5-CONTROLES'!AC106</f>
        <v>Fuerte</v>
      </c>
      <c r="T69" s="504" t="str">
        <f>'5-CONTROLES'!AD106</f>
        <v>Fuerte</v>
      </c>
      <c r="U69" s="775"/>
      <c r="V69" s="776"/>
      <c r="W69" s="776"/>
      <c r="X69" s="776"/>
      <c r="Y69" s="776"/>
      <c r="Z69" s="768" t="s">
        <v>2332</v>
      </c>
      <c r="AA69" s="517" t="s">
        <v>1946</v>
      </c>
      <c r="AB69" s="656" t="s">
        <v>844</v>
      </c>
      <c r="AC69" s="656" t="s">
        <v>1947</v>
      </c>
      <c r="AD69" s="780">
        <v>1</v>
      </c>
      <c r="AE69" s="503"/>
      <c r="AF69" s="503"/>
      <c r="AG69" s="503"/>
      <c r="AH69" s="503"/>
      <c r="AI69" s="503"/>
      <c r="AJ69" s="503"/>
      <c r="AK69" s="503">
        <v>1</v>
      </c>
      <c r="AL69" s="503"/>
      <c r="AM69" s="503"/>
      <c r="AN69" s="503"/>
      <c r="AO69" s="503"/>
      <c r="AP69" s="503"/>
    </row>
    <row r="70" spans="2:42" s="727" customFormat="1" ht="81" customHeight="1" x14ac:dyDescent="0.25">
      <c r="B70" s="816"/>
      <c r="C70" s="774"/>
      <c r="D70" s="775"/>
      <c r="E70" s="775"/>
      <c r="F70" s="775"/>
      <c r="G70" s="775"/>
      <c r="H70" s="776"/>
      <c r="I70" s="776"/>
      <c r="J70" s="776"/>
      <c r="K70" s="776"/>
      <c r="L70" s="768" t="s">
        <v>2086</v>
      </c>
      <c r="M70" s="777"/>
      <c r="N70" s="778"/>
      <c r="O70" s="778"/>
      <c r="P70" s="778"/>
      <c r="Q70" s="779"/>
      <c r="R70" s="504" t="str">
        <f>'5-CONTROLES'!AB107</f>
        <v>Fuerte</v>
      </c>
      <c r="S70" s="504" t="str">
        <f>'5-CONTROLES'!AC107</f>
        <v>Fuerte</v>
      </c>
      <c r="T70" s="504" t="str">
        <f>'5-CONTROLES'!AD107</f>
        <v>Fuerte</v>
      </c>
      <c r="U70" s="775"/>
      <c r="V70" s="776"/>
      <c r="W70" s="776"/>
      <c r="X70" s="776"/>
      <c r="Y70" s="776"/>
      <c r="Z70" s="768" t="s">
        <v>2333</v>
      </c>
      <c r="AA70" s="656" t="s">
        <v>1743</v>
      </c>
      <c r="AB70" s="656" t="s">
        <v>602</v>
      </c>
      <c r="AC70" s="656" t="s">
        <v>1744</v>
      </c>
      <c r="AD70" s="826">
        <f>+AG70+AJ70+AM70+AP70</f>
        <v>4</v>
      </c>
      <c r="AE70" s="781"/>
      <c r="AF70" s="781"/>
      <c r="AG70" s="827" t="s">
        <v>660</v>
      </c>
      <c r="AH70" s="781"/>
      <c r="AI70" s="781"/>
      <c r="AJ70" s="827" t="s">
        <v>660</v>
      </c>
      <c r="AK70" s="781"/>
      <c r="AL70" s="781"/>
      <c r="AM70" s="827" t="s">
        <v>660</v>
      </c>
      <c r="AN70" s="781"/>
      <c r="AO70" s="781"/>
      <c r="AP70" s="827" t="s">
        <v>660</v>
      </c>
    </row>
    <row r="71" spans="2:42" s="727" customFormat="1" ht="58.5" customHeight="1" x14ac:dyDescent="0.25">
      <c r="B71" s="816"/>
      <c r="C71" s="774"/>
      <c r="D71" s="775"/>
      <c r="E71" s="775"/>
      <c r="F71" s="775"/>
      <c r="G71" s="775"/>
      <c r="H71" s="776"/>
      <c r="I71" s="776"/>
      <c r="J71" s="776"/>
      <c r="K71" s="776"/>
      <c r="L71" s="768" t="s">
        <v>2087</v>
      </c>
      <c r="M71" s="777"/>
      <c r="N71" s="778"/>
      <c r="O71" s="778"/>
      <c r="P71" s="778"/>
      <c r="Q71" s="779"/>
      <c r="R71" s="504" t="str">
        <f>'5-CONTROLES'!AB108</f>
        <v>Fuerte</v>
      </c>
      <c r="S71" s="504" t="str">
        <f>'5-CONTROLES'!AC108</f>
        <v>Fuerte</v>
      </c>
      <c r="T71" s="504" t="str">
        <f>'5-CONTROLES'!AD108</f>
        <v>Fuerte</v>
      </c>
      <c r="U71" s="775"/>
      <c r="V71" s="776"/>
      <c r="W71" s="776"/>
      <c r="X71" s="776"/>
      <c r="Y71" s="776"/>
      <c r="Z71" s="768" t="s">
        <v>2334</v>
      </c>
      <c r="AA71" s="656" t="s">
        <v>1745</v>
      </c>
      <c r="AB71" s="656" t="s">
        <v>845</v>
      </c>
      <c r="AC71" s="656" t="s">
        <v>1746</v>
      </c>
      <c r="AD71" s="828">
        <v>3</v>
      </c>
      <c r="AE71" s="781"/>
      <c r="AF71" s="781"/>
      <c r="AG71" s="827"/>
      <c r="AH71" s="792">
        <v>1</v>
      </c>
      <c r="AI71" s="781"/>
      <c r="AJ71" s="827"/>
      <c r="AK71" s="781"/>
      <c r="AL71" s="792">
        <v>1</v>
      </c>
      <c r="AM71" s="827"/>
      <c r="AN71" s="781"/>
      <c r="AO71" s="781"/>
      <c r="AP71" s="827" t="s">
        <v>660</v>
      </c>
    </row>
    <row r="72" spans="2:42" s="727" customFormat="1" ht="81" customHeight="1" x14ac:dyDescent="0.25">
      <c r="B72" s="816"/>
      <c r="C72" s="774"/>
      <c r="D72" s="775"/>
      <c r="E72" s="775"/>
      <c r="F72" s="775"/>
      <c r="G72" s="775"/>
      <c r="H72" s="776"/>
      <c r="I72" s="776"/>
      <c r="J72" s="776"/>
      <c r="K72" s="776"/>
      <c r="L72" s="768" t="s">
        <v>2088</v>
      </c>
      <c r="M72" s="777"/>
      <c r="N72" s="778"/>
      <c r="O72" s="778"/>
      <c r="P72" s="778"/>
      <c r="Q72" s="779"/>
      <c r="R72" s="504" t="str">
        <f>'5-CONTROLES'!AB109</f>
        <v>Fuerte</v>
      </c>
      <c r="S72" s="504" t="str">
        <f>'5-CONTROLES'!AC109</f>
        <v>Fuerte</v>
      </c>
      <c r="T72" s="504" t="str">
        <f>'5-CONTROLES'!AD109</f>
        <v>Fuerte</v>
      </c>
      <c r="U72" s="775"/>
      <c r="V72" s="776"/>
      <c r="W72" s="776"/>
      <c r="X72" s="776"/>
      <c r="Y72" s="776"/>
      <c r="Z72" s="768" t="s">
        <v>2335</v>
      </c>
      <c r="AA72" s="656" t="s">
        <v>1747</v>
      </c>
      <c r="AB72" s="656" t="s">
        <v>662</v>
      </c>
      <c r="AC72" s="656" t="s">
        <v>661</v>
      </c>
      <c r="AD72" s="780">
        <v>2</v>
      </c>
      <c r="AE72" s="503"/>
      <c r="AF72" s="503"/>
      <c r="AG72" s="503"/>
      <c r="AH72" s="503">
        <v>1</v>
      </c>
      <c r="AI72" s="503"/>
      <c r="AJ72" s="503"/>
      <c r="AK72" s="503"/>
      <c r="AL72" s="503">
        <v>1</v>
      </c>
      <c r="AM72" s="516"/>
      <c r="AN72" s="516"/>
      <c r="AO72" s="516"/>
      <c r="AP72" s="516"/>
    </row>
    <row r="73" spans="2:42" s="727" customFormat="1" ht="73.5" customHeight="1" x14ac:dyDescent="0.25">
      <c r="B73" s="816"/>
      <c r="C73" s="774"/>
      <c r="D73" s="775"/>
      <c r="E73" s="775"/>
      <c r="F73" s="775"/>
      <c r="G73" s="775"/>
      <c r="H73" s="776"/>
      <c r="I73" s="776"/>
      <c r="J73" s="776"/>
      <c r="K73" s="776"/>
      <c r="L73" s="768" t="s">
        <v>2089</v>
      </c>
      <c r="M73" s="777"/>
      <c r="N73" s="778"/>
      <c r="O73" s="778"/>
      <c r="P73" s="778"/>
      <c r="Q73" s="779"/>
      <c r="R73" s="504" t="str">
        <f>'5-CONTROLES'!AB110</f>
        <v>Fuerte</v>
      </c>
      <c r="S73" s="504" t="str">
        <f>'5-CONTROLES'!AC110</f>
        <v>Fuerte</v>
      </c>
      <c r="T73" s="504" t="str">
        <f>'5-CONTROLES'!AD110</f>
        <v>Fuerte</v>
      </c>
      <c r="U73" s="775"/>
      <c r="V73" s="776"/>
      <c r="W73" s="776"/>
      <c r="X73" s="776"/>
      <c r="Y73" s="776"/>
      <c r="Z73" s="768" t="s">
        <v>2336</v>
      </c>
      <c r="AA73" s="656" t="s">
        <v>1748</v>
      </c>
      <c r="AB73" s="656" t="s">
        <v>846</v>
      </c>
      <c r="AC73" s="656" t="s">
        <v>661</v>
      </c>
      <c r="AD73" s="780">
        <v>4</v>
      </c>
      <c r="AE73" s="503">
        <v>1</v>
      </c>
      <c r="AF73" s="503"/>
      <c r="AG73" s="503"/>
      <c r="AH73" s="503">
        <v>1</v>
      </c>
      <c r="AI73" s="503"/>
      <c r="AJ73" s="503"/>
      <c r="AK73" s="503">
        <v>1</v>
      </c>
      <c r="AL73" s="503"/>
      <c r="AM73" s="503"/>
      <c r="AN73" s="503">
        <v>1</v>
      </c>
      <c r="AO73" s="503"/>
      <c r="AP73" s="503"/>
    </row>
    <row r="74" spans="2:42" s="727" customFormat="1" ht="70.5" customHeight="1" x14ac:dyDescent="0.25">
      <c r="B74" s="816"/>
      <c r="C74" s="774"/>
      <c r="D74" s="775"/>
      <c r="E74" s="775"/>
      <c r="F74" s="775"/>
      <c r="G74" s="775"/>
      <c r="H74" s="776"/>
      <c r="I74" s="776"/>
      <c r="J74" s="776"/>
      <c r="K74" s="776"/>
      <c r="L74" s="768" t="s">
        <v>2090</v>
      </c>
      <c r="M74" s="777"/>
      <c r="N74" s="778"/>
      <c r="O74" s="778"/>
      <c r="P74" s="778"/>
      <c r="Q74" s="779"/>
      <c r="R74" s="504" t="str">
        <f>'5-CONTROLES'!AB111</f>
        <v>Débil</v>
      </c>
      <c r="S74" s="504" t="str">
        <f>'5-CONTROLES'!AC111</f>
        <v>Débil</v>
      </c>
      <c r="T74" s="504" t="str">
        <f>'5-CONTROLES'!AD111</f>
        <v>Débil</v>
      </c>
      <c r="U74" s="775"/>
      <c r="V74" s="776"/>
      <c r="W74" s="776"/>
      <c r="X74" s="776"/>
      <c r="Y74" s="776"/>
      <c r="Z74" s="768" t="s">
        <v>2337</v>
      </c>
      <c r="AA74" s="665" t="s">
        <v>1740</v>
      </c>
      <c r="AB74" s="665" t="s">
        <v>963</v>
      </c>
      <c r="AC74" s="665" t="s">
        <v>706</v>
      </c>
      <c r="AD74" s="825">
        <v>1</v>
      </c>
      <c r="AE74" s="671"/>
      <c r="AF74" s="671"/>
      <c r="AG74" s="671"/>
      <c r="AH74" s="671">
        <v>1</v>
      </c>
      <c r="AI74" s="503"/>
      <c r="AJ74" s="503"/>
      <c r="AK74" s="503"/>
      <c r="AL74" s="503"/>
      <c r="AM74" s="503"/>
      <c r="AN74" s="503"/>
      <c r="AO74" s="503"/>
      <c r="AP74" s="503"/>
    </row>
    <row r="75" spans="2:42" s="727" customFormat="1" ht="99" customHeight="1" x14ac:dyDescent="0.25">
      <c r="B75" s="816"/>
      <c r="C75" s="774"/>
      <c r="D75" s="775"/>
      <c r="E75" s="775"/>
      <c r="F75" s="775"/>
      <c r="G75" s="775"/>
      <c r="H75" s="776"/>
      <c r="I75" s="776"/>
      <c r="J75" s="776"/>
      <c r="K75" s="776"/>
      <c r="L75" s="768" t="s">
        <v>2091</v>
      </c>
      <c r="M75" s="777"/>
      <c r="N75" s="778"/>
      <c r="O75" s="778"/>
      <c r="P75" s="778"/>
      <c r="Q75" s="779"/>
      <c r="R75" s="504" t="str">
        <f>'5-CONTROLES'!AB112</f>
        <v>Fuerte</v>
      </c>
      <c r="S75" s="504" t="str">
        <f>'5-CONTROLES'!AC112</f>
        <v>Fuerte</v>
      </c>
      <c r="T75" s="504" t="str">
        <f>'5-CONTROLES'!AD112</f>
        <v>Fuerte</v>
      </c>
      <c r="U75" s="775"/>
      <c r="V75" s="776"/>
      <c r="W75" s="776"/>
      <c r="X75" s="776"/>
      <c r="Y75" s="776"/>
      <c r="Z75" s="768" t="s">
        <v>2338</v>
      </c>
      <c r="AA75" s="666" t="s">
        <v>664</v>
      </c>
      <c r="AB75" s="656" t="s">
        <v>848</v>
      </c>
      <c r="AC75" s="824" t="s">
        <v>665</v>
      </c>
      <c r="AD75" s="825">
        <v>1</v>
      </c>
      <c r="AE75" s="503"/>
      <c r="AF75" s="503"/>
      <c r="AG75" s="503"/>
      <c r="AH75" s="503"/>
      <c r="AI75" s="503"/>
      <c r="AJ75" s="503"/>
      <c r="AK75" s="503"/>
      <c r="AL75" s="503"/>
      <c r="AM75" s="503"/>
      <c r="AN75" s="503"/>
      <c r="AO75" s="503"/>
      <c r="AP75" s="671">
        <v>1</v>
      </c>
    </row>
    <row r="76" spans="2:42" s="727" customFormat="1" ht="54" customHeight="1" x14ac:dyDescent="0.25">
      <c r="B76" s="816"/>
      <c r="C76" s="774"/>
      <c r="D76" s="775"/>
      <c r="E76" s="775"/>
      <c r="F76" s="775"/>
      <c r="G76" s="775"/>
      <c r="H76" s="776"/>
      <c r="I76" s="776"/>
      <c r="J76" s="776"/>
      <c r="K76" s="776"/>
      <c r="L76" s="768" t="s">
        <v>2092</v>
      </c>
      <c r="M76" s="777"/>
      <c r="N76" s="778"/>
      <c r="O76" s="778"/>
      <c r="P76" s="778"/>
      <c r="Q76" s="779"/>
      <c r="R76" s="504" t="str">
        <f>'5-CONTROLES'!AB113</f>
        <v>Moderado</v>
      </c>
      <c r="S76" s="504" t="str">
        <f>'5-CONTROLES'!AC113</f>
        <v>Fuerte</v>
      </c>
      <c r="T76" s="504" t="str">
        <f>'5-CONTROLES'!AD113</f>
        <v>Moderado</v>
      </c>
      <c r="U76" s="775"/>
      <c r="V76" s="776"/>
      <c r="W76" s="776"/>
      <c r="X76" s="776"/>
      <c r="Y76" s="776"/>
      <c r="Z76" s="768" t="s">
        <v>2339</v>
      </c>
      <c r="AA76" s="665" t="s">
        <v>1893</v>
      </c>
      <c r="AB76" s="656" t="s">
        <v>849</v>
      </c>
      <c r="AC76" s="656" t="s">
        <v>1894</v>
      </c>
      <c r="AD76" s="829">
        <v>2</v>
      </c>
      <c r="AE76" s="516"/>
      <c r="AF76" s="516"/>
      <c r="AG76" s="516"/>
      <c r="AH76" s="516"/>
      <c r="AI76" s="516">
        <v>1</v>
      </c>
      <c r="AJ76" s="516"/>
      <c r="AK76" s="516"/>
      <c r="AL76" s="516"/>
      <c r="AM76" s="516">
        <v>1</v>
      </c>
      <c r="AN76" s="516"/>
      <c r="AO76" s="516"/>
      <c r="AP76" s="516"/>
    </row>
    <row r="77" spans="2:42" s="727" customFormat="1" ht="69" customHeight="1" x14ac:dyDescent="0.25">
      <c r="B77" s="816"/>
      <c r="C77" s="774"/>
      <c r="D77" s="775"/>
      <c r="E77" s="775"/>
      <c r="F77" s="775"/>
      <c r="G77" s="775"/>
      <c r="H77" s="776"/>
      <c r="I77" s="776"/>
      <c r="J77" s="776"/>
      <c r="K77" s="776"/>
      <c r="L77" s="768" t="s">
        <v>2093</v>
      </c>
      <c r="M77" s="777"/>
      <c r="N77" s="778"/>
      <c r="O77" s="778"/>
      <c r="P77" s="778"/>
      <c r="Q77" s="779"/>
      <c r="R77" s="504" t="str">
        <f>'5-CONTROLES'!AB114</f>
        <v>Fuerte</v>
      </c>
      <c r="S77" s="504" t="str">
        <f>'5-CONTROLES'!AC114</f>
        <v>Fuerte</v>
      </c>
      <c r="T77" s="504" t="str">
        <f>'5-CONTROLES'!AD114</f>
        <v>Fuerte</v>
      </c>
      <c r="U77" s="775"/>
      <c r="V77" s="776"/>
      <c r="W77" s="776"/>
      <c r="X77" s="776"/>
      <c r="Y77" s="776"/>
      <c r="Z77" s="768" t="s">
        <v>2340</v>
      </c>
      <c r="AA77" s="666" t="s">
        <v>1749</v>
      </c>
      <c r="AB77" s="666" t="s">
        <v>1072</v>
      </c>
      <c r="AC77" s="830" t="s">
        <v>1073</v>
      </c>
      <c r="AD77" s="831">
        <v>2</v>
      </c>
      <c r="AE77" s="832"/>
      <c r="AF77" s="832"/>
      <c r="AG77" s="832"/>
      <c r="AH77" s="832">
        <v>1</v>
      </c>
      <c r="AI77" s="832"/>
      <c r="AJ77" s="832"/>
      <c r="AK77" s="832"/>
      <c r="AL77" s="832"/>
      <c r="AM77" s="832"/>
      <c r="AN77" s="832">
        <v>1</v>
      </c>
      <c r="AO77" s="516"/>
      <c r="AP77" s="516"/>
    </row>
    <row r="78" spans="2:42" s="727" customFormat="1" ht="79.5" customHeight="1" x14ac:dyDescent="0.25">
      <c r="B78" s="816"/>
      <c r="C78" s="774"/>
      <c r="D78" s="775"/>
      <c r="E78" s="775"/>
      <c r="F78" s="775"/>
      <c r="G78" s="775"/>
      <c r="H78" s="776"/>
      <c r="I78" s="776"/>
      <c r="J78" s="776"/>
      <c r="K78" s="776"/>
      <c r="L78" s="768" t="s">
        <v>2094</v>
      </c>
      <c r="M78" s="777"/>
      <c r="N78" s="778"/>
      <c r="O78" s="778"/>
      <c r="P78" s="778"/>
      <c r="Q78" s="779"/>
      <c r="R78" s="504" t="str">
        <f>'5-CONTROLES'!AB115</f>
        <v>Fuerte</v>
      </c>
      <c r="S78" s="504" t="str">
        <f>'5-CONTROLES'!AC115</f>
        <v>Fuerte</v>
      </c>
      <c r="T78" s="504" t="str">
        <f>'5-CONTROLES'!AD115</f>
        <v>Fuerte</v>
      </c>
      <c r="U78" s="775"/>
      <c r="V78" s="776"/>
      <c r="W78" s="776"/>
      <c r="X78" s="776"/>
      <c r="Y78" s="776"/>
      <c r="Z78" s="768" t="s">
        <v>2341</v>
      </c>
      <c r="AA78" s="666" t="s">
        <v>605</v>
      </c>
      <c r="AB78" s="666" t="s">
        <v>1095</v>
      </c>
      <c r="AC78" s="666" t="s">
        <v>1098</v>
      </c>
      <c r="AD78" s="782">
        <v>2</v>
      </c>
      <c r="AE78" s="781"/>
      <c r="AF78" s="783">
        <v>1</v>
      </c>
      <c r="AG78" s="783"/>
      <c r="AH78" s="781"/>
      <c r="AI78" s="781"/>
      <c r="AJ78" s="781"/>
      <c r="AK78" s="783">
        <v>1</v>
      </c>
      <c r="AL78" s="516"/>
      <c r="AM78" s="516"/>
      <c r="AN78" s="516"/>
      <c r="AO78" s="516"/>
      <c r="AP78" s="516"/>
    </row>
    <row r="79" spans="2:42" s="727" customFormat="1" ht="51.75" customHeight="1" x14ac:dyDescent="0.25">
      <c r="B79" s="816"/>
      <c r="C79" s="774"/>
      <c r="D79" s="775"/>
      <c r="E79" s="775"/>
      <c r="F79" s="775"/>
      <c r="G79" s="775"/>
      <c r="H79" s="776"/>
      <c r="I79" s="776"/>
      <c r="J79" s="776"/>
      <c r="K79" s="776"/>
      <c r="L79" s="768" t="s">
        <v>2095</v>
      </c>
      <c r="M79" s="777"/>
      <c r="N79" s="778"/>
      <c r="O79" s="778"/>
      <c r="P79" s="778"/>
      <c r="Q79" s="779"/>
      <c r="R79" s="504" t="str">
        <f>'5-CONTROLES'!AB116</f>
        <v>Fuerte</v>
      </c>
      <c r="S79" s="504" t="str">
        <f>'5-CONTROLES'!AC116</f>
        <v>Fuerte</v>
      </c>
      <c r="T79" s="504" t="str">
        <f>'5-CONTROLES'!AD116</f>
        <v>Fuerte</v>
      </c>
      <c r="U79" s="775"/>
      <c r="V79" s="776"/>
      <c r="W79" s="776"/>
      <c r="X79" s="776"/>
      <c r="Y79" s="776"/>
      <c r="Z79" s="768" t="s">
        <v>2342</v>
      </c>
      <c r="AA79" s="656" t="s">
        <v>1841</v>
      </c>
      <c r="AB79" s="656" t="s">
        <v>851</v>
      </c>
      <c r="AC79" s="656" t="s">
        <v>1379</v>
      </c>
      <c r="AD79" s="782">
        <v>4</v>
      </c>
      <c r="AE79" s="781"/>
      <c r="AF79" s="783"/>
      <c r="AG79" s="783">
        <v>1</v>
      </c>
      <c r="AH79" s="781"/>
      <c r="AI79" s="781"/>
      <c r="AJ79" s="783">
        <v>1</v>
      </c>
      <c r="AK79" s="781"/>
      <c r="AL79" s="503"/>
      <c r="AM79" s="503">
        <v>1</v>
      </c>
      <c r="AN79" s="503"/>
      <c r="AO79" s="503"/>
      <c r="AP79" s="503">
        <v>1</v>
      </c>
    </row>
    <row r="80" spans="2:42" s="727" customFormat="1" ht="58.5" customHeight="1" x14ac:dyDescent="0.25">
      <c r="B80" s="816"/>
      <c r="C80" s="774"/>
      <c r="D80" s="775"/>
      <c r="E80" s="775"/>
      <c r="F80" s="775"/>
      <c r="G80" s="775"/>
      <c r="H80" s="776"/>
      <c r="I80" s="776"/>
      <c r="J80" s="776"/>
      <c r="K80" s="776"/>
      <c r="L80" s="765" t="s">
        <v>2096</v>
      </c>
      <c r="M80" s="777"/>
      <c r="N80" s="778"/>
      <c r="O80" s="778"/>
      <c r="P80" s="778"/>
      <c r="Q80" s="779"/>
      <c r="R80" s="504" t="str">
        <f>'5-CONTROLES'!AB117</f>
        <v>Moderado</v>
      </c>
      <c r="S80" s="504" t="str">
        <f>'5-CONTROLES'!AC117</f>
        <v>Fuerte</v>
      </c>
      <c r="T80" s="504" t="str">
        <f>'5-CONTROLES'!AD117</f>
        <v>Moderado</v>
      </c>
      <c r="U80" s="775"/>
      <c r="V80" s="776"/>
      <c r="W80" s="776"/>
      <c r="X80" s="776"/>
      <c r="Y80" s="776"/>
      <c r="Z80" s="765" t="s">
        <v>2343</v>
      </c>
      <c r="AA80" s="833" t="s">
        <v>632</v>
      </c>
      <c r="AB80" s="833" t="s">
        <v>980</v>
      </c>
      <c r="AC80" s="833" t="s">
        <v>981</v>
      </c>
      <c r="AD80" s="834">
        <v>2</v>
      </c>
      <c r="AE80" s="835">
        <v>1</v>
      </c>
      <c r="AF80" s="835"/>
      <c r="AG80" s="835"/>
      <c r="AH80" s="835"/>
      <c r="AI80" s="835"/>
      <c r="AJ80" s="835">
        <v>1</v>
      </c>
      <c r="AK80" s="836"/>
      <c r="AL80" s="836"/>
      <c r="AM80" s="836"/>
      <c r="AN80" s="836"/>
      <c r="AO80" s="836"/>
      <c r="AP80" s="836"/>
    </row>
    <row r="81" spans="2:42" s="727" customFormat="1" ht="36" customHeight="1" x14ac:dyDescent="0.25">
      <c r="B81" s="816"/>
      <c r="C81" s="774"/>
      <c r="D81" s="775"/>
      <c r="E81" s="775"/>
      <c r="F81" s="775"/>
      <c r="G81" s="775"/>
      <c r="H81" s="776"/>
      <c r="I81" s="776"/>
      <c r="J81" s="776"/>
      <c r="K81" s="776"/>
      <c r="L81" s="788"/>
      <c r="M81" s="777"/>
      <c r="N81" s="778"/>
      <c r="O81" s="778"/>
      <c r="P81" s="778"/>
      <c r="Q81" s="779"/>
      <c r="R81" s="504" t="str">
        <f>'5-CONTROLES'!AB118</f>
        <v>Débil</v>
      </c>
      <c r="S81" s="504">
        <f>'5-CONTROLES'!AC118</f>
        <v>0</v>
      </c>
      <c r="T81" s="504" t="str">
        <f>'5-CONTROLES'!AD118</f>
        <v>Débil</v>
      </c>
      <c r="U81" s="775"/>
      <c r="V81" s="776"/>
      <c r="W81" s="776"/>
      <c r="X81" s="776"/>
      <c r="Y81" s="776"/>
      <c r="Z81" s="788"/>
      <c r="AA81" s="789"/>
      <c r="AB81" s="789"/>
      <c r="AC81" s="789"/>
      <c r="AD81" s="837"/>
      <c r="AE81" s="838"/>
      <c r="AF81" s="838"/>
      <c r="AG81" s="838"/>
      <c r="AH81" s="838"/>
      <c r="AI81" s="838"/>
      <c r="AJ81" s="838"/>
      <c r="AK81" s="839"/>
      <c r="AL81" s="839"/>
      <c r="AM81" s="839"/>
      <c r="AN81" s="839"/>
      <c r="AO81" s="839"/>
      <c r="AP81" s="839"/>
    </row>
    <row r="82" spans="2:42" s="727" customFormat="1" ht="58.5" customHeight="1" x14ac:dyDescent="0.25">
      <c r="B82" s="816"/>
      <c r="C82" s="774"/>
      <c r="D82" s="775"/>
      <c r="E82" s="775"/>
      <c r="F82" s="775"/>
      <c r="G82" s="775"/>
      <c r="H82" s="776"/>
      <c r="I82" s="776"/>
      <c r="J82" s="776"/>
      <c r="K82" s="776"/>
      <c r="L82" s="768" t="s">
        <v>2097</v>
      </c>
      <c r="M82" s="777"/>
      <c r="N82" s="778"/>
      <c r="O82" s="778"/>
      <c r="P82" s="778"/>
      <c r="Q82" s="779"/>
      <c r="R82" s="504" t="str">
        <f>'5-CONTROLES'!AB119</f>
        <v>Fuerte</v>
      </c>
      <c r="S82" s="504" t="str">
        <f>'5-CONTROLES'!AC119</f>
        <v>Fuerte</v>
      </c>
      <c r="T82" s="504" t="str">
        <f>'5-CONTROLES'!AD119</f>
        <v>Fuerte</v>
      </c>
      <c r="U82" s="775"/>
      <c r="V82" s="776"/>
      <c r="W82" s="776"/>
      <c r="X82" s="776"/>
      <c r="Y82" s="776"/>
      <c r="Z82" s="768" t="s">
        <v>2344</v>
      </c>
      <c r="AA82" s="656" t="s">
        <v>1750</v>
      </c>
      <c r="AB82" s="656" t="s">
        <v>663</v>
      </c>
      <c r="AC82" s="656" t="s">
        <v>1751</v>
      </c>
      <c r="AD82" s="780">
        <v>4</v>
      </c>
      <c r="AE82" s="503"/>
      <c r="AF82" s="503"/>
      <c r="AG82" s="503">
        <v>1</v>
      </c>
      <c r="AH82" s="503"/>
      <c r="AI82" s="503"/>
      <c r="AJ82" s="503">
        <v>1</v>
      </c>
      <c r="AK82" s="503"/>
      <c r="AL82" s="503"/>
      <c r="AM82" s="503">
        <v>1</v>
      </c>
      <c r="AN82" s="503"/>
      <c r="AO82" s="503"/>
      <c r="AP82" s="503">
        <v>1</v>
      </c>
    </row>
    <row r="83" spans="2:42" s="727" customFormat="1" ht="67.5" customHeight="1" x14ac:dyDescent="0.25">
      <c r="B83" s="816"/>
      <c r="C83" s="774"/>
      <c r="D83" s="775"/>
      <c r="E83" s="775"/>
      <c r="F83" s="775"/>
      <c r="G83" s="775"/>
      <c r="H83" s="776"/>
      <c r="I83" s="776"/>
      <c r="J83" s="776"/>
      <c r="K83" s="776"/>
      <c r="L83" s="768" t="s">
        <v>2098</v>
      </c>
      <c r="M83" s="777"/>
      <c r="N83" s="778"/>
      <c r="O83" s="778"/>
      <c r="P83" s="778"/>
      <c r="Q83" s="779"/>
      <c r="R83" s="504" t="str">
        <f>'5-CONTROLES'!AB120</f>
        <v>Moderado</v>
      </c>
      <c r="S83" s="504" t="str">
        <f>'5-CONTROLES'!AC120</f>
        <v>Moderado</v>
      </c>
      <c r="T83" s="504" t="str">
        <f>'5-CONTROLES'!AD120</f>
        <v>Moderado</v>
      </c>
      <c r="U83" s="775"/>
      <c r="V83" s="776"/>
      <c r="W83" s="776"/>
      <c r="X83" s="776"/>
      <c r="Y83" s="776"/>
      <c r="Z83" s="768" t="s">
        <v>2345</v>
      </c>
      <c r="AA83" s="656" t="s">
        <v>1752</v>
      </c>
      <c r="AB83" s="656" t="s">
        <v>1753</v>
      </c>
      <c r="AC83" s="656" t="s">
        <v>824</v>
      </c>
      <c r="AD83" s="780">
        <v>2</v>
      </c>
      <c r="AE83" s="503"/>
      <c r="AF83" s="503"/>
      <c r="AG83" s="503"/>
      <c r="AH83" s="503"/>
      <c r="AI83" s="503">
        <v>1</v>
      </c>
      <c r="AJ83" s="503"/>
      <c r="AK83" s="503"/>
      <c r="AL83" s="503">
        <v>1</v>
      </c>
      <c r="AM83" s="516"/>
      <c r="AN83" s="516"/>
      <c r="AO83" s="516"/>
      <c r="AP83" s="516"/>
    </row>
    <row r="84" spans="2:42" s="727" customFormat="1" ht="54" customHeight="1" x14ac:dyDescent="0.25">
      <c r="B84" s="816"/>
      <c r="C84" s="774"/>
      <c r="D84" s="775"/>
      <c r="E84" s="775"/>
      <c r="F84" s="775"/>
      <c r="G84" s="775"/>
      <c r="H84" s="776"/>
      <c r="I84" s="776"/>
      <c r="J84" s="776"/>
      <c r="K84" s="776"/>
      <c r="L84" s="765" t="s">
        <v>2099</v>
      </c>
      <c r="M84" s="777"/>
      <c r="N84" s="778"/>
      <c r="O84" s="778"/>
      <c r="P84" s="778"/>
      <c r="Q84" s="779"/>
      <c r="R84" s="504" t="str">
        <f>'5-CONTROLES'!AB121</f>
        <v>Moderado</v>
      </c>
      <c r="S84" s="504" t="str">
        <f>'5-CONTROLES'!AC121</f>
        <v>Fuerte</v>
      </c>
      <c r="T84" s="504" t="str">
        <f>'5-CONTROLES'!AD121</f>
        <v>Moderado</v>
      </c>
      <c r="U84" s="775"/>
      <c r="V84" s="776"/>
      <c r="W84" s="776"/>
      <c r="X84" s="776"/>
      <c r="Y84" s="776"/>
      <c r="Z84" s="765" t="s">
        <v>2346</v>
      </c>
      <c r="AA84" s="785" t="s">
        <v>1737</v>
      </c>
      <c r="AB84" s="785" t="s">
        <v>854</v>
      </c>
      <c r="AC84" s="785" t="s">
        <v>654</v>
      </c>
      <c r="AD84" s="435">
        <v>12</v>
      </c>
      <c r="AE84" s="451">
        <v>1</v>
      </c>
      <c r="AF84" s="451">
        <v>1</v>
      </c>
      <c r="AG84" s="451">
        <v>1</v>
      </c>
      <c r="AH84" s="451">
        <v>1</v>
      </c>
      <c r="AI84" s="451">
        <v>1</v>
      </c>
      <c r="AJ84" s="451">
        <v>1</v>
      </c>
      <c r="AK84" s="451">
        <v>1</v>
      </c>
      <c r="AL84" s="451">
        <v>1</v>
      </c>
      <c r="AM84" s="451">
        <v>1</v>
      </c>
      <c r="AN84" s="451">
        <v>1</v>
      </c>
      <c r="AO84" s="451">
        <v>1</v>
      </c>
      <c r="AP84" s="451">
        <v>1</v>
      </c>
    </row>
    <row r="85" spans="2:42" s="727" customFormat="1" ht="67.5" customHeight="1" x14ac:dyDescent="0.25">
      <c r="B85" s="816"/>
      <c r="C85" s="774"/>
      <c r="D85" s="775"/>
      <c r="E85" s="775"/>
      <c r="F85" s="775"/>
      <c r="G85" s="775"/>
      <c r="H85" s="776"/>
      <c r="I85" s="776"/>
      <c r="J85" s="776"/>
      <c r="K85" s="776"/>
      <c r="L85" s="789"/>
      <c r="M85" s="808"/>
      <c r="N85" s="809"/>
      <c r="O85" s="809"/>
      <c r="P85" s="809"/>
      <c r="Q85" s="810"/>
      <c r="R85" s="504" t="str">
        <f>'5-CONTROLES'!AB122</f>
        <v>Débil</v>
      </c>
      <c r="S85" s="504">
        <f>'5-CONTROLES'!AC122</f>
        <v>0</v>
      </c>
      <c r="T85" s="504" t="str">
        <f>'5-CONTROLES'!AD122</f>
        <v>Débil</v>
      </c>
      <c r="U85" s="775"/>
      <c r="V85" s="776"/>
      <c r="W85" s="776"/>
      <c r="X85" s="776"/>
      <c r="Y85" s="776"/>
      <c r="Z85" s="788"/>
      <c r="AA85" s="789"/>
      <c r="AB85" s="789"/>
      <c r="AC85" s="789"/>
      <c r="AD85" s="436"/>
      <c r="AE85" s="155"/>
      <c r="AF85" s="155"/>
      <c r="AG85" s="155"/>
      <c r="AH85" s="155"/>
      <c r="AI85" s="155"/>
      <c r="AJ85" s="155"/>
      <c r="AK85" s="155"/>
      <c r="AL85" s="155"/>
      <c r="AM85" s="155"/>
      <c r="AN85" s="155"/>
      <c r="AO85" s="155"/>
      <c r="AP85" s="155"/>
    </row>
    <row r="86" spans="2:42" s="727" customFormat="1" ht="78.75" customHeight="1" x14ac:dyDescent="0.25">
      <c r="B86" s="816"/>
      <c r="C86" s="765" t="s">
        <v>2009</v>
      </c>
      <c r="D86" s="766" t="str">
        <f>'3-IDENTIFICACIÓN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E86" s="766" t="s">
        <v>531</v>
      </c>
      <c r="F86" s="766" t="str">
        <f>'3-IDENTIFICACIÓN DEL RIESGO'!H64</f>
        <v>Deficiencias en la comunicación y desconocimiento de los usuarios sobre los trámites de procesos agrarios y formalización de la propiedad privada rural, acorde a la normatividad vigente.</v>
      </c>
      <c r="G86" s="766" t="str">
        <f>'3-IDENTIFICACIÓN DEL RIESGO'!L64</f>
        <v>Desgaste administrativo para subsanar la actuación.</v>
      </c>
      <c r="H86" s="767" t="str">
        <f>'4-VALORACIÓN DEL RIESGO'!G37</f>
        <v>Rara Vez</v>
      </c>
      <c r="I86" s="767" t="str">
        <f>'4-VALORACIÓN DEL RIESGO'!AC37</f>
        <v>Catastrófico</v>
      </c>
      <c r="J86" s="767" t="str">
        <f>'4-VALORACIÓN DEL RIESGO'!AE37</f>
        <v>Extremo</v>
      </c>
      <c r="K86" s="767" t="str">
        <f>'4-VALORACIÓN DEL RIESGO'!AF37</f>
        <v>Reducir</v>
      </c>
      <c r="L86" s="768" t="s">
        <v>2100</v>
      </c>
      <c r="M86" s="769" t="s">
        <v>2530</v>
      </c>
      <c r="N86" s="770"/>
      <c r="O86" s="770"/>
      <c r="P86" s="770"/>
      <c r="Q86" s="771"/>
      <c r="R86" s="504" t="str">
        <f>'5-CONTROLES'!AB123</f>
        <v>Fuerte</v>
      </c>
      <c r="S86" s="504" t="str">
        <f>'5-CONTROLES'!AC123</f>
        <v>Fuerte</v>
      </c>
      <c r="T86" s="504" t="str">
        <f>'5-CONTROLES'!AD123</f>
        <v>Fuerte</v>
      </c>
      <c r="U86" s="766" t="str">
        <f>'5-CONTROLES'!AH123</f>
        <v>Moderado</v>
      </c>
      <c r="V86" s="767" t="str">
        <f>'5-CONTROLES'!AL123</f>
        <v>Rara Vez</v>
      </c>
      <c r="W86" s="767" t="str">
        <f>'5-CONTROLES'!AP123</f>
        <v>Mayor</v>
      </c>
      <c r="X86" s="767" t="str">
        <f>'5-CONTROLES'!AQ123</f>
        <v>Alto</v>
      </c>
      <c r="Y86" s="767" t="str">
        <f>'5-CONTROLES'!AS123</f>
        <v>Acción preventiva</v>
      </c>
      <c r="Z86" s="768" t="s">
        <v>2347</v>
      </c>
      <c r="AA86" s="656" t="s">
        <v>543</v>
      </c>
      <c r="AB86" s="656" t="s">
        <v>656</v>
      </c>
      <c r="AC86" s="656" t="s">
        <v>544</v>
      </c>
      <c r="AD86" s="772">
        <v>2</v>
      </c>
      <c r="AE86" s="503"/>
      <c r="AF86" s="503"/>
      <c r="AG86" s="503">
        <v>1</v>
      </c>
      <c r="AH86" s="503"/>
      <c r="AI86" s="503"/>
      <c r="AJ86" s="503"/>
      <c r="AK86" s="503"/>
      <c r="AL86" s="503">
        <v>1</v>
      </c>
      <c r="AM86" s="503"/>
      <c r="AN86" s="503"/>
      <c r="AO86" s="503"/>
      <c r="AP86" s="503"/>
    </row>
    <row r="87" spans="2:42" s="727" customFormat="1" ht="54" customHeight="1" x14ac:dyDescent="0.25">
      <c r="B87" s="816"/>
      <c r="C87" s="774"/>
      <c r="D87" s="775"/>
      <c r="E87" s="775"/>
      <c r="F87" s="775"/>
      <c r="G87" s="775"/>
      <c r="H87" s="776"/>
      <c r="I87" s="776"/>
      <c r="J87" s="776"/>
      <c r="K87" s="776"/>
      <c r="L87" s="768" t="s">
        <v>2101</v>
      </c>
      <c r="M87" s="777"/>
      <c r="N87" s="778"/>
      <c r="O87" s="778"/>
      <c r="P87" s="778"/>
      <c r="Q87" s="779"/>
      <c r="R87" s="504" t="str">
        <f>'5-CONTROLES'!AB124</f>
        <v>Fuerte</v>
      </c>
      <c r="S87" s="504" t="str">
        <f>'5-CONTROLES'!AC124</f>
        <v>Fuerte</v>
      </c>
      <c r="T87" s="504" t="str">
        <f>'5-CONTROLES'!AD124</f>
        <v>Fuerte</v>
      </c>
      <c r="U87" s="775"/>
      <c r="V87" s="776"/>
      <c r="W87" s="776"/>
      <c r="X87" s="776"/>
      <c r="Y87" s="776"/>
      <c r="Z87" s="768" t="s">
        <v>2348</v>
      </c>
      <c r="AA87" s="656" t="s">
        <v>1737</v>
      </c>
      <c r="AB87" s="656" t="s">
        <v>996</v>
      </c>
      <c r="AC87" s="665" t="s">
        <v>654</v>
      </c>
      <c r="AD87" s="825">
        <v>12</v>
      </c>
      <c r="AE87" s="671">
        <v>1</v>
      </c>
      <c r="AF87" s="671">
        <v>1</v>
      </c>
      <c r="AG87" s="671">
        <v>1</v>
      </c>
      <c r="AH87" s="671">
        <v>1</v>
      </c>
      <c r="AI87" s="671">
        <v>1</v>
      </c>
      <c r="AJ87" s="671">
        <v>1</v>
      </c>
      <c r="AK87" s="671">
        <v>1</v>
      </c>
      <c r="AL87" s="671">
        <v>1</v>
      </c>
      <c r="AM87" s="671">
        <v>1</v>
      </c>
      <c r="AN87" s="671">
        <v>1</v>
      </c>
      <c r="AO87" s="671">
        <v>1</v>
      </c>
      <c r="AP87" s="671">
        <v>1</v>
      </c>
    </row>
    <row r="88" spans="2:42" s="727" customFormat="1" ht="58.5" customHeight="1" x14ac:dyDescent="0.25">
      <c r="B88" s="816"/>
      <c r="C88" s="774"/>
      <c r="D88" s="775"/>
      <c r="E88" s="775"/>
      <c r="F88" s="775"/>
      <c r="G88" s="775"/>
      <c r="H88" s="776"/>
      <c r="I88" s="776"/>
      <c r="J88" s="776"/>
      <c r="K88" s="776"/>
      <c r="L88" s="768" t="s">
        <v>2102</v>
      </c>
      <c r="M88" s="777"/>
      <c r="N88" s="778"/>
      <c r="O88" s="778"/>
      <c r="P88" s="778"/>
      <c r="Q88" s="779"/>
      <c r="R88" s="504" t="str">
        <f>'5-CONTROLES'!AB125</f>
        <v>Fuerte</v>
      </c>
      <c r="S88" s="504" t="str">
        <f>'5-CONTROLES'!AC125</f>
        <v>Fuerte</v>
      </c>
      <c r="T88" s="504" t="str">
        <f>'5-CONTROLES'!AD125</f>
        <v>Fuerte</v>
      </c>
      <c r="U88" s="775"/>
      <c r="V88" s="776"/>
      <c r="W88" s="776"/>
      <c r="X88" s="776"/>
      <c r="Y88" s="776"/>
      <c r="Z88" s="768" t="s">
        <v>2349</v>
      </c>
      <c r="AA88" s="656" t="s">
        <v>1754</v>
      </c>
      <c r="AB88" s="656" t="s">
        <v>834</v>
      </c>
      <c r="AC88" s="656" t="s">
        <v>1382</v>
      </c>
      <c r="AD88" s="780">
        <v>0.9</v>
      </c>
      <c r="AE88" s="503"/>
      <c r="AF88" s="503"/>
      <c r="AG88" s="503"/>
      <c r="AH88" s="503"/>
      <c r="AI88" s="503"/>
      <c r="AJ88" s="503"/>
      <c r="AK88" s="503"/>
      <c r="AL88" s="503"/>
      <c r="AM88" s="503"/>
      <c r="AN88" s="503"/>
      <c r="AO88" s="503"/>
      <c r="AP88" s="503">
        <v>0.9</v>
      </c>
    </row>
    <row r="89" spans="2:42" s="727" customFormat="1" ht="42" customHeight="1" x14ac:dyDescent="0.25">
      <c r="B89" s="816"/>
      <c r="C89" s="774"/>
      <c r="D89" s="775"/>
      <c r="E89" s="775"/>
      <c r="F89" s="775"/>
      <c r="G89" s="775"/>
      <c r="H89" s="776"/>
      <c r="I89" s="776"/>
      <c r="J89" s="776"/>
      <c r="K89" s="776"/>
      <c r="L89" s="768" t="s">
        <v>2103</v>
      </c>
      <c r="M89" s="777"/>
      <c r="N89" s="778"/>
      <c r="O89" s="778"/>
      <c r="P89" s="778"/>
      <c r="Q89" s="779"/>
      <c r="R89" s="504" t="str">
        <f>'5-CONTROLES'!AB126</f>
        <v>Débil</v>
      </c>
      <c r="S89" s="504" t="str">
        <f>'5-CONTROLES'!AC126</f>
        <v>Débil</v>
      </c>
      <c r="T89" s="504" t="str">
        <f>'5-CONTROLES'!AD126</f>
        <v>Débil</v>
      </c>
      <c r="U89" s="775"/>
      <c r="V89" s="776"/>
      <c r="W89" s="776"/>
      <c r="X89" s="776"/>
      <c r="Y89" s="776"/>
      <c r="Z89" s="768" t="s">
        <v>2350</v>
      </c>
      <c r="AA89" s="656" t="s">
        <v>1842</v>
      </c>
      <c r="AB89" s="656" t="s">
        <v>835</v>
      </c>
      <c r="AC89" s="656" t="s">
        <v>1836</v>
      </c>
      <c r="AD89" s="772">
        <v>2</v>
      </c>
      <c r="AE89" s="503"/>
      <c r="AF89" s="503"/>
      <c r="AG89" s="503">
        <v>1</v>
      </c>
      <c r="AH89" s="503"/>
      <c r="AI89" s="503"/>
      <c r="AJ89" s="503"/>
      <c r="AK89" s="503"/>
      <c r="AL89" s="503">
        <v>1</v>
      </c>
      <c r="AM89" s="503"/>
      <c r="AN89" s="503"/>
      <c r="AO89" s="503"/>
      <c r="AP89" s="503"/>
    </row>
    <row r="90" spans="2:42" s="727" customFormat="1" ht="52.5" customHeight="1" x14ac:dyDescent="0.25">
      <c r="B90" s="816"/>
      <c r="C90" s="774"/>
      <c r="D90" s="775"/>
      <c r="E90" s="775"/>
      <c r="F90" s="775"/>
      <c r="G90" s="775"/>
      <c r="H90" s="776"/>
      <c r="I90" s="776"/>
      <c r="J90" s="776"/>
      <c r="K90" s="776"/>
      <c r="L90" s="768" t="s">
        <v>2104</v>
      </c>
      <c r="M90" s="777"/>
      <c r="N90" s="778"/>
      <c r="O90" s="778"/>
      <c r="P90" s="778"/>
      <c r="Q90" s="779"/>
      <c r="R90" s="504" t="str">
        <f>'5-CONTROLES'!AB127</f>
        <v>Fuerte</v>
      </c>
      <c r="S90" s="504" t="str">
        <f>'5-CONTROLES'!AC127</f>
        <v>Fuerte</v>
      </c>
      <c r="T90" s="504" t="str">
        <f>'5-CONTROLES'!AD127</f>
        <v>Fuerte</v>
      </c>
      <c r="U90" s="775"/>
      <c r="V90" s="776"/>
      <c r="W90" s="776"/>
      <c r="X90" s="776"/>
      <c r="Y90" s="776"/>
      <c r="Z90" s="768" t="s">
        <v>2351</v>
      </c>
      <c r="AA90" s="666" t="s">
        <v>1755</v>
      </c>
      <c r="AB90" s="656" t="s">
        <v>836</v>
      </c>
      <c r="AC90" s="656" t="s">
        <v>1011</v>
      </c>
      <c r="AD90" s="772">
        <v>1</v>
      </c>
      <c r="AE90" s="503"/>
      <c r="AF90" s="503"/>
      <c r="AG90" s="503"/>
      <c r="AH90" s="503"/>
      <c r="AI90" s="503"/>
      <c r="AJ90" s="503"/>
      <c r="AK90" s="503"/>
      <c r="AL90" s="503"/>
      <c r="AM90" s="503"/>
      <c r="AN90" s="503"/>
      <c r="AO90" s="503"/>
      <c r="AP90" s="503">
        <v>1</v>
      </c>
    </row>
    <row r="91" spans="2:42" s="727" customFormat="1" ht="73.5" customHeight="1" x14ac:dyDescent="0.25">
      <c r="B91" s="816"/>
      <c r="C91" s="774"/>
      <c r="D91" s="775"/>
      <c r="E91" s="775"/>
      <c r="F91" s="775"/>
      <c r="G91" s="775"/>
      <c r="H91" s="776"/>
      <c r="I91" s="776"/>
      <c r="J91" s="776"/>
      <c r="K91" s="776"/>
      <c r="L91" s="768" t="s">
        <v>2105</v>
      </c>
      <c r="M91" s="777"/>
      <c r="N91" s="778"/>
      <c r="O91" s="778"/>
      <c r="P91" s="778"/>
      <c r="Q91" s="779"/>
      <c r="R91" s="504" t="str">
        <f>'5-CONTROLES'!AB128</f>
        <v>Fuerte</v>
      </c>
      <c r="S91" s="504" t="str">
        <f>'5-CONTROLES'!AC128</f>
        <v>Fuerte</v>
      </c>
      <c r="T91" s="504" t="str">
        <f>'5-CONTROLES'!AD128</f>
        <v>Fuerte</v>
      </c>
      <c r="U91" s="775"/>
      <c r="V91" s="776"/>
      <c r="W91" s="776"/>
      <c r="X91" s="776"/>
      <c r="Y91" s="776"/>
      <c r="Z91" s="768" t="s">
        <v>2352</v>
      </c>
      <c r="AA91" s="656" t="s">
        <v>1153</v>
      </c>
      <c r="AB91" s="656" t="s">
        <v>1154</v>
      </c>
      <c r="AC91" s="656" t="s">
        <v>544</v>
      </c>
      <c r="AD91" s="780">
        <v>2</v>
      </c>
      <c r="AE91" s="503"/>
      <c r="AF91" s="503"/>
      <c r="AG91" s="503"/>
      <c r="AH91" s="503"/>
      <c r="AI91" s="503"/>
      <c r="AJ91" s="503">
        <v>1</v>
      </c>
      <c r="AK91" s="503"/>
      <c r="AL91" s="503"/>
      <c r="AM91" s="503"/>
      <c r="AN91" s="503">
        <v>1</v>
      </c>
      <c r="AO91" s="503"/>
      <c r="AP91" s="503"/>
    </row>
    <row r="92" spans="2:42" s="727" customFormat="1" ht="43.5" customHeight="1" x14ac:dyDescent="0.25">
      <c r="B92" s="816"/>
      <c r="C92" s="774"/>
      <c r="D92" s="775"/>
      <c r="E92" s="775"/>
      <c r="F92" s="775"/>
      <c r="G92" s="775"/>
      <c r="H92" s="776"/>
      <c r="I92" s="776"/>
      <c r="J92" s="776"/>
      <c r="K92" s="776"/>
      <c r="L92" s="768" t="s">
        <v>2106</v>
      </c>
      <c r="M92" s="777"/>
      <c r="N92" s="778"/>
      <c r="O92" s="778"/>
      <c r="P92" s="778"/>
      <c r="Q92" s="779"/>
      <c r="R92" s="504" t="str">
        <f>'5-CONTROLES'!AB129</f>
        <v>Fuerte</v>
      </c>
      <c r="S92" s="504" t="str">
        <f>'5-CONTROLES'!AC129</f>
        <v>Fuerte</v>
      </c>
      <c r="T92" s="504" t="str">
        <f>'5-CONTROLES'!AD129</f>
        <v>Fuerte</v>
      </c>
      <c r="U92" s="775"/>
      <c r="V92" s="776"/>
      <c r="W92" s="776"/>
      <c r="X92" s="776"/>
      <c r="Y92" s="776"/>
      <c r="Z92" s="768" t="s">
        <v>2353</v>
      </c>
      <c r="AA92" s="656" t="s">
        <v>1063</v>
      </c>
      <c r="AB92" s="656" t="s">
        <v>1269</v>
      </c>
      <c r="AC92" s="656" t="s">
        <v>1719</v>
      </c>
      <c r="AD92" s="780">
        <v>12</v>
      </c>
      <c r="AE92" s="503">
        <v>1</v>
      </c>
      <c r="AF92" s="503">
        <v>1</v>
      </c>
      <c r="AG92" s="503">
        <v>1</v>
      </c>
      <c r="AH92" s="503">
        <v>1</v>
      </c>
      <c r="AI92" s="503">
        <v>1</v>
      </c>
      <c r="AJ92" s="503">
        <v>1</v>
      </c>
      <c r="AK92" s="503">
        <v>1</v>
      </c>
      <c r="AL92" s="503">
        <v>1</v>
      </c>
      <c r="AM92" s="503">
        <v>1</v>
      </c>
      <c r="AN92" s="503">
        <v>1</v>
      </c>
      <c r="AO92" s="503">
        <v>1</v>
      </c>
      <c r="AP92" s="503">
        <v>1</v>
      </c>
    </row>
    <row r="93" spans="2:42" s="727" customFormat="1" ht="49.5" customHeight="1" x14ac:dyDescent="0.25">
      <c r="B93" s="816"/>
      <c r="C93" s="774"/>
      <c r="D93" s="775"/>
      <c r="E93" s="775"/>
      <c r="F93" s="775"/>
      <c r="G93" s="775"/>
      <c r="H93" s="776"/>
      <c r="I93" s="776"/>
      <c r="J93" s="776"/>
      <c r="K93" s="776"/>
      <c r="L93" s="768" t="s">
        <v>2107</v>
      </c>
      <c r="M93" s="777"/>
      <c r="N93" s="778"/>
      <c r="O93" s="778"/>
      <c r="P93" s="778"/>
      <c r="Q93" s="779"/>
      <c r="R93" s="504" t="str">
        <f>'5-CONTROLES'!AB130</f>
        <v>Moderado</v>
      </c>
      <c r="S93" s="504" t="str">
        <f>'5-CONTROLES'!AC130</f>
        <v>Fuerte</v>
      </c>
      <c r="T93" s="504" t="str">
        <f>'5-CONTROLES'!AD130</f>
        <v>Moderado</v>
      </c>
      <c r="U93" s="775"/>
      <c r="V93" s="776"/>
      <c r="W93" s="776"/>
      <c r="X93" s="776"/>
      <c r="Y93" s="776"/>
      <c r="Z93" s="768" t="s">
        <v>2354</v>
      </c>
      <c r="AA93" s="656" t="s">
        <v>1043</v>
      </c>
      <c r="AB93" s="656" t="s">
        <v>1039</v>
      </c>
      <c r="AC93" s="656" t="s">
        <v>1756</v>
      </c>
      <c r="AD93" s="772">
        <v>12</v>
      </c>
      <c r="AE93" s="503">
        <v>1</v>
      </c>
      <c r="AF93" s="503">
        <v>1</v>
      </c>
      <c r="AG93" s="503">
        <v>1</v>
      </c>
      <c r="AH93" s="503">
        <v>1</v>
      </c>
      <c r="AI93" s="503">
        <v>1</v>
      </c>
      <c r="AJ93" s="503">
        <v>1</v>
      </c>
      <c r="AK93" s="503">
        <v>1</v>
      </c>
      <c r="AL93" s="503">
        <v>1</v>
      </c>
      <c r="AM93" s="503">
        <v>1</v>
      </c>
      <c r="AN93" s="503">
        <v>1</v>
      </c>
      <c r="AO93" s="503">
        <v>1</v>
      </c>
      <c r="AP93" s="503">
        <v>1</v>
      </c>
    </row>
    <row r="94" spans="2:42" s="727" customFormat="1" ht="60.75" customHeight="1" x14ac:dyDescent="0.25">
      <c r="B94" s="816"/>
      <c r="C94" s="774"/>
      <c r="D94" s="775"/>
      <c r="E94" s="775"/>
      <c r="F94" s="775"/>
      <c r="G94" s="775"/>
      <c r="H94" s="776"/>
      <c r="I94" s="776"/>
      <c r="J94" s="776"/>
      <c r="K94" s="776"/>
      <c r="L94" s="768" t="s">
        <v>2108</v>
      </c>
      <c r="M94" s="777"/>
      <c r="N94" s="778"/>
      <c r="O94" s="778"/>
      <c r="P94" s="778"/>
      <c r="Q94" s="779"/>
      <c r="R94" s="504" t="str">
        <f>'5-CONTROLES'!AB131</f>
        <v>Moderado</v>
      </c>
      <c r="S94" s="504" t="str">
        <f>'5-CONTROLES'!AC131</f>
        <v>Fuerte</v>
      </c>
      <c r="T94" s="504" t="str">
        <f>'5-CONTROLES'!AD131</f>
        <v>Moderado</v>
      </c>
      <c r="U94" s="775"/>
      <c r="V94" s="776"/>
      <c r="W94" s="776"/>
      <c r="X94" s="776"/>
      <c r="Y94" s="776"/>
      <c r="Z94" s="768" t="s">
        <v>2355</v>
      </c>
      <c r="AA94" s="665" t="s">
        <v>1737</v>
      </c>
      <c r="AB94" s="665" t="s">
        <v>655</v>
      </c>
      <c r="AC94" s="665" t="s">
        <v>654</v>
      </c>
      <c r="AD94" s="825">
        <v>12</v>
      </c>
      <c r="AE94" s="671">
        <v>1</v>
      </c>
      <c r="AF94" s="671">
        <v>1</v>
      </c>
      <c r="AG94" s="671">
        <v>1</v>
      </c>
      <c r="AH94" s="671">
        <v>1</v>
      </c>
      <c r="AI94" s="671">
        <v>1</v>
      </c>
      <c r="AJ94" s="671">
        <v>1</v>
      </c>
      <c r="AK94" s="671">
        <v>1</v>
      </c>
      <c r="AL94" s="671">
        <v>1</v>
      </c>
      <c r="AM94" s="671">
        <v>1</v>
      </c>
      <c r="AN94" s="671">
        <v>1</v>
      </c>
      <c r="AO94" s="671">
        <v>1</v>
      </c>
      <c r="AP94" s="671">
        <v>1</v>
      </c>
    </row>
    <row r="95" spans="2:42" s="727" customFormat="1" ht="76.5" customHeight="1" x14ac:dyDescent="0.25">
      <c r="B95" s="816"/>
      <c r="C95" s="774"/>
      <c r="D95" s="775"/>
      <c r="E95" s="775"/>
      <c r="F95" s="775"/>
      <c r="G95" s="775"/>
      <c r="H95" s="776"/>
      <c r="I95" s="776"/>
      <c r="J95" s="776"/>
      <c r="K95" s="776"/>
      <c r="L95" s="768" t="s">
        <v>2109</v>
      </c>
      <c r="M95" s="777"/>
      <c r="N95" s="778"/>
      <c r="O95" s="778"/>
      <c r="P95" s="778"/>
      <c r="Q95" s="779"/>
      <c r="R95" s="504" t="str">
        <f>'5-CONTROLES'!AB132</f>
        <v>Fuerte</v>
      </c>
      <c r="S95" s="504" t="str">
        <f>'5-CONTROLES'!AC132</f>
        <v>Fuerte</v>
      </c>
      <c r="T95" s="504" t="str">
        <f>'5-CONTROLES'!AD132</f>
        <v>Fuerte</v>
      </c>
      <c r="U95" s="775"/>
      <c r="V95" s="776"/>
      <c r="W95" s="776"/>
      <c r="X95" s="776"/>
      <c r="Y95" s="776"/>
      <c r="Z95" s="768" t="s">
        <v>2356</v>
      </c>
      <c r="AA95" s="666" t="s">
        <v>1976</v>
      </c>
      <c r="AB95" s="656" t="s">
        <v>838</v>
      </c>
      <c r="AC95" s="656" t="s">
        <v>1977</v>
      </c>
      <c r="AD95" s="772">
        <v>4</v>
      </c>
      <c r="AE95" s="503"/>
      <c r="AF95" s="503">
        <v>1</v>
      </c>
      <c r="AG95" s="503"/>
      <c r="AH95" s="503"/>
      <c r="AI95" s="503">
        <v>1</v>
      </c>
      <c r="AJ95" s="503"/>
      <c r="AK95" s="503"/>
      <c r="AL95" s="503">
        <v>1</v>
      </c>
      <c r="AM95" s="503"/>
      <c r="AN95" s="503"/>
      <c r="AO95" s="503">
        <v>1</v>
      </c>
      <c r="AP95" s="503"/>
    </row>
    <row r="96" spans="2:42" s="727" customFormat="1" ht="74.25" customHeight="1" x14ac:dyDescent="0.25">
      <c r="B96" s="816"/>
      <c r="C96" s="774"/>
      <c r="D96" s="775"/>
      <c r="E96" s="775"/>
      <c r="F96" s="775"/>
      <c r="G96" s="775"/>
      <c r="H96" s="776"/>
      <c r="I96" s="776"/>
      <c r="J96" s="776"/>
      <c r="K96" s="776"/>
      <c r="L96" s="768" t="s">
        <v>2110</v>
      </c>
      <c r="M96" s="777"/>
      <c r="N96" s="778"/>
      <c r="O96" s="778"/>
      <c r="P96" s="778"/>
      <c r="Q96" s="779"/>
      <c r="R96" s="504" t="str">
        <f>'5-CONTROLES'!AB133</f>
        <v>Fuerte</v>
      </c>
      <c r="S96" s="504" t="str">
        <f>'5-CONTROLES'!AC133</f>
        <v>Fuerte</v>
      </c>
      <c r="T96" s="504" t="str">
        <f>'5-CONTROLES'!AD133</f>
        <v>Fuerte</v>
      </c>
      <c r="U96" s="775"/>
      <c r="V96" s="776"/>
      <c r="W96" s="776"/>
      <c r="X96" s="776"/>
      <c r="Y96" s="776"/>
      <c r="Z96" s="768" t="s">
        <v>2357</v>
      </c>
      <c r="AA96" s="665" t="s">
        <v>1757</v>
      </c>
      <c r="AB96" s="665" t="s">
        <v>935</v>
      </c>
      <c r="AC96" s="665" t="s">
        <v>706</v>
      </c>
      <c r="AD96" s="825">
        <v>2</v>
      </c>
      <c r="AE96" s="671"/>
      <c r="AF96" s="671"/>
      <c r="AG96" s="671"/>
      <c r="AH96" s="671">
        <v>1</v>
      </c>
      <c r="AI96" s="671"/>
      <c r="AJ96" s="671"/>
      <c r="AK96" s="671"/>
      <c r="AL96" s="671"/>
      <c r="AM96" s="671"/>
      <c r="AN96" s="671">
        <v>1</v>
      </c>
      <c r="AO96" s="671"/>
      <c r="AP96" s="503"/>
    </row>
    <row r="97" spans="2:42" s="727" customFormat="1" ht="48" customHeight="1" x14ac:dyDescent="0.25">
      <c r="B97" s="816"/>
      <c r="C97" s="774"/>
      <c r="D97" s="775"/>
      <c r="E97" s="775"/>
      <c r="F97" s="775"/>
      <c r="G97" s="775"/>
      <c r="H97" s="776"/>
      <c r="I97" s="776"/>
      <c r="J97" s="776"/>
      <c r="K97" s="776"/>
      <c r="L97" s="765" t="s">
        <v>2111</v>
      </c>
      <c r="M97" s="777"/>
      <c r="N97" s="778"/>
      <c r="O97" s="778"/>
      <c r="P97" s="778"/>
      <c r="Q97" s="779"/>
      <c r="R97" s="504" t="str">
        <f>'5-CONTROLES'!AB134</f>
        <v>Moderado</v>
      </c>
      <c r="S97" s="504" t="str">
        <f>'5-CONTROLES'!AC134</f>
        <v>Fuerte</v>
      </c>
      <c r="T97" s="504" t="str">
        <f>'5-CONTROLES'!AD134</f>
        <v>Moderado</v>
      </c>
      <c r="U97" s="775"/>
      <c r="V97" s="776"/>
      <c r="W97" s="776"/>
      <c r="X97" s="776"/>
      <c r="Y97" s="776"/>
      <c r="Z97" s="765" t="s">
        <v>2358</v>
      </c>
      <c r="AA97" s="784" t="s">
        <v>1089</v>
      </c>
      <c r="AB97" s="785" t="s">
        <v>840</v>
      </c>
      <c r="AC97" s="785" t="s">
        <v>1090</v>
      </c>
      <c r="AD97" s="840">
        <v>4</v>
      </c>
      <c r="AE97" s="451"/>
      <c r="AF97" s="451"/>
      <c r="AG97" s="451">
        <v>1</v>
      </c>
      <c r="AH97" s="451"/>
      <c r="AI97" s="451"/>
      <c r="AJ97" s="451">
        <v>1</v>
      </c>
      <c r="AK97" s="451"/>
      <c r="AL97" s="451"/>
      <c r="AM97" s="451">
        <v>1</v>
      </c>
      <c r="AN97" s="451"/>
      <c r="AO97" s="451"/>
      <c r="AP97" s="451">
        <v>1</v>
      </c>
    </row>
    <row r="98" spans="2:42" s="727" customFormat="1" ht="15" customHeight="1" x14ac:dyDescent="0.25">
      <c r="B98" s="816"/>
      <c r="C98" s="774"/>
      <c r="D98" s="775"/>
      <c r="E98" s="775"/>
      <c r="F98" s="775"/>
      <c r="G98" s="775"/>
      <c r="H98" s="776"/>
      <c r="I98" s="776"/>
      <c r="J98" s="776"/>
      <c r="K98" s="776"/>
      <c r="L98" s="789"/>
      <c r="M98" s="777"/>
      <c r="N98" s="778"/>
      <c r="O98" s="778"/>
      <c r="P98" s="778"/>
      <c r="Q98" s="779"/>
      <c r="R98" s="504" t="str">
        <f>'5-CONTROLES'!AB135</f>
        <v>Débil</v>
      </c>
      <c r="S98" s="504">
        <f>'5-CONTROLES'!AC135</f>
        <v>0</v>
      </c>
      <c r="T98" s="504" t="str">
        <f>'5-CONTROLES'!AD135</f>
        <v>Débil</v>
      </c>
      <c r="U98" s="775"/>
      <c r="V98" s="776"/>
      <c r="W98" s="776"/>
      <c r="X98" s="776"/>
      <c r="Y98" s="776"/>
      <c r="Z98" s="788"/>
      <c r="AA98" s="789"/>
      <c r="AB98" s="789"/>
      <c r="AC98" s="789"/>
      <c r="AD98" s="841"/>
      <c r="AE98" s="155"/>
      <c r="AF98" s="155"/>
      <c r="AG98" s="155"/>
      <c r="AH98" s="155"/>
      <c r="AI98" s="155"/>
      <c r="AJ98" s="155"/>
      <c r="AK98" s="155"/>
      <c r="AL98" s="155"/>
      <c r="AM98" s="155"/>
      <c r="AN98" s="155"/>
      <c r="AO98" s="155"/>
      <c r="AP98" s="155"/>
    </row>
    <row r="99" spans="2:42" s="727" customFormat="1" ht="49.5" customHeight="1" x14ac:dyDescent="0.25">
      <c r="B99" s="816"/>
      <c r="C99" s="774"/>
      <c r="D99" s="775"/>
      <c r="E99" s="775"/>
      <c r="F99" s="775"/>
      <c r="G99" s="775"/>
      <c r="H99" s="776"/>
      <c r="I99" s="776"/>
      <c r="J99" s="776"/>
      <c r="K99" s="776"/>
      <c r="L99" s="768" t="s">
        <v>2112</v>
      </c>
      <c r="M99" s="777"/>
      <c r="N99" s="778"/>
      <c r="O99" s="778"/>
      <c r="P99" s="778"/>
      <c r="Q99" s="779"/>
      <c r="R99" s="504" t="str">
        <f>'5-CONTROLES'!AB136</f>
        <v>Fuerte</v>
      </c>
      <c r="S99" s="504" t="str">
        <f>'5-CONTROLES'!AC136</f>
        <v>Fuerte</v>
      </c>
      <c r="T99" s="504" t="str">
        <f>'5-CONTROLES'!AD136</f>
        <v>Fuerte</v>
      </c>
      <c r="U99" s="775"/>
      <c r="V99" s="776"/>
      <c r="W99" s="776"/>
      <c r="X99" s="776"/>
      <c r="Y99" s="776"/>
      <c r="Z99" s="768" t="s">
        <v>2359</v>
      </c>
      <c r="AA99" s="666" t="s">
        <v>1758</v>
      </c>
      <c r="AB99" s="656" t="s">
        <v>842</v>
      </c>
      <c r="AC99" s="656" t="s">
        <v>1759</v>
      </c>
      <c r="AD99" s="772">
        <v>2</v>
      </c>
      <c r="AE99" s="503">
        <v>1</v>
      </c>
      <c r="AF99" s="503"/>
      <c r="AG99" s="503"/>
      <c r="AH99" s="503"/>
      <c r="AI99" s="503"/>
      <c r="AJ99" s="503"/>
      <c r="AK99" s="503"/>
      <c r="AL99" s="503"/>
      <c r="AM99" s="503"/>
      <c r="AN99" s="503"/>
      <c r="AO99" s="503">
        <v>1</v>
      </c>
      <c r="AP99" s="503"/>
    </row>
    <row r="100" spans="2:42" s="727" customFormat="1" ht="77.25" customHeight="1" x14ac:dyDescent="0.25">
      <c r="B100" s="816"/>
      <c r="C100" s="774"/>
      <c r="D100" s="775"/>
      <c r="E100" s="775"/>
      <c r="F100" s="775"/>
      <c r="G100" s="775"/>
      <c r="H100" s="776"/>
      <c r="I100" s="776"/>
      <c r="J100" s="776"/>
      <c r="K100" s="776"/>
      <c r="L100" s="768" t="s">
        <v>2113</v>
      </c>
      <c r="M100" s="777"/>
      <c r="N100" s="778"/>
      <c r="O100" s="778"/>
      <c r="P100" s="778"/>
      <c r="Q100" s="779"/>
      <c r="R100" s="504" t="str">
        <f>'5-CONTROLES'!AB137</f>
        <v>Fuerte</v>
      </c>
      <c r="S100" s="504" t="str">
        <f>'5-CONTROLES'!AC137</f>
        <v>Fuerte</v>
      </c>
      <c r="T100" s="504" t="str">
        <f>'5-CONTROLES'!AD137</f>
        <v>Fuerte</v>
      </c>
      <c r="U100" s="775"/>
      <c r="V100" s="776"/>
      <c r="W100" s="776"/>
      <c r="X100" s="776"/>
      <c r="Y100" s="776"/>
      <c r="Z100" s="768" t="s">
        <v>2360</v>
      </c>
      <c r="AA100" s="665" t="s">
        <v>659</v>
      </c>
      <c r="AB100" s="656" t="s">
        <v>598</v>
      </c>
      <c r="AC100" s="665" t="s">
        <v>597</v>
      </c>
      <c r="AD100" s="825">
        <v>1</v>
      </c>
      <c r="AE100" s="671"/>
      <c r="AF100" s="671"/>
      <c r="AG100" s="671"/>
      <c r="AH100" s="671"/>
      <c r="AI100" s="671"/>
      <c r="AJ100" s="671"/>
      <c r="AK100" s="671">
        <v>1</v>
      </c>
      <c r="AL100" s="503"/>
      <c r="AM100" s="503"/>
      <c r="AN100" s="503"/>
      <c r="AO100" s="503"/>
      <c r="AP100" s="503"/>
    </row>
    <row r="101" spans="2:42" s="727" customFormat="1" ht="43.5" customHeight="1" x14ac:dyDescent="0.25">
      <c r="B101" s="816"/>
      <c r="C101" s="774"/>
      <c r="D101" s="775"/>
      <c r="E101" s="775"/>
      <c r="F101" s="775"/>
      <c r="G101" s="775"/>
      <c r="H101" s="776"/>
      <c r="I101" s="776"/>
      <c r="J101" s="776"/>
      <c r="K101" s="776"/>
      <c r="L101" s="768" t="s">
        <v>2114</v>
      </c>
      <c r="M101" s="777"/>
      <c r="N101" s="778"/>
      <c r="O101" s="778"/>
      <c r="P101" s="778"/>
      <c r="Q101" s="779"/>
      <c r="R101" s="504" t="str">
        <f>'5-CONTROLES'!AB138</f>
        <v>Moderado</v>
      </c>
      <c r="S101" s="504" t="str">
        <f>'5-CONTROLES'!AC138</f>
        <v>Fuerte</v>
      </c>
      <c r="T101" s="504" t="str">
        <f>'5-CONTROLES'!AD138</f>
        <v>Moderado</v>
      </c>
      <c r="U101" s="775"/>
      <c r="V101" s="776"/>
      <c r="W101" s="776"/>
      <c r="X101" s="776"/>
      <c r="Y101" s="776"/>
      <c r="Z101" s="768" t="s">
        <v>2361</v>
      </c>
      <c r="AA101" s="656" t="s">
        <v>1760</v>
      </c>
      <c r="AB101" s="656" t="s">
        <v>843</v>
      </c>
      <c r="AC101" s="656" t="s">
        <v>1197</v>
      </c>
      <c r="AD101" s="825">
        <v>12</v>
      </c>
      <c r="AE101" s="503">
        <v>1</v>
      </c>
      <c r="AF101" s="503">
        <v>1</v>
      </c>
      <c r="AG101" s="503">
        <v>1</v>
      </c>
      <c r="AH101" s="503">
        <v>1</v>
      </c>
      <c r="AI101" s="503">
        <v>1</v>
      </c>
      <c r="AJ101" s="503">
        <v>1</v>
      </c>
      <c r="AK101" s="503">
        <v>1</v>
      </c>
      <c r="AL101" s="503">
        <v>1</v>
      </c>
      <c r="AM101" s="503">
        <v>1</v>
      </c>
      <c r="AN101" s="503">
        <v>1</v>
      </c>
      <c r="AO101" s="503">
        <v>1</v>
      </c>
      <c r="AP101" s="503">
        <v>1</v>
      </c>
    </row>
    <row r="102" spans="2:42" s="727" customFormat="1" ht="64.5" customHeight="1" x14ac:dyDescent="0.25">
      <c r="B102" s="816"/>
      <c r="C102" s="774"/>
      <c r="D102" s="775"/>
      <c r="E102" s="775"/>
      <c r="F102" s="775"/>
      <c r="G102" s="775"/>
      <c r="H102" s="776"/>
      <c r="I102" s="776"/>
      <c r="J102" s="776"/>
      <c r="K102" s="776"/>
      <c r="L102" s="768" t="s">
        <v>2115</v>
      </c>
      <c r="M102" s="777"/>
      <c r="N102" s="778"/>
      <c r="O102" s="778"/>
      <c r="P102" s="778"/>
      <c r="Q102" s="779"/>
      <c r="R102" s="504" t="str">
        <f>'5-CONTROLES'!AB139</f>
        <v>Fuerte</v>
      </c>
      <c r="S102" s="504" t="str">
        <f>'5-CONTROLES'!AC139</f>
        <v>Fuerte</v>
      </c>
      <c r="T102" s="504" t="str">
        <f>'5-CONTROLES'!AD139</f>
        <v>Fuerte</v>
      </c>
      <c r="U102" s="775"/>
      <c r="V102" s="776"/>
      <c r="W102" s="776"/>
      <c r="X102" s="776"/>
      <c r="Y102" s="776"/>
      <c r="Z102" s="768" t="s">
        <v>2362</v>
      </c>
      <c r="AA102" s="671" t="s">
        <v>1948</v>
      </c>
      <c r="AB102" s="656" t="s">
        <v>844</v>
      </c>
      <c r="AC102" s="671" t="s">
        <v>1949</v>
      </c>
      <c r="AD102" s="772">
        <v>1</v>
      </c>
      <c r="AE102" s="503"/>
      <c r="AF102" s="503"/>
      <c r="AG102" s="503"/>
      <c r="AH102" s="503"/>
      <c r="AI102" s="503">
        <v>1</v>
      </c>
      <c r="AJ102" s="503"/>
      <c r="AK102" s="503"/>
      <c r="AL102" s="503"/>
      <c r="AM102" s="503"/>
      <c r="AN102" s="503"/>
      <c r="AO102" s="503"/>
      <c r="AP102" s="503"/>
    </row>
    <row r="103" spans="2:42" s="727" customFormat="1" ht="74.25" customHeight="1" x14ac:dyDescent="0.25">
      <c r="B103" s="816"/>
      <c r="C103" s="774"/>
      <c r="D103" s="775"/>
      <c r="E103" s="775"/>
      <c r="F103" s="775"/>
      <c r="G103" s="775"/>
      <c r="H103" s="776"/>
      <c r="I103" s="776"/>
      <c r="J103" s="776"/>
      <c r="K103" s="776"/>
      <c r="L103" s="768" t="s">
        <v>2116</v>
      </c>
      <c r="M103" s="777"/>
      <c r="N103" s="778"/>
      <c r="O103" s="778"/>
      <c r="P103" s="778"/>
      <c r="Q103" s="779"/>
      <c r="R103" s="504" t="str">
        <f>'5-CONTROLES'!AB140</f>
        <v>Fuerte</v>
      </c>
      <c r="S103" s="504" t="str">
        <f>'5-CONTROLES'!AC140</f>
        <v>Fuerte</v>
      </c>
      <c r="T103" s="504" t="str">
        <f>'5-CONTROLES'!AD140</f>
        <v>Fuerte</v>
      </c>
      <c r="U103" s="775"/>
      <c r="V103" s="776"/>
      <c r="W103" s="776"/>
      <c r="X103" s="776"/>
      <c r="Y103" s="776"/>
      <c r="Z103" s="768" t="s">
        <v>2363</v>
      </c>
      <c r="AA103" s="665" t="s">
        <v>1761</v>
      </c>
      <c r="AB103" s="679" t="s">
        <v>1762</v>
      </c>
      <c r="AC103" s="665" t="s">
        <v>1763</v>
      </c>
      <c r="AD103" s="825">
        <v>12</v>
      </c>
      <c r="AE103" s="671">
        <v>1</v>
      </c>
      <c r="AF103" s="671">
        <v>1</v>
      </c>
      <c r="AG103" s="671">
        <v>1</v>
      </c>
      <c r="AH103" s="671">
        <v>1</v>
      </c>
      <c r="AI103" s="671">
        <v>1</v>
      </c>
      <c r="AJ103" s="671">
        <v>1</v>
      </c>
      <c r="AK103" s="671">
        <v>1</v>
      </c>
      <c r="AL103" s="671">
        <v>1</v>
      </c>
      <c r="AM103" s="671">
        <v>1</v>
      </c>
      <c r="AN103" s="671">
        <v>1</v>
      </c>
      <c r="AO103" s="671">
        <v>1</v>
      </c>
      <c r="AP103" s="671">
        <v>1</v>
      </c>
    </row>
    <row r="104" spans="2:42" s="727" customFormat="1" ht="48" customHeight="1" x14ac:dyDescent="0.25">
      <c r="B104" s="816"/>
      <c r="C104" s="774"/>
      <c r="D104" s="775"/>
      <c r="E104" s="775"/>
      <c r="F104" s="775"/>
      <c r="G104" s="775"/>
      <c r="H104" s="776"/>
      <c r="I104" s="776"/>
      <c r="J104" s="776"/>
      <c r="K104" s="776"/>
      <c r="L104" s="768" t="s">
        <v>2117</v>
      </c>
      <c r="M104" s="777"/>
      <c r="N104" s="778"/>
      <c r="O104" s="778"/>
      <c r="P104" s="778"/>
      <c r="Q104" s="779"/>
      <c r="R104" s="504" t="str">
        <f>'5-CONTROLES'!AB141</f>
        <v>Fuerte</v>
      </c>
      <c r="S104" s="504" t="str">
        <f>'5-CONTROLES'!AC141</f>
        <v>Fuerte</v>
      </c>
      <c r="T104" s="504" t="str">
        <f>'5-CONTROLES'!AD141</f>
        <v>Fuerte</v>
      </c>
      <c r="U104" s="775"/>
      <c r="V104" s="776"/>
      <c r="W104" s="776"/>
      <c r="X104" s="776"/>
      <c r="Y104" s="776"/>
      <c r="Z104" s="768" t="s">
        <v>2364</v>
      </c>
      <c r="AA104" s="666" t="s">
        <v>1764</v>
      </c>
      <c r="AB104" s="656" t="s">
        <v>845</v>
      </c>
      <c r="AC104" s="656" t="s">
        <v>1133</v>
      </c>
      <c r="AD104" s="772">
        <v>12</v>
      </c>
      <c r="AE104" s="671">
        <v>1</v>
      </c>
      <c r="AF104" s="671">
        <v>1</v>
      </c>
      <c r="AG104" s="671">
        <v>1</v>
      </c>
      <c r="AH104" s="671">
        <v>1</v>
      </c>
      <c r="AI104" s="671">
        <v>1</v>
      </c>
      <c r="AJ104" s="671">
        <v>1</v>
      </c>
      <c r="AK104" s="671">
        <v>1</v>
      </c>
      <c r="AL104" s="671">
        <v>1</v>
      </c>
      <c r="AM104" s="671">
        <v>1</v>
      </c>
      <c r="AN104" s="671">
        <v>1</v>
      </c>
      <c r="AO104" s="671">
        <v>1</v>
      </c>
      <c r="AP104" s="671">
        <v>1</v>
      </c>
    </row>
    <row r="105" spans="2:42" s="727" customFormat="1" ht="57.75" customHeight="1" x14ac:dyDescent="0.25">
      <c r="B105" s="816"/>
      <c r="C105" s="774"/>
      <c r="D105" s="775"/>
      <c r="E105" s="775"/>
      <c r="F105" s="775"/>
      <c r="G105" s="775"/>
      <c r="H105" s="776"/>
      <c r="I105" s="776"/>
      <c r="J105" s="776"/>
      <c r="K105" s="776"/>
      <c r="L105" s="768" t="s">
        <v>2118</v>
      </c>
      <c r="M105" s="777"/>
      <c r="N105" s="778"/>
      <c r="O105" s="778"/>
      <c r="P105" s="778"/>
      <c r="Q105" s="779"/>
      <c r="R105" s="504" t="str">
        <f>'5-CONTROLES'!AB142</f>
        <v>Fuerte</v>
      </c>
      <c r="S105" s="504" t="str">
        <f>'5-CONTROLES'!AC142</f>
        <v>Fuerte</v>
      </c>
      <c r="T105" s="504" t="str">
        <f>'5-CONTROLES'!AD142</f>
        <v>Fuerte</v>
      </c>
      <c r="U105" s="775"/>
      <c r="V105" s="776"/>
      <c r="W105" s="776"/>
      <c r="X105" s="776"/>
      <c r="Y105" s="776"/>
      <c r="Z105" s="768" t="s">
        <v>2365</v>
      </c>
      <c r="AA105" s="665" t="s">
        <v>1765</v>
      </c>
      <c r="AB105" s="679" t="s">
        <v>662</v>
      </c>
      <c r="AC105" s="665" t="s">
        <v>1727</v>
      </c>
      <c r="AD105" s="842">
        <v>0.8</v>
      </c>
      <c r="AE105" s="671"/>
      <c r="AF105" s="843">
        <v>0.2</v>
      </c>
      <c r="AG105" s="671"/>
      <c r="AH105" s="843">
        <v>0.2</v>
      </c>
      <c r="AI105" s="671"/>
      <c r="AJ105" s="843">
        <v>0.2</v>
      </c>
      <c r="AK105" s="671"/>
      <c r="AL105" s="843">
        <v>0.2</v>
      </c>
      <c r="AM105" s="503"/>
      <c r="AN105" s="503"/>
      <c r="AO105" s="503"/>
      <c r="AP105" s="503"/>
    </row>
    <row r="106" spans="2:42" s="727" customFormat="1" ht="82.5" customHeight="1" x14ac:dyDescent="0.25">
      <c r="B106" s="816"/>
      <c r="C106" s="774"/>
      <c r="D106" s="775"/>
      <c r="E106" s="775"/>
      <c r="F106" s="775"/>
      <c r="G106" s="775"/>
      <c r="H106" s="776"/>
      <c r="I106" s="776"/>
      <c r="J106" s="776"/>
      <c r="K106" s="776"/>
      <c r="L106" s="768" t="s">
        <v>2119</v>
      </c>
      <c r="M106" s="777"/>
      <c r="N106" s="778"/>
      <c r="O106" s="778"/>
      <c r="P106" s="778"/>
      <c r="Q106" s="779"/>
      <c r="R106" s="504" t="str">
        <f>'5-CONTROLES'!AB143</f>
        <v>Fuerte</v>
      </c>
      <c r="S106" s="504" t="str">
        <f>'5-CONTROLES'!AC143</f>
        <v>Fuerte</v>
      </c>
      <c r="T106" s="504" t="str">
        <f>'5-CONTROLES'!AD143</f>
        <v>Fuerte</v>
      </c>
      <c r="U106" s="775"/>
      <c r="V106" s="776"/>
      <c r="W106" s="776"/>
      <c r="X106" s="776"/>
      <c r="Y106" s="776"/>
      <c r="Z106" s="768" t="s">
        <v>2366</v>
      </c>
      <c r="AA106" s="666" t="s">
        <v>1767</v>
      </c>
      <c r="AB106" s="656" t="s">
        <v>846</v>
      </c>
      <c r="AC106" s="656" t="s">
        <v>1768</v>
      </c>
      <c r="AD106" s="772">
        <v>100</v>
      </c>
      <c r="AE106" s="503"/>
      <c r="AF106" s="781">
        <v>0.3</v>
      </c>
      <c r="AG106" s="503"/>
      <c r="AH106" s="781"/>
      <c r="AI106" s="503"/>
      <c r="AJ106" s="781">
        <v>0.3</v>
      </c>
      <c r="AK106" s="503"/>
      <c r="AL106" s="503"/>
      <c r="AM106" s="503"/>
      <c r="AN106" s="781">
        <v>0.4</v>
      </c>
      <c r="AO106" s="503"/>
      <c r="AP106" s="503"/>
    </row>
    <row r="107" spans="2:42" s="727" customFormat="1" ht="59.25" customHeight="1" x14ac:dyDescent="0.25">
      <c r="B107" s="816"/>
      <c r="C107" s="774"/>
      <c r="D107" s="775"/>
      <c r="E107" s="775"/>
      <c r="F107" s="775"/>
      <c r="G107" s="775"/>
      <c r="H107" s="776"/>
      <c r="I107" s="776"/>
      <c r="J107" s="776"/>
      <c r="K107" s="776"/>
      <c r="L107" s="768" t="s">
        <v>2120</v>
      </c>
      <c r="M107" s="777"/>
      <c r="N107" s="778"/>
      <c r="O107" s="778"/>
      <c r="P107" s="778"/>
      <c r="Q107" s="779"/>
      <c r="R107" s="504" t="str">
        <f>'5-CONTROLES'!AB144</f>
        <v>Fuerte</v>
      </c>
      <c r="S107" s="504" t="str">
        <f>'5-CONTROLES'!AC144</f>
        <v>Fuerte</v>
      </c>
      <c r="T107" s="504" t="str">
        <f>'5-CONTROLES'!AD144</f>
        <v>Fuerte</v>
      </c>
      <c r="U107" s="775"/>
      <c r="V107" s="776"/>
      <c r="W107" s="776"/>
      <c r="X107" s="776"/>
      <c r="Y107" s="776"/>
      <c r="Z107" s="768" t="s">
        <v>2367</v>
      </c>
      <c r="AA107" s="665" t="s">
        <v>1757</v>
      </c>
      <c r="AB107" s="665" t="s">
        <v>963</v>
      </c>
      <c r="AC107" s="665" t="s">
        <v>706</v>
      </c>
      <c r="AD107" s="825">
        <v>2</v>
      </c>
      <c r="AE107" s="671"/>
      <c r="AF107" s="671"/>
      <c r="AG107" s="671"/>
      <c r="AH107" s="671">
        <v>1</v>
      </c>
      <c r="AI107" s="671"/>
      <c r="AJ107" s="671"/>
      <c r="AK107" s="671"/>
      <c r="AL107" s="671"/>
      <c r="AM107" s="671"/>
      <c r="AN107" s="671">
        <v>1</v>
      </c>
      <c r="AO107" s="503"/>
      <c r="AP107" s="503"/>
    </row>
    <row r="108" spans="2:42" s="727" customFormat="1" ht="52.5" customHeight="1" x14ac:dyDescent="0.25">
      <c r="B108" s="816"/>
      <c r="C108" s="774"/>
      <c r="D108" s="775"/>
      <c r="E108" s="775"/>
      <c r="F108" s="775"/>
      <c r="G108" s="775"/>
      <c r="H108" s="776"/>
      <c r="I108" s="776"/>
      <c r="J108" s="776"/>
      <c r="K108" s="776"/>
      <c r="L108" s="768" t="s">
        <v>2121</v>
      </c>
      <c r="M108" s="777"/>
      <c r="N108" s="778"/>
      <c r="O108" s="778"/>
      <c r="P108" s="778"/>
      <c r="Q108" s="779"/>
      <c r="R108" s="504" t="str">
        <f>'5-CONTROLES'!AB145</f>
        <v>Débil</v>
      </c>
      <c r="S108" s="504" t="str">
        <f>'5-CONTROLES'!AC145</f>
        <v>Débil</v>
      </c>
      <c r="T108" s="504" t="str">
        <f>'5-CONTROLES'!AD145</f>
        <v>Débil</v>
      </c>
      <c r="U108" s="775"/>
      <c r="V108" s="776"/>
      <c r="W108" s="776"/>
      <c r="X108" s="776"/>
      <c r="Y108" s="776"/>
      <c r="Z108" s="768" t="s">
        <v>2368</v>
      </c>
      <c r="AA108" s="656" t="s">
        <v>1769</v>
      </c>
      <c r="AB108" s="656" t="s">
        <v>848</v>
      </c>
      <c r="AC108" s="656" t="s">
        <v>1727</v>
      </c>
      <c r="AD108" s="772">
        <v>1</v>
      </c>
      <c r="AE108" s="503"/>
      <c r="AF108" s="503"/>
      <c r="AG108" s="503"/>
      <c r="AH108" s="503"/>
      <c r="AI108" s="503"/>
      <c r="AJ108" s="503"/>
      <c r="AK108" s="503"/>
      <c r="AL108" s="503"/>
      <c r="AM108" s="503"/>
      <c r="AN108" s="503"/>
      <c r="AO108" s="503"/>
      <c r="AP108" s="503">
        <v>1</v>
      </c>
    </row>
    <row r="109" spans="2:42" s="727" customFormat="1" ht="81" customHeight="1" x14ac:dyDescent="0.25">
      <c r="B109" s="816"/>
      <c r="C109" s="774"/>
      <c r="D109" s="775"/>
      <c r="E109" s="775"/>
      <c r="F109" s="775"/>
      <c r="G109" s="775"/>
      <c r="H109" s="776"/>
      <c r="I109" s="776"/>
      <c r="J109" s="776"/>
      <c r="K109" s="776"/>
      <c r="L109" s="768" t="s">
        <v>2122</v>
      </c>
      <c r="M109" s="777"/>
      <c r="N109" s="778"/>
      <c r="O109" s="778"/>
      <c r="P109" s="778"/>
      <c r="Q109" s="779"/>
      <c r="R109" s="504" t="str">
        <f>'5-CONTROLES'!AB146</f>
        <v>Fuerte</v>
      </c>
      <c r="S109" s="504" t="str">
        <f>'5-CONTROLES'!AC146</f>
        <v>Fuerte</v>
      </c>
      <c r="T109" s="504" t="str">
        <f>'5-CONTROLES'!AD146</f>
        <v>Fuerte</v>
      </c>
      <c r="U109" s="775"/>
      <c r="V109" s="776"/>
      <c r="W109" s="776"/>
      <c r="X109" s="776"/>
      <c r="Y109" s="776"/>
      <c r="Z109" s="768" t="s">
        <v>2369</v>
      </c>
      <c r="AA109" s="665" t="s">
        <v>1765</v>
      </c>
      <c r="AB109" s="656" t="s">
        <v>849</v>
      </c>
      <c r="AC109" s="669" t="s">
        <v>1895</v>
      </c>
      <c r="AD109" s="772">
        <v>2</v>
      </c>
      <c r="AE109" s="503"/>
      <c r="AF109" s="503"/>
      <c r="AG109" s="503"/>
      <c r="AH109" s="503"/>
      <c r="AI109" s="503"/>
      <c r="AJ109" s="503">
        <v>1</v>
      </c>
      <c r="AK109" s="503"/>
      <c r="AL109" s="503"/>
      <c r="AM109" s="503"/>
      <c r="AN109" s="503"/>
      <c r="AO109" s="503">
        <v>1</v>
      </c>
      <c r="AP109" s="503"/>
    </row>
    <row r="110" spans="2:42" s="727" customFormat="1" ht="49.5" customHeight="1" x14ac:dyDescent="0.25">
      <c r="B110" s="816"/>
      <c r="C110" s="774"/>
      <c r="D110" s="775"/>
      <c r="E110" s="775"/>
      <c r="F110" s="775"/>
      <c r="G110" s="775"/>
      <c r="H110" s="776"/>
      <c r="I110" s="776"/>
      <c r="J110" s="776"/>
      <c r="K110" s="776"/>
      <c r="L110" s="768" t="s">
        <v>2123</v>
      </c>
      <c r="M110" s="777"/>
      <c r="N110" s="778"/>
      <c r="O110" s="778"/>
      <c r="P110" s="778"/>
      <c r="Q110" s="779"/>
      <c r="R110" s="504" t="str">
        <f>'5-CONTROLES'!AB147</f>
        <v>Moderado</v>
      </c>
      <c r="S110" s="504" t="str">
        <f>'5-CONTROLES'!AC147</f>
        <v>Fuerte</v>
      </c>
      <c r="T110" s="504" t="str">
        <f>'5-CONTROLES'!AD147</f>
        <v>Moderado</v>
      </c>
      <c r="U110" s="775"/>
      <c r="V110" s="776"/>
      <c r="W110" s="776"/>
      <c r="X110" s="776"/>
      <c r="Y110" s="776"/>
      <c r="Z110" s="768" t="s">
        <v>2370</v>
      </c>
      <c r="AA110" s="666" t="s">
        <v>1770</v>
      </c>
      <c r="AB110" s="666" t="s">
        <v>1072</v>
      </c>
      <c r="AC110" s="666" t="s">
        <v>1771</v>
      </c>
      <c r="AD110" s="772">
        <v>2</v>
      </c>
      <c r="AE110" s="517"/>
      <c r="AF110" s="517"/>
      <c r="AG110" s="517"/>
      <c r="AH110" s="517">
        <v>1</v>
      </c>
      <c r="AI110" s="517"/>
      <c r="AJ110" s="517"/>
      <c r="AK110" s="517"/>
      <c r="AL110" s="517"/>
      <c r="AM110" s="517"/>
      <c r="AN110" s="517">
        <v>1</v>
      </c>
      <c r="AO110" s="503"/>
      <c r="AP110" s="503"/>
    </row>
    <row r="111" spans="2:42" s="727" customFormat="1" ht="75.75" customHeight="1" x14ac:dyDescent="0.25">
      <c r="B111" s="816"/>
      <c r="C111" s="774"/>
      <c r="D111" s="775"/>
      <c r="E111" s="775"/>
      <c r="F111" s="775"/>
      <c r="G111" s="775"/>
      <c r="H111" s="776"/>
      <c r="I111" s="776"/>
      <c r="J111" s="776"/>
      <c r="K111" s="776"/>
      <c r="L111" s="768" t="s">
        <v>2124</v>
      </c>
      <c r="M111" s="777"/>
      <c r="N111" s="778"/>
      <c r="O111" s="778"/>
      <c r="P111" s="778"/>
      <c r="Q111" s="779"/>
      <c r="R111" s="504" t="str">
        <f>'5-CONTROLES'!AB148</f>
        <v>Moderado</v>
      </c>
      <c r="S111" s="504" t="str">
        <f>'5-CONTROLES'!AC148</f>
        <v>Fuerte</v>
      </c>
      <c r="T111" s="504" t="str">
        <f>'5-CONTROLES'!AD148</f>
        <v>Moderado</v>
      </c>
      <c r="U111" s="775"/>
      <c r="V111" s="776"/>
      <c r="W111" s="776"/>
      <c r="X111" s="776"/>
      <c r="Y111" s="776"/>
      <c r="Z111" s="768" t="s">
        <v>2371</v>
      </c>
      <c r="AA111" s="665" t="s">
        <v>1772</v>
      </c>
      <c r="AB111" s="665" t="s">
        <v>977</v>
      </c>
      <c r="AC111" s="665" t="s">
        <v>707</v>
      </c>
      <c r="AD111" s="825">
        <v>2</v>
      </c>
      <c r="AE111" s="671"/>
      <c r="AF111" s="671">
        <v>1</v>
      </c>
      <c r="AG111" s="671"/>
      <c r="AH111" s="671"/>
      <c r="AI111" s="671"/>
      <c r="AJ111" s="671"/>
      <c r="AK111" s="671">
        <v>1</v>
      </c>
      <c r="AL111" s="503"/>
      <c r="AM111" s="503"/>
      <c r="AN111" s="503"/>
      <c r="AO111" s="503"/>
      <c r="AP111" s="503"/>
    </row>
    <row r="112" spans="2:42" s="727" customFormat="1" ht="54" customHeight="1" x14ac:dyDescent="0.25">
      <c r="B112" s="816"/>
      <c r="C112" s="774"/>
      <c r="D112" s="775"/>
      <c r="E112" s="775"/>
      <c r="F112" s="775"/>
      <c r="G112" s="775"/>
      <c r="H112" s="776"/>
      <c r="I112" s="776"/>
      <c r="J112" s="776"/>
      <c r="K112" s="776"/>
      <c r="L112" s="768" t="s">
        <v>2125</v>
      </c>
      <c r="M112" s="777"/>
      <c r="N112" s="778"/>
      <c r="O112" s="778"/>
      <c r="P112" s="778"/>
      <c r="Q112" s="779"/>
      <c r="R112" s="504" t="str">
        <f>'5-CONTROLES'!AB149</f>
        <v>Fuerte</v>
      </c>
      <c r="S112" s="504" t="str">
        <f>'5-CONTROLES'!AC149</f>
        <v>Fuerte</v>
      </c>
      <c r="T112" s="504" t="str">
        <f>'5-CONTROLES'!AD149</f>
        <v>Fuerte</v>
      </c>
      <c r="U112" s="775"/>
      <c r="V112" s="776"/>
      <c r="W112" s="776"/>
      <c r="X112" s="776"/>
      <c r="Y112" s="776"/>
      <c r="Z112" s="768" t="s">
        <v>2372</v>
      </c>
      <c r="AA112" s="656" t="s">
        <v>1841</v>
      </c>
      <c r="AB112" s="656" t="s">
        <v>851</v>
      </c>
      <c r="AC112" s="656" t="s">
        <v>1379</v>
      </c>
      <c r="AD112" s="782">
        <v>4</v>
      </c>
      <c r="AE112" s="781"/>
      <c r="AF112" s="783"/>
      <c r="AG112" s="783">
        <v>1</v>
      </c>
      <c r="AH112" s="781"/>
      <c r="AI112" s="781"/>
      <c r="AJ112" s="783">
        <v>1</v>
      </c>
      <c r="AK112" s="781"/>
      <c r="AL112" s="503"/>
      <c r="AM112" s="503">
        <v>1</v>
      </c>
      <c r="AN112" s="503"/>
      <c r="AO112" s="503"/>
      <c r="AP112" s="503">
        <v>1</v>
      </c>
    </row>
    <row r="113" spans="2:42" s="727" customFormat="1" ht="65.25" customHeight="1" x14ac:dyDescent="0.25">
      <c r="B113" s="816"/>
      <c r="C113" s="774"/>
      <c r="D113" s="775"/>
      <c r="E113" s="775"/>
      <c r="F113" s="775"/>
      <c r="G113" s="775"/>
      <c r="H113" s="776"/>
      <c r="I113" s="776"/>
      <c r="J113" s="776"/>
      <c r="K113" s="776"/>
      <c r="L113" s="768" t="s">
        <v>2126</v>
      </c>
      <c r="M113" s="777"/>
      <c r="N113" s="778"/>
      <c r="O113" s="778"/>
      <c r="P113" s="778"/>
      <c r="Q113" s="779"/>
      <c r="R113" s="504" t="str">
        <f>'5-CONTROLES'!AB150</f>
        <v>Fuerte</v>
      </c>
      <c r="S113" s="504" t="str">
        <f>'5-CONTROLES'!AC150</f>
        <v>Fuerte</v>
      </c>
      <c r="T113" s="504" t="str">
        <f>'5-CONTROLES'!AD150</f>
        <v>Fuerte</v>
      </c>
      <c r="U113" s="775"/>
      <c r="V113" s="776"/>
      <c r="W113" s="776"/>
      <c r="X113" s="776"/>
      <c r="Y113" s="776"/>
      <c r="Z113" s="765" t="s">
        <v>2373</v>
      </c>
      <c r="AA113" s="833" t="s">
        <v>708</v>
      </c>
      <c r="AB113" s="833" t="s">
        <v>710</v>
      </c>
      <c r="AC113" s="833" t="s">
        <v>709</v>
      </c>
      <c r="AD113" s="834">
        <v>6</v>
      </c>
      <c r="AE113" s="835">
        <v>1</v>
      </c>
      <c r="AF113" s="835"/>
      <c r="AG113" s="835">
        <v>1</v>
      </c>
      <c r="AH113" s="835"/>
      <c r="AI113" s="835">
        <v>1</v>
      </c>
      <c r="AJ113" s="835"/>
      <c r="AK113" s="835">
        <v>1</v>
      </c>
      <c r="AL113" s="835"/>
      <c r="AM113" s="835">
        <v>1</v>
      </c>
      <c r="AN113" s="835"/>
      <c r="AO113" s="835">
        <v>1</v>
      </c>
      <c r="AP113" s="451"/>
    </row>
    <row r="114" spans="2:42" s="727" customFormat="1" ht="54.75" customHeight="1" x14ac:dyDescent="0.25">
      <c r="B114" s="816"/>
      <c r="C114" s="774"/>
      <c r="D114" s="775"/>
      <c r="E114" s="775"/>
      <c r="F114" s="775"/>
      <c r="G114" s="775"/>
      <c r="H114" s="776"/>
      <c r="I114" s="776"/>
      <c r="J114" s="776"/>
      <c r="K114" s="776"/>
      <c r="L114" s="765" t="s">
        <v>2127</v>
      </c>
      <c r="M114" s="777"/>
      <c r="N114" s="778"/>
      <c r="O114" s="778"/>
      <c r="P114" s="778"/>
      <c r="Q114" s="779"/>
      <c r="R114" s="504" t="str">
        <f>'5-CONTROLES'!AB151</f>
        <v>Fuerte</v>
      </c>
      <c r="S114" s="504" t="str">
        <f>'5-CONTROLES'!AC151</f>
        <v>Fuerte</v>
      </c>
      <c r="T114" s="504" t="str">
        <f>'5-CONTROLES'!AD151</f>
        <v>Fuerte</v>
      </c>
      <c r="U114" s="775"/>
      <c r="V114" s="776"/>
      <c r="W114" s="776"/>
      <c r="X114" s="776"/>
      <c r="Y114" s="776"/>
      <c r="Z114" s="788"/>
      <c r="AA114" s="789"/>
      <c r="AB114" s="789"/>
      <c r="AC114" s="789"/>
      <c r="AD114" s="837"/>
      <c r="AE114" s="838"/>
      <c r="AF114" s="838"/>
      <c r="AG114" s="838"/>
      <c r="AH114" s="838"/>
      <c r="AI114" s="838"/>
      <c r="AJ114" s="838"/>
      <c r="AK114" s="838"/>
      <c r="AL114" s="838"/>
      <c r="AM114" s="838"/>
      <c r="AN114" s="838"/>
      <c r="AO114" s="838"/>
      <c r="AP114" s="155"/>
    </row>
    <row r="115" spans="2:42" s="727" customFormat="1" ht="82.5" x14ac:dyDescent="0.25">
      <c r="B115" s="816"/>
      <c r="C115" s="774"/>
      <c r="D115" s="775"/>
      <c r="E115" s="775"/>
      <c r="F115" s="775"/>
      <c r="G115" s="775"/>
      <c r="H115" s="776"/>
      <c r="I115" s="776"/>
      <c r="J115" s="776"/>
      <c r="K115" s="776"/>
      <c r="L115" s="789"/>
      <c r="M115" s="777"/>
      <c r="N115" s="778"/>
      <c r="O115" s="778"/>
      <c r="P115" s="778"/>
      <c r="Q115" s="779"/>
      <c r="R115" s="504" t="str">
        <f>'5-CONTROLES'!AB152</f>
        <v>Débil</v>
      </c>
      <c r="S115" s="504">
        <f>'5-CONTROLES'!AC152</f>
        <v>0</v>
      </c>
      <c r="T115" s="504" t="str">
        <f>'5-CONTROLES'!AD152</f>
        <v>Débil</v>
      </c>
      <c r="U115" s="775"/>
      <c r="V115" s="776"/>
      <c r="W115" s="776"/>
      <c r="X115" s="776"/>
      <c r="Y115" s="776"/>
      <c r="Z115" s="768" t="s">
        <v>2374</v>
      </c>
      <c r="AA115" s="844" t="s">
        <v>1773</v>
      </c>
      <c r="AB115" s="845" t="s">
        <v>1774</v>
      </c>
      <c r="AC115" s="844" t="s">
        <v>1775</v>
      </c>
      <c r="AD115" s="846">
        <v>4</v>
      </c>
      <c r="AE115" s="847"/>
      <c r="AF115" s="847"/>
      <c r="AG115" s="847">
        <v>1</v>
      </c>
      <c r="AH115" s="847"/>
      <c r="AI115" s="847"/>
      <c r="AJ115" s="847">
        <v>1</v>
      </c>
      <c r="AK115" s="847"/>
      <c r="AL115" s="847"/>
      <c r="AM115" s="847">
        <v>1</v>
      </c>
      <c r="AN115" s="847"/>
      <c r="AO115" s="847"/>
      <c r="AP115" s="847">
        <v>1</v>
      </c>
    </row>
    <row r="116" spans="2:42" s="727" customFormat="1" ht="62.25" customHeight="1" x14ac:dyDescent="0.25">
      <c r="B116" s="816"/>
      <c r="C116" s="774"/>
      <c r="D116" s="775"/>
      <c r="E116" s="775"/>
      <c r="F116" s="775"/>
      <c r="G116" s="775"/>
      <c r="H116" s="776"/>
      <c r="I116" s="776"/>
      <c r="J116" s="776"/>
      <c r="K116" s="776"/>
      <c r="L116" s="768" t="s">
        <v>2128</v>
      </c>
      <c r="M116" s="777"/>
      <c r="N116" s="778"/>
      <c r="O116" s="778"/>
      <c r="P116" s="778"/>
      <c r="Q116" s="779"/>
      <c r="R116" s="504" t="str">
        <f>'5-CONTROLES'!AB153</f>
        <v>Fuerte</v>
      </c>
      <c r="S116" s="504" t="str">
        <f>'5-CONTROLES'!AC153</f>
        <v>Fuerte</v>
      </c>
      <c r="T116" s="504" t="str">
        <f>'5-CONTROLES'!AD153</f>
        <v>Fuerte</v>
      </c>
      <c r="U116" s="775"/>
      <c r="V116" s="776"/>
      <c r="W116" s="776"/>
      <c r="X116" s="776"/>
      <c r="Y116" s="776"/>
      <c r="Z116" s="768" t="s">
        <v>2375</v>
      </c>
      <c r="AA116" s="656" t="s">
        <v>1776</v>
      </c>
      <c r="AB116" s="656" t="s">
        <v>1119</v>
      </c>
      <c r="AC116" s="656" t="s">
        <v>826</v>
      </c>
      <c r="AD116" s="780">
        <v>2</v>
      </c>
      <c r="AE116" s="503"/>
      <c r="AF116" s="503"/>
      <c r="AG116" s="503"/>
      <c r="AH116" s="503"/>
      <c r="AI116" s="503">
        <v>1</v>
      </c>
      <c r="AJ116" s="503"/>
      <c r="AK116" s="503"/>
      <c r="AL116" s="503">
        <v>1</v>
      </c>
      <c r="AM116" s="503"/>
      <c r="AN116" s="503"/>
      <c r="AO116" s="503"/>
      <c r="AP116" s="503"/>
    </row>
    <row r="117" spans="2:42" s="727" customFormat="1" ht="64.5" customHeight="1" x14ac:dyDescent="0.25">
      <c r="B117" s="816"/>
      <c r="C117" s="774"/>
      <c r="D117" s="775"/>
      <c r="E117" s="775"/>
      <c r="F117" s="775"/>
      <c r="G117" s="775"/>
      <c r="H117" s="776"/>
      <c r="I117" s="776"/>
      <c r="J117" s="776"/>
      <c r="K117" s="776"/>
      <c r="L117" s="768" t="s">
        <v>2129</v>
      </c>
      <c r="M117" s="777"/>
      <c r="N117" s="778"/>
      <c r="O117" s="778"/>
      <c r="P117" s="778"/>
      <c r="Q117" s="779"/>
      <c r="R117" s="504" t="str">
        <f>'5-CONTROLES'!AB154</f>
        <v>Moderado</v>
      </c>
      <c r="S117" s="504" t="str">
        <f>'5-CONTROLES'!AC154</f>
        <v>Moderado</v>
      </c>
      <c r="T117" s="504" t="str">
        <f>'5-CONTROLES'!AD154</f>
        <v>Moderado</v>
      </c>
      <c r="U117" s="775"/>
      <c r="V117" s="776"/>
      <c r="W117" s="776"/>
      <c r="X117" s="776"/>
      <c r="Y117" s="776"/>
      <c r="Z117" s="765" t="s">
        <v>2376</v>
      </c>
      <c r="AA117" s="785" t="s">
        <v>1737</v>
      </c>
      <c r="AB117" s="785" t="s">
        <v>854</v>
      </c>
      <c r="AC117" s="848" t="s">
        <v>654</v>
      </c>
      <c r="AD117" s="435">
        <v>12</v>
      </c>
      <c r="AE117" s="451">
        <v>1</v>
      </c>
      <c r="AF117" s="451">
        <v>1</v>
      </c>
      <c r="AG117" s="451">
        <v>1</v>
      </c>
      <c r="AH117" s="451">
        <v>1</v>
      </c>
      <c r="AI117" s="451">
        <v>1</v>
      </c>
      <c r="AJ117" s="451">
        <v>1</v>
      </c>
      <c r="AK117" s="451">
        <v>1</v>
      </c>
      <c r="AL117" s="451">
        <v>1</v>
      </c>
      <c r="AM117" s="451">
        <v>1</v>
      </c>
      <c r="AN117" s="451">
        <v>1</v>
      </c>
      <c r="AO117" s="451">
        <v>1</v>
      </c>
      <c r="AP117" s="451">
        <v>1</v>
      </c>
    </row>
    <row r="118" spans="2:42" s="727" customFormat="1" ht="52.5" customHeight="1" x14ac:dyDescent="0.25">
      <c r="B118" s="816"/>
      <c r="C118" s="774"/>
      <c r="D118" s="775"/>
      <c r="E118" s="775"/>
      <c r="F118" s="775"/>
      <c r="G118" s="775"/>
      <c r="H118" s="776"/>
      <c r="I118" s="776"/>
      <c r="J118" s="776"/>
      <c r="K118" s="776"/>
      <c r="L118" s="765" t="s">
        <v>2130</v>
      </c>
      <c r="M118" s="777"/>
      <c r="N118" s="778"/>
      <c r="O118" s="778"/>
      <c r="P118" s="778"/>
      <c r="Q118" s="779"/>
      <c r="R118" s="504" t="str">
        <f>'5-CONTROLES'!AB155</f>
        <v>Moderado</v>
      </c>
      <c r="S118" s="504" t="str">
        <f>'5-CONTROLES'!AC155</f>
        <v>Fuerte</v>
      </c>
      <c r="T118" s="504" t="str">
        <f>'5-CONTROLES'!AD155</f>
        <v>Moderado</v>
      </c>
      <c r="U118" s="775"/>
      <c r="V118" s="776"/>
      <c r="W118" s="776"/>
      <c r="X118" s="776"/>
      <c r="Y118" s="776"/>
      <c r="Z118" s="774"/>
      <c r="AA118" s="805"/>
      <c r="AB118" s="805"/>
      <c r="AC118" s="805"/>
      <c r="AD118" s="849"/>
      <c r="AE118" s="850"/>
      <c r="AF118" s="850"/>
      <c r="AG118" s="850"/>
      <c r="AH118" s="850"/>
      <c r="AI118" s="850"/>
      <c r="AJ118" s="850"/>
      <c r="AK118" s="850"/>
      <c r="AL118" s="850"/>
      <c r="AM118" s="850"/>
      <c r="AN118" s="850"/>
      <c r="AO118" s="850"/>
      <c r="AP118" s="850"/>
    </row>
    <row r="119" spans="2:42" s="727" customFormat="1" ht="31.5" customHeight="1" x14ac:dyDescent="0.25">
      <c r="B119" s="816"/>
      <c r="C119" s="774"/>
      <c r="D119" s="775"/>
      <c r="E119" s="775"/>
      <c r="F119" s="775"/>
      <c r="G119" s="775"/>
      <c r="H119" s="776"/>
      <c r="I119" s="776"/>
      <c r="J119" s="776"/>
      <c r="K119" s="776"/>
      <c r="L119" s="788"/>
      <c r="M119" s="808"/>
      <c r="N119" s="809"/>
      <c r="O119" s="809"/>
      <c r="P119" s="809"/>
      <c r="Q119" s="810"/>
      <c r="R119" s="504" t="str">
        <f>'5-CONTROLES'!AB156</f>
        <v>Débil</v>
      </c>
      <c r="S119" s="504">
        <f>'5-CONTROLES'!AC156</f>
        <v>0</v>
      </c>
      <c r="T119" s="504" t="str">
        <f>'5-CONTROLES'!AD156</f>
        <v>Débil</v>
      </c>
      <c r="U119" s="775"/>
      <c r="V119" s="776"/>
      <c r="W119" s="776"/>
      <c r="X119" s="776"/>
      <c r="Y119" s="776"/>
      <c r="Z119" s="788"/>
      <c r="AA119" s="789"/>
      <c r="AB119" s="789"/>
      <c r="AC119" s="789"/>
      <c r="AD119" s="436"/>
      <c r="AE119" s="155"/>
      <c r="AF119" s="155"/>
      <c r="AG119" s="155"/>
      <c r="AH119" s="155"/>
      <c r="AI119" s="155"/>
      <c r="AJ119" s="155"/>
      <c r="AK119" s="155"/>
      <c r="AL119" s="155"/>
      <c r="AM119" s="155"/>
      <c r="AN119" s="155"/>
      <c r="AO119" s="155"/>
      <c r="AP119" s="155"/>
    </row>
    <row r="120" spans="2:42" s="727" customFormat="1" ht="68.25" customHeight="1" x14ac:dyDescent="0.25">
      <c r="B120" s="764" t="str">
        <f>'3-IDENTIFICACIÓN DEL RIESGO'!B72</f>
        <v>Acceso a la Propiedad de la Tierra y los Territorios</v>
      </c>
      <c r="C120" s="765" t="s">
        <v>2010</v>
      </c>
      <c r="D120" s="766" t="str">
        <f>'3-IDENTIFICACIÓN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120" s="766" t="s">
        <v>531</v>
      </c>
      <c r="F120" s="504" t="str">
        <f>'3-IDENTIFICACIÓN DEL RIESGO'!H72</f>
        <v>Presencia de intereses particulares o conductas de recibir o solicitar beneficios durante la realización del avalúo comercial, por parte del profesional designado para su realización</v>
      </c>
      <c r="G120" s="504" t="str">
        <f>'3-IDENTIFICACIÓN DEL RIESGO'!L72</f>
        <v>Afectación en el logro de indicadores y metas asociadas a compra de predios en actividades misionales</v>
      </c>
      <c r="H120" s="767" t="str">
        <f>'4-VALORACIÓN DEL RIESGO'!G41</f>
        <v>Probable</v>
      </c>
      <c r="I120" s="767" t="str">
        <f>'4-VALORACIÓN DEL RIESGO'!AC41</f>
        <v>Catastrófico</v>
      </c>
      <c r="J120" s="767" t="str">
        <f>'4-VALORACIÓN DEL RIESGO'!AE41</f>
        <v>Extremo</v>
      </c>
      <c r="K120" s="767" t="str">
        <f>'4-VALORACIÓN DEL RIESGO'!AF41</f>
        <v>Reducir</v>
      </c>
      <c r="L120" s="768" t="s">
        <v>2131</v>
      </c>
      <c r="M120" s="851" t="s">
        <v>2530</v>
      </c>
      <c r="N120" s="852"/>
      <c r="O120" s="852"/>
      <c r="P120" s="852"/>
      <c r="Q120" s="853"/>
      <c r="R120" s="504" t="str">
        <f>'5-CONTROLES'!AB157</f>
        <v>Fuerte</v>
      </c>
      <c r="S120" s="504" t="str">
        <f>'5-CONTROLES'!AC157</f>
        <v>Fuerte</v>
      </c>
      <c r="T120" s="504" t="str">
        <f>'5-CONTROLES'!AD157</f>
        <v>Fuerte</v>
      </c>
      <c r="U120" s="766" t="str">
        <f>'5-CONTROLES'!AH157</f>
        <v>Fuerte</v>
      </c>
      <c r="V120" s="767" t="str">
        <f>'5-CONTROLES'!AL157</f>
        <v>Improbable</v>
      </c>
      <c r="W120" s="767" t="str">
        <f>'5-CONTROLES'!AP157</f>
        <v>Moderado</v>
      </c>
      <c r="X120" s="767" t="str">
        <f>'5-CONTROLES'!AQ157</f>
        <v>Moderado</v>
      </c>
      <c r="Y120" s="767" t="str">
        <f>'5-CONTROLES'!AS157</f>
        <v>Acción preventiva</v>
      </c>
      <c r="Z120" s="768" t="s">
        <v>2377</v>
      </c>
      <c r="AA120" s="666" t="s">
        <v>799</v>
      </c>
      <c r="AB120" s="854" t="s">
        <v>811</v>
      </c>
      <c r="AC120" s="656" t="s">
        <v>800</v>
      </c>
      <c r="AD120" s="855">
        <v>0.8</v>
      </c>
      <c r="AE120" s="517"/>
      <c r="AF120" s="517"/>
      <c r="AG120" s="798"/>
      <c r="AH120" s="798">
        <v>0.8</v>
      </c>
      <c r="AI120" s="517"/>
      <c r="AJ120" s="517"/>
      <c r="AK120" s="517"/>
      <c r="AL120" s="798"/>
      <c r="AM120" s="517"/>
      <c r="AN120" s="517"/>
      <c r="AO120" s="517"/>
      <c r="AP120" s="517"/>
    </row>
    <row r="121" spans="2:42" s="727" customFormat="1" ht="66" customHeight="1" x14ac:dyDescent="0.25">
      <c r="B121" s="773"/>
      <c r="C121" s="788"/>
      <c r="D121" s="806"/>
      <c r="E121" s="806"/>
      <c r="F121" s="504" t="str">
        <f>'3-IDENTIFICACIÓN DEL RIESGO'!H73</f>
        <v>Desarrollo de actividades por fuera de las normas, procedimientos, parámetros y criterios establecidos para beneficio propio o de terceros.  Así como, baja inducción y/o capacitación en procesos y procedimientos internos de la DAT relacionados con el riesgo identificado.</v>
      </c>
      <c r="G121" s="504" t="str">
        <f>'3-IDENTIFICACIÓN DEL RIESGO'!L73</f>
        <v>Investigaciones internas (control interno) o externas (por parte de órganos de control)</v>
      </c>
      <c r="H121" s="807"/>
      <c r="I121" s="807"/>
      <c r="J121" s="807"/>
      <c r="K121" s="807"/>
      <c r="L121" s="768" t="s">
        <v>2132</v>
      </c>
      <c r="M121" s="856"/>
      <c r="N121" s="857"/>
      <c r="O121" s="857"/>
      <c r="P121" s="857"/>
      <c r="Q121" s="858"/>
      <c r="R121" s="504" t="str">
        <f>'5-CONTROLES'!AB158</f>
        <v>Fuerte</v>
      </c>
      <c r="S121" s="504" t="str">
        <f>'5-CONTROLES'!AC158</f>
        <v>Fuerte</v>
      </c>
      <c r="T121" s="504" t="str">
        <f>'5-CONTROLES'!AD158</f>
        <v>Fuerte</v>
      </c>
      <c r="U121" s="806"/>
      <c r="V121" s="807"/>
      <c r="W121" s="807"/>
      <c r="X121" s="807"/>
      <c r="Y121" s="807"/>
      <c r="Z121" s="768" t="s">
        <v>2378</v>
      </c>
      <c r="AA121" s="666" t="s">
        <v>1777</v>
      </c>
      <c r="AB121" s="854" t="s">
        <v>812</v>
      </c>
      <c r="AC121" s="656" t="s">
        <v>801</v>
      </c>
      <c r="AD121" s="855">
        <v>0.8</v>
      </c>
      <c r="AE121" s="517"/>
      <c r="AF121" s="517"/>
      <c r="AG121" s="798"/>
      <c r="AH121" s="798">
        <v>0.8</v>
      </c>
      <c r="AI121" s="517"/>
      <c r="AJ121" s="517"/>
      <c r="AK121" s="517"/>
      <c r="AL121" s="798"/>
      <c r="AM121" s="517"/>
      <c r="AN121" s="517"/>
      <c r="AO121" s="517"/>
      <c r="AP121" s="798"/>
    </row>
    <row r="122" spans="2:42" s="727" customFormat="1" ht="76.5" customHeight="1" x14ac:dyDescent="0.25">
      <c r="B122" s="773"/>
      <c r="C122" s="765" t="s">
        <v>2011</v>
      </c>
      <c r="D122" s="766" t="str">
        <f>'3-IDENTIFICACIÓN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122" s="766" t="s">
        <v>531</v>
      </c>
      <c r="F122" s="504" t="str">
        <f>'3-IDENTIFICACIÓN DEL RIESGO'!H74</f>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
      <c r="G122" s="504" t="str">
        <f>'3-IDENTIFICACIÓN DEL RIESGO'!L74</f>
        <v>Afectación en el logro de indicadores y metas asociadas a la adquisición de predios en zonas focalizadas</v>
      </c>
      <c r="H122" s="767" t="str">
        <f>'4-VALORACIÓN DEL RIESGO'!G42</f>
        <v>Rara Vez</v>
      </c>
      <c r="I122" s="767" t="str">
        <f>'4-VALORACIÓN DEL RIESGO'!AC42</f>
        <v>Catastrófico</v>
      </c>
      <c r="J122" s="767" t="str">
        <f>'4-VALORACIÓN DEL RIESGO'!AE42</f>
        <v>Extremo</v>
      </c>
      <c r="K122" s="767" t="str">
        <f>'4-VALORACIÓN DEL RIESGO'!AF42</f>
        <v>Reducir</v>
      </c>
      <c r="L122" s="768" t="s">
        <v>2133</v>
      </c>
      <c r="M122" s="856"/>
      <c r="N122" s="857"/>
      <c r="O122" s="857"/>
      <c r="P122" s="857"/>
      <c r="Q122" s="858"/>
      <c r="R122" s="504" t="str">
        <f>'5-CONTROLES'!AB159</f>
        <v>Fuerte</v>
      </c>
      <c r="S122" s="504" t="str">
        <f>'5-CONTROLES'!AC159</f>
        <v>Fuerte</v>
      </c>
      <c r="T122" s="504" t="str">
        <f>'5-CONTROLES'!AD159</f>
        <v>Fuerte</v>
      </c>
      <c r="U122" s="766" t="str">
        <f>'5-CONTROLES'!AH159</f>
        <v>Fuerte</v>
      </c>
      <c r="V122" s="767" t="str">
        <f>'5-CONTROLES'!AL159</f>
        <v>Rara Vez</v>
      </c>
      <c r="W122" s="767" t="str">
        <f>'5-CONTROLES'!AP159</f>
        <v>Moderado</v>
      </c>
      <c r="X122" s="767" t="str">
        <f>'5-CONTROLES'!AQ159</f>
        <v>Moderado</v>
      </c>
      <c r="Y122" s="767" t="str">
        <f>'5-CONTROLES'!AS159</f>
        <v>Acción preventiva</v>
      </c>
      <c r="Z122" s="768" t="s">
        <v>2379</v>
      </c>
      <c r="AA122" s="666" t="s">
        <v>802</v>
      </c>
      <c r="AB122" s="854" t="s">
        <v>811</v>
      </c>
      <c r="AC122" s="656" t="s">
        <v>803</v>
      </c>
      <c r="AD122" s="855">
        <v>0.7</v>
      </c>
      <c r="AE122" s="517"/>
      <c r="AF122" s="517"/>
      <c r="AG122" s="798">
        <v>0.3</v>
      </c>
      <c r="AH122" s="517"/>
      <c r="AI122" s="517"/>
      <c r="AJ122" s="798"/>
      <c r="AK122" s="798">
        <v>0.4</v>
      </c>
      <c r="AL122" s="517"/>
      <c r="AM122" s="517"/>
      <c r="AN122" s="798"/>
      <c r="AO122" s="517"/>
      <c r="AP122" s="798"/>
    </row>
    <row r="123" spans="2:42" s="727" customFormat="1" ht="91.5" customHeight="1" x14ac:dyDescent="0.25">
      <c r="B123" s="773"/>
      <c r="C123" s="788"/>
      <c r="D123" s="806"/>
      <c r="E123" s="806"/>
      <c r="F123" s="504" t="str">
        <f>'3-IDENTIFICACIÓN DEL RIESGO'!H75</f>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
      <c r="G123" s="504" t="str">
        <f>'3-IDENTIFICACIÓN DEL RIESGO'!L75</f>
        <v>Investigaciones internas (control interno) o externas (por parte de órganos de control)</v>
      </c>
      <c r="H123" s="807"/>
      <c r="I123" s="807"/>
      <c r="J123" s="807"/>
      <c r="K123" s="807"/>
      <c r="L123" s="768" t="s">
        <v>2134</v>
      </c>
      <c r="M123" s="856"/>
      <c r="N123" s="857"/>
      <c r="O123" s="857"/>
      <c r="P123" s="857"/>
      <c r="Q123" s="858"/>
      <c r="R123" s="504" t="str">
        <f>'5-CONTROLES'!AB160</f>
        <v>Fuerte</v>
      </c>
      <c r="S123" s="504" t="str">
        <f>'5-CONTROLES'!AC160</f>
        <v>Fuerte</v>
      </c>
      <c r="T123" s="504" t="str">
        <f>'5-CONTROLES'!AD160</f>
        <v>Fuerte</v>
      </c>
      <c r="U123" s="806"/>
      <c r="V123" s="807"/>
      <c r="W123" s="807"/>
      <c r="X123" s="807"/>
      <c r="Y123" s="807"/>
      <c r="Z123" s="768" t="s">
        <v>2380</v>
      </c>
      <c r="AA123" s="666" t="s">
        <v>804</v>
      </c>
      <c r="AB123" s="854" t="s">
        <v>813</v>
      </c>
      <c r="AC123" s="656" t="s">
        <v>1778</v>
      </c>
      <c r="AD123" s="855">
        <v>0.7</v>
      </c>
      <c r="AE123" s="859"/>
      <c r="AF123" s="859"/>
      <c r="AG123" s="798">
        <v>0.5</v>
      </c>
      <c r="AH123" s="859"/>
      <c r="AI123" s="859"/>
      <c r="AJ123" s="859"/>
      <c r="AK123" s="859"/>
      <c r="AL123" s="798">
        <v>0.2</v>
      </c>
      <c r="AM123" s="859"/>
      <c r="AN123" s="859"/>
      <c r="AO123" s="859"/>
      <c r="AP123" s="798"/>
    </row>
    <row r="124" spans="2:42" s="727" customFormat="1" ht="70.5" customHeight="1" x14ac:dyDescent="0.25">
      <c r="B124" s="773"/>
      <c r="C124" s="765" t="s">
        <v>2012</v>
      </c>
      <c r="D124" s="766" t="str">
        <f>'3-IDENTIFICACIÓN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124" s="766" t="s">
        <v>531</v>
      </c>
      <c r="F124" s="504" t="str">
        <f>'3-IDENTIFICACIÓN DEL RIESGO'!H76</f>
        <v>En la elaboración del informe técnico-jurídico, se puede favorecer intereses a particulares a efectos de establecer el inicio fase administrativa y/o judicial</v>
      </c>
      <c r="G124" s="504" t="str">
        <f>'3-IDENTIFICACIÓN DEL RIESGO'!L76</f>
        <v>Investigaciones internas (control interno) o externas (por parte de órganos de control)</v>
      </c>
      <c r="H124" s="767" t="str">
        <f>'4-VALORACIÓN DEL RIESGO'!G43</f>
        <v>Probable</v>
      </c>
      <c r="I124" s="767" t="str">
        <f>'4-VALORACIÓN DEL RIESGO'!AC43</f>
        <v>Catastrófico</v>
      </c>
      <c r="J124" s="767" t="str">
        <f>'4-VALORACIÓN DEL RIESGO'!AE43</f>
        <v>Extremo</v>
      </c>
      <c r="K124" s="767" t="str">
        <f>'4-VALORACIÓN DEL RIESGO'!AF43</f>
        <v>Reducir</v>
      </c>
      <c r="L124" s="768" t="s">
        <v>2135</v>
      </c>
      <c r="M124" s="856"/>
      <c r="N124" s="857"/>
      <c r="O124" s="857"/>
      <c r="P124" s="857"/>
      <c r="Q124" s="858"/>
      <c r="R124" s="504" t="str">
        <f>'5-CONTROLES'!AB161</f>
        <v>Fuerte</v>
      </c>
      <c r="S124" s="504" t="str">
        <f>'5-CONTROLES'!AC161</f>
        <v>Fuerte</v>
      </c>
      <c r="T124" s="504" t="str">
        <f>'5-CONTROLES'!AD161</f>
        <v>Fuerte</v>
      </c>
      <c r="U124" s="766" t="str">
        <f>'5-CONTROLES'!AH161</f>
        <v>Fuerte</v>
      </c>
      <c r="V124" s="767" t="str">
        <f>'5-CONTROLES'!AL161</f>
        <v>Improbable</v>
      </c>
      <c r="W124" s="767" t="str">
        <f>'5-CONTROLES'!AP161</f>
        <v>Catastrófico</v>
      </c>
      <c r="X124" s="767" t="str">
        <f>'5-CONTROLES'!AQ161</f>
        <v>Extremo</v>
      </c>
      <c r="Y124" s="767" t="str">
        <f>'5-CONTROLES'!AS161</f>
        <v>Acción preventiva</v>
      </c>
      <c r="Z124" s="768" t="s">
        <v>2381</v>
      </c>
      <c r="AA124" s="666" t="s">
        <v>805</v>
      </c>
      <c r="AB124" s="854" t="s">
        <v>811</v>
      </c>
      <c r="AC124" s="656" t="s">
        <v>806</v>
      </c>
      <c r="AD124" s="855">
        <v>0.9</v>
      </c>
      <c r="AE124" s="517"/>
      <c r="AF124" s="517"/>
      <c r="AG124" s="798">
        <v>0.9</v>
      </c>
      <c r="AH124" s="517"/>
      <c r="AI124" s="517"/>
      <c r="AJ124" s="517"/>
      <c r="AK124" s="517"/>
      <c r="AL124" s="517"/>
      <c r="AM124" s="517"/>
      <c r="AN124" s="517"/>
      <c r="AO124" s="517"/>
      <c r="AP124" s="798"/>
    </row>
    <row r="125" spans="2:42" s="727" customFormat="1" ht="78" customHeight="1" x14ac:dyDescent="0.25">
      <c r="B125" s="773"/>
      <c r="C125" s="788"/>
      <c r="D125" s="806"/>
      <c r="E125" s="806"/>
      <c r="F125" s="504" t="str">
        <f>'3-IDENTIFICACIÓN DEL RIESGO'!H77</f>
        <v>Desconocimiento de los requisitos establecidos en el Procedimiento ACCTI-P-005 Revocatoria Baldíos a Persona Natural -Ley 160/94 y ACCTI-P-014 Titulación de Baldíos POSPR, por parte de colaboradores nuevos del Grupo de Revocatoria</v>
      </c>
      <c r="G125" s="504">
        <f>'3-IDENTIFICACIÓN DEL RIESGO'!L77</f>
        <v>0</v>
      </c>
      <c r="H125" s="807"/>
      <c r="I125" s="807"/>
      <c r="J125" s="807"/>
      <c r="K125" s="807"/>
      <c r="L125" s="768" t="s">
        <v>2136</v>
      </c>
      <c r="M125" s="856"/>
      <c r="N125" s="857"/>
      <c r="O125" s="857"/>
      <c r="P125" s="857"/>
      <c r="Q125" s="858"/>
      <c r="R125" s="504" t="str">
        <f>'5-CONTROLES'!AB162</f>
        <v>Fuerte</v>
      </c>
      <c r="S125" s="504" t="str">
        <f>'5-CONTROLES'!AC162</f>
        <v>Fuerte</v>
      </c>
      <c r="T125" s="504" t="str">
        <f>'5-CONTROLES'!AD162</f>
        <v>Fuerte</v>
      </c>
      <c r="U125" s="806"/>
      <c r="V125" s="807"/>
      <c r="W125" s="807"/>
      <c r="X125" s="807"/>
      <c r="Y125" s="807"/>
      <c r="Z125" s="768" t="s">
        <v>2382</v>
      </c>
      <c r="AA125" s="666" t="s">
        <v>1779</v>
      </c>
      <c r="AB125" s="854" t="s">
        <v>815</v>
      </c>
      <c r="AC125" s="656" t="s">
        <v>1780</v>
      </c>
      <c r="AD125" s="855">
        <v>0.9</v>
      </c>
      <c r="AE125" s="517"/>
      <c r="AF125" s="517"/>
      <c r="AG125" s="798">
        <v>0.3</v>
      </c>
      <c r="AH125" s="517"/>
      <c r="AI125" s="517"/>
      <c r="AJ125" s="517"/>
      <c r="AK125" s="798">
        <v>0.3</v>
      </c>
      <c r="AL125" s="517"/>
      <c r="AM125" s="517"/>
      <c r="AN125" s="798">
        <v>0.3</v>
      </c>
      <c r="AO125" s="517"/>
      <c r="AP125" s="798"/>
    </row>
    <row r="126" spans="2:42" s="727" customFormat="1" ht="81" customHeight="1" x14ac:dyDescent="0.25">
      <c r="B126" s="773"/>
      <c r="C126" s="765" t="s">
        <v>2013</v>
      </c>
      <c r="D126" s="766" t="str">
        <f>'3-IDENTIFICACIÓN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126" s="766" t="s">
        <v>531</v>
      </c>
      <c r="F126" s="504" t="str">
        <f>'3-IDENTIFICACIÓN DEL RIESGO'!H78</f>
        <v>Presencia de intereses particulares o conductas de recibir o solicitar beneficios por parte de los profesionales asignados en la subdirección, para la adjudicación de predios baldíos en las zonas focalizadas</v>
      </c>
      <c r="G126" s="504" t="str">
        <f>'3-IDENTIFICACIÓN DEL RIESGO'!L78</f>
        <v>Afectación en el logro de indicadores y metas asociadas a adjudicación de predios baldíos y bienes fiscales patrimoniales en los municipios focalizados</v>
      </c>
      <c r="H126" s="767" t="str">
        <f>'4-VALORACIÓN DEL RIESGO'!G44</f>
        <v>Probable</v>
      </c>
      <c r="I126" s="767" t="str">
        <f>'4-VALORACIÓN DEL RIESGO'!AC44</f>
        <v>Catastrófico</v>
      </c>
      <c r="J126" s="767" t="str">
        <f>'4-VALORACIÓN DEL RIESGO'!AE44</f>
        <v>Extremo</v>
      </c>
      <c r="K126" s="767" t="str">
        <f>'4-VALORACIÓN DEL RIESGO'!AF44</f>
        <v>Reducir</v>
      </c>
      <c r="L126" s="768" t="s">
        <v>2137</v>
      </c>
      <c r="M126" s="856"/>
      <c r="N126" s="857"/>
      <c r="O126" s="857"/>
      <c r="P126" s="857"/>
      <c r="Q126" s="858"/>
      <c r="R126" s="504" t="str">
        <f>'5-CONTROLES'!AB163</f>
        <v>Fuerte</v>
      </c>
      <c r="S126" s="504" t="str">
        <f>'5-CONTROLES'!AC163</f>
        <v>Fuerte</v>
      </c>
      <c r="T126" s="504" t="str">
        <f>'5-CONTROLES'!AD163</f>
        <v>Fuerte</v>
      </c>
      <c r="U126" s="766" t="str">
        <f>'5-CONTROLES'!AH163</f>
        <v>Fuerte</v>
      </c>
      <c r="V126" s="767" t="str">
        <f>'5-CONTROLES'!AL163</f>
        <v>Improbable</v>
      </c>
      <c r="W126" s="767" t="str">
        <f>'5-CONTROLES'!AP163</f>
        <v>Moderado</v>
      </c>
      <c r="X126" s="767" t="str">
        <f>'5-CONTROLES'!AQ163</f>
        <v>Moderado</v>
      </c>
      <c r="Y126" s="767" t="str">
        <f>'5-CONTROLES'!AS163</f>
        <v>Acción preventiva</v>
      </c>
      <c r="Z126" s="768" t="s">
        <v>2383</v>
      </c>
      <c r="AA126" s="666" t="s">
        <v>807</v>
      </c>
      <c r="AB126" s="854" t="s">
        <v>811</v>
      </c>
      <c r="AC126" s="656" t="s">
        <v>808</v>
      </c>
      <c r="AD126" s="855">
        <v>0.7</v>
      </c>
      <c r="AE126" s="517"/>
      <c r="AF126" s="517"/>
      <c r="AG126" s="798">
        <v>0.3</v>
      </c>
      <c r="AH126" s="798"/>
      <c r="AI126" s="798"/>
      <c r="AJ126" s="798"/>
      <c r="AK126" s="798"/>
      <c r="AL126" s="798"/>
      <c r="AM126" s="798"/>
      <c r="AN126" s="798">
        <v>0.4</v>
      </c>
      <c r="AO126" s="798"/>
      <c r="AP126" s="798"/>
    </row>
    <row r="127" spans="2:42" s="727" customFormat="1" ht="84" customHeight="1" x14ac:dyDescent="0.25">
      <c r="B127" s="773"/>
      <c r="C127" s="788"/>
      <c r="D127" s="806"/>
      <c r="E127" s="806"/>
      <c r="F127" s="504" t="str">
        <f>'3-IDENTIFICACIÓN DEL RIESGO'!H79</f>
        <v>Desconocimiento de los requisitos establecidos en el Procedimiento ACCTI-P-020 Procedimiento Único en Municipios Focalizados, para la adjudicación de predios baldíos en los municipios focalizados, por parte del equipo profesional asignado</v>
      </c>
      <c r="G127" s="504" t="str">
        <f>'3-IDENTIFICACIÓN DEL RIESGO'!L79</f>
        <v>Investigaciones internas (control interno) o externas (por parte de órganos de control)</v>
      </c>
      <c r="H127" s="807"/>
      <c r="I127" s="807"/>
      <c r="J127" s="807"/>
      <c r="K127" s="807"/>
      <c r="L127" s="768" t="s">
        <v>2138</v>
      </c>
      <c r="M127" s="860"/>
      <c r="N127" s="861"/>
      <c r="O127" s="861"/>
      <c r="P127" s="861"/>
      <c r="Q127" s="862"/>
      <c r="R127" s="504" t="str">
        <f>'5-CONTROLES'!AB164</f>
        <v>Fuerte</v>
      </c>
      <c r="S127" s="504" t="str">
        <f>'5-CONTROLES'!AC164</f>
        <v>Fuerte</v>
      </c>
      <c r="T127" s="504" t="str">
        <f>'5-CONTROLES'!AD164</f>
        <v>Fuerte</v>
      </c>
      <c r="U127" s="806"/>
      <c r="V127" s="807"/>
      <c r="W127" s="807"/>
      <c r="X127" s="807"/>
      <c r="Y127" s="807"/>
      <c r="Z127" s="768" t="s">
        <v>2384</v>
      </c>
      <c r="AA127" s="666" t="s">
        <v>809</v>
      </c>
      <c r="AB127" s="854" t="s">
        <v>814</v>
      </c>
      <c r="AC127" s="656" t="s">
        <v>810</v>
      </c>
      <c r="AD127" s="855">
        <v>0.7</v>
      </c>
      <c r="AE127" s="859"/>
      <c r="AF127" s="859"/>
      <c r="AG127" s="798">
        <v>0.3</v>
      </c>
      <c r="AH127" s="859"/>
      <c r="AI127" s="859"/>
      <c r="AJ127" s="859"/>
      <c r="AK127" s="798"/>
      <c r="AL127" s="859"/>
      <c r="AM127" s="859"/>
      <c r="AN127" s="798">
        <v>0.4</v>
      </c>
      <c r="AO127" s="859"/>
      <c r="AP127" s="859"/>
    </row>
    <row r="128" spans="2:42" s="727" customFormat="1" ht="52.5" customHeight="1" x14ac:dyDescent="0.25">
      <c r="B128" s="773"/>
      <c r="C128" s="765" t="s">
        <v>2014</v>
      </c>
      <c r="D128" s="766" t="str">
        <f>'3-IDENTIFICACIÓN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E128" s="766" t="s">
        <v>531</v>
      </c>
      <c r="F128" s="766" t="str">
        <f>'3-IDENTIFICACIÓN DEL RIESGO'!H80</f>
        <v>Aceptación de dadivas por parte del equipo encargado de desarrollar el proceso en el territorio.</v>
      </c>
      <c r="G128" s="766" t="str">
        <f>'3-IDENTIFICACIÓN DEL RIESGO'!L80</f>
        <v>Inequidad en la distribución de los recursos destinados a los subsidios.</v>
      </c>
      <c r="H128" s="767" t="str">
        <f>'4-VALORACIÓN DEL RIESGO'!G45</f>
        <v>Posible</v>
      </c>
      <c r="I128" s="767" t="str">
        <f>'4-VALORACIÓN DEL RIESGO'!AC45</f>
        <v>Catastrófico</v>
      </c>
      <c r="J128" s="767" t="str">
        <f>'4-VALORACIÓN DEL RIESGO'!AE45</f>
        <v>Extremo</v>
      </c>
      <c r="K128" s="767" t="str">
        <f>'4-VALORACIÓN DEL RIESGO'!AF45</f>
        <v>Reducir</v>
      </c>
      <c r="L128" s="768" t="s">
        <v>2139</v>
      </c>
      <c r="M128" s="863" t="s">
        <v>2530</v>
      </c>
      <c r="N128" s="864"/>
      <c r="O128" s="864"/>
      <c r="P128" s="864"/>
      <c r="Q128" s="865"/>
      <c r="R128" s="504" t="str">
        <f>'5-CONTROLES'!AB165</f>
        <v>Fuerte</v>
      </c>
      <c r="S128" s="504" t="str">
        <f>'5-CONTROLES'!AC165</f>
        <v>Fuerte</v>
      </c>
      <c r="T128" s="504" t="str">
        <f>'5-CONTROLES'!AD165</f>
        <v>Fuerte</v>
      </c>
      <c r="U128" s="766" t="str">
        <f>'5-CONTROLES'!AH165</f>
        <v>Moderado</v>
      </c>
      <c r="V128" s="767" t="str">
        <f>'5-CONTROLES'!AL165</f>
        <v>Improbable</v>
      </c>
      <c r="W128" s="767" t="str">
        <f>'5-CONTROLES'!AP165</f>
        <v>Mayor</v>
      </c>
      <c r="X128" s="767" t="str">
        <f>'5-CONTROLES'!AQ165</f>
        <v>Alto</v>
      </c>
      <c r="Y128" s="767" t="str">
        <f>'5-CONTROLES'!AS165</f>
        <v>Acción preventiva</v>
      </c>
      <c r="Z128" s="768" t="s">
        <v>2385</v>
      </c>
      <c r="AA128" s="656" t="s">
        <v>1781</v>
      </c>
      <c r="AB128" s="656" t="s">
        <v>1782</v>
      </c>
      <c r="AC128" s="656" t="s">
        <v>816</v>
      </c>
      <c r="AD128" s="780">
        <v>4</v>
      </c>
      <c r="AE128" s="503"/>
      <c r="AF128" s="503">
        <v>1</v>
      </c>
      <c r="AG128" s="503"/>
      <c r="AH128" s="503"/>
      <c r="AI128" s="503">
        <v>1</v>
      </c>
      <c r="AJ128" s="503"/>
      <c r="AK128" s="503"/>
      <c r="AL128" s="503">
        <v>1</v>
      </c>
      <c r="AM128" s="503"/>
      <c r="AN128" s="503"/>
      <c r="AO128" s="503">
        <v>1</v>
      </c>
      <c r="AP128" s="781"/>
    </row>
    <row r="129" spans="2:42" s="727" customFormat="1" ht="85.5" customHeight="1" x14ac:dyDescent="0.25">
      <c r="B129" s="773"/>
      <c r="C129" s="774"/>
      <c r="D129" s="775"/>
      <c r="E129" s="775"/>
      <c r="F129" s="775"/>
      <c r="G129" s="775"/>
      <c r="H129" s="776"/>
      <c r="I129" s="776"/>
      <c r="J129" s="776"/>
      <c r="K129" s="776"/>
      <c r="L129" s="768" t="s">
        <v>2140</v>
      </c>
      <c r="M129" s="866"/>
      <c r="N129" s="867"/>
      <c r="O129" s="867"/>
      <c r="P129" s="867"/>
      <c r="Q129" s="868"/>
      <c r="R129" s="504" t="str">
        <f>'5-CONTROLES'!AB166</f>
        <v>Fuerte</v>
      </c>
      <c r="S129" s="504" t="str">
        <f>'5-CONTROLES'!AC166</f>
        <v>Fuerte</v>
      </c>
      <c r="T129" s="504" t="str">
        <f>'5-CONTROLES'!AD166</f>
        <v>Fuerte</v>
      </c>
      <c r="U129" s="775"/>
      <c r="V129" s="776"/>
      <c r="W129" s="776"/>
      <c r="X129" s="776"/>
      <c r="Y129" s="776"/>
      <c r="Z129" s="768" t="s">
        <v>2386</v>
      </c>
      <c r="AA129" s="656" t="s">
        <v>1383</v>
      </c>
      <c r="AB129" s="656" t="s">
        <v>834</v>
      </c>
      <c r="AC129" s="656" t="s">
        <v>1384</v>
      </c>
      <c r="AD129" s="869">
        <v>1</v>
      </c>
      <c r="AE129" s="503"/>
      <c r="AF129" s="503"/>
      <c r="AG129" s="503"/>
      <c r="AH129" s="503"/>
      <c r="AI129" s="503"/>
      <c r="AJ129" s="503"/>
      <c r="AK129" s="503"/>
      <c r="AL129" s="503"/>
      <c r="AM129" s="503"/>
      <c r="AN129" s="503"/>
      <c r="AO129" s="503"/>
      <c r="AP129" s="870">
        <v>1</v>
      </c>
    </row>
    <row r="130" spans="2:42" s="727" customFormat="1" ht="69" customHeight="1" x14ac:dyDescent="0.25">
      <c r="B130" s="773"/>
      <c r="C130" s="774"/>
      <c r="D130" s="775"/>
      <c r="E130" s="775"/>
      <c r="F130" s="775"/>
      <c r="G130" s="775"/>
      <c r="H130" s="776"/>
      <c r="I130" s="776"/>
      <c r="J130" s="776"/>
      <c r="K130" s="776"/>
      <c r="L130" s="768" t="s">
        <v>2141</v>
      </c>
      <c r="M130" s="866"/>
      <c r="N130" s="867"/>
      <c r="O130" s="867"/>
      <c r="P130" s="867"/>
      <c r="Q130" s="868"/>
      <c r="R130" s="504" t="str">
        <f>'5-CONTROLES'!AB167</f>
        <v>Débil</v>
      </c>
      <c r="S130" s="504" t="str">
        <f>'5-CONTROLES'!AC167</f>
        <v>Débil</v>
      </c>
      <c r="T130" s="504" t="str">
        <f>'5-CONTROLES'!AD167</f>
        <v>Débil</v>
      </c>
      <c r="U130" s="775"/>
      <c r="V130" s="776"/>
      <c r="W130" s="776"/>
      <c r="X130" s="776"/>
      <c r="Y130" s="776"/>
      <c r="Z130" s="768" t="s">
        <v>2387</v>
      </c>
      <c r="AA130" s="665" t="s">
        <v>1835</v>
      </c>
      <c r="AB130" s="666" t="s">
        <v>835</v>
      </c>
      <c r="AC130" s="656" t="s">
        <v>1836</v>
      </c>
      <c r="AD130" s="780">
        <v>2</v>
      </c>
      <c r="AE130" s="503"/>
      <c r="AF130" s="503">
        <v>1</v>
      </c>
      <c r="AG130" s="503"/>
      <c r="AH130" s="503"/>
      <c r="AI130" s="503"/>
      <c r="AJ130" s="503"/>
      <c r="AK130" s="503"/>
      <c r="AL130" s="503">
        <v>1</v>
      </c>
      <c r="AM130" s="503"/>
      <c r="AN130" s="503"/>
      <c r="AO130" s="503"/>
      <c r="AP130" s="871"/>
    </row>
    <row r="131" spans="2:42" s="727" customFormat="1" ht="45" customHeight="1" x14ac:dyDescent="0.25">
      <c r="B131" s="773"/>
      <c r="C131" s="774"/>
      <c r="D131" s="775"/>
      <c r="E131" s="775"/>
      <c r="F131" s="775"/>
      <c r="G131" s="775"/>
      <c r="H131" s="776"/>
      <c r="I131" s="776"/>
      <c r="J131" s="776"/>
      <c r="K131" s="776"/>
      <c r="L131" s="768" t="s">
        <v>2142</v>
      </c>
      <c r="M131" s="866"/>
      <c r="N131" s="867"/>
      <c r="O131" s="867"/>
      <c r="P131" s="867"/>
      <c r="Q131" s="868"/>
      <c r="R131" s="504" t="str">
        <f>'5-CONTROLES'!AB168</f>
        <v>Fuerte</v>
      </c>
      <c r="S131" s="504" t="str">
        <f>'5-CONTROLES'!AC168</f>
        <v>Fuerte</v>
      </c>
      <c r="T131" s="504" t="str">
        <f>'5-CONTROLES'!AD168</f>
        <v>Fuerte</v>
      </c>
      <c r="U131" s="775"/>
      <c r="V131" s="776"/>
      <c r="W131" s="776"/>
      <c r="X131" s="776"/>
      <c r="Y131" s="776"/>
      <c r="Z131" s="768" t="s">
        <v>2388</v>
      </c>
      <c r="AA131" s="666" t="s">
        <v>1783</v>
      </c>
      <c r="AB131" s="854" t="s">
        <v>836</v>
      </c>
      <c r="AC131" s="656" t="s">
        <v>1011</v>
      </c>
      <c r="AD131" s="780">
        <v>1</v>
      </c>
      <c r="AE131" s="503"/>
      <c r="AF131" s="503"/>
      <c r="AG131" s="503"/>
      <c r="AH131" s="503"/>
      <c r="AI131" s="503"/>
      <c r="AJ131" s="503"/>
      <c r="AK131" s="503"/>
      <c r="AL131" s="503"/>
      <c r="AM131" s="503"/>
      <c r="AN131" s="503"/>
      <c r="AO131" s="503"/>
      <c r="AP131" s="871">
        <v>1</v>
      </c>
    </row>
    <row r="132" spans="2:42" s="727" customFormat="1" ht="76.5" customHeight="1" x14ac:dyDescent="0.25">
      <c r="B132" s="773"/>
      <c r="C132" s="774"/>
      <c r="D132" s="775"/>
      <c r="E132" s="775"/>
      <c r="F132" s="775"/>
      <c r="G132" s="775"/>
      <c r="H132" s="776"/>
      <c r="I132" s="776"/>
      <c r="J132" s="776"/>
      <c r="K132" s="776"/>
      <c r="L132" s="768" t="s">
        <v>2143</v>
      </c>
      <c r="M132" s="866"/>
      <c r="N132" s="867"/>
      <c r="O132" s="867"/>
      <c r="P132" s="867"/>
      <c r="Q132" s="868"/>
      <c r="R132" s="504" t="str">
        <f>'5-CONTROLES'!AB169</f>
        <v>Fuerte</v>
      </c>
      <c r="S132" s="504" t="str">
        <f>'5-CONTROLES'!AC169</f>
        <v>Fuerte</v>
      </c>
      <c r="T132" s="504" t="str">
        <f>'5-CONTROLES'!AD169</f>
        <v>Fuerte</v>
      </c>
      <c r="U132" s="775"/>
      <c r="V132" s="776"/>
      <c r="W132" s="776"/>
      <c r="X132" s="776"/>
      <c r="Y132" s="776"/>
      <c r="Z132" s="768" t="s">
        <v>2389</v>
      </c>
      <c r="AA132" s="656" t="s">
        <v>1155</v>
      </c>
      <c r="AB132" s="656" t="s">
        <v>1154</v>
      </c>
      <c r="AC132" s="656" t="s">
        <v>544</v>
      </c>
      <c r="AD132" s="780">
        <v>2</v>
      </c>
      <c r="AE132" s="503"/>
      <c r="AF132" s="503"/>
      <c r="AG132" s="503"/>
      <c r="AH132" s="503"/>
      <c r="AI132" s="503"/>
      <c r="AJ132" s="503">
        <v>1</v>
      </c>
      <c r="AK132" s="503"/>
      <c r="AL132" s="503"/>
      <c r="AM132" s="503"/>
      <c r="AN132" s="503">
        <v>1</v>
      </c>
      <c r="AO132" s="503"/>
      <c r="AP132" s="871"/>
    </row>
    <row r="133" spans="2:42" s="727" customFormat="1" ht="58.5" customHeight="1" x14ac:dyDescent="0.25">
      <c r="B133" s="773"/>
      <c r="C133" s="774"/>
      <c r="D133" s="775"/>
      <c r="E133" s="775"/>
      <c r="F133" s="775"/>
      <c r="G133" s="775"/>
      <c r="H133" s="776"/>
      <c r="I133" s="776"/>
      <c r="J133" s="776"/>
      <c r="K133" s="776"/>
      <c r="L133" s="768" t="s">
        <v>2144</v>
      </c>
      <c r="M133" s="866"/>
      <c r="N133" s="867"/>
      <c r="O133" s="867"/>
      <c r="P133" s="867"/>
      <c r="Q133" s="868"/>
      <c r="R133" s="504" t="str">
        <f>'5-CONTROLES'!AB170</f>
        <v>Moderado</v>
      </c>
      <c r="S133" s="504" t="str">
        <f>'5-CONTROLES'!AC170</f>
        <v>Fuerte</v>
      </c>
      <c r="T133" s="504" t="str">
        <f>'5-CONTROLES'!AD170</f>
        <v>Moderado</v>
      </c>
      <c r="U133" s="775"/>
      <c r="V133" s="776"/>
      <c r="W133" s="776"/>
      <c r="X133" s="776"/>
      <c r="Y133" s="776"/>
      <c r="Z133" s="768" t="s">
        <v>2390</v>
      </c>
      <c r="AA133" s="656" t="s">
        <v>1784</v>
      </c>
      <c r="AB133" s="656" t="s">
        <v>1785</v>
      </c>
      <c r="AC133" s="656" t="s">
        <v>1719</v>
      </c>
      <c r="AD133" s="780">
        <v>12</v>
      </c>
      <c r="AE133" s="503">
        <v>1</v>
      </c>
      <c r="AF133" s="503">
        <v>1</v>
      </c>
      <c r="AG133" s="503">
        <v>1</v>
      </c>
      <c r="AH133" s="503">
        <v>1</v>
      </c>
      <c r="AI133" s="503">
        <v>1</v>
      </c>
      <c r="AJ133" s="503">
        <v>1</v>
      </c>
      <c r="AK133" s="503">
        <v>1</v>
      </c>
      <c r="AL133" s="503">
        <v>1</v>
      </c>
      <c r="AM133" s="503">
        <v>1</v>
      </c>
      <c r="AN133" s="503">
        <v>1</v>
      </c>
      <c r="AO133" s="503">
        <v>1</v>
      </c>
      <c r="AP133" s="503">
        <v>1</v>
      </c>
    </row>
    <row r="134" spans="2:42" s="727" customFormat="1" ht="52.5" customHeight="1" x14ac:dyDescent="0.25">
      <c r="B134" s="773"/>
      <c r="C134" s="774"/>
      <c r="D134" s="775"/>
      <c r="E134" s="775"/>
      <c r="F134" s="775"/>
      <c r="G134" s="775"/>
      <c r="H134" s="776"/>
      <c r="I134" s="776"/>
      <c r="J134" s="776"/>
      <c r="K134" s="776"/>
      <c r="L134" s="768" t="s">
        <v>2145</v>
      </c>
      <c r="M134" s="866"/>
      <c r="N134" s="867"/>
      <c r="O134" s="867"/>
      <c r="P134" s="867"/>
      <c r="Q134" s="868"/>
      <c r="R134" s="504" t="str">
        <f>'5-CONTROLES'!AB171</f>
        <v>Fuerte</v>
      </c>
      <c r="S134" s="504" t="str">
        <f>'5-CONTROLES'!AC171</f>
        <v>Fuerte</v>
      </c>
      <c r="T134" s="504" t="str">
        <f>'5-CONTROLES'!AD171</f>
        <v>Fuerte</v>
      </c>
      <c r="U134" s="775"/>
      <c r="V134" s="776"/>
      <c r="W134" s="776"/>
      <c r="X134" s="776"/>
      <c r="Y134" s="776"/>
      <c r="Z134" s="768" t="s">
        <v>2391</v>
      </c>
      <c r="AA134" s="656" t="s">
        <v>1786</v>
      </c>
      <c r="AB134" s="656" t="s">
        <v>1039</v>
      </c>
      <c r="AC134" s="656" t="s">
        <v>1044</v>
      </c>
      <c r="AD134" s="780">
        <v>4</v>
      </c>
      <c r="AE134" s="503"/>
      <c r="AF134" s="503"/>
      <c r="AG134" s="503">
        <v>1</v>
      </c>
      <c r="AH134" s="503"/>
      <c r="AI134" s="503"/>
      <c r="AJ134" s="503">
        <v>1</v>
      </c>
      <c r="AK134" s="503"/>
      <c r="AL134" s="503"/>
      <c r="AM134" s="503">
        <v>1</v>
      </c>
      <c r="AN134" s="503"/>
      <c r="AO134" s="503"/>
      <c r="AP134" s="871">
        <v>1</v>
      </c>
    </row>
    <row r="135" spans="2:42" s="727" customFormat="1" ht="51" customHeight="1" x14ac:dyDescent="0.25">
      <c r="B135" s="773"/>
      <c r="C135" s="774"/>
      <c r="D135" s="775"/>
      <c r="E135" s="775"/>
      <c r="F135" s="775"/>
      <c r="G135" s="775"/>
      <c r="H135" s="776"/>
      <c r="I135" s="776"/>
      <c r="J135" s="776"/>
      <c r="K135" s="776"/>
      <c r="L135" s="768" t="s">
        <v>2146</v>
      </c>
      <c r="M135" s="866"/>
      <c r="N135" s="867"/>
      <c r="O135" s="867"/>
      <c r="P135" s="867"/>
      <c r="Q135" s="868"/>
      <c r="R135" s="504" t="str">
        <f>'5-CONTROLES'!AB172</f>
        <v>Fuerte</v>
      </c>
      <c r="S135" s="504" t="str">
        <f>'5-CONTROLES'!AC172</f>
        <v>Fuerte</v>
      </c>
      <c r="T135" s="504" t="str">
        <f>'5-CONTROLES'!AD172</f>
        <v>Fuerte</v>
      </c>
      <c r="U135" s="775"/>
      <c r="V135" s="776"/>
      <c r="W135" s="776"/>
      <c r="X135" s="776"/>
      <c r="Y135" s="776"/>
      <c r="Z135" s="768" t="s">
        <v>2392</v>
      </c>
      <c r="AA135" s="656" t="s">
        <v>1787</v>
      </c>
      <c r="AB135" s="854" t="s">
        <v>1788</v>
      </c>
      <c r="AC135" s="656" t="s">
        <v>816</v>
      </c>
      <c r="AD135" s="772">
        <v>4</v>
      </c>
      <c r="AE135" s="503"/>
      <c r="AF135" s="503">
        <v>1</v>
      </c>
      <c r="AG135" s="503"/>
      <c r="AH135" s="503"/>
      <c r="AI135" s="503">
        <v>1</v>
      </c>
      <c r="AJ135" s="503"/>
      <c r="AK135" s="503"/>
      <c r="AL135" s="503">
        <v>1</v>
      </c>
      <c r="AM135" s="503"/>
      <c r="AN135" s="503"/>
      <c r="AO135" s="503">
        <v>1</v>
      </c>
      <c r="AP135" s="871"/>
    </row>
    <row r="136" spans="2:42" s="727" customFormat="1" ht="72" customHeight="1" x14ac:dyDescent="0.25">
      <c r="B136" s="773"/>
      <c r="C136" s="774"/>
      <c r="D136" s="775"/>
      <c r="E136" s="775"/>
      <c r="F136" s="775"/>
      <c r="G136" s="775"/>
      <c r="H136" s="776"/>
      <c r="I136" s="776"/>
      <c r="J136" s="776"/>
      <c r="K136" s="776"/>
      <c r="L136" s="872" t="s">
        <v>2147</v>
      </c>
      <c r="M136" s="866"/>
      <c r="N136" s="867"/>
      <c r="O136" s="867"/>
      <c r="P136" s="867"/>
      <c r="Q136" s="868"/>
      <c r="R136" s="766" t="str">
        <f>'5-CONTROLES'!AB173</f>
        <v>Fuerte</v>
      </c>
      <c r="S136" s="766" t="str">
        <f>'5-CONTROLES'!AC173</f>
        <v>Fuerte</v>
      </c>
      <c r="T136" s="766" t="str">
        <f>'5-CONTROLES'!AD173</f>
        <v>Fuerte</v>
      </c>
      <c r="U136" s="775"/>
      <c r="V136" s="776"/>
      <c r="W136" s="776"/>
      <c r="X136" s="776"/>
      <c r="Y136" s="776"/>
      <c r="Z136" s="768" t="s">
        <v>2393</v>
      </c>
      <c r="AA136" s="656" t="s">
        <v>1789</v>
      </c>
      <c r="AB136" s="656" t="s">
        <v>818</v>
      </c>
      <c r="AC136" s="656" t="s">
        <v>817</v>
      </c>
      <c r="AD136" s="772">
        <v>12</v>
      </c>
      <c r="AE136" s="503">
        <v>1</v>
      </c>
      <c r="AF136" s="503">
        <v>1</v>
      </c>
      <c r="AG136" s="503">
        <v>1</v>
      </c>
      <c r="AH136" s="503">
        <v>1</v>
      </c>
      <c r="AI136" s="503">
        <v>1</v>
      </c>
      <c r="AJ136" s="503">
        <v>1</v>
      </c>
      <c r="AK136" s="503">
        <v>1</v>
      </c>
      <c r="AL136" s="503">
        <v>1</v>
      </c>
      <c r="AM136" s="503">
        <v>1</v>
      </c>
      <c r="AN136" s="503">
        <v>1</v>
      </c>
      <c r="AO136" s="503">
        <v>1</v>
      </c>
      <c r="AP136" s="503">
        <v>1</v>
      </c>
    </row>
    <row r="137" spans="2:42" s="727" customFormat="1" ht="58.5" customHeight="1" x14ac:dyDescent="0.25">
      <c r="B137" s="773"/>
      <c r="C137" s="774"/>
      <c r="D137" s="775"/>
      <c r="E137" s="775"/>
      <c r="F137" s="775"/>
      <c r="G137" s="775"/>
      <c r="H137" s="776"/>
      <c r="I137" s="776"/>
      <c r="J137" s="776"/>
      <c r="K137" s="776"/>
      <c r="L137" s="873"/>
      <c r="M137" s="866"/>
      <c r="N137" s="867"/>
      <c r="O137" s="867"/>
      <c r="P137" s="867"/>
      <c r="Q137" s="868"/>
      <c r="R137" s="806"/>
      <c r="S137" s="806"/>
      <c r="T137" s="806"/>
      <c r="U137" s="775"/>
      <c r="V137" s="776"/>
      <c r="W137" s="776"/>
      <c r="X137" s="776"/>
      <c r="Y137" s="776"/>
      <c r="Z137" s="768" t="s">
        <v>2394</v>
      </c>
      <c r="AA137" s="656" t="s">
        <v>1978</v>
      </c>
      <c r="AB137" s="656" t="s">
        <v>1979</v>
      </c>
      <c r="AC137" s="656" t="s">
        <v>1980</v>
      </c>
      <c r="AD137" s="772">
        <v>3</v>
      </c>
      <c r="AE137" s="503"/>
      <c r="AF137" s="503">
        <v>1</v>
      </c>
      <c r="AG137" s="503"/>
      <c r="AH137" s="503"/>
      <c r="AI137" s="503"/>
      <c r="AJ137" s="503">
        <v>1</v>
      </c>
      <c r="AK137" s="503"/>
      <c r="AL137" s="503"/>
      <c r="AM137" s="503"/>
      <c r="AN137" s="503">
        <v>1</v>
      </c>
      <c r="AO137" s="503"/>
      <c r="AP137" s="503"/>
    </row>
    <row r="138" spans="2:42" s="727" customFormat="1" ht="52.5" customHeight="1" x14ac:dyDescent="0.25">
      <c r="B138" s="773"/>
      <c r="C138" s="774"/>
      <c r="D138" s="775"/>
      <c r="E138" s="775"/>
      <c r="F138" s="775"/>
      <c r="G138" s="775"/>
      <c r="H138" s="776"/>
      <c r="I138" s="776"/>
      <c r="J138" s="776"/>
      <c r="K138" s="776"/>
      <c r="L138" s="768" t="s">
        <v>2148</v>
      </c>
      <c r="M138" s="866"/>
      <c r="N138" s="867"/>
      <c r="O138" s="867"/>
      <c r="P138" s="867"/>
      <c r="Q138" s="868"/>
      <c r="R138" s="504" t="str">
        <f>'5-CONTROLES'!AB174</f>
        <v>Fuerte</v>
      </c>
      <c r="S138" s="504" t="str">
        <f>'5-CONTROLES'!AC174</f>
        <v>Fuerte</v>
      </c>
      <c r="T138" s="504" t="str">
        <f>'5-CONTROLES'!AD174</f>
        <v>Fuerte</v>
      </c>
      <c r="U138" s="775"/>
      <c r="V138" s="776"/>
      <c r="W138" s="776"/>
      <c r="X138" s="776"/>
      <c r="Y138" s="776"/>
      <c r="Z138" s="768" t="s">
        <v>2395</v>
      </c>
      <c r="AA138" s="656" t="s">
        <v>1790</v>
      </c>
      <c r="AB138" s="656" t="s">
        <v>929</v>
      </c>
      <c r="AC138" s="656" t="s">
        <v>930</v>
      </c>
      <c r="AD138" s="772">
        <v>3</v>
      </c>
      <c r="AE138" s="503"/>
      <c r="AF138" s="503"/>
      <c r="AG138" s="503">
        <v>1</v>
      </c>
      <c r="AH138" s="503"/>
      <c r="AI138" s="503"/>
      <c r="AJ138" s="503"/>
      <c r="AK138" s="503">
        <v>1</v>
      </c>
      <c r="AL138" s="503"/>
      <c r="AM138" s="503"/>
      <c r="AN138" s="503"/>
      <c r="AO138" s="503">
        <v>1</v>
      </c>
      <c r="AP138" s="871"/>
    </row>
    <row r="139" spans="2:42" s="727" customFormat="1" ht="52.5" customHeight="1" x14ac:dyDescent="0.25">
      <c r="B139" s="773"/>
      <c r="C139" s="774"/>
      <c r="D139" s="775"/>
      <c r="E139" s="775"/>
      <c r="F139" s="775"/>
      <c r="G139" s="775"/>
      <c r="H139" s="776"/>
      <c r="I139" s="776"/>
      <c r="J139" s="776"/>
      <c r="K139" s="776"/>
      <c r="L139" s="768" t="s">
        <v>2149</v>
      </c>
      <c r="M139" s="866"/>
      <c r="N139" s="867"/>
      <c r="O139" s="867"/>
      <c r="P139" s="867"/>
      <c r="Q139" s="868"/>
      <c r="R139" s="504" t="str">
        <f>'5-CONTROLES'!AB175</f>
        <v>Fuerte</v>
      </c>
      <c r="S139" s="504" t="str">
        <f>'5-CONTROLES'!AC175</f>
        <v>Fuerte</v>
      </c>
      <c r="T139" s="504" t="str">
        <f>'5-CONTROLES'!AD175</f>
        <v>Fuerte</v>
      </c>
      <c r="U139" s="775"/>
      <c r="V139" s="776"/>
      <c r="W139" s="776"/>
      <c r="X139" s="776"/>
      <c r="Y139" s="776"/>
      <c r="Z139" s="768" t="s">
        <v>2396</v>
      </c>
      <c r="AA139" s="656" t="s">
        <v>1791</v>
      </c>
      <c r="AB139" s="656" t="s">
        <v>1792</v>
      </c>
      <c r="AC139" s="656" t="s">
        <v>930</v>
      </c>
      <c r="AD139" s="772">
        <v>3</v>
      </c>
      <c r="AE139" s="503"/>
      <c r="AF139" s="503"/>
      <c r="AG139" s="503">
        <v>1</v>
      </c>
      <c r="AH139" s="503"/>
      <c r="AI139" s="503"/>
      <c r="AJ139" s="503"/>
      <c r="AK139" s="503">
        <v>1</v>
      </c>
      <c r="AL139" s="503"/>
      <c r="AM139" s="503"/>
      <c r="AN139" s="503"/>
      <c r="AO139" s="503">
        <v>1</v>
      </c>
      <c r="AP139" s="871"/>
    </row>
    <row r="140" spans="2:42" s="727" customFormat="1" ht="61.5" customHeight="1" x14ac:dyDescent="0.25">
      <c r="B140" s="773"/>
      <c r="C140" s="774"/>
      <c r="D140" s="775"/>
      <c r="E140" s="775"/>
      <c r="F140" s="775"/>
      <c r="G140" s="775"/>
      <c r="H140" s="776"/>
      <c r="I140" s="776"/>
      <c r="J140" s="776"/>
      <c r="K140" s="776"/>
      <c r="L140" s="765" t="s">
        <v>2150</v>
      </c>
      <c r="M140" s="866"/>
      <c r="N140" s="867"/>
      <c r="O140" s="867"/>
      <c r="P140" s="867"/>
      <c r="Q140" s="868"/>
      <c r="R140" s="504" t="str">
        <f>'5-CONTROLES'!AB176</f>
        <v>Moderado</v>
      </c>
      <c r="S140" s="504" t="str">
        <f>'5-CONTROLES'!AC176</f>
        <v>Fuerte</v>
      </c>
      <c r="T140" s="504" t="str">
        <f>'5-CONTROLES'!AD176</f>
        <v>Moderado</v>
      </c>
      <c r="U140" s="775"/>
      <c r="V140" s="776"/>
      <c r="W140" s="776"/>
      <c r="X140" s="776"/>
      <c r="Y140" s="776"/>
      <c r="Z140" s="765" t="s">
        <v>2397</v>
      </c>
      <c r="AA140" s="784" t="s">
        <v>1793</v>
      </c>
      <c r="AB140" s="785" t="s">
        <v>840</v>
      </c>
      <c r="AC140" s="785" t="s">
        <v>1091</v>
      </c>
      <c r="AD140" s="435">
        <v>4</v>
      </c>
      <c r="AE140" s="451"/>
      <c r="AF140" s="451"/>
      <c r="AG140" s="451">
        <v>1</v>
      </c>
      <c r="AH140" s="451"/>
      <c r="AI140" s="451"/>
      <c r="AJ140" s="451">
        <v>1</v>
      </c>
      <c r="AK140" s="451"/>
      <c r="AL140" s="451"/>
      <c r="AM140" s="451">
        <v>1</v>
      </c>
      <c r="AN140" s="451"/>
      <c r="AO140" s="451"/>
      <c r="AP140" s="874">
        <v>1</v>
      </c>
    </row>
    <row r="141" spans="2:42" s="727" customFormat="1" ht="15" customHeight="1" x14ac:dyDescent="0.25">
      <c r="B141" s="773"/>
      <c r="C141" s="774"/>
      <c r="D141" s="775"/>
      <c r="E141" s="775"/>
      <c r="F141" s="775"/>
      <c r="G141" s="775"/>
      <c r="H141" s="776"/>
      <c r="I141" s="776"/>
      <c r="J141" s="776"/>
      <c r="K141" s="776"/>
      <c r="L141" s="788"/>
      <c r="M141" s="866"/>
      <c r="N141" s="867"/>
      <c r="O141" s="867"/>
      <c r="P141" s="867"/>
      <c r="Q141" s="868"/>
      <c r="R141" s="504" t="str">
        <f>'5-CONTROLES'!AB177</f>
        <v>Débil</v>
      </c>
      <c r="S141" s="504">
        <f>'5-CONTROLES'!AC177</f>
        <v>0</v>
      </c>
      <c r="T141" s="504" t="str">
        <f>'5-CONTROLES'!AD177</f>
        <v>Débil</v>
      </c>
      <c r="U141" s="775"/>
      <c r="V141" s="776"/>
      <c r="W141" s="776"/>
      <c r="X141" s="776"/>
      <c r="Y141" s="776"/>
      <c r="Z141" s="788"/>
      <c r="AA141" s="789"/>
      <c r="AB141" s="789"/>
      <c r="AC141" s="789"/>
      <c r="AD141" s="436"/>
      <c r="AE141" s="155"/>
      <c r="AF141" s="155"/>
      <c r="AG141" s="155"/>
      <c r="AH141" s="155"/>
      <c r="AI141" s="155"/>
      <c r="AJ141" s="155"/>
      <c r="AK141" s="155"/>
      <c r="AL141" s="155"/>
      <c r="AM141" s="155"/>
      <c r="AN141" s="155"/>
      <c r="AO141" s="155"/>
      <c r="AP141" s="875"/>
    </row>
    <row r="142" spans="2:42" s="727" customFormat="1" ht="55.5" customHeight="1" x14ac:dyDescent="0.25">
      <c r="B142" s="773"/>
      <c r="C142" s="774"/>
      <c r="D142" s="775"/>
      <c r="E142" s="775"/>
      <c r="F142" s="775"/>
      <c r="G142" s="775"/>
      <c r="H142" s="776"/>
      <c r="I142" s="776"/>
      <c r="J142" s="776"/>
      <c r="K142" s="776"/>
      <c r="L142" s="768" t="s">
        <v>2151</v>
      </c>
      <c r="M142" s="866"/>
      <c r="N142" s="867"/>
      <c r="O142" s="867"/>
      <c r="P142" s="867"/>
      <c r="Q142" s="868"/>
      <c r="R142" s="504" t="str">
        <f>'5-CONTROLES'!AB178</f>
        <v>Fuerte</v>
      </c>
      <c r="S142" s="504" t="str">
        <f>'5-CONTROLES'!AC178</f>
        <v>Fuerte</v>
      </c>
      <c r="T142" s="504" t="str">
        <f>'5-CONTROLES'!AD178</f>
        <v>Fuerte</v>
      </c>
      <c r="U142" s="775"/>
      <c r="V142" s="776"/>
      <c r="W142" s="776"/>
      <c r="X142" s="776"/>
      <c r="Y142" s="776"/>
      <c r="Z142" s="768" t="s">
        <v>2398</v>
      </c>
      <c r="AA142" s="666" t="s">
        <v>1173</v>
      </c>
      <c r="AB142" s="656" t="s">
        <v>842</v>
      </c>
      <c r="AC142" s="656" t="s">
        <v>1171</v>
      </c>
      <c r="AD142" s="780">
        <v>3</v>
      </c>
      <c r="AE142" s="503">
        <v>1</v>
      </c>
      <c r="AF142" s="503"/>
      <c r="AG142" s="503"/>
      <c r="AH142" s="503"/>
      <c r="AI142" s="503"/>
      <c r="AJ142" s="503">
        <v>1</v>
      </c>
      <c r="AK142" s="503"/>
      <c r="AL142" s="503"/>
      <c r="AM142" s="503"/>
      <c r="AN142" s="503"/>
      <c r="AO142" s="503"/>
      <c r="AP142" s="871">
        <v>1</v>
      </c>
    </row>
    <row r="143" spans="2:42" s="727" customFormat="1" ht="63" customHeight="1" x14ac:dyDescent="0.25">
      <c r="B143" s="773"/>
      <c r="C143" s="774"/>
      <c r="D143" s="775"/>
      <c r="E143" s="775"/>
      <c r="F143" s="775"/>
      <c r="G143" s="775"/>
      <c r="H143" s="776"/>
      <c r="I143" s="776"/>
      <c r="J143" s="776"/>
      <c r="K143" s="776"/>
      <c r="L143" s="768" t="s">
        <v>2152</v>
      </c>
      <c r="M143" s="866"/>
      <c r="N143" s="867"/>
      <c r="O143" s="867"/>
      <c r="P143" s="867"/>
      <c r="Q143" s="868"/>
      <c r="R143" s="504" t="str">
        <f>'5-CONTROLES'!AB179</f>
        <v>Fuerte</v>
      </c>
      <c r="S143" s="504" t="str">
        <f>'5-CONTROLES'!AC179</f>
        <v>Fuerte</v>
      </c>
      <c r="T143" s="504" t="str">
        <f>'5-CONTROLES'!AD179</f>
        <v>Fuerte</v>
      </c>
      <c r="U143" s="775"/>
      <c r="V143" s="776"/>
      <c r="W143" s="776"/>
      <c r="X143" s="776"/>
      <c r="Y143" s="776"/>
      <c r="Z143" s="768" t="s">
        <v>2399</v>
      </c>
      <c r="AA143" s="665" t="s">
        <v>937</v>
      </c>
      <c r="AB143" s="665" t="s">
        <v>598</v>
      </c>
      <c r="AC143" s="665" t="s">
        <v>597</v>
      </c>
      <c r="AD143" s="876">
        <v>1</v>
      </c>
      <c r="AE143" s="671"/>
      <c r="AF143" s="671"/>
      <c r="AG143" s="671"/>
      <c r="AH143" s="671"/>
      <c r="AI143" s="671">
        <v>1</v>
      </c>
      <c r="AJ143" s="503"/>
      <c r="AK143" s="503"/>
      <c r="AL143" s="503"/>
      <c r="AM143" s="503"/>
      <c r="AN143" s="503"/>
      <c r="AO143" s="503"/>
      <c r="AP143" s="503"/>
    </row>
    <row r="144" spans="2:42" s="727" customFormat="1" ht="57" customHeight="1" x14ac:dyDescent="0.25">
      <c r="B144" s="773"/>
      <c r="C144" s="774"/>
      <c r="D144" s="775"/>
      <c r="E144" s="775"/>
      <c r="F144" s="775"/>
      <c r="G144" s="775"/>
      <c r="H144" s="776"/>
      <c r="I144" s="776"/>
      <c r="J144" s="776"/>
      <c r="K144" s="776"/>
      <c r="L144" s="768" t="s">
        <v>2153</v>
      </c>
      <c r="M144" s="866"/>
      <c r="N144" s="867"/>
      <c r="O144" s="867"/>
      <c r="P144" s="867"/>
      <c r="Q144" s="868"/>
      <c r="R144" s="504" t="str">
        <f>'5-CONTROLES'!AB180</f>
        <v>Fuerte</v>
      </c>
      <c r="S144" s="504" t="str">
        <f>'5-CONTROLES'!AC180</f>
        <v>Fuerte</v>
      </c>
      <c r="T144" s="504" t="str">
        <f>'5-CONTROLES'!AD180</f>
        <v>Fuerte</v>
      </c>
      <c r="U144" s="775"/>
      <c r="V144" s="776"/>
      <c r="W144" s="776"/>
      <c r="X144" s="776"/>
      <c r="Y144" s="776"/>
      <c r="Z144" s="768" t="s">
        <v>2400</v>
      </c>
      <c r="AA144" s="665" t="s">
        <v>938</v>
      </c>
      <c r="AB144" s="665" t="s">
        <v>598</v>
      </c>
      <c r="AC144" s="665" t="s">
        <v>597</v>
      </c>
      <c r="AD144" s="876">
        <v>1</v>
      </c>
      <c r="AE144" s="671"/>
      <c r="AF144" s="671"/>
      <c r="AG144" s="671"/>
      <c r="AH144" s="671"/>
      <c r="AI144" s="671">
        <v>1</v>
      </c>
      <c r="AJ144" s="503"/>
      <c r="AK144" s="503"/>
      <c r="AL144" s="503"/>
      <c r="AM144" s="503"/>
      <c r="AN144" s="503"/>
      <c r="AO144" s="503"/>
      <c r="AP144" s="503"/>
    </row>
    <row r="145" spans="2:42" s="727" customFormat="1" ht="58.5" customHeight="1" x14ac:dyDescent="0.25">
      <c r="B145" s="773"/>
      <c r="C145" s="774"/>
      <c r="D145" s="775"/>
      <c r="E145" s="775"/>
      <c r="F145" s="775"/>
      <c r="G145" s="775"/>
      <c r="H145" s="776"/>
      <c r="I145" s="776"/>
      <c r="J145" s="776"/>
      <c r="K145" s="776"/>
      <c r="L145" s="768" t="s">
        <v>2154</v>
      </c>
      <c r="M145" s="866"/>
      <c r="N145" s="867"/>
      <c r="O145" s="867"/>
      <c r="P145" s="867"/>
      <c r="Q145" s="868"/>
      <c r="R145" s="504" t="str">
        <f>'5-CONTROLES'!AB181</f>
        <v>Fuerte</v>
      </c>
      <c r="S145" s="504" t="str">
        <f>'5-CONTROLES'!AC181</f>
        <v>Fuerte</v>
      </c>
      <c r="T145" s="504" t="str">
        <f>'5-CONTROLES'!AD181</f>
        <v>Fuerte</v>
      </c>
      <c r="U145" s="775"/>
      <c r="V145" s="776"/>
      <c r="W145" s="776"/>
      <c r="X145" s="776"/>
      <c r="Y145" s="776"/>
      <c r="Z145" s="768" t="s">
        <v>2401</v>
      </c>
      <c r="AA145" s="656" t="s">
        <v>1794</v>
      </c>
      <c r="AB145" s="656" t="s">
        <v>843</v>
      </c>
      <c r="AC145" s="656" t="s">
        <v>816</v>
      </c>
      <c r="AD145" s="772">
        <v>4</v>
      </c>
      <c r="AE145" s="503"/>
      <c r="AF145" s="503">
        <v>1</v>
      </c>
      <c r="AG145" s="503"/>
      <c r="AH145" s="503"/>
      <c r="AI145" s="503">
        <v>1</v>
      </c>
      <c r="AJ145" s="503"/>
      <c r="AK145" s="503"/>
      <c r="AL145" s="503">
        <v>1</v>
      </c>
      <c r="AM145" s="503"/>
      <c r="AN145" s="503"/>
      <c r="AO145" s="503">
        <v>1</v>
      </c>
      <c r="AP145" s="871"/>
    </row>
    <row r="146" spans="2:42" s="727" customFormat="1" ht="67.5" customHeight="1" x14ac:dyDescent="0.25">
      <c r="B146" s="773"/>
      <c r="C146" s="774"/>
      <c r="D146" s="775"/>
      <c r="E146" s="775"/>
      <c r="F146" s="775"/>
      <c r="G146" s="775"/>
      <c r="H146" s="776"/>
      <c r="I146" s="776"/>
      <c r="J146" s="776"/>
      <c r="K146" s="776"/>
      <c r="L146" s="768" t="s">
        <v>2155</v>
      </c>
      <c r="M146" s="866"/>
      <c r="N146" s="867"/>
      <c r="O146" s="867"/>
      <c r="P146" s="867"/>
      <c r="Q146" s="868"/>
      <c r="R146" s="504" t="str">
        <f>'5-CONTROLES'!AB182</f>
        <v>Moderado</v>
      </c>
      <c r="S146" s="504" t="str">
        <f>'5-CONTROLES'!AC182</f>
        <v>Fuerte</v>
      </c>
      <c r="T146" s="504" t="str">
        <f>'5-CONTROLES'!AD182</f>
        <v>Moderado</v>
      </c>
      <c r="U146" s="775"/>
      <c r="V146" s="776"/>
      <c r="W146" s="776"/>
      <c r="X146" s="776"/>
      <c r="Y146" s="776"/>
      <c r="Z146" s="768" t="s">
        <v>2402</v>
      </c>
      <c r="AA146" s="666" t="s">
        <v>1950</v>
      </c>
      <c r="AB146" s="656" t="s">
        <v>844</v>
      </c>
      <c r="AC146" s="656" t="s">
        <v>1951</v>
      </c>
      <c r="AD146" s="780">
        <v>1</v>
      </c>
      <c r="AE146" s="628"/>
      <c r="AF146" s="503"/>
      <c r="AG146" s="628"/>
      <c r="AH146" s="628"/>
      <c r="AI146" s="503"/>
      <c r="AJ146" s="628">
        <v>1</v>
      </c>
      <c r="AK146" s="503"/>
      <c r="AL146" s="503"/>
      <c r="AM146" s="503"/>
      <c r="AN146" s="503"/>
      <c r="AO146" s="503"/>
      <c r="AP146" s="871"/>
    </row>
    <row r="147" spans="2:42" s="727" customFormat="1" ht="57" customHeight="1" x14ac:dyDescent="0.25">
      <c r="B147" s="773"/>
      <c r="C147" s="774"/>
      <c r="D147" s="775"/>
      <c r="E147" s="775"/>
      <c r="F147" s="775"/>
      <c r="G147" s="775"/>
      <c r="H147" s="776"/>
      <c r="I147" s="776"/>
      <c r="J147" s="776"/>
      <c r="K147" s="776"/>
      <c r="L147" s="768" t="s">
        <v>2156</v>
      </c>
      <c r="M147" s="866"/>
      <c r="N147" s="867"/>
      <c r="O147" s="867"/>
      <c r="P147" s="867"/>
      <c r="Q147" s="868"/>
      <c r="R147" s="504" t="str">
        <f>'5-CONTROLES'!AB183</f>
        <v>Moderado</v>
      </c>
      <c r="S147" s="504" t="str">
        <f>'5-CONTROLES'!AC183</f>
        <v>Fuerte</v>
      </c>
      <c r="T147" s="504" t="str">
        <f>'5-CONTROLES'!AD183</f>
        <v>Moderado</v>
      </c>
      <c r="U147" s="775"/>
      <c r="V147" s="776"/>
      <c r="W147" s="776"/>
      <c r="X147" s="776"/>
      <c r="Y147" s="776"/>
      <c r="Z147" s="768" t="s">
        <v>2403</v>
      </c>
      <c r="AA147" s="656" t="s">
        <v>1795</v>
      </c>
      <c r="AB147" s="656" t="s">
        <v>1796</v>
      </c>
      <c r="AC147" s="656" t="s">
        <v>1797</v>
      </c>
      <c r="AD147" s="772">
        <v>4</v>
      </c>
      <c r="AE147" s="503"/>
      <c r="AF147" s="503"/>
      <c r="AG147" s="503">
        <v>1</v>
      </c>
      <c r="AH147" s="503"/>
      <c r="AI147" s="503"/>
      <c r="AJ147" s="503">
        <v>1</v>
      </c>
      <c r="AK147" s="503"/>
      <c r="AL147" s="503"/>
      <c r="AM147" s="503">
        <v>1</v>
      </c>
      <c r="AN147" s="503"/>
      <c r="AO147" s="503"/>
      <c r="AP147" s="503">
        <v>1</v>
      </c>
    </row>
    <row r="148" spans="2:42" s="727" customFormat="1" ht="55.5" customHeight="1" x14ac:dyDescent="0.25">
      <c r="B148" s="773"/>
      <c r="C148" s="774"/>
      <c r="D148" s="775"/>
      <c r="E148" s="775"/>
      <c r="F148" s="775"/>
      <c r="G148" s="775"/>
      <c r="H148" s="776"/>
      <c r="I148" s="776"/>
      <c r="J148" s="776"/>
      <c r="K148" s="776"/>
      <c r="L148" s="768" t="s">
        <v>2157</v>
      </c>
      <c r="M148" s="866"/>
      <c r="N148" s="867"/>
      <c r="O148" s="867"/>
      <c r="P148" s="867"/>
      <c r="Q148" s="868"/>
      <c r="R148" s="504" t="str">
        <f>'5-CONTROLES'!AB184</f>
        <v>Fuerte</v>
      </c>
      <c r="S148" s="504" t="str">
        <f>'5-CONTROLES'!AC184</f>
        <v>Fuerte</v>
      </c>
      <c r="T148" s="504" t="str">
        <f>'5-CONTROLES'!AD184</f>
        <v>Fuerte</v>
      </c>
      <c r="U148" s="775"/>
      <c r="V148" s="776"/>
      <c r="W148" s="776"/>
      <c r="X148" s="776"/>
      <c r="Y148" s="776"/>
      <c r="Z148" s="768" t="s">
        <v>2404</v>
      </c>
      <c r="AA148" s="666" t="s">
        <v>1134</v>
      </c>
      <c r="AB148" s="656" t="s">
        <v>845</v>
      </c>
      <c r="AC148" s="656" t="s">
        <v>1135</v>
      </c>
      <c r="AD148" s="780">
        <v>4</v>
      </c>
      <c r="AE148" s="503"/>
      <c r="AF148" s="503"/>
      <c r="AG148" s="503">
        <v>1</v>
      </c>
      <c r="AH148" s="503"/>
      <c r="AI148" s="503"/>
      <c r="AJ148" s="503">
        <v>1</v>
      </c>
      <c r="AK148" s="503"/>
      <c r="AL148" s="503"/>
      <c r="AM148" s="503">
        <v>1</v>
      </c>
      <c r="AN148" s="503"/>
      <c r="AO148" s="503"/>
      <c r="AP148" s="871">
        <v>1</v>
      </c>
    </row>
    <row r="149" spans="2:42" s="727" customFormat="1" ht="45" x14ac:dyDescent="0.25">
      <c r="B149" s="773"/>
      <c r="C149" s="774"/>
      <c r="D149" s="775"/>
      <c r="E149" s="775"/>
      <c r="F149" s="775"/>
      <c r="G149" s="775"/>
      <c r="H149" s="776"/>
      <c r="I149" s="776"/>
      <c r="J149" s="776"/>
      <c r="K149" s="776"/>
      <c r="L149" s="768" t="s">
        <v>2158</v>
      </c>
      <c r="M149" s="866"/>
      <c r="N149" s="867"/>
      <c r="O149" s="867"/>
      <c r="P149" s="867"/>
      <c r="Q149" s="868"/>
      <c r="R149" s="504" t="str">
        <f>'5-CONTROLES'!AB185</f>
        <v>Fuerte</v>
      </c>
      <c r="S149" s="504" t="str">
        <f>'5-CONTROLES'!AC185</f>
        <v>Fuerte</v>
      </c>
      <c r="T149" s="504" t="str">
        <f>'5-CONTROLES'!AD185</f>
        <v>Fuerte</v>
      </c>
      <c r="U149" s="775"/>
      <c r="V149" s="776"/>
      <c r="W149" s="776"/>
      <c r="X149" s="776"/>
      <c r="Y149" s="776"/>
      <c r="Z149" s="768" t="s">
        <v>2405</v>
      </c>
      <c r="AA149" s="665" t="s">
        <v>951</v>
      </c>
      <c r="AB149" s="665" t="s">
        <v>662</v>
      </c>
      <c r="AC149" s="665" t="s">
        <v>661</v>
      </c>
      <c r="AD149" s="876">
        <v>2</v>
      </c>
      <c r="AE149" s="671"/>
      <c r="AF149" s="671"/>
      <c r="AG149" s="671"/>
      <c r="AH149" s="671"/>
      <c r="AI149" s="671">
        <v>1</v>
      </c>
      <c r="AJ149" s="671"/>
      <c r="AK149" s="671"/>
      <c r="AL149" s="671"/>
      <c r="AM149" s="671"/>
      <c r="AN149" s="671"/>
      <c r="AO149" s="671">
        <v>1</v>
      </c>
      <c r="AP149" s="671"/>
    </row>
    <row r="150" spans="2:42" s="727" customFormat="1" ht="103.5" customHeight="1" x14ac:dyDescent="0.25">
      <c r="B150" s="773"/>
      <c r="C150" s="774"/>
      <c r="D150" s="775"/>
      <c r="E150" s="775"/>
      <c r="F150" s="775"/>
      <c r="G150" s="775"/>
      <c r="H150" s="776"/>
      <c r="I150" s="776"/>
      <c r="J150" s="776"/>
      <c r="K150" s="776"/>
      <c r="L150" s="768" t="s">
        <v>2159</v>
      </c>
      <c r="M150" s="866"/>
      <c r="N150" s="867"/>
      <c r="O150" s="867"/>
      <c r="P150" s="867"/>
      <c r="Q150" s="868"/>
      <c r="R150" s="504" t="str">
        <f>'5-CONTROLES'!AB186</f>
        <v>Fuerte</v>
      </c>
      <c r="S150" s="504" t="str">
        <f>'5-CONTROLES'!AC186</f>
        <v>Fuerte</v>
      </c>
      <c r="T150" s="504" t="str">
        <f>'5-CONTROLES'!AD186</f>
        <v>Fuerte</v>
      </c>
      <c r="U150" s="775"/>
      <c r="V150" s="776"/>
      <c r="W150" s="776"/>
      <c r="X150" s="776"/>
      <c r="Y150" s="776"/>
      <c r="Z150" s="768" t="s">
        <v>2406</v>
      </c>
      <c r="AA150" s="656" t="s">
        <v>1798</v>
      </c>
      <c r="AB150" s="656" t="s">
        <v>846</v>
      </c>
      <c r="AC150" s="665" t="s">
        <v>930</v>
      </c>
      <c r="AD150" s="780">
        <v>3</v>
      </c>
      <c r="AE150" s="503"/>
      <c r="AF150" s="503">
        <v>1</v>
      </c>
      <c r="AG150" s="503"/>
      <c r="AH150" s="503"/>
      <c r="AI150" s="503">
        <v>1</v>
      </c>
      <c r="AJ150" s="503"/>
      <c r="AK150" s="503">
        <v>1</v>
      </c>
      <c r="AL150" s="503"/>
      <c r="AM150" s="503"/>
      <c r="AN150" s="503"/>
      <c r="AO150" s="503"/>
      <c r="AP150" s="871"/>
    </row>
    <row r="151" spans="2:42" s="727" customFormat="1" ht="55.5" customHeight="1" x14ac:dyDescent="0.25">
      <c r="B151" s="773"/>
      <c r="C151" s="774"/>
      <c r="D151" s="775"/>
      <c r="E151" s="775"/>
      <c r="F151" s="775"/>
      <c r="G151" s="775"/>
      <c r="H151" s="776"/>
      <c r="I151" s="776"/>
      <c r="J151" s="776"/>
      <c r="K151" s="776"/>
      <c r="L151" s="768" t="s">
        <v>2160</v>
      </c>
      <c r="M151" s="866"/>
      <c r="N151" s="867"/>
      <c r="O151" s="867"/>
      <c r="P151" s="867"/>
      <c r="Q151" s="868"/>
      <c r="R151" s="504" t="str">
        <f>'5-CONTROLES'!AB187</f>
        <v>Fuerte</v>
      </c>
      <c r="S151" s="504" t="str">
        <f>'5-CONTROLES'!AC187</f>
        <v>Fuerte</v>
      </c>
      <c r="T151" s="504" t="str">
        <f>'5-CONTROLES'!AD187</f>
        <v>Fuerte</v>
      </c>
      <c r="U151" s="775"/>
      <c r="V151" s="776"/>
      <c r="W151" s="776"/>
      <c r="X151" s="776"/>
      <c r="Y151" s="776"/>
      <c r="Z151" s="768" t="s">
        <v>2407</v>
      </c>
      <c r="AA151" s="665" t="s">
        <v>1790</v>
      </c>
      <c r="AB151" s="665" t="s">
        <v>968</v>
      </c>
      <c r="AC151" s="665" t="s">
        <v>930</v>
      </c>
      <c r="AD151" s="825">
        <v>3</v>
      </c>
      <c r="AE151" s="671"/>
      <c r="AF151" s="671"/>
      <c r="AG151" s="671">
        <v>1</v>
      </c>
      <c r="AH151" s="671"/>
      <c r="AI151" s="671"/>
      <c r="AJ151" s="671"/>
      <c r="AK151" s="671">
        <v>1</v>
      </c>
      <c r="AL151" s="671"/>
      <c r="AM151" s="671"/>
      <c r="AN151" s="671"/>
      <c r="AO151" s="671">
        <v>1</v>
      </c>
      <c r="AP151" s="871"/>
    </row>
    <row r="152" spans="2:42" s="727" customFormat="1" ht="63" customHeight="1" x14ac:dyDescent="0.25">
      <c r="B152" s="773"/>
      <c r="C152" s="774"/>
      <c r="D152" s="775"/>
      <c r="E152" s="775"/>
      <c r="F152" s="775"/>
      <c r="G152" s="775"/>
      <c r="H152" s="776"/>
      <c r="I152" s="776"/>
      <c r="J152" s="776"/>
      <c r="K152" s="776"/>
      <c r="L152" s="768" t="s">
        <v>2161</v>
      </c>
      <c r="M152" s="866"/>
      <c r="N152" s="867"/>
      <c r="O152" s="867"/>
      <c r="P152" s="867"/>
      <c r="Q152" s="868"/>
      <c r="R152" s="504" t="str">
        <f>'5-CONTROLES'!AB188</f>
        <v>Fuerte</v>
      </c>
      <c r="S152" s="504" t="str">
        <f>'5-CONTROLES'!AC188</f>
        <v>Fuerte</v>
      </c>
      <c r="T152" s="504" t="str">
        <f>'5-CONTROLES'!AD188</f>
        <v>Fuerte</v>
      </c>
      <c r="U152" s="775"/>
      <c r="V152" s="776"/>
      <c r="W152" s="776"/>
      <c r="X152" s="776"/>
      <c r="Y152" s="776"/>
      <c r="Z152" s="768" t="s">
        <v>2408</v>
      </c>
      <c r="AA152" s="665" t="s">
        <v>1791</v>
      </c>
      <c r="AB152" s="665" t="s">
        <v>1799</v>
      </c>
      <c r="AC152" s="665" t="s">
        <v>930</v>
      </c>
      <c r="AD152" s="825">
        <v>3</v>
      </c>
      <c r="AE152" s="671"/>
      <c r="AF152" s="671"/>
      <c r="AG152" s="671">
        <v>1</v>
      </c>
      <c r="AH152" s="671"/>
      <c r="AI152" s="671"/>
      <c r="AJ152" s="671"/>
      <c r="AK152" s="671">
        <v>1</v>
      </c>
      <c r="AL152" s="671"/>
      <c r="AM152" s="671"/>
      <c r="AN152" s="671"/>
      <c r="AO152" s="671">
        <v>1</v>
      </c>
      <c r="AP152" s="871"/>
    </row>
    <row r="153" spans="2:42" s="727" customFormat="1" ht="49.5" customHeight="1" x14ac:dyDescent="0.25">
      <c r="B153" s="773"/>
      <c r="C153" s="774"/>
      <c r="D153" s="775"/>
      <c r="E153" s="775"/>
      <c r="F153" s="775"/>
      <c r="G153" s="775"/>
      <c r="H153" s="776"/>
      <c r="I153" s="776"/>
      <c r="J153" s="776"/>
      <c r="K153" s="776"/>
      <c r="L153" s="768" t="s">
        <v>2162</v>
      </c>
      <c r="M153" s="866"/>
      <c r="N153" s="867"/>
      <c r="O153" s="867"/>
      <c r="P153" s="867"/>
      <c r="Q153" s="868"/>
      <c r="R153" s="504" t="str">
        <f>'5-CONTROLES'!AB189</f>
        <v>Débil</v>
      </c>
      <c r="S153" s="504" t="str">
        <f>'5-CONTROLES'!AC189</f>
        <v>Débil</v>
      </c>
      <c r="T153" s="504" t="str">
        <f>'5-CONTROLES'!AD189</f>
        <v>Débil</v>
      </c>
      <c r="U153" s="775"/>
      <c r="V153" s="776"/>
      <c r="W153" s="776"/>
      <c r="X153" s="776"/>
      <c r="Y153" s="776"/>
      <c r="Z153" s="768" t="s">
        <v>2409</v>
      </c>
      <c r="AA153" s="656" t="s">
        <v>1769</v>
      </c>
      <c r="AB153" s="656" t="s">
        <v>848</v>
      </c>
      <c r="AC153" s="656" t="s">
        <v>1727</v>
      </c>
      <c r="AD153" s="780">
        <v>1</v>
      </c>
      <c r="AE153" s="503"/>
      <c r="AF153" s="503"/>
      <c r="AG153" s="503"/>
      <c r="AH153" s="503"/>
      <c r="AI153" s="503"/>
      <c r="AJ153" s="503"/>
      <c r="AK153" s="503"/>
      <c r="AL153" s="503"/>
      <c r="AM153" s="503"/>
      <c r="AN153" s="503"/>
      <c r="AO153" s="503"/>
      <c r="AP153" s="871">
        <v>1</v>
      </c>
    </row>
    <row r="154" spans="2:42" s="727" customFormat="1" ht="70.5" customHeight="1" x14ac:dyDescent="0.25">
      <c r="B154" s="773"/>
      <c r="C154" s="774"/>
      <c r="D154" s="775"/>
      <c r="E154" s="775"/>
      <c r="F154" s="775"/>
      <c r="G154" s="775"/>
      <c r="H154" s="776"/>
      <c r="I154" s="776"/>
      <c r="J154" s="776"/>
      <c r="K154" s="776"/>
      <c r="L154" s="768" t="s">
        <v>2163</v>
      </c>
      <c r="M154" s="866"/>
      <c r="N154" s="867"/>
      <c r="O154" s="867"/>
      <c r="P154" s="867"/>
      <c r="Q154" s="868"/>
      <c r="R154" s="504" t="str">
        <f>'5-CONTROLES'!AB190</f>
        <v>Fuerte</v>
      </c>
      <c r="S154" s="504" t="str">
        <f>'5-CONTROLES'!AC190</f>
        <v>Débil</v>
      </c>
      <c r="T154" s="504" t="str">
        <f>'5-CONTROLES'!AD190</f>
        <v>Débil</v>
      </c>
      <c r="U154" s="775"/>
      <c r="V154" s="776"/>
      <c r="W154" s="776"/>
      <c r="X154" s="776"/>
      <c r="Y154" s="776"/>
      <c r="Z154" s="768" t="s">
        <v>2410</v>
      </c>
      <c r="AA154" s="671" t="s">
        <v>937</v>
      </c>
      <c r="AB154" s="656" t="s">
        <v>849</v>
      </c>
      <c r="AC154" s="656" t="s">
        <v>533</v>
      </c>
      <c r="AD154" s="780">
        <v>3</v>
      </c>
      <c r="AE154" s="628"/>
      <c r="AF154" s="503"/>
      <c r="AG154" s="628"/>
      <c r="AH154" s="628">
        <v>1</v>
      </c>
      <c r="AI154" s="503"/>
      <c r="AJ154" s="628"/>
      <c r="AK154" s="628"/>
      <c r="AL154" s="503">
        <v>1</v>
      </c>
      <c r="AM154" s="628"/>
      <c r="AN154" s="628"/>
      <c r="AO154" s="503"/>
      <c r="AP154" s="871">
        <v>1</v>
      </c>
    </row>
    <row r="155" spans="2:42" s="727" customFormat="1" ht="43.5" customHeight="1" x14ac:dyDescent="0.25">
      <c r="B155" s="773"/>
      <c r="C155" s="774"/>
      <c r="D155" s="775"/>
      <c r="E155" s="775"/>
      <c r="F155" s="775"/>
      <c r="G155" s="775"/>
      <c r="H155" s="776"/>
      <c r="I155" s="776"/>
      <c r="J155" s="776"/>
      <c r="K155" s="776"/>
      <c r="L155" s="768" t="s">
        <v>2164</v>
      </c>
      <c r="M155" s="866"/>
      <c r="N155" s="867"/>
      <c r="O155" s="867"/>
      <c r="P155" s="867"/>
      <c r="Q155" s="868"/>
      <c r="R155" s="504" t="str">
        <f>'5-CONTROLES'!AB191</f>
        <v>Moderado</v>
      </c>
      <c r="S155" s="504" t="str">
        <f>'5-CONTROLES'!AC191</f>
        <v>Fuerte</v>
      </c>
      <c r="T155" s="504" t="str">
        <f>'5-CONTROLES'!AD191</f>
        <v>Moderado</v>
      </c>
      <c r="U155" s="775"/>
      <c r="V155" s="776"/>
      <c r="W155" s="776"/>
      <c r="X155" s="776"/>
      <c r="Y155" s="776"/>
      <c r="Z155" s="768" t="s">
        <v>2411</v>
      </c>
      <c r="AA155" s="666" t="s">
        <v>1800</v>
      </c>
      <c r="AB155" s="666" t="s">
        <v>1072</v>
      </c>
      <c r="AC155" s="666" t="s">
        <v>1801</v>
      </c>
      <c r="AD155" s="772">
        <v>2</v>
      </c>
      <c r="AE155" s="517"/>
      <c r="AF155" s="517">
        <v>1</v>
      </c>
      <c r="AG155" s="517"/>
      <c r="AH155" s="517"/>
      <c r="AI155" s="517"/>
      <c r="AJ155" s="517"/>
      <c r="AK155" s="517"/>
      <c r="AL155" s="517"/>
      <c r="AM155" s="517"/>
      <c r="AN155" s="517">
        <v>1</v>
      </c>
      <c r="AO155" s="503"/>
      <c r="AP155" s="871"/>
    </row>
    <row r="156" spans="2:42" s="727" customFormat="1" ht="70.5" customHeight="1" x14ac:dyDescent="0.25">
      <c r="B156" s="773"/>
      <c r="C156" s="774"/>
      <c r="D156" s="775"/>
      <c r="E156" s="775"/>
      <c r="F156" s="775"/>
      <c r="G156" s="775"/>
      <c r="H156" s="776"/>
      <c r="I156" s="776"/>
      <c r="J156" s="776"/>
      <c r="K156" s="776"/>
      <c r="L156" s="768" t="s">
        <v>2165</v>
      </c>
      <c r="M156" s="866"/>
      <c r="N156" s="867"/>
      <c r="O156" s="867"/>
      <c r="P156" s="867"/>
      <c r="Q156" s="868"/>
      <c r="R156" s="504" t="str">
        <f>'5-CONTROLES'!AB192</f>
        <v>Fuerte</v>
      </c>
      <c r="S156" s="504" t="str">
        <f>'5-CONTROLES'!AC192</f>
        <v>Fuerte</v>
      </c>
      <c r="T156" s="504" t="str">
        <f>'5-CONTROLES'!AD192</f>
        <v>Fuerte</v>
      </c>
      <c r="U156" s="775"/>
      <c r="V156" s="776"/>
      <c r="W156" s="776"/>
      <c r="X156" s="776"/>
      <c r="Y156" s="776"/>
      <c r="Z156" s="768" t="s">
        <v>2412</v>
      </c>
      <c r="AA156" s="665" t="s">
        <v>1726</v>
      </c>
      <c r="AB156" s="665" t="s">
        <v>977</v>
      </c>
      <c r="AC156" s="665" t="s">
        <v>707</v>
      </c>
      <c r="AD156" s="825">
        <v>2</v>
      </c>
      <c r="AE156" s="671"/>
      <c r="AF156" s="671">
        <v>1</v>
      </c>
      <c r="AG156" s="671"/>
      <c r="AH156" s="671"/>
      <c r="AI156" s="671"/>
      <c r="AJ156" s="671"/>
      <c r="AK156" s="671">
        <v>1</v>
      </c>
      <c r="AL156" s="503"/>
      <c r="AM156" s="503"/>
      <c r="AN156" s="503"/>
      <c r="AO156" s="503"/>
      <c r="AP156" s="503"/>
    </row>
    <row r="157" spans="2:42" s="727" customFormat="1" ht="67.5" customHeight="1" x14ac:dyDescent="0.25">
      <c r="B157" s="773"/>
      <c r="C157" s="774"/>
      <c r="D157" s="775"/>
      <c r="E157" s="775"/>
      <c r="F157" s="775"/>
      <c r="G157" s="775"/>
      <c r="H157" s="776"/>
      <c r="I157" s="776"/>
      <c r="J157" s="776"/>
      <c r="K157" s="776"/>
      <c r="L157" s="768" t="s">
        <v>2166</v>
      </c>
      <c r="M157" s="866"/>
      <c r="N157" s="867"/>
      <c r="O157" s="867"/>
      <c r="P157" s="867"/>
      <c r="Q157" s="868"/>
      <c r="R157" s="504" t="str">
        <f>'5-CONTROLES'!AB193</f>
        <v>Fuerte</v>
      </c>
      <c r="S157" s="504" t="str">
        <f>'5-CONTROLES'!AC193</f>
        <v>Fuerte</v>
      </c>
      <c r="T157" s="504" t="str">
        <f>'5-CONTROLES'!AD193</f>
        <v>Fuerte</v>
      </c>
      <c r="U157" s="775"/>
      <c r="V157" s="776"/>
      <c r="W157" s="776"/>
      <c r="X157" s="776"/>
      <c r="Y157" s="776"/>
      <c r="Z157" s="768" t="s">
        <v>2413</v>
      </c>
      <c r="AA157" s="656" t="s">
        <v>1843</v>
      </c>
      <c r="AB157" s="656" t="s">
        <v>851</v>
      </c>
      <c r="AC157" s="656" t="s">
        <v>1379</v>
      </c>
      <c r="AD157" s="782">
        <v>4</v>
      </c>
      <c r="AE157" s="781"/>
      <c r="AF157" s="783"/>
      <c r="AG157" s="783">
        <v>1</v>
      </c>
      <c r="AH157" s="781"/>
      <c r="AI157" s="781"/>
      <c r="AJ157" s="783">
        <v>1</v>
      </c>
      <c r="AK157" s="781"/>
      <c r="AL157" s="503"/>
      <c r="AM157" s="503">
        <v>1</v>
      </c>
      <c r="AN157" s="503"/>
      <c r="AO157" s="503"/>
      <c r="AP157" s="503">
        <v>1</v>
      </c>
    </row>
    <row r="158" spans="2:42" s="727" customFormat="1" ht="58.5" customHeight="1" x14ac:dyDescent="0.25">
      <c r="B158" s="773"/>
      <c r="C158" s="774"/>
      <c r="D158" s="775"/>
      <c r="E158" s="775"/>
      <c r="F158" s="775"/>
      <c r="G158" s="775"/>
      <c r="H158" s="776"/>
      <c r="I158" s="776"/>
      <c r="J158" s="776"/>
      <c r="K158" s="776"/>
      <c r="L158" s="768" t="s">
        <v>2167</v>
      </c>
      <c r="M158" s="866"/>
      <c r="N158" s="867"/>
      <c r="O158" s="867"/>
      <c r="P158" s="867"/>
      <c r="Q158" s="868"/>
      <c r="R158" s="504" t="str">
        <f>'5-CONTROLES'!AB194</f>
        <v>Fuerte</v>
      </c>
      <c r="S158" s="504" t="str">
        <f>'5-CONTROLES'!AC194</f>
        <v>Fuerte</v>
      </c>
      <c r="T158" s="504" t="str">
        <f>'5-CONTROLES'!AD194</f>
        <v>Fuerte</v>
      </c>
      <c r="U158" s="775"/>
      <c r="V158" s="776"/>
      <c r="W158" s="776"/>
      <c r="X158" s="776"/>
      <c r="Y158" s="776"/>
      <c r="Z158" s="768" t="s">
        <v>2414</v>
      </c>
      <c r="AA158" s="669" t="s">
        <v>632</v>
      </c>
      <c r="AB158" s="669" t="s">
        <v>980</v>
      </c>
      <c r="AC158" s="669" t="s">
        <v>981</v>
      </c>
      <c r="AD158" s="877">
        <v>2</v>
      </c>
      <c r="AE158" s="718">
        <v>1</v>
      </c>
      <c r="AF158" s="718"/>
      <c r="AG158" s="718"/>
      <c r="AH158" s="718"/>
      <c r="AI158" s="718"/>
      <c r="AJ158" s="718">
        <v>1</v>
      </c>
      <c r="AK158" s="503"/>
      <c r="AL158" s="503"/>
      <c r="AM158" s="503"/>
      <c r="AN158" s="503"/>
      <c r="AO158" s="503"/>
      <c r="AP158" s="503"/>
    </row>
    <row r="159" spans="2:42" s="727" customFormat="1" ht="49.5" customHeight="1" x14ac:dyDescent="0.25">
      <c r="B159" s="773"/>
      <c r="C159" s="774"/>
      <c r="D159" s="775"/>
      <c r="E159" s="775"/>
      <c r="F159" s="775"/>
      <c r="G159" s="775"/>
      <c r="H159" s="776"/>
      <c r="I159" s="776"/>
      <c r="J159" s="776"/>
      <c r="K159" s="776"/>
      <c r="L159" s="768" t="s">
        <v>2168</v>
      </c>
      <c r="M159" s="866"/>
      <c r="N159" s="867"/>
      <c r="O159" s="867"/>
      <c r="P159" s="867"/>
      <c r="Q159" s="868"/>
      <c r="R159" s="504" t="str">
        <f>'5-CONTROLES'!AB195</f>
        <v>Débil</v>
      </c>
      <c r="S159" s="504" t="str">
        <f>'5-CONTROLES'!AC195</f>
        <v>Débil</v>
      </c>
      <c r="T159" s="504" t="str">
        <f>'5-CONTROLES'!AD195</f>
        <v>Débil</v>
      </c>
      <c r="U159" s="775"/>
      <c r="V159" s="776"/>
      <c r="W159" s="776"/>
      <c r="X159" s="776"/>
      <c r="Y159" s="776"/>
      <c r="Z159" s="768" t="s">
        <v>2415</v>
      </c>
      <c r="AA159" s="656" t="s">
        <v>1211</v>
      </c>
      <c r="AB159" s="656" t="s">
        <v>1209</v>
      </c>
      <c r="AC159" s="656" t="s">
        <v>1212</v>
      </c>
      <c r="AD159" s="780">
        <v>1</v>
      </c>
      <c r="AE159" s="503"/>
      <c r="AF159" s="503"/>
      <c r="AG159" s="503"/>
      <c r="AH159" s="503"/>
      <c r="AI159" s="503"/>
      <c r="AJ159" s="503"/>
      <c r="AK159" s="503"/>
      <c r="AL159" s="503"/>
      <c r="AM159" s="503"/>
      <c r="AN159" s="503"/>
      <c r="AO159" s="503"/>
      <c r="AP159" s="503">
        <v>1</v>
      </c>
    </row>
    <row r="160" spans="2:42" s="727" customFormat="1" ht="66" customHeight="1" x14ac:dyDescent="0.25">
      <c r="B160" s="773"/>
      <c r="C160" s="774"/>
      <c r="D160" s="775"/>
      <c r="E160" s="775"/>
      <c r="F160" s="775"/>
      <c r="G160" s="775"/>
      <c r="H160" s="776"/>
      <c r="I160" s="776"/>
      <c r="J160" s="776"/>
      <c r="K160" s="776"/>
      <c r="L160" s="768" t="s">
        <v>2169</v>
      </c>
      <c r="M160" s="866"/>
      <c r="N160" s="867"/>
      <c r="O160" s="867"/>
      <c r="P160" s="867"/>
      <c r="Q160" s="868"/>
      <c r="R160" s="504" t="str">
        <f>'5-CONTROLES'!AB196</f>
        <v>Fuerte</v>
      </c>
      <c r="S160" s="504" t="str">
        <f>'5-CONTROLES'!AC196</f>
        <v>Fuerte</v>
      </c>
      <c r="T160" s="504" t="str">
        <f>'5-CONTROLES'!AD196</f>
        <v>Fuerte</v>
      </c>
      <c r="U160" s="775"/>
      <c r="V160" s="776"/>
      <c r="W160" s="776"/>
      <c r="X160" s="776"/>
      <c r="Y160" s="776"/>
      <c r="Z160" s="768" t="s">
        <v>2416</v>
      </c>
      <c r="AA160" s="844" t="s">
        <v>822</v>
      </c>
      <c r="AB160" s="844" t="s">
        <v>1802</v>
      </c>
      <c r="AC160" s="844" t="s">
        <v>1803</v>
      </c>
      <c r="AD160" s="846">
        <v>4</v>
      </c>
      <c r="AE160" s="847"/>
      <c r="AF160" s="847"/>
      <c r="AG160" s="847">
        <v>1</v>
      </c>
      <c r="AH160" s="847"/>
      <c r="AI160" s="847"/>
      <c r="AJ160" s="847">
        <v>1</v>
      </c>
      <c r="AK160" s="847"/>
      <c r="AL160" s="847"/>
      <c r="AM160" s="847">
        <v>1</v>
      </c>
      <c r="AN160" s="847"/>
      <c r="AO160" s="847"/>
      <c r="AP160" s="847">
        <v>1</v>
      </c>
    </row>
    <row r="161" spans="2:42" s="727" customFormat="1" ht="71.25" customHeight="1" x14ac:dyDescent="0.25">
      <c r="B161" s="773"/>
      <c r="C161" s="774"/>
      <c r="D161" s="775"/>
      <c r="E161" s="775"/>
      <c r="F161" s="775"/>
      <c r="G161" s="775"/>
      <c r="H161" s="776"/>
      <c r="I161" s="776"/>
      <c r="J161" s="776"/>
      <c r="K161" s="776"/>
      <c r="L161" s="768" t="s">
        <v>2170</v>
      </c>
      <c r="M161" s="866"/>
      <c r="N161" s="867"/>
      <c r="O161" s="867"/>
      <c r="P161" s="867"/>
      <c r="Q161" s="868"/>
      <c r="R161" s="504" t="str">
        <f>'5-CONTROLES'!AB197</f>
        <v>Moderado</v>
      </c>
      <c r="S161" s="504" t="str">
        <f>'5-CONTROLES'!AC197</f>
        <v>Fuerte</v>
      </c>
      <c r="T161" s="504" t="str">
        <f>'5-CONTROLES'!AD197</f>
        <v>Moderado</v>
      </c>
      <c r="U161" s="775"/>
      <c r="V161" s="776"/>
      <c r="W161" s="776"/>
      <c r="X161" s="776"/>
      <c r="Y161" s="776"/>
      <c r="Z161" s="768" t="s">
        <v>2417</v>
      </c>
      <c r="AA161" s="656" t="s">
        <v>823</v>
      </c>
      <c r="AB161" s="656" t="s">
        <v>1804</v>
      </c>
      <c r="AC161" s="656" t="s">
        <v>824</v>
      </c>
      <c r="AD161" s="780">
        <v>3</v>
      </c>
      <c r="AE161" s="503">
        <v>1</v>
      </c>
      <c r="AF161" s="503"/>
      <c r="AG161" s="503"/>
      <c r="AH161" s="503"/>
      <c r="AI161" s="503">
        <v>1</v>
      </c>
      <c r="AJ161" s="503"/>
      <c r="AK161" s="503"/>
      <c r="AL161" s="503"/>
      <c r="AM161" s="503">
        <v>1</v>
      </c>
      <c r="AN161" s="503"/>
      <c r="AO161" s="503"/>
      <c r="AP161" s="871"/>
    </row>
    <row r="162" spans="2:42" s="727" customFormat="1" ht="45" x14ac:dyDescent="0.25">
      <c r="B162" s="773"/>
      <c r="C162" s="774"/>
      <c r="D162" s="775"/>
      <c r="E162" s="775"/>
      <c r="F162" s="775"/>
      <c r="G162" s="775"/>
      <c r="H162" s="776"/>
      <c r="I162" s="776"/>
      <c r="J162" s="776"/>
      <c r="K162" s="776"/>
      <c r="L162" s="768" t="s">
        <v>2171</v>
      </c>
      <c r="M162" s="866"/>
      <c r="N162" s="867"/>
      <c r="O162" s="867"/>
      <c r="P162" s="867"/>
      <c r="Q162" s="868"/>
      <c r="R162" s="504" t="str">
        <f>'5-CONTROLES'!AB198</f>
        <v>Fuerte</v>
      </c>
      <c r="S162" s="504" t="str">
        <f>'5-CONTROLES'!AC198</f>
        <v>Fuerte</v>
      </c>
      <c r="T162" s="504" t="str">
        <f>'5-CONTROLES'!AD198</f>
        <v>Fuerte</v>
      </c>
      <c r="U162" s="775"/>
      <c r="V162" s="776"/>
      <c r="W162" s="776"/>
      <c r="X162" s="776"/>
      <c r="Y162" s="776"/>
      <c r="Z162" s="768" t="s">
        <v>2418</v>
      </c>
      <c r="AA162" s="656" t="s">
        <v>825</v>
      </c>
      <c r="AB162" s="656" t="s">
        <v>827</v>
      </c>
      <c r="AC162" s="656" t="s">
        <v>826</v>
      </c>
      <c r="AD162" s="780">
        <v>2</v>
      </c>
      <c r="AE162" s="503">
        <v>1</v>
      </c>
      <c r="AF162" s="503"/>
      <c r="AG162" s="503"/>
      <c r="AH162" s="503"/>
      <c r="AI162" s="503"/>
      <c r="AJ162" s="503">
        <v>1</v>
      </c>
      <c r="AK162" s="503"/>
      <c r="AL162" s="503"/>
      <c r="AM162" s="503"/>
      <c r="AN162" s="503"/>
      <c r="AO162" s="503"/>
      <c r="AP162" s="871"/>
    </row>
    <row r="163" spans="2:42" s="727" customFormat="1" ht="55.5" customHeight="1" x14ac:dyDescent="0.25">
      <c r="B163" s="773"/>
      <c r="C163" s="774"/>
      <c r="D163" s="775"/>
      <c r="E163" s="775"/>
      <c r="F163" s="775"/>
      <c r="G163" s="775"/>
      <c r="H163" s="776"/>
      <c r="I163" s="776"/>
      <c r="J163" s="776"/>
      <c r="K163" s="776"/>
      <c r="L163" s="765" t="s">
        <v>2172</v>
      </c>
      <c r="M163" s="866"/>
      <c r="N163" s="867"/>
      <c r="O163" s="867"/>
      <c r="P163" s="867"/>
      <c r="Q163" s="868"/>
      <c r="R163" s="513" t="str">
        <f>'5-CONTROLES'!AB199</f>
        <v>Fuerte</v>
      </c>
      <c r="S163" s="513" t="str">
        <f>'5-CONTROLES'!AC199</f>
        <v>Fuerte</v>
      </c>
      <c r="T163" s="513" t="str">
        <f>'5-CONTROLES'!AD199</f>
        <v>Fuerte</v>
      </c>
      <c r="U163" s="775"/>
      <c r="V163" s="776"/>
      <c r="W163" s="776"/>
      <c r="X163" s="776"/>
      <c r="Y163" s="776"/>
      <c r="Z163" s="768" t="s">
        <v>2419</v>
      </c>
      <c r="AA163" s="656" t="s">
        <v>1896</v>
      </c>
      <c r="AB163" s="656" t="s">
        <v>1897</v>
      </c>
      <c r="AC163" s="656" t="s">
        <v>816</v>
      </c>
      <c r="AD163" s="780">
        <v>4</v>
      </c>
      <c r="AE163" s="628"/>
      <c r="AF163" s="503">
        <v>1</v>
      </c>
      <c r="AG163" s="628"/>
      <c r="AH163" s="628"/>
      <c r="AI163" s="503">
        <v>1</v>
      </c>
      <c r="AJ163" s="628"/>
      <c r="AK163" s="628"/>
      <c r="AL163" s="503">
        <v>1</v>
      </c>
      <c r="AM163" s="628"/>
      <c r="AN163" s="628"/>
      <c r="AO163" s="503">
        <v>1</v>
      </c>
      <c r="AP163" s="871"/>
    </row>
    <row r="164" spans="2:42" s="727" customFormat="1" ht="45" x14ac:dyDescent="0.25">
      <c r="B164" s="773"/>
      <c r="C164" s="774"/>
      <c r="D164" s="775"/>
      <c r="E164" s="775"/>
      <c r="F164" s="806"/>
      <c r="G164" s="806"/>
      <c r="H164" s="776"/>
      <c r="I164" s="776"/>
      <c r="J164" s="776"/>
      <c r="K164" s="776"/>
      <c r="L164" s="788"/>
      <c r="M164" s="878"/>
      <c r="N164" s="879"/>
      <c r="O164" s="879"/>
      <c r="P164" s="879"/>
      <c r="Q164" s="880"/>
      <c r="R164" s="789"/>
      <c r="S164" s="789"/>
      <c r="T164" s="789"/>
      <c r="U164" s="775"/>
      <c r="V164" s="776"/>
      <c r="W164" s="776"/>
      <c r="X164" s="776"/>
      <c r="Y164" s="776"/>
      <c r="Z164" s="768" t="s">
        <v>2420</v>
      </c>
      <c r="AA164" s="665" t="s">
        <v>1726</v>
      </c>
      <c r="AB164" s="673" t="s">
        <v>1222</v>
      </c>
      <c r="AC164" s="665" t="s">
        <v>930</v>
      </c>
      <c r="AD164" s="881">
        <v>3</v>
      </c>
      <c r="AE164" s="503"/>
      <c r="AF164" s="503">
        <v>1</v>
      </c>
      <c r="AG164" s="503"/>
      <c r="AH164" s="503"/>
      <c r="AI164" s="503">
        <v>1</v>
      </c>
      <c r="AJ164" s="503"/>
      <c r="AK164" s="503"/>
      <c r="AL164" s="503"/>
      <c r="AM164" s="503"/>
      <c r="AN164" s="503">
        <v>1</v>
      </c>
      <c r="AO164" s="503"/>
      <c r="AP164" s="871"/>
    </row>
    <row r="165" spans="2:42" s="727" customFormat="1" ht="52.5" customHeight="1" x14ac:dyDescent="0.25">
      <c r="B165" s="773"/>
      <c r="C165" s="765" t="s">
        <v>2015</v>
      </c>
      <c r="D165" s="766" t="str">
        <f>'3-IDENTIFICACIÓN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E165" s="766" t="s">
        <v>531</v>
      </c>
      <c r="F165" s="766" t="str">
        <f>'3-IDENTIFICACIÓN DEL RIESGO'!H82</f>
        <v>Presión Externa o Interferencia Política</v>
      </c>
      <c r="G165" s="766" t="str">
        <f>'3-IDENTIFICACIÓN DEL RIESGO'!L82</f>
        <v>Investigaciones Penales, Disciplinarias y Fiscales.</v>
      </c>
      <c r="H165" s="767" t="str">
        <f>'4-VALORACIÓN DEL RIESGO'!G46</f>
        <v>Posible</v>
      </c>
      <c r="I165" s="767" t="str">
        <f>'4-VALORACIÓN DEL RIESGO'!AC46</f>
        <v>Catastrófico</v>
      </c>
      <c r="J165" s="767" t="str">
        <f>'4-VALORACIÓN DEL RIESGO'!AE46</f>
        <v>Extremo</v>
      </c>
      <c r="K165" s="767" t="str">
        <f>'4-VALORACIÓN DEL RIESGO'!AF46</f>
        <v>Reducir</v>
      </c>
      <c r="L165" s="768" t="s">
        <v>2173</v>
      </c>
      <c r="M165" s="769" t="s">
        <v>2530</v>
      </c>
      <c r="N165" s="770"/>
      <c r="O165" s="770"/>
      <c r="P165" s="770"/>
      <c r="Q165" s="771"/>
      <c r="R165" s="504" t="str">
        <f>'5-CONTROLES'!AB200</f>
        <v>Moderado</v>
      </c>
      <c r="S165" s="504" t="str">
        <f>'5-CONTROLES'!AC200</f>
        <v>Fuerte</v>
      </c>
      <c r="T165" s="504" t="str">
        <f>'5-CONTROLES'!AD200</f>
        <v>Moderado</v>
      </c>
      <c r="U165" s="766" t="str">
        <f>'5-CONTROLES'!AH200</f>
        <v>Moderado</v>
      </c>
      <c r="V165" s="767" t="str">
        <f>'5-CONTROLES'!AL200</f>
        <v>Posible</v>
      </c>
      <c r="W165" s="767" t="str">
        <f>'5-CONTROLES'!AP200</f>
        <v>Catastrófico</v>
      </c>
      <c r="X165" s="767" t="str">
        <f>'5-CONTROLES'!AQ200</f>
        <v>Extremo</v>
      </c>
      <c r="Y165" s="767" t="str">
        <f>'5-CONTROLES'!AS200</f>
        <v>Acción preventiva</v>
      </c>
      <c r="Z165" s="768" t="s">
        <v>2421</v>
      </c>
      <c r="AA165" s="656" t="s">
        <v>870</v>
      </c>
      <c r="AB165" s="656" t="s">
        <v>862</v>
      </c>
      <c r="AC165" s="656" t="s">
        <v>871</v>
      </c>
      <c r="AD165" s="881">
        <v>5</v>
      </c>
      <c r="AE165" s="871"/>
      <c r="AF165" s="871"/>
      <c r="AG165" s="871">
        <v>1</v>
      </c>
      <c r="AH165" s="871"/>
      <c r="AI165" s="871">
        <v>1</v>
      </c>
      <c r="AJ165" s="871"/>
      <c r="AK165" s="871">
        <v>1</v>
      </c>
      <c r="AL165" s="871"/>
      <c r="AM165" s="871">
        <v>1</v>
      </c>
      <c r="AN165" s="503">
        <v>1</v>
      </c>
      <c r="AO165" s="871">
        <v>1</v>
      </c>
      <c r="AP165" s="871"/>
    </row>
    <row r="166" spans="2:42" s="727" customFormat="1" ht="70.5" customHeight="1" x14ac:dyDescent="0.25">
      <c r="B166" s="773"/>
      <c r="C166" s="774"/>
      <c r="D166" s="775"/>
      <c r="E166" s="775"/>
      <c r="F166" s="775"/>
      <c r="G166" s="775"/>
      <c r="H166" s="776"/>
      <c r="I166" s="776"/>
      <c r="J166" s="776"/>
      <c r="K166" s="776"/>
      <c r="L166" s="768" t="s">
        <v>2174</v>
      </c>
      <c r="M166" s="777"/>
      <c r="N166" s="778"/>
      <c r="O166" s="778"/>
      <c r="P166" s="778"/>
      <c r="Q166" s="779"/>
      <c r="R166" s="504" t="str">
        <f>'5-CONTROLES'!AB201</f>
        <v>Fuerte</v>
      </c>
      <c r="S166" s="504" t="str">
        <f>'5-CONTROLES'!AC201</f>
        <v>Fuerte</v>
      </c>
      <c r="T166" s="504" t="str">
        <f>'5-CONTROLES'!AD201</f>
        <v>Fuerte</v>
      </c>
      <c r="U166" s="775"/>
      <c r="V166" s="776"/>
      <c r="W166" s="776"/>
      <c r="X166" s="776"/>
      <c r="Y166" s="776"/>
      <c r="Z166" s="768" t="s">
        <v>2422</v>
      </c>
      <c r="AA166" s="656" t="s">
        <v>1781</v>
      </c>
      <c r="AB166" s="656" t="s">
        <v>1805</v>
      </c>
      <c r="AC166" s="656" t="s">
        <v>816</v>
      </c>
      <c r="AD166" s="825">
        <v>4</v>
      </c>
      <c r="AE166" s="503"/>
      <c r="AF166" s="503">
        <v>1</v>
      </c>
      <c r="AG166" s="503"/>
      <c r="AH166" s="503"/>
      <c r="AI166" s="503">
        <v>1</v>
      </c>
      <c r="AJ166" s="503"/>
      <c r="AK166" s="503"/>
      <c r="AL166" s="503">
        <v>1</v>
      </c>
      <c r="AM166" s="503"/>
      <c r="AN166" s="503"/>
      <c r="AO166" s="503">
        <v>1</v>
      </c>
      <c r="AP166" s="781"/>
    </row>
    <row r="167" spans="2:42" s="727" customFormat="1" ht="76.5" customHeight="1" x14ac:dyDescent="0.25">
      <c r="B167" s="773"/>
      <c r="C167" s="774"/>
      <c r="D167" s="775"/>
      <c r="E167" s="775"/>
      <c r="F167" s="775"/>
      <c r="G167" s="775"/>
      <c r="H167" s="776"/>
      <c r="I167" s="776"/>
      <c r="J167" s="776"/>
      <c r="K167" s="776"/>
      <c r="L167" s="768" t="s">
        <v>2175</v>
      </c>
      <c r="M167" s="777"/>
      <c r="N167" s="778"/>
      <c r="O167" s="778"/>
      <c r="P167" s="778"/>
      <c r="Q167" s="779"/>
      <c r="R167" s="504" t="str">
        <f>'5-CONTROLES'!AB202</f>
        <v>Fuerte</v>
      </c>
      <c r="S167" s="504" t="str">
        <f>'5-CONTROLES'!AC202</f>
        <v>Fuerte</v>
      </c>
      <c r="T167" s="504" t="str">
        <f>'5-CONTROLES'!AD202</f>
        <v>Fuerte</v>
      </c>
      <c r="U167" s="775"/>
      <c r="V167" s="776"/>
      <c r="W167" s="776"/>
      <c r="X167" s="776"/>
      <c r="Y167" s="776"/>
      <c r="Z167" s="768" t="s">
        <v>2423</v>
      </c>
      <c r="AA167" s="656" t="s">
        <v>1385</v>
      </c>
      <c r="AB167" s="656" t="s">
        <v>834</v>
      </c>
      <c r="AC167" s="656" t="s">
        <v>1386</v>
      </c>
      <c r="AD167" s="869">
        <v>0.9</v>
      </c>
      <c r="AE167" s="503"/>
      <c r="AF167" s="503"/>
      <c r="AG167" s="503"/>
      <c r="AH167" s="503"/>
      <c r="AI167" s="503"/>
      <c r="AJ167" s="503"/>
      <c r="AK167" s="503"/>
      <c r="AL167" s="503"/>
      <c r="AM167" s="503"/>
      <c r="AN167" s="503"/>
      <c r="AO167" s="503"/>
      <c r="AP167" s="870">
        <v>0.9</v>
      </c>
    </row>
    <row r="168" spans="2:42" s="727" customFormat="1" ht="69" customHeight="1" x14ac:dyDescent="0.25">
      <c r="B168" s="773"/>
      <c r="C168" s="774"/>
      <c r="D168" s="775"/>
      <c r="E168" s="775"/>
      <c r="F168" s="775"/>
      <c r="G168" s="775"/>
      <c r="H168" s="776"/>
      <c r="I168" s="776"/>
      <c r="J168" s="776"/>
      <c r="K168" s="776"/>
      <c r="L168" s="768" t="s">
        <v>2176</v>
      </c>
      <c r="M168" s="777"/>
      <c r="N168" s="778"/>
      <c r="O168" s="778"/>
      <c r="P168" s="778"/>
      <c r="Q168" s="779"/>
      <c r="R168" s="504" t="str">
        <f>'5-CONTROLES'!AB203</f>
        <v>Débil</v>
      </c>
      <c r="S168" s="504" t="str">
        <f>'5-CONTROLES'!AC203</f>
        <v>Débil</v>
      </c>
      <c r="T168" s="504" t="str">
        <f>'5-CONTROLES'!AD203</f>
        <v>Débil</v>
      </c>
      <c r="U168" s="775"/>
      <c r="V168" s="776"/>
      <c r="W168" s="776"/>
      <c r="X168" s="776"/>
      <c r="Y168" s="776"/>
      <c r="Z168" s="768" t="s">
        <v>2424</v>
      </c>
      <c r="AA168" s="665" t="s">
        <v>1844</v>
      </c>
      <c r="AB168" s="656" t="s">
        <v>835</v>
      </c>
      <c r="AC168" s="656" t="s">
        <v>1836</v>
      </c>
      <c r="AD168" s="828">
        <v>2</v>
      </c>
      <c r="AE168" s="781"/>
      <c r="AF168" s="781"/>
      <c r="AG168" s="882">
        <v>1</v>
      </c>
      <c r="AH168" s="781"/>
      <c r="AI168" s="781"/>
      <c r="AJ168" s="781"/>
      <c r="AK168" s="781"/>
      <c r="AL168" s="882">
        <v>1</v>
      </c>
      <c r="AM168" s="781"/>
      <c r="AN168" s="781"/>
      <c r="AO168" s="781"/>
      <c r="AP168" s="781"/>
    </row>
    <row r="169" spans="2:42" s="727" customFormat="1" ht="46.5" customHeight="1" x14ac:dyDescent="0.25">
      <c r="B169" s="773"/>
      <c r="C169" s="774"/>
      <c r="D169" s="775"/>
      <c r="E169" s="775"/>
      <c r="F169" s="775"/>
      <c r="G169" s="775"/>
      <c r="H169" s="776"/>
      <c r="I169" s="776"/>
      <c r="J169" s="776"/>
      <c r="K169" s="776"/>
      <c r="L169" s="768" t="s">
        <v>2177</v>
      </c>
      <c r="M169" s="777"/>
      <c r="N169" s="778"/>
      <c r="O169" s="778"/>
      <c r="P169" s="778"/>
      <c r="Q169" s="779"/>
      <c r="R169" s="504" t="str">
        <f>'5-CONTROLES'!AB204</f>
        <v>Fuerte</v>
      </c>
      <c r="S169" s="504" t="str">
        <f>'5-CONTROLES'!AC204</f>
        <v>Fuerte</v>
      </c>
      <c r="T169" s="504" t="str">
        <f>'5-CONTROLES'!AD204</f>
        <v>Fuerte</v>
      </c>
      <c r="U169" s="775"/>
      <c r="V169" s="776"/>
      <c r="W169" s="776"/>
      <c r="X169" s="776"/>
      <c r="Y169" s="776"/>
      <c r="Z169" s="768" t="s">
        <v>2425</v>
      </c>
      <c r="AA169" s="666" t="s">
        <v>1806</v>
      </c>
      <c r="AB169" s="656" t="s">
        <v>836</v>
      </c>
      <c r="AC169" s="656" t="s">
        <v>1011</v>
      </c>
      <c r="AD169" s="825">
        <v>1</v>
      </c>
      <c r="AE169" s="781"/>
      <c r="AF169" s="781"/>
      <c r="AG169" s="781"/>
      <c r="AH169" s="781"/>
      <c r="AI169" s="781"/>
      <c r="AJ169" s="781"/>
      <c r="AK169" s="781"/>
      <c r="AL169" s="781"/>
      <c r="AM169" s="781"/>
      <c r="AN169" s="781"/>
      <c r="AO169" s="781"/>
      <c r="AP169" s="671">
        <v>1</v>
      </c>
    </row>
    <row r="170" spans="2:42" s="727" customFormat="1" ht="69" customHeight="1" x14ac:dyDescent="0.25">
      <c r="B170" s="773"/>
      <c r="C170" s="774"/>
      <c r="D170" s="775"/>
      <c r="E170" s="775"/>
      <c r="F170" s="775"/>
      <c r="G170" s="775"/>
      <c r="H170" s="776"/>
      <c r="I170" s="776"/>
      <c r="J170" s="776"/>
      <c r="K170" s="776"/>
      <c r="L170" s="768" t="s">
        <v>2178</v>
      </c>
      <c r="M170" s="777"/>
      <c r="N170" s="778"/>
      <c r="O170" s="778"/>
      <c r="P170" s="778"/>
      <c r="Q170" s="779"/>
      <c r="R170" s="504" t="str">
        <f>'5-CONTROLES'!AB205</f>
        <v>Fuerte</v>
      </c>
      <c r="S170" s="504" t="str">
        <f>'5-CONTROLES'!AC205</f>
        <v>Fuerte</v>
      </c>
      <c r="T170" s="504" t="str">
        <f>'5-CONTROLES'!AD205</f>
        <v>Fuerte</v>
      </c>
      <c r="U170" s="775"/>
      <c r="V170" s="776"/>
      <c r="W170" s="776"/>
      <c r="X170" s="776"/>
      <c r="Y170" s="776"/>
      <c r="Z170" s="768" t="s">
        <v>2426</v>
      </c>
      <c r="AA170" s="656" t="s">
        <v>1155</v>
      </c>
      <c r="AB170" s="656" t="s">
        <v>1154</v>
      </c>
      <c r="AC170" s="656" t="s">
        <v>544</v>
      </c>
      <c r="AD170" s="780">
        <v>2</v>
      </c>
      <c r="AE170" s="503"/>
      <c r="AF170" s="503"/>
      <c r="AG170" s="503"/>
      <c r="AH170" s="503"/>
      <c r="AI170" s="503"/>
      <c r="AJ170" s="503">
        <v>1</v>
      </c>
      <c r="AK170" s="503"/>
      <c r="AL170" s="503"/>
      <c r="AM170" s="503"/>
      <c r="AN170" s="503">
        <v>1</v>
      </c>
      <c r="AO170" s="781"/>
      <c r="AP170" s="781"/>
    </row>
    <row r="171" spans="2:42" s="727" customFormat="1" ht="49.5" customHeight="1" x14ac:dyDescent="0.25">
      <c r="B171" s="773"/>
      <c r="C171" s="774"/>
      <c r="D171" s="775"/>
      <c r="E171" s="775"/>
      <c r="F171" s="775"/>
      <c r="G171" s="775"/>
      <c r="H171" s="776"/>
      <c r="I171" s="776"/>
      <c r="J171" s="776"/>
      <c r="K171" s="776"/>
      <c r="L171" s="768" t="s">
        <v>2179</v>
      </c>
      <c r="M171" s="777"/>
      <c r="N171" s="778"/>
      <c r="O171" s="778"/>
      <c r="P171" s="778"/>
      <c r="Q171" s="779"/>
      <c r="R171" s="504" t="str">
        <f>'5-CONTROLES'!AB206</f>
        <v>Moderado</v>
      </c>
      <c r="S171" s="504" t="str">
        <f>'5-CONTROLES'!AC206</f>
        <v>Fuerte</v>
      </c>
      <c r="T171" s="504" t="str">
        <f>'5-CONTROLES'!AD206</f>
        <v>Moderado</v>
      </c>
      <c r="U171" s="775"/>
      <c r="V171" s="776"/>
      <c r="W171" s="776"/>
      <c r="X171" s="776"/>
      <c r="Y171" s="776"/>
      <c r="Z171" s="768" t="s">
        <v>2427</v>
      </c>
      <c r="AA171" s="656" t="s">
        <v>1784</v>
      </c>
      <c r="AB171" s="656" t="s">
        <v>1807</v>
      </c>
      <c r="AC171" s="656" t="s">
        <v>1719</v>
      </c>
      <c r="AD171" s="780">
        <v>12</v>
      </c>
      <c r="AE171" s="503">
        <v>1</v>
      </c>
      <c r="AF171" s="503">
        <v>1</v>
      </c>
      <c r="AG171" s="503">
        <v>1</v>
      </c>
      <c r="AH171" s="503">
        <v>1</v>
      </c>
      <c r="AI171" s="503">
        <v>1</v>
      </c>
      <c r="AJ171" s="503">
        <v>1</v>
      </c>
      <c r="AK171" s="503">
        <v>1</v>
      </c>
      <c r="AL171" s="503">
        <v>1</v>
      </c>
      <c r="AM171" s="503">
        <v>1</v>
      </c>
      <c r="AN171" s="503">
        <v>1</v>
      </c>
      <c r="AO171" s="503">
        <v>1</v>
      </c>
      <c r="AP171" s="503">
        <v>1</v>
      </c>
    </row>
    <row r="172" spans="2:42" s="727" customFormat="1" ht="42" customHeight="1" x14ac:dyDescent="0.25">
      <c r="B172" s="773"/>
      <c r="C172" s="774"/>
      <c r="D172" s="775"/>
      <c r="E172" s="775"/>
      <c r="F172" s="775"/>
      <c r="G172" s="775"/>
      <c r="H172" s="776"/>
      <c r="I172" s="776"/>
      <c r="J172" s="776"/>
      <c r="K172" s="776"/>
      <c r="L172" s="768" t="s">
        <v>2180</v>
      </c>
      <c r="M172" s="777"/>
      <c r="N172" s="778"/>
      <c r="O172" s="778"/>
      <c r="P172" s="778"/>
      <c r="Q172" s="779"/>
      <c r="R172" s="504" t="str">
        <f>'5-CONTROLES'!AB207</f>
        <v>Fuerte</v>
      </c>
      <c r="S172" s="504" t="str">
        <f>'5-CONTROLES'!AC207</f>
        <v>Fuerte</v>
      </c>
      <c r="T172" s="504" t="str">
        <f>'5-CONTROLES'!AD207</f>
        <v>Fuerte</v>
      </c>
      <c r="U172" s="775"/>
      <c r="V172" s="776"/>
      <c r="W172" s="776"/>
      <c r="X172" s="776"/>
      <c r="Y172" s="776"/>
      <c r="Z172" s="768" t="s">
        <v>2428</v>
      </c>
      <c r="AA172" s="656" t="s">
        <v>1808</v>
      </c>
      <c r="AB172" s="656" t="s">
        <v>1039</v>
      </c>
      <c r="AC172" s="656" t="s">
        <v>709</v>
      </c>
      <c r="AD172" s="881">
        <v>2</v>
      </c>
      <c r="AE172" s="781"/>
      <c r="AF172" s="781"/>
      <c r="AG172" s="781"/>
      <c r="AH172" s="781"/>
      <c r="AI172" s="781"/>
      <c r="AJ172" s="671">
        <v>1</v>
      </c>
      <c r="AK172" s="781"/>
      <c r="AL172" s="781"/>
      <c r="AM172" s="781"/>
      <c r="AN172" s="781"/>
      <c r="AO172" s="781"/>
      <c r="AP172" s="671">
        <v>1</v>
      </c>
    </row>
    <row r="173" spans="2:42" s="727" customFormat="1" ht="57" customHeight="1" x14ac:dyDescent="0.25">
      <c r="B173" s="773"/>
      <c r="C173" s="774"/>
      <c r="D173" s="775"/>
      <c r="E173" s="775"/>
      <c r="F173" s="775"/>
      <c r="G173" s="775"/>
      <c r="H173" s="776"/>
      <c r="I173" s="776"/>
      <c r="J173" s="776"/>
      <c r="K173" s="776"/>
      <c r="L173" s="765" t="s">
        <v>2181</v>
      </c>
      <c r="M173" s="777"/>
      <c r="N173" s="778"/>
      <c r="O173" s="778"/>
      <c r="P173" s="778"/>
      <c r="Q173" s="779"/>
      <c r="R173" s="504" t="str">
        <f>'5-CONTROLES'!AB208</f>
        <v>Fuerte</v>
      </c>
      <c r="S173" s="504" t="str">
        <f>'5-CONTROLES'!AC208</f>
        <v>Fuerte</v>
      </c>
      <c r="T173" s="504" t="str">
        <f>'5-CONTROLES'!AD208</f>
        <v>Fuerte</v>
      </c>
      <c r="U173" s="775"/>
      <c r="V173" s="776"/>
      <c r="W173" s="776"/>
      <c r="X173" s="776"/>
      <c r="Y173" s="776"/>
      <c r="Z173" s="765" t="s">
        <v>2429</v>
      </c>
      <c r="AA173" s="848" t="s">
        <v>1809</v>
      </c>
      <c r="AB173" s="848" t="s">
        <v>1810</v>
      </c>
      <c r="AC173" s="848" t="s">
        <v>816</v>
      </c>
      <c r="AD173" s="883">
        <v>4</v>
      </c>
      <c r="AE173" s="884"/>
      <c r="AF173" s="884">
        <v>1</v>
      </c>
      <c r="AG173" s="884"/>
      <c r="AH173" s="884"/>
      <c r="AI173" s="884">
        <v>1</v>
      </c>
      <c r="AJ173" s="884"/>
      <c r="AK173" s="884"/>
      <c r="AL173" s="884">
        <v>1</v>
      </c>
      <c r="AM173" s="884"/>
      <c r="AN173" s="884"/>
      <c r="AO173" s="884">
        <v>1</v>
      </c>
      <c r="AP173" s="884"/>
    </row>
    <row r="174" spans="2:42" s="727" customFormat="1" ht="34.5" customHeight="1" x14ac:dyDescent="0.25">
      <c r="B174" s="773"/>
      <c r="C174" s="774"/>
      <c r="D174" s="775"/>
      <c r="E174" s="775"/>
      <c r="F174" s="775"/>
      <c r="G174" s="775"/>
      <c r="H174" s="776"/>
      <c r="I174" s="776"/>
      <c r="J174" s="776"/>
      <c r="K174" s="776"/>
      <c r="L174" s="788"/>
      <c r="M174" s="777"/>
      <c r="N174" s="778"/>
      <c r="O174" s="778"/>
      <c r="P174" s="778"/>
      <c r="Q174" s="779"/>
      <c r="R174" s="504" t="str">
        <f>'5-CONTROLES'!AB209</f>
        <v>Débil</v>
      </c>
      <c r="S174" s="504">
        <f>'5-CONTROLES'!AC209</f>
        <v>0</v>
      </c>
      <c r="T174" s="504" t="str">
        <f>'5-CONTROLES'!AD209</f>
        <v>Débil</v>
      </c>
      <c r="U174" s="775"/>
      <c r="V174" s="776"/>
      <c r="W174" s="776"/>
      <c r="X174" s="776"/>
      <c r="Y174" s="776"/>
      <c r="Z174" s="789"/>
      <c r="AA174" s="789"/>
      <c r="AB174" s="789"/>
      <c r="AC174" s="789"/>
      <c r="AD174" s="885"/>
      <c r="AE174" s="886"/>
      <c r="AF174" s="886"/>
      <c r="AG174" s="886"/>
      <c r="AH174" s="886"/>
      <c r="AI174" s="886"/>
      <c r="AJ174" s="886"/>
      <c r="AK174" s="886"/>
      <c r="AL174" s="886"/>
      <c r="AM174" s="886"/>
      <c r="AN174" s="886"/>
      <c r="AO174" s="886"/>
      <c r="AP174" s="886"/>
    </row>
    <row r="175" spans="2:42" s="727" customFormat="1" ht="51" customHeight="1" x14ac:dyDescent="0.25">
      <c r="B175" s="773"/>
      <c r="C175" s="774"/>
      <c r="D175" s="775"/>
      <c r="E175" s="775"/>
      <c r="F175" s="775"/>
      <c r="G175" s="775"/>
      <c r="H175" s="776"/>
      <c r="I175" s="776"/>
      <c r="J175" s="776"/>
      <c r="K175" s="776"/>
      <c r="L175" s="768" t="s">
        <v>2182</v>
      </c>
      <c r="M175" s="777"/>
      <c r="N175" s="778"/>
      <c r="O175" s="778"/>
      <c r="P175" s="778"/>
      <c r="Q175" s="779"/>
      <c r="R175" s="504" t="str">
        <f>'5-CONTROLES'!AB210</f>
        <v>Fuerte</v>
      </c>
      <c r="S175" s="504" t="str">
        <f>'5-CONTROLES'!AC210</f>
        <v>Fuerte</v>
      </c>
      <c r="T175" s="504" t="str">
        <f>'5-CONTROLES'!AD210</f>
        <v>Fuerte</v>
      </c>
      <c r="U175" s="775"/>
      <c r="V175" s="776"/>
      <c r="W175" s="776"/>
      <c r="X175" s="776"/>
      <c r="Y175" s="776"/>
      <c r="Z175" s="768" t="s">
        <v>2430</v>
      </c>
      <c r="AA175" s="656" t="s">
        <v>1811</v>
      </c>
      <c r="AB175" s="656" t="s">
        <v>936</v>
      </c>
      <c r="AC175" s="656" t="s">
        <v>607</v>
      </c>
      <c r="AD175" s="825">
        <v>2</v>
      </c>
      <c r="AE175" s="781"/>
      <c r="AF175" s="781"/>
      <c r="AG175" s="671">
        <v>1</v>
      </c>
      <c r="AH175" s="781"/>
      <c r="AI175" s="781"/>
      <c r="AJ175" s="781"/>
      <c r="AK175" s="781"/>
      <c r="AL175" s="781"/>
      <c r="AM175" s="671">
        <v>1</v>
      </c>
      <c r="AN175" s="781"/>
      <c r="AO175" s="781"/>
      <c r="AP175" s="781"/>
    </row>
    <row r="176" spans="2:42" s="727" customFormat="1" ht="69" customHeight="1" x14ac:dyDescent="0.25">
      <c r="B176" s="773"/>
      <c r="C176" s="774"/>
      <c r="D176" s="775"/>
      <c r="E176" s="775"/>
      <c r="F176" s="775"/>
      <c r="G176" s="775"/>
      <c r="H176" s="776"/>
      <c r="I176" s="776"/>
      <c r="J176" s="776"/>
      <c r="K176" s="776"/>
      <c r="L176" s="765" t="s">
        <v>2183</v>
      </c>
      <c r="M176" s="777"/>
      <c r="N176" s="778"/>
      <c r="O176" s="778"/>
      <c r="P176" s="778"/>
      <c r="Q176" s="779"/>
      <c r="R176" s="504" t="str">
        <f>'5-CONTROLES'!AB211</f>
        <v>Moderado</v>
      </c>
      <c r="S176" s="504" t="str">
        <f>'5-CONTROLES'!AC211</f>
        <v>Fuerte</v>
      </c>
      <c r="T176" s="504" t="str">
        <f>'5-CONTROLES'!AD211</f>
        <v>Moderado</v>
      </c>
      <c r="U176" s="775"/>
      <c r="V176" s="776"/>
      <c r="W176" s="776"/>
      <c r="X176" s="776"/>
      <c r="Y176" s="776"/>
      <c r="Z176" s="765" t="s">
        <v>2431</v>
      </c>
      <c r="AA176" s="784" t="s">
        <v>1812</v>
      </c>
      <c r="AB176" s="785" t="s">
        <v>840</v>
      </c>
      <c r="AC176" s="785" t="s">
        <v>1091</v>
      </c>
      <c r="AD176" s="887">
        <v>4</v>
      </c>
      <c r="AE176" s="888"/>
      <c r="AF176" s="888"/>
      <c r="AG176" s="889" t="s">
        <v>660</v>
      </c>
      <c r="AH176" s="888"/>
      <c r="AI176" s="888"/>
      <c r="AJ176" s="889">
        <v>1</v>
      </c>
      <c r="AK176" s="888"/>
      <c r="AL176" s="888"/>
      <c r="AM176" s="889" t="s">
        <v>660</v>
      </c>
      <c r="AN176" s="888"/>
      <c r="AO176" s="888"/>
      <c r="AP176" s="889" t="s">
        <v>660</v>
      </c>
    </row>
    <row r="177" spans="2:42" s="727" customFormat="1" ht="15" customHeight="1" x14ac:dyDescent="0.25">
      <c r="B177" s="773"/>
      <c r="C177" s="774"/>
      <c r="D177" s="775"/>
      <c r="E177" s="775"/>
      <c r="F177" s="775"/>
      <c r="G177" s="775"/>
      <c r="H177" s="776"/>
      <c r="I177" s="776"/>
      <c r="J177" s="776"/>
      <c r="K177" s="776"/>
      <c r="L177" s="789"/>
      <c r="M177" s="777"/>
      <c r="N177" s="778"/>
      <c r="O177" s="778"/>
      <c r="P177" s="778"/>
      <c r="Q177" s="779"/>
      <c r="R177" s="504" t="str">
        <f>'5-CONTROLES'!AB212</f>
        <v>Débil</v>
      </c>
      <c r="S177" s="504">
        <f>'5-CONTROLES'!AC212</f>
        <v>0</v>
      </c>
      <c r="T177" s="504" t="str">
        <f>'5-CONTROLES'!AD212</f>
        <v>Débil</v>
      </c>
      <c r="U177" s="775"/>
      <c r="V177" s="776"/>
      <c r="W177" s="776"/>
      <c r="X177" s="776"/>
      <c r="Y177" s="776"/>
      <c r="Z177" s="788"/>
      <c r="AA177" s="789"/>
      <c r="AB177" s="789"/>
      <c r="AC177" s="789"/>
      <c r="AD177" s="890"/>
      <c r="AE177" s="891"/>
      <c r="AF177" s="891"/>
      <c r="AG177" s="892"/>
      <c r="AH177" s="891"/>
      <c r="AI177" s="891"/>
      <c r="AJ177" s="892"/>
      <c r="AK177" s="891"/>
      <c r="AL177" s="891"/>
      <c r="AM177" s="892"/>
      <c r="AN177" s="891"/>
      <c r="AO177" s="891"/>
      <c r="AP177" s="892"/>
    </row>
    <row r="178" spans="2:42" s="727" customFormat="1" ht="63" customHeight="1" x14ac:dyDescent="0.25">
      <c r="B178" s="773"/>
      <c r="C178" s="774"/>
      <c r="D178" s="775"/>
      <c r="E178" s="775"/>
      <c r="F178" s="775"/>
      <c r="G178" s="775"/>
      <c r="H178" s="776"/>
      <c r="I178" s="776"/>
      <c r="J178" s="776"/>
      <c r="K178" s="776"/>
      <c r="L178" s="765" t="s">
        <v>2184</v>
      </c>
      <c r="M178" s="777"/>
      <c r="N178" s="778"/>
      <c r="O178" s="778"/>
      <c r="P178" s="778"/>
      <c r="Q178" s="779"/>
      <c r="R178" s="504" t="str">
        <f>'5-CONTROLES'!AB213</f>
        <v>Fuerte</v>
      </c>
      <c r="S178" s="504" t="str">
        <f>'5-CONTROLES'!AC213</f>
        <v>Fuerte</v>
      </c>
      <c r="T178" s="504" t="str">
        <f>'5-CONTROLES'!AD213</f>
        <v>Fuerte</v>
      </c>
      <c r="U178" s="775"/>
      <c r="V178" s="776"/>
      <c r="W178" s="776"/>
      <c r="X178" s="776"/>
      <c r="Y178" s="776"/>
      <c r="Z178" s="765" t="s">
        <v>2432</v>
      </c>
      <c r="AA178" s="784" t="s">
        <v>1813</v>
      </c>
      <c r="AB178" s="785" t="s">
        <v>842</v>
      </c>
      <c r="AC178" s="785" t="s">
        <v>1171</v>
      </c>
      <c r="AD178" s="893">
        <v>5</v>
      </c>
      <c r="AE178" s="894">
        <v>1</v>
      </c>
      <c r="AF178" s="894"/>
      <c r="AG178" s="894"/>
      <c r="AH178" s="894">
        <v>1</v>
      </c>
      <c r="AI178" s="894"/>
      <c r="AJ178" s="894"/>
      <c r="AK178" s="894">
        <v>1</v>
      </c>
      <c r="AL178" s="894"/>
      <c r="AM178" s="894">
        <v>1</v>
      </c>
      <c r="AN178" s="894"/>
      <c r="AO178" s="894"/>
      <c r="AP178" s="894">
        <v>1</v>
      </c>
    </row>
    <row r="179" spans="2:42" s="727" customFormat="1" ht="66" customHeight="1" x14ac:dyDescent="0.25">
      <c r="B179" s="773"/>
      <c r="C179" s="774"/>
      <c r="D179" s="775"/>
      <c r="E179" s="775"/>
      <c r="F179" s="775"/>
      <c r="G179" s="775"/>
      <c r="H179" s="776"/>
      <c r="I179" s="776"/>
      <c r="J179" s="776"/>
      <c r="K179" s="776"/>
      <c r="L179" s="789"/>
      <c r="M179" s="777"/>
      <c r="N179" s="778"/>
      <c r="O179" s="778"/>
      <c r="P179" s="778"/>
      <c r="Q179" s="779"/>
      <c r="R179" s="504" t="str">
        <f>'5-CONTROLES'!AB214</f>
        <v>Débil</v>
      </c>
      <c r="S179" s="504">
        <f>'5-CONTROLES'!AC214</f>
        <v>0</v>
      </c>
      <c r="T179" s="504" t="str">
        <f>'5-CONTROLES'!AD214</f>
        <v>Débil</v>
      </c>
      <c r="U179" s="775"/>
      <c r="V179" s="776"/>
      <c r="W179" s="776"/>
      <c r="X179" s="776"/>
      <c r="Y179" s="776"/>
      <c r="Z179" s="788"/>
      <c r="AA179" s="789"/>
      <c r="AB179" s="789"/>
      <c r="AC179" s="789"/>
      <c r="AD179" s="895"/>
      <c r="AE179" s="896"/>
      <c r="AF179" s="896"/>
      <c r="AG179" s="896"/>
      <c r="AH179" s="896"/>
      <c r="AI179" s="896"/>
      <c r="AJ179" s="896"/>
      <c r="AK179" s="896"/>
      <c r="AL179" s="896"/>
      <c r="AM179" s="896"/>
      <c r="AN179" s="896"/>
      <c r="AO179" s="896"/>
      <c r="AP179" s="896"/>
    </row>
    <row r="180" spans="2:42" s="727" customFormat="1" ht="52.5" customHeight="1" x14ac:dyDescent="0.25">
      <c r="B180" s="773"/>
      <c r="C180" s="774"/>
      <c r="D180" s="775"/>
      <c r="E180" s="775"/>
      <c r="F180" s="775"/>
      <c r="G180" s="775"/>
      <c r="H180" s="776"/>
      <c r="I180" s="776"/>
      <c r="J180" s="776"/>
      <c r="K180" s="776"/>
      <c r="L180" s="768" t="s">
        <v>2185</v>
      </c>
      <c r="M180" s="777"/>
      <c r="N180" s="778"/>
      <c r="O180" s="778"/>
      <c r="P180" s="778"/>
      <c r="Q180" s="779"/>
      <c r="R180" s="504" t="str">
        <f>'5-CONTROLES'!AB215</f>
        <v>Fuerte</v>
      </c>
      <c r="S180" s="504" t="str">
        <f>'5-CONTROLES'!AC215</f>
        <v>Fuerte</v>
      </c>
      <c r="T180" s="504" t="str">
        <f>'5-CONTROLES'!AD215</f>
        <v>Fuerte</v>
      </c>
      <c r="U180" s="775"/>
      <c r="V180" s="776"/>
      <c r="W180" s="776"/>
      <c r="X180" s="776"/>
      <c r="Y180" s="776"/>
      <c r="Z180" s="768" t="s">
        <v>2433</v>
      </c>
      <c r="AA180" s="656" t="s">
        <v>1789</v>
      </c>
      <c r="AB180" s="656" t="s">
        <v>843</v>
      </c>
      <c r="AC180" s="656" t="s">
        <v>817</v>
      </c>
      <c r="AD180" s="825">
        <v>12</v>
      </c>
      <c r="AE180" s="503">
        <v>1</v>
      </c>
      <c r="AF180" s="503">
        <v>1</v>
      </c>
      <c r="AG180" s="503">
        <v>1</v>
      </c>
      <c r="AH180" s="503">
        <v>1</v>
      </c>
      <c r="AI180" s="503">
        <v>1</v>
      </c>
      <c r="AJ180" s="503">
        <v>1</v>
      </c>
      <c r="AK180" s="503">
        <v>1</v>
      </c>
      <c r="AL180" s="503">
        <v>1</v>
      </c>
      <c r="AM180" s="503">
        <v>1</v>
      </c>
      <c r="AN180" s="503">
        <v>1</v>
      </c>
      <c r="AO180" s="503">
        <v>1</v>
      </c>
      <c r="AP180" s="503">
        <v>1</v>
      </c>
    </row>
    <row r="181" spans="2:42" s="727" customFormat="1" ht="55.5" customHeight="1" x14ac:dyDescent="0.25">
      <c r="B181" s="773"/>
      <c r="C181" s="774"/>
      <c r="D181" s="775"/>
      <c r="E181" s="775"/>
      <c r="F181" s="775"/>
      <c r="G181" s="775"/>
      <c r="H181" s="776"/>
      <c r="I181" s="776"/>
      <c r="J181" s="776"/>
      <c r="K181" s="776"/>
      <c r="L181" s="768" t="s">
        <v>2186</v>
      </c>
      <c r="M181" s="777"/>
      <c r="N181" s="778"/>
      <c r="O181" s="778"/>
      <c r="P181" s="778"/>
      <c r="Q181" s="779"/>
      <c r="R181" s="504" t="str">
        <f>'5-CONTROLES'!AB216</f>
        <v>Moderado</v>
      </c>
      <c r="S181" s="504" t="str">
        <f>'5-CONTROLES'!AC216</f>
        <v>Fuerte</v>
      </c>
      <c r="T181" s="504" t="str">
        <f>'5-CONTROLES'!AD216</f>
        <v>Moderado</v>
      </c>
      <c r="U181" s="775"/>
      <c r="V181" s="776"/>
      <c r="W181" s="776"/>
      <c r="X181" s="776"/>
      <c r="Y181" s="776"/>
      <c r="Z181" s="768" t="s">
        <v>2434</v>
      </c>
      <c r="AA181" s="666" t="s">
        <v>1952</v>
      </c>
      <c r="AB181" s="656" t="s">
        <v>844</v>
      </c>
      <c r="AC181" s="503" t="s">
        <v>1953</v>
      </c>
      <c r="AD181" s="825">
        <v>2</v>
      </c>
      <c r="AE181" s="781"/>
      <c r="AF181" s="781"/>
      <c r="AG181" s="781"/>
      <c r="AH181" s="781"/>
      <c r="AI181" s="671">
        <v>1</v>
      </c>
      <c r="AJ181" s="781"/>
      <c r="AK181" s="781"/>
      <c r="AL181" s="781"/>
      <c r="AM181" s="671">
        <v>1</v>
      </c>
      <c r="AN181" s="781"/>
      <c r="AO181" s="781"/>
      <c r="AP181" s="781"/>
    </row>
    <row r="182" spans="2:42" s="727" customFormat="1" ht="64.5" customHeight="1" x14ac:dyDescent="0.25">
      <c r="B182" s="773"/>
      <c r="C182" s="774"/>
      <c r="D182" s="775"/>
      <c r="E182" s="775"/>
      <c r="F182" s="806"/>
      <c r="G182" s="806"/>
      <c r="H182" s="776"/>
      <c r="I182" s="776"/>
      <c r="J182" s="776"/>
      <c r="K182" s="776"/>
      <c r="L182" s="768" t="s">
        <v>2187</v>
      </c>
      <c r="M182" s="777"/>
      <c r="N182" s="778"/>
      <c r="O182" s="778"/>
      <c r="P182" s="778"/>
      <c r="Q182" s="779"/>
      <c r="R182" s="504" t="str">
        <f>'5-CONTROLES'!AB217</f>
        <v>Moderado</v>
      </c>
      <c r="S182" s="504" t="str">
        <f>'5-CONTROLES'!AC217</f>
        <v>Fuerte</v>
      </c>
      <c r="T182" s="504" t="str">
        <f>'5-CONTROLES'!AD217</f>
        <v>Moderado</v>
      </c>
      <c r="U182" s="775"/>
      <c r="V182" s="776"/>
      <c r="W182" s="776"/>
      <c r="X182" s="776"/>
      <c r="Y182" s="776"/>
      <c r="Z182" s="768" t="s">
        <v>2435</v>
      </c>
      <c r="AA182" s="665" t="s">
        <v>1814</v>
      </c>
      <c r="AB182" s="679" t="s">
        <v>947</v>
      </c>
      <c r="AC182" s="665" t="s">
        <v>946</v>
      </c>
      <c r="AD182" s="825">
        <v>2</v>
      </c>
      <c r="AE182" s="671"/>
      <c r="AF182" s="671"/>
      <c r="AG182" s="671"/>
      <c r="AH182" s="671"/>
      <c r="AI182" s="671"/>
      <c r="AJ182" s="671">
        <v>1</v>
      </c>
      <c r="AK182" s="671"/>
      <c r="AL182" s="671"/>
      <c r="AM182" s="671"/>
      <c r="AN182" s="671"/>
      <c r="AO182" s="671"/>
      <c r="AP182" s="671">
        <v>1</v>
      </c>
    </row>
    <row r="183" spans="2:42" s="727" customFormat="1" ht="48" customHeight="1" x14ac:dyDescent="0.25">
      <c r="B183" s="773"/>
      <c r="C183" s="774"/>
      <c r="D183" s="775"/>
      <c r="E183" s="775"/>
      <c r="F183" s="766" t="str">
        <f>'3-IDENTIFICACIÓN DEL RIESGO'!H83</f>
        <v>Existencia de intereses particulares y/o privados en predios de comunidades étnicas.</v>
      </c>
      <c r="G183" s="766" t="str">
        <f>'3-IDENTIFICACIÓN DEL RIESGO'!L83</f>
        <v>Afectación en las relaciones de confianza con las comunidades étnicas.</v>
      </c>
      <c r="H183" s="776"/>
      <c r="I183" s="776"/>
      <c r="J183" s="776"/>
      <c r="K183" s="776"/>
      <c r="L183" s="768" t="s">
        <v>2188</v>
      </c>
      <c r="M183" s="777"/>
      <c r="N183" s="778"/>
      <c r="O183" s="778"/>
      <c r="P183" s="778"/>
      <c r="Q183" s="779"/>
      <c r="R183" s="504" t="str">
        <f>'5-CONTROLES'!AB218</f>
        <v>Fuerte</v>
      </c>
      <c r="S183" s="504" t="str">
        <f>'5-CONTROLES'!AC218</f>
        <v>Fuerte</v>
      </c>
      <c r="T183" s="504" t="str">
        <f>'5-CONTROLES'!AD218</f>
        <v>Fuerte</v>
      </c>
      <c r="U183" s="775"/>
      <c r="V183" s="776"/>
      <c r="W183" s="776"/>
      <c r="X183" s="776"/>
      <c r="Y183" s="776"/>
      <c r="Z183" s="768" t="s">
        <v>2436</v>
      </c>
      <c r="AA183" s="666" t="s">
        <v>1815</v>
      </c>
      <c r="AB183" s="656" t="s">
        <v>1137</v>
      </c>
      <c r="AC183" s="656" t="s">
        <v>1136</v>
      </c>
      <c r="AD183" s="782">
        <v>4</v>
      </c>
      <c r="AE183" s="792"/>
      <c r="AF183" s="792"/>
      <c r="AG183" s="792">
        <v>1</v>
      </c>
      <c r="AH183" s="792"/>
      <c r="AI183" s="792"/>
      <c r="AJ183" s="792">
        <v>1</v>
      </c>
      <c r="AK183" s="792"/>
      <c r="AL183" s="792"/>
      <c r="AM183" s="792">
        <v>1</v>
      </c>
      <c r="AN183" s="792"/>
      <c r="AO183" s="792"/>
      <c r="AP183" s="792">
        <v>1</v>
      </c>
    </row>
    <row r="184" spans="2:42" s="727" customFormat="1" ht="57" customHeight="1" x14ac:dyDescent="0.25">
      <c r="B184" s="773"/>
      <c r="C184" s="774"/>
      <c r="D184" s="775"/>
      <c r="E184" s="775"/>
      <c r="F184" s="775"/>
      <c r="G184" s="775"/>
      <c r="H184" s="776"/>
      <c r="I184" s="776"/>
      <c r="J184" s="776"/>
      <c r="K184" s="776"/>
      <c r="L184" s="768" t="s">
        <v>2189</v>
      </c>
      <c r="M184" s="777"/>
      <c r="N184" s="778"/>
      <c r="O184" s="778"/>
      <c r="P184" s="778"/>
      <c r="Q184" s="779"/>
      <c r="R184" s="504" t="str">
        <f>'5-CONTROLES'!AB219</f>
        <v>Fuerte</v>
      </c>
      <c r="S184" s="504" t="str">
        <f>'5-CONTROLES'!AC219</f>
        <v>Fuerte</v>
      </c>
      <c r="T184" s="504" t="str">
        <f>'5-CONTROLES'!AD219</f>
        <v>Fuerte</v>
      </c>
      <c r="U184" s="775"/>
      <c r="V184" s="776"/>
      <c r="W184" s="776"/>
      <c r="X184" s="776"/>
      <c r="Y184" s="776"/>
      <c r="Z184" s="768" t="s">
        <v>2437</v>
      </c>
      <c r="AA184" s="665" t="s">
        <v>1769</v>
      </c>
      <c r="AB184" s="665" t="s">
        <v>958</v>
      </c>
      <c r="AC184" s="665" t="s">
        <v>1727</v>
      </c>
      <c r="AD184" s="842">
        <v>0.7</v>
      </c>
      <c r="AE184" s="671"/>
      <c r="AF184" s="671"/>
      <c r="AG184" s="843">
        <v>0.3</v>
      </c>
      <c r="AH184" s="671"/>
      <c r="AI184" s="671"/>
      <c r="AJ184" s="671"/>
      <c r="AK184" s="671"/>
      <c r="AL184" s="671"/>
      <c r="AM184" s="843">
        <v>0.4</v>
      </c>
      <c r="AN184" s="781"/>
      <c r="AO184" s="781"/>
      <c r="AP184" s="781"/>
    </row>
    <row r="185" spans="2:42" s="727" customFormat="1" ht="91.5" customHeight="1" x14ac:dyDescent="0.25">
      <c r="B185" s="773"/>
      <c r="C185" s="774"/>
      <c r="D185" s="775"/>
      <c r="E185" s="775"/>
      <c r="F185" s="775"/>
      <c r="G185" s="775"/>
      <c r="H185" s="776"/>
      <c r="I185" s="776"/>
      <c r="J185" s="776"/>
      <c r="K185" s="776"/>
      <c r="L185" s="768" t="s">
        <v>2190</v>
      </c>
      <c r="M185" s="777"/>
      <c r="N185" s="778"/>
      <c r="O185" s="778"/>
      <c r="P185" s="778"/>
      <c r="Q185" s="779"/>
      <c r="R185" s="504" t="str">
        <f>'5-CONTROLES'!AB220</f>
        <v>Fuerte</v>
      </c>
      <c r="S185" s="504" t="str">
        <f>'5-CONTROLES'!AC220</f>
        <v>Fuerte</v>
      </c>
      <c r="T185" s="504" t="str">
        <f>'5-CONTROLES'!AD220</f>
        <v>Fuerte</v>
      </c>
      <c r="U185" s="775"/>
      <c r="V185" s="776"/>
      <c r="W185" s="776"/>
      <c r="X185" s="776"/>
      <c r="Y185" s="776"/>
      <c r="Z185" s="768" t="s">
        <v>2438</v>
      </c>
      <c r="AA185" s="666" t="s">
        <v>1767</v>
      </c>
      <c r="AB185" s="656" t="s">
        <v>846</v>
      </c>
      <c r="AC185" s="656" t="s">
        <v>1768</v>
      </c>
      <c r="AD185" s="772">
        <v>100</v>
      </c>
      <c r="AE185" s="503"/>
      <c r="AF185" s="781">
        <v>0.3</v>
      </c>
      <c r="AG185" s="503"/>
      <c r="AH185" s="781"/>
      <c r="AI185" s="503"/>
      <c r="AJ185" s="781">
        <v>0.3</v>
      </c>
      <c r="AK185" s="503"/>
      <c r="AL185" s="503"/>
      <c r="AM185" s="503"/>
      <c r="AN185" s="781">
        <v>0.4</v>
      </c>
      <c r="AO185" s="781"/>
      <c r="AP185" s="781"/>
    </row>
    <row r="186" spans="2:42" s="727" customFormat="1" ht="58.5" customHeight="1" x14ac:dyDescent="0.25">
      <c r="B186" s="773"/>
      <c r="C186" s="774"/>
      <c r="D186" s="775"/>
      <c r="E186" s="775"/>
      <c r="F186" s="775"/>
      <c r="G186" s="775"/>
      <c r="H186" s="776"/>
      <c r="I186" s="776"/>
      <c r="J186" s="776"/>
      <c r="K186" s="776"/>
      <c r="L186" s="768" t="s">
        <v>2191</v>
      </c>
      <c r="M186" s="777"/>
      <c r="N186" s="778"/>
      <c r="O186" s="778"/>
      <c r="P186" s="778"/>
      <c r="Q186" s="779"/>
      <c r="R186" s="504" t="str">
        <f>'5-CONTROLES'!AB221</f>
        <v>Fuerte</v>
      </c>
      <c r="S186" s="504" t="str">
        <f>'5-CONTROLES'!AC221</f>
        <v>Fuerte</v>
      </c>
      <c r="T186" s="504" t="str">
        <f>'5-CONTROLES'!AD221</f>
        <v>Fuerte</v>
      </c>
      <c r="U186" s="775"/>
      <c r="V186" s="776"/>
      <c r="W186" s="776"/>
      <c r="X186" s="776"/>
      <c r="Y186" s="776"/>
      <c r="Z186" s="768" t="s">
        <v>2439</v>
      </c>
      <c r="AA186" s="665" t="s">
        <v>1816</v>
      </c>
      <c r="AB186" s="665" t="s">
        <v>968</v>
      </c>
      <c r="AC186" s="665" t="s">
        <v>930</v>
      </c>
      <c r="AD186" s="825">
        <v>2</v>
      </c>
      <c r="AE186" s="671"/>
      <c r="AF186" s="671"/>
      <c r="AG186" s="671">
        <v>1</v>
      </c>
      <c r="AH186" s="671"/>
      <c r="AI186" s="671"/>
      <c r="AJ186" s="671"/>
      <c r="AK186" s="671"/>
      <c r="AL186" s="671"/>
      <c r="AM186" s="671">
        <v>1</v>
      </c>
      <c r="AN186" s="781"/>
      <c r="AO186" s="781"/>
      <c r="AP186" s="781"/>
    </row>
    <row r="187" spans="2:42" s="727" customFormat="1" ht="58.5" customHeight="1" x14ac:dyDescent="0.25">
      <c r="B187" s="773"/>
      <c r="C187" s="774"/>
      <c r="D187" s="775"/>
      <c r="E187" s="775"/>
      <c r="F187" s="775"/>
      <c r="G187" s="775"/>
      <c r="H187" s="776"/>
      <c r="I187" s="776"/>
      <c r="J187" s="776"/>
      <c r="K187" s="776"/>
      <c r="L187" s="768" t="s">
        <v>2192</v>
      </c>
      <c r="M187" s="777"/>
      <c r="N187" s="778"/>
      <c r="O187" s="778"/>
      <c r="P187" s="778"/>
      <c r="Q187" s="779"/>
      <c r="R187" s="504" t="str">
        <f>'5-CONTROLES'!AB222</f>
        <v>Débil</v>
      </c>
      <c r="S187" s="504" t="str">
        <f>'5-CONTROLES'!AC222</f>
        <v>Débil</v>
      </c>
      <c r="T187" s="504" t="str">
        <f>'5-CONTROLES'!AD222</f>
        <v>Débil</v>
      </c>
      <c r="U187" s="775"/>
      <c r="V187" s="776"/>
      <c r="W187" s="776"/>
      <c r="X187" s="776"/>
      <c r="Y187" s="776"/>
      <c r="Z187" s="768" t="s">
        <v>2440</v>
      </c>
      <c r="AA187" s="666" t="s">
        <v>1769</v>
      </c>
      <c r="AB187" s="656" t="s">
        <v>848</v>
      </c>
      <c r="AC187" s="665" t="s">
        <v>1727</v>
      </c>
      <c r="AD187" s="793">
        <v>0.5</v>
      </c>
      <c r="AE187" s="781"/>
      <c r="AF187" s="781"/>
      <c r="AG187" s="781"/>
      <c r="AH187" s="781"/>
      <c r="AI187" s="781"/>
      <c r="AJ187" s="781"/>
      <c r="AK187" s="781"/>
      <c r="AL187" s="781"/>
      <c r="AM187" s="781"/>
      <c r="AN187" s="781"/>
      <c r="AO187" s="781"/>
      <c r="AP187" s="781">
        <v>0.5</v>
      </c>
    </row>
    <row r="188" spans="2:42" s="727" customFormat="1" ht="57" customHeight="1" x14ac:dyDescent="0.25">
      <c r="B188" s="773"/>
      <c r="C188" s="774"/>
      <c r="D188" s="775"/>
      <c r="E188" s="775"/>
      <c r="F188" s="775"/>
      <c r="G188" s="775"/>
      <c r="H188" s="776"/>
      <c r="I188" s="776"/>
      <c r="J188" s="776"/>
      <c r="K188" s="776"/>
      <c r="L188" s="768" t="s">
        <v>2193</v>
      </c>
      <c r="M188" s="777"/>
      <c r="N188" s="778"/>
      <c r="O188" s="778"/>
      <c r="P188" s="778"/>
      <c r="Q188" s="779"/>
      <c r="R188" s="504" t="str">
        <f>'5-CONTROLES'!AB223</f>
        <v>Fuerte</v>
      </c>
      <c r="S188" s="504" t="str">
        <f>'5-CONTROLES'!AC223</f>
        <v>Débil</v>
      </c>
      <c r="T188" s="504" t="str">
        <f>'5-CONTROLES'!AD223</f>
        <v>Débil</v>
      </c>
      <c r="U188" s="775"/>
      <c r="V188" s="776"/>
      <c r="W188" s="776"/>
      <c r="X188" s="776"/>
      <c r="Y188" s="776"/>
      <c r="Z188" s="768" t="s">
        <v>2441</v>
      </c>
      <c r="AA188" s="665" t="s">
        <v>1898</v>
      </c>
      <c r="AB188" s="656" t="s">
        <v>849</v>
      </c>
      <c r="AC188" s="656" t="s">
        <v>1879</v>
      </c>
      <c r="AD188" s="671">
        <v>4</v>
      </c>
      <c r="AE188" s="781"/>
      <c r="AF188" s="781"/>
      <c r="AG188" s="671">
        <v>1</v>
      </c>
      <c r="AH188" s="671"/>
      <c r="AI188" s="781"/>
      <c r="AJ188" s="671">
        <v>1</v>
      </c>
      <c r="AK188" s="781"/>
      <c r="AL188" s="671"/>
      <c r="AM188" s="671">
        <v>1</v>
      </c>
      <c r="AN188" s="781"/>
      <c r="AO188" s="781"/>
      <c r="AP188" s="671">
        <v>1</v>
      </c>
    </row>
    <row r="189" spans="2:42" s="727" customFormat="1" ht="49.5" customHeight="1" x14ac:dyDescent="0.25">
      <c r="B189" s="773"/>
      <c r="C189" s="774"/>
      <c r="D189" s="775"/>
      <c r="E189" s="775"/>
      <c r="F189" s="775"/>
      <c r="G189" s="775"/>
      <c r="H189" s="776"/>
      <c r="I189" s="776"/>
      <c r="J189" s="776"/>
      <c r="K189" s="776"/>
      <c r="L189" s="768" t="s">
        <v>2194</v>
      </c>
      <c r="M189" s="777"/>
      <c r="N189" s="778"/>
      <c r="O189" s="778"/>
      <c r="P189" s="778"/>
      <c r="Q189" s="779"/>
      <c r="R189" s="504" t="str">
        <f>'5-CONTROLES'!AB224</f>
        <v>Moderado</v>
      </c>
      <c r="S189" s="504" t="str">
        <f>'5-CONTROLES'!AC224</f>
        <v>Fuerte</v>
      </c>
      <c r="T189" s="504" t="str">
        <f>'5-CONTROLES'!AD224</f>
        <v>Moderado</v>
      </c>
      <c r="U189" s="775"/>
      <c r="V189" s="776"/>
      <c r="W189" s="776"/>
      <c r="X189" s="776"/>
      <c r="Y189" s="776"/>
      <c r="Z189" s="768" t="s">
        <v>2442</v>
      </c>
      <c r="AA189" s="666" t="s">
        <v>1817</v>
      </c>
      <c r="AB189" s="666" t="s">
        <v>1070</v>
      </c>
      <c r="AC189" s="666" t="s">
        <v>1074</v>
      </c>
      <c r="AD189" s="797">
        <v>2</v>
      </c>
      <c r="AE189" s="798"/>
      <c r="AF189" s="798"/>
      <c r="AG189" s="897">
        <v>1</v>
      </c>
      <c r="AH189" s="897"/>
      <c r="AI189" s="897"/>
      <c r="AJ189" s="897"/>
      <c r="AK189" s="897"/>
      <c r="AL189" s="897"/>
      <c r="AM189" s="897">
        <v>1</v>
      </c>
      <c r="AN189" s="781"/>
      <c r="AO189" s="781"/>
      <c r="AP189" s="781"/>
    </row>
    <row r="190" spans="2:42" s="727" customFormat="1" ht="72" customHeight="1" x14ac:dyDescent="0.25">
      <c r="B190" s="773"/>
      <c r="C190" s="774"/>
      <c r="D190" s="775"/>
      <c r="E190" s="775"/>
      <c r="F190" s="775"/>
      <c r="G190" s="775"/>
      <c r="H190" s="776"/>
      <c r="I190" s="776"/>
      <c r="J190" s="776"/>
      <c r="K190" s="776"/>
      <c r="L190" s="768" t="s">
        <v>2195</v>
      </c>
      <c r="M190" s="777"/>
      <c r="N190" s="778"/>
      <c r="O190" s="778"/>
      <c r="P190" s="778"/>
      <c r="Q190" s="779"/>
      <c r="R190" s="504" t="str">
        <f>'5-CONTROLES'!AB225</f>
        <v>Fuerte</v>
      </c>
      <c r="S190" s="504" t="str">
        <f>'5-CONTROLES'!AC225</f>
        <v>Fuerte</v>
      </c>
      <c r="T190" s="504" t="str">
        <f>'5-CONTROLES'!AD225</f>
        <v>Fuerte</v>
      </c>
      <c r="U190" s="775"/>
      <c r="V190" s="776"/>
      <c r="W190" s="776"/>
      <c r="X190" s="776"/>
      <c r="Y190" s="776"/>
      <c r="Z190" s="768" t="s">
        <v>2443</v>
      </c>
      <c r="AA190" s="666" t="s">
        <v>605</v>
      </c>
      <c r="AB190" s="666" t="s">
        <v>1095</v>
      </c>
      <c r="AC190" s="666" t="s">
        <v>1098</v>
      </c>
      <c r="AD190" s="782">
        <v>2</v>
      </c>
      <c r="AE190" s="781"/>
      <c r="AF190" s="783">
        <v>1</v>
      </c>
      <c r="AG190" s="783"/>
      <c r="AH190" s="781"/>
      <c r="AI190" s="781"/>
      <c r="AJ190" s="781"/>
      <c r="AK190" s="783">
        <v>1</v>
      </c>
      <c r="AL190" s="781"/>
      <c r="AM190" s="781"/>
      <c r="AN190" s="781"/>
      <c r="AO190" s="781"/>
      <c r="AP190" s="781"/>
    </row>
    <row r="191" spans="2:42" s="727" customFormat="1" ht="54" customHeight="1" x14ac:dyDescent="0.25">
      <c r="B191" s="773"/>
      <c r="C191" s="774"/>
      <c r="D191" s="775"/>
      <c r="E191" s="775"/>
      <c r="F191" s="775"/>
      <c r="G191" s="775"/>
      <c r="H191" s="776"/>
      <c r="I191" s="776"/>
      <c r="J191" s="776"/>
      <c r="K191" s="776"/>
      <c r="L191" s="768" t="s">
        <v>2196</v>
      </c>
      <c r="M191" s="777"/>
      <c r="N191" s="778"/>
      <c r="O191" s="778"/>
      <c r="P191" s="778"/>
      <c r="Q191" s="779"/>
      <c r="R191" s="504" t="str">
        <f>'5-CONTROLES'!AB226</f>
        <v>Fuerte</v>
      </c>
      <c r="S191" s="504" t="str">
        <f>'5-CONTROLES'!AC226</f>
        <v>Moderado</v>
      </c>
      <c r="T191" s="504" t="str">
        <f>'5-CONTROLES'!AD226</f>
        <v>Moderado</v>
      </c>
      <c r="U191" s="775"/>
      <c r="V191" s="776"/>
      <c r="W191" s="776"/>
      <c r="X191" s="776"/>
      <c r="Y191" s="776"/>
      <c r="Z191" s="768" t="s">
        <v>2444</v>
      </c>
      <c r="AA191" s="666" t="s">
        <v>1845</v>
      </c>
      <c r="AB191" s="656" t="s">
        <v>851</v>
      </c>
      <c r="AC191" s="656" t="s">
        <v>1379</v>
      </c>
      <c r="AD191" s="782">
        <v>4</v>
      </c>
      <c r="AE191" s="781"/>
      <c r="AF191" s="783"/>
      <c r="AG191" s="783">
        <v>1</v>
      </c>
      <c r="AH191" s="781"/>
      <c r="AI191" s="781"/>
      <c r="AJ191" s="783">
        <v>1</v>
      </c>
      <c r="AK191" s="781"/>
      <c r="AL191" s="503"/>
      <c r="AM191" s="503">
        <v>1</v>
      </c>
      <c r="AN191" s="503"/>
      <c r="AO191" s="503"/>
      <c r="AP191" s="503">
        <v>1</v>
      </c>
    </row>
    <row r="192" spans="2:42" s="727" customFormat="1" ht="54" customHeight="1" x14ac:dyDescent="0.25">
      <c r="B192" s="773"/>
      <c r="C192" s="774"/>
      <c r="D192" s="775"/>
      <c r="E192" s="775"/>
      <c r="F192" s="775"/>
      <c r="G192" s="775"/>
      <c r="H192" s="776"/>
      <c r="I192" s="776"/>
      <c r="J192" s="776"/>
      <c r="K192" s="776"/>
      <c r="L192" s="768" t="s">
        <v>2197</v>
      </c>
      <c r="M192" s="777"/>
      <c r="N192" s="778"/>
      <c r="O192" s="778"/>
      <c r="P192" s="778"/>
      <c r="Q192" s="779"/>
      <c r="R192" s="504" t="str">
        <f>'5-CONTROLES'!AB227</f>
        <v>Fuerte</v>
      </c>
      <c r="S192" s="504" t="str">
        <f>'5-CONTROLES'!AC227</f>
        <v>Fuerte</v>
      </c>
      <c r="T192" s="504" t="str">
        <f>'5-CONTROLES'!AD227</f>
        <v>Fuerte</v>
      </c>
      <c r="U192" s="775"/>
      <c r="V192" s="776"/>
      <c r="W192" s="776"/>
      <c r="X192" s="776"/>
      <c r="Y192" s="776"/>
      <c r="Z192" s="768" t="s">
        <v>2445</v>
      </c>
      <c r="AA192" s="666" t="s">
        <v>2000</v>
      </c>
      <c r="AB192" s="656" t="s">
        <v>856</v>
      </c>
      <c r="AC192" s="503" t="s">
        <v>2001</v>
      </c>
      <c r="AD192" s="782">
        <v>1</v>
      </c>
      <c r="AE192" s="781"/>
      <c r="AF192" s="781"/>
      <c r="AG192" s="781"/>
      <c r="AH192" s="783">
        <v>1</v>
      </c>
      <c r="AI192" s="781"/>
      <c r="AJ192" s="781"/>
      <c r="AK192" s="781"/>
      <c r="AL192" s="781"/>
      <c r="AM192" s="781"/>
      <c r="AN192" s="781"/>
      <c r="AO192" s="781"/>
      <c r="AP192" s="781"/>
    </row>
    <row r="193" spans="2:42" s="727" customFormat="1" ht="60" customHeight="1" x14ac:dyDescent="0.25">
      <c r="B193" s="773"/>
      <c r="C193" s="774"/>
      <c r="D193" s="775"/>
      <c r="E193" s="775"/>
      <c r="F193" s="775"/>
      <c r="G193" s="775"/>
      <c r="H193" s="776"/>
      <c r="I193" s="776"/>
      <c r="J193" s="776"/>
      <c r="K193" s="776"/>
      <c r="L193" s="768" t="s">
        <v>2198</v>
      </c>
      <c r="M193" s="777"/>
      <c r="N193" s="778"/>
      <c r="O193" s="778"/>
      <c r="P193" s="778"/>
      <c r="Q193" s="779"/>
      <c r="R193" s="504" t="str">
        <f>'5-CONTROLES'!AB228</f>
        <v>Débil</v>
      </c>
      <c r="S193" s="504" t="str">
        <f>'5-CONTROLES'!AC228</f>
        <v>Débil</v>
      </c>
      <c r="T193" s="504" t="str">
        <f>'5-CONTROLES'!AD228</f>
        <v>Débil</v>
      </c>
      <c r="U193" s="775"/>
      <c r="V193" s="776"/>
      <c r="W193" s="776"/>
      <c r="X193" s="776"/>
      <c r="Y193" s="776"/>
      <c r="Z193" s="768" t="s">
        <v>2446</v>
      </c>
      <c r="AA193" s="656" t="s">
        <v>1213</v>
      </c>
      <c r="AB193" s="656" t="s">
        <v>852</v>
      </c>
      <c r="AC193" s="656" t="s">
        <v>1214</v>
      </c>
      <c r="AD193" s="825">
        <v>3</v>
      </c>
      <c r="AE193" s="781"/>
      <c r="AF193" s="781"/>
      <c r="AG193" s="671">
        <v>1</v>
      </c>
      <c r="AH193" s="781"/>
      <c r="AI193" s="781"/>
      <c r="AJ193" s="671">
        <v>1</v>
      </c>
      <c r="AK193" s="781"/>
      <c r="AL193" s="781"/>
      <c r="AM193" s="671">
        <v>1</v>
      </c>
      <c r="AN193" s="781"/>
      <c r="AO193" s="781"/>
      <c r="AP193" s="671">
        <v>1</v>
      </c>
    </row>
    <row r="194" spans="2:42" s="727" customFormat="1" ht="52.5" customHeight="1" x14ac:dyDescent="0.25">
      <c r="B194" s="773"/>
      <c r="C194" s="774"/>
      <c r="D194" s="775"/>
      <c r="E194" s="775"/>
      <c r="F194" s="775"/>
      <c r="G194" s="775"/>
      <c r="H194" s="776"/>
      <c r="I194" s="776"/>
      <c r="J194" s="776"/>
      <c r="K194" s="776"/>
      <c r="L194" s="768" t="s">
        <v>2199</v>
      </c>
      <c r="M194" s="777"/>
      <c r="N194" s="778"/>
      <c r="O194" s="778"/>
      <c r="P194" s="778"/>
      <c r="Q194" s="779"/>
      <c r="R194" s="504" t="str">
        <f>'5-CONTROLES'!AB229</f>
        <v>Fuerte</v>
      </c>
      <c r="S194" s="504" t="str">
        <f>'5-CONTROLES'!AC229</f>
        <v>Fuerte</v>
      </c>
      <c r="T194" s="504" t="str">
        <f>'5-CONTROLES'!AD229</f>
        <v>Fuerte</v>
      </c>
      <c r="U194" s="775"/>
      <c r="V194" s="776"/>
      <c r="W194" s="776"/>
      <c r="X194" s="776"/>
      <c r="Y194" s="776"/>
      <c r="Z194" s="768" t="s">
        <v>2447</v>
      </c>
      <c r="AA194" s="656" t="s">
        <v>1814</v>
      </c>
      <c r="AB194" s="656" t="s">
        <v>864</v>
      </c>
      <c r="AC194" s="656" t="s">
        <v>946</v>
      </c>
      <c r="AD194" s="825">
        <v>2</v>
      </c>
      <c r="AE194" s="781"/>
      <c r="AF194" s="781"/>
      <c r="AG194" s="781"/>
      <c r="AH194" s="781"/>
      <c r="AI194" s="781"/>
      <c r="AJ194" s="671">
        <v>1</v>
      </c>
      <c r="AK194" s="781"/>
      <c r="AL194" s="781"/>
      <c r="AM194" s="781"/>
      <c r="AN194" s="781"/>
      <c r="AO194" s="781"/>
      <c r="AP194" s="671">
        <v>1</v>
      </c>
    </row>
    <row r="195" spans="2:42" s="727" customFormat="1" ht="52.5" customHeight="1" x14ac:dyDescent="0.25">
      <c r="B195" s="773"/>
      <c r="C195" s="774"/>
      <c r="D195" s="775"/>
      <c r="E195" s="775"/>
      <c r="F195" s="775"/>
      <c r="G195" s="775"/>
      <c r="H195" s="776"/>
      <c r="I195" s="776"/>
      <c r="J195" s="776"/>
      <c r="K195" s="776"/>
      <c r="L195" s="768" t="s">
        <v>2200</v>
      </c>
      <c r="M195" s="777"/>
      <c r="N195" s="778"/>
      <c r="O195" s="778"/>
      <c r="P195" s="778"/>
      <c r="Q195" s="779"/>
      <c r="R195" s="504" t="str">
        <f>'5-CONTROLES'!AB230</f>
        <v>Moderado</v>
      </c>
      <c r="S195" s="504" t="str">
        <f>'5-CONTROLES'!AC230</f>
        <v>Fuerte</v>
      </c>
      <c r="T195" s="504" t="str">
        <f>'5-CONTROLES'!AD230</f>
        <v>Moderado</v>
      </c>
      <c r="U195" s="775"/>
      <c r="V195" s="776"/>
      <c r="W195" s="776"/>
      <c r="X195" s="776"/>
      <c r="Y195" s="776"/>
      <c r="Z195" s="768" t="s">
        <v>2448</v>
      </c>
      <c r="AA195" s="665" t="s">
        <v>825</v>
      </c>
      <c r="AB195" s="665" t="s">
        <v>827</v>
      </c>
      <c r="AC195" s="665" t="s">
        <v>826</v>
      </c>
      <c r="AD195" s="825">
        <v>2</v>
      </c>
      <c r="AE195" s="671">
        <v>1</v>
      </c>
      <c r="AF195" s="671"/>
      <c r="AG195" s="671"/>
      <c r="AH195" s="671"/>
      <c r="AI195" s="671"/>
      <c r="AJ195" s="671">
        <v>1</v>
      </c>
      <c r="AK195" s="781"/>
      <c r="AL195" s="781"/>
      <c r="AM195" s="781"/>
      <c r="AN195" s="781"/>
      <c r="AO195" s="781"/>
      <c r="AP195" s="781"/>
    </row>
    <row r="196" spans="2:42" s="727" customFormat="1" ht="60" customHeight="1" x14ac:dyDescent="0.25">
      <c r="B196" s="773"/>
      <c r="C196" s="774"/>
      <c r="D196" s="775"/>
      <c r="E196" s="775"/>
      <c r="F196" s="775"/>
      <c r="G196" s="775"/>
      <c r="H196" s="776"/>
      <c r="I196" s="776"/>
      <c r="J196" s="776"/>
      <c r="K196" s="776"/>
      <c r="L196" s="768" t="s">
        <v>2201</v>
      </c>
      <c r="M196" s="777"/>
      <c r="N196" s="778"/>
      <c r="O196" s="778"/>
      <c r="P196" s="778"/>
      <c r="Q196" s="779"/>
      <c r="R196" s="504" t="str">
        <f>'5-CONTROLES'!AB231</f>
        <v>Fuerte</v>
      </c>
      <c r="S196" s="504" t="str">
        <f>'5-CONTROLES'!AC231</f>
        <v>Fuerte</v>
      </c>
      <c r="T196" s="504" t="str">
        <f>'5-CONTROLES'!AD231</f>
        <v>Fuerte</v>
      </c>
      <c r="U196" s="775"/>
      <c r="V196" s="776"/>
      <c r="W196" s="776"/>
      <c r="X196" s="776"/>
      <c r="Y196" s="776"/>
      <c r="Z196" s="768" t="s">
        <v>2449</v>
      </c>
      <c r="AA196" s="656" t="s">
        <v>1896</v>
      </c>
      <c r="AB196" s="656" t="s">
        <v>854</v>
      </c>
      <c r="AC196" s="656" t="s">
        <v>816</v>
      </c>
      <c r="AD196" s="825">
        <v>4</v>
      </c>
      <c r="AE196" s="503"/>
      <c r="AF196" s="503">
        <v>1</v>
      </c>
      <c r="AG196" s="503"/>
      <c r="AH196" s="503"/>
      <c r="AI196" s="503">
        <v>1</v>
      </c>
      <c r="AJ196" s="503"/>
      <c r="AK196" s="503"/>
      <c r="AL196" s="503">
        <v>1</v>
      </c>
      <c r="AM196" s="503"/>
      <c r="AN196" s="503"/>
      <c r="AO196" s="503">
        <v>1</v>
      </c>
      <c r="AP196" s="781"/>
    </row>
    <row r="197" spans="2:42" s="727" customFormat="1" ht="48" customHeight="1" x14ac:dyDescent="0.25">
      <c r="B197" s="773"/>
      <c r="C197" s="788"/>
      <c r="D197" s="806"/>
      <c r="E197" s="806"/>
      <c r="F197" s="806"/>
      <c r="G197" s="806"/>
      <c r="H197" s="807"/>
      <c r="I197" s="807"/>
      <c r="J197" s="807"/>
      <c r="K197" s="807"/>
      <c r="L197" s="768" t="s">
        <v>2202</v>
      </c>
      <c r="M197" s="808"/>
      <c r="N197" s="809"/>
      <c r="O197" s="809"/>
      <c r="P197" s="809"/>
      <c r="Q197" s="810"/>
      <c r="R197" s="504" t="str">
        <f>'5-CONTROLES'!AB232</f>
        <v>Moderado</v>
      </c>
      <c r="S197" s="504" t="str">
        <f>'5-CONTROLES'!AC232</f>
        <v>Fuerte</v>
      </c>
      <c r="T197" s="504" t="str">
        <f>'5-CONTROLES'!AD232</f>
        <v>Moderado</v>
      </c>
      <c r="U197" s="806"/>
      <c r="V197" s="807"/>
      <c r="W197" s="807"/>
      <c r="X197" s="807"/>
      <c r="Y197" s="807"/>
      <c r="Z197" s="768" t="s">
        <v>2450</v>
      </c>
      <c r="AA197" s="665" t="s">
        <v>1769</v>
      </c>
      <c r="AB197" s="673" t="s">
        <v>1222</v>
      </c>
      <c r="AC197" s="665" t="s">
        <v>946</v>
      </c>
      <c r="AD197" s="881">
        <v>2</v>
      </c>
      <c r="AE197" s="871"/>
      <c r="AF197" s="871">
        <v>1</v>
      </c>
      <c r="AG197" s="871"/>
      <c r="AH197" s="871"/>
      <c r="AI197" s="871"/>
      <c r="AJ197" s="871">
        <v>1</v>
      </c>
      <c r="AK197" s="871"/>
      <c r="AL197" s="871"/>
      <c r="AM197" s="871"/>
      <c r="AN197" s="871"/>
      <c r="AO197" s="871"/>
      <c r="AP197" s="871">
        <v>1</v>
      </c>
    </row>
    <row r="198" spans="2:42" s="727" customFormat="1" ht="48" customHeight="1" x14ac:dyDescent="0.25">
      <c r="B198" s="773"/>
      <c r="C198" s="765" t="s">
        <v>2016</v>
      </c>
      <c r="D198" s="766" t="str">
        <f>'3-IDENTIFICACIÓN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E198" s="766" t="s">
        <v>531</v>
      </c>
      <c r="F198" s="766" t="str">
        <f>'3-IDENTIFICACIÓN DEL RIESGO'!H84</f>
        <v>Presión Externa o Interferencia Política</v>
      </c>
      <c r="G198" s="766" t="str">
        <f>'3-IDENTIFICACIÓN DEL RIESGO'!L84</f>
        <v>Investigaciones Penales, Disciplinarias y Fiscales.</v>
      </c>
      <c r="H198" s="767" t="str">
        <f>'4-VALORACIÓN DEL RIESGO'!G47</f>
        <v>Rara Vez</v>
      </c>
      <c r="I198" s="767" t="str">
        <f>'4-VALORACIÓN DEL RIESGO'!AC47</f>
        <v>Catastrófico</v>
      </c>
      <c r="J198" s="767" t="str">
        <f>'4-VALORACIÓN DEL RIESGO'!AE47</f>
        <v>Extremo</v>
      </c>
      <c r="K198" s="767" t="str">
        <f>'4-VALORACIÓN DEL RIESGO'!AF47</f>
        <v>Reducir</v>
      </c>
      <c r="L198" s="768" t="s">
        <v>2203</v>
      </c>
      <c r="M198" s="769" t="s">
        <v>2530</v>
      </c>
      <c r="N198" s="770"/>
      <c r="O198" s="770"/>
      <c r="P198" s="770"/>
      <c r="Q198" s="771"/>
      <c r="R198" s="504" t="str">
        <f>'5-CONTROLES'!AB233</f>
        <v>Moderado</v>
      </c>
      <c r="S198" s="504" t="str">
        <f>'5-CONTROLES'!AC233</f>
        <v>Fuerte</v>
      </c>
      <c r="T198" s="504" t="str">
        <f>'5-CONTROLES'!AD233</f>
        <v>Moderado</v>
      </c>
      <c r="U198" s="766" t="str">
        <f>'5-CONTROLES'!AH233</f>
        <v>Moderado</v>
      </c>
      <c r="V198" s="767" t="str">
        <f>'5-CONTROLES'!AL233</f>
        <v>Rara Vez</v>
      </c>
      <c r="W198" s="767" t="str">
        <f>'5-CONTROLES'!AP233</f>
        <v>Catastrófico</v>
      </c>
      <c r="X198" s="767" t="str">
        <f>'5-CONTROLES'!AQ233</f>
        <v>Extremo</v>
      </c>
      <c r="Y198" s="767" t="str">
        <f>'5-CONTROLES'!AS233</f>
        <v>Acción preventiva</v>
      </c>
      <c r="Z198" s="768" t="s">
        <v>2451</v>
      </c>
      <c r="AA198" s="656" t="s">
        <v>870</v>
      </c>
      <c r="AB198" s="656" t="s">
        <v>862</v>
      </c>
      <c r="AC198" s="656" t="s">
        <v>871</v>
      </c>
      <c r="AD198" s="881">
        <v>5</v>
      </c>
      <c r="AE198" s="871"/>
      <c r="AF198" s="871"/>
      <c r="AG198" s="871">
        <v>1</v>
      </c>
      <c r="AH198" s="871"/>
      <c r="AI198" s="871">
        <v>1</v>
      </c>
      <c r="AJ198" s="871"/>
      <c r="AK198" s="871">
        <v>1</v>
      </c>
      <c r="AL198" s="871"/>
      <c r="AM198" s="871">
        <v>1</v>
      </c>
      <c r="AN198" s="503">
        <v>1</v>
      </c>
      <c r="AO198" s="871">
        <v>1</v>
      </c>
      <c r="AP198" s="871"/>
    </row>
    <row r="199" spans="2:42" s="727" customFormat="1" ht="69" customHeight="1" x14ac:dyDescent="0.25">
      <c r="B199" s="773"/>
      <c r="C199" s="774"/>
      <c r="D199" s="775"/>
      <c r="E199" s="775"/>
      <c r="F199" s="775"/>
      <c r="G199" s="775"/>
      <c r="H199" s="776"/>
      <c r="I199" s="776"/>
      <c r="J199" s="776"/>
      <c r="K199" s="776"/>
      <c r="L199" s="768" t="s">
        <v>2204</v>
      </c>
      <c r="M199" s="777"/>
      <c r="N199" s="778"/>
      <c r="O199" s="778"/>
      <c r="P199" s="778"/>
      <c r="Q199" s="779"/>
      <c r="R199" s="504" t="str">
        <f>'5-CONTROLES'!AB234</f>
        <v>Fuerte</v>
      </c>
      <c r="S199" s="504" t="str">
        <f>'5-CONTROLES'!AC234</f>
        <v>Fuerte</v>
      </c>
      <c r="T199" s="504" t="str">
        <f>'5-CONTROLES'!AD234</f>
        <v>Fuerte</v>
      </c>
      <c r="U199" s="775"/>
      <c r="V199" s="776"/>
      <c r="W199" s="776"/>
      <c r="X199" s="776"/>
      <c r="Y199" s="776"/>
      <c r="Z199" s="768" t="s">
        <v>2452</v>
      </c>
      <c r="AA199" s="656" t="s">
        <v>1781</v>
      </c>
      <c r="AB199" s="656" t="s">
        <v>1818</v>
      </c>
      <c r="AC199" s="656" t="s">
        <v>816</v>
      </c>
      <c r="AD199" s="825">
        <v>4</v>
      </c>
      <c r="AE199" s="503"/>
      <c r="AF199" s="503">
        <v>1</v>
      </c>
      <c r="AG199" s="781"/>
      <c r="AH199" s="781"/>
      <c r="AI199" s="503">
        <v>1</v>
      </c>
      <c r="AJ199" s="781"/>
      <c r="AK199" s="781"/>
      <c r="AL199" s="503">
        <v>1</v>
      </c>
      <c r="AM199" s="781"/>
      <c r="AN199" s="781"/>
      <c r="AO199" s="503">
        <v>1</v>
      </c>
      <c r="AP199" s="871"/>
    </row>
    <row r="200" spans="2:42" s="727" customFormat="1" ht="73.5" customHeight="1" x14ac:dyDescent="0.25">
      <c r="B200" s="773"/>
      <c r="C200" s="774"/>
      <c r="D200" s="775"/>
      <c r="E200" s="775"/>
      <c r="F200" s="775"/>
      <c r="G200" s="775"/>
      <c r="H200" s="776"/>
      <c r="I200" s="776"/>
      <c r="J200" s="776"/>
      <c r="K200" s="776"/>
      <c r="L200" s="768" t="s">
        <v>2205</v>
      </c>
      <c r="M200" s="777"/>
      <c r="N200" s="778"/>
      <c r="O200" s="778"/>
      <c r="P200" s="778"/>
      <c r="Q200" s="779"/>
      <c r="R200" s="504" t="str">
        <f>'5-CONTROLES'!AB235</f>
        <v>Fuerte</v>
      </c>
      <c r="S200" s="504" t="str">
        <f>'5-CONTROLES'!AC235</f>
        <v>Fuerte</v>
      </c>
      <c r="T200" s="504" t="str">
        <f>'5-CONTROLES'!AD235</f>
        <v>Fuerte</v>
      </c>
      <c r="U200" s="775"/>
      <c r="V200" s="776"/>
      <c r="W200" s="776"/>
      <c r="X200" s="776"/>
      <c r="Y200" s="776"/>
      <c r="Z200" s="768" t="s">
        <v>2453</v>
      </c>
      <c r="AA200" s="656" t="s">
        <v>1387</v>
      </c>
      <c r="AB200" s="656" t="s">
        <v>834</v>
      </c>
      <c r="AC200" s="656" t="s">
        <v>1386</v>
      </c>
      <c r="AD200" s="869">
        <v>0.9</v>
      </c>
      <c r="AE200" s="503"/>
      <c r="AF200" s="503"/>
      <c r="AG200" s="503"/>
      <c r="AH200" s="503"/>
      <c r="AI200" s="503"/>
      <c r="AJ200" s="503"/>
      <c r="AK200" s="503"/>
      <c r="AL200" s="503"/>
      <c r="AM200" s="503"/>
      <c r="AN200" s="503"/>
      <c r="AO200" s="503"/>
      <c r="AP200" s="870">
        <v>0.9</v>
      </c>
    </row>
    <row r="201" spans="2:42" s="727" customFormat="1" ht="51" customHeight="1" x14ac:dyDescent="0.25">
      <c r="B201" s="773"/>
      <c r="C201" s="774"/>
      <c r="D201" s="775"/>
      <c r="E201" s="775"/>
      <c r="F201" s="775"/>
      <c r="G201" s="775"/>
      <c r="H201" s="776"/>
      <c r="I201" s="776"/>
      <c r="J201" s="776"/>
      <c r="K201" s="776"/>
      <c r="L201" s="768" t="s">
        <v>2206</v>
      </c>
      <c r="M201" s="777"/>
      <c r="N201" s="778"/>
      <c r="O201" s="778"/>
      <c r="P201" s="778"/>
      <c r="Q201" s="779"/>
      <c r="R201" s="504" t="str">
        <f>'5-CONTROLES'!AB236</f>
        <v>Débil</v>
      </c>
      <c r="S201" s="504" t="str">
        <f>'5-CONTROLES'!AC236</f>
        <v>Débil</v>
      </c>
      <c r="T201" s="504" t="str">
        <f>'5-CONTROLES'!AD236</f>
        <v>Débil</v>
      </c>
      <c r="U201" s="775"/>
      <c r="V201" s="776"/>
      <c r="W201" s="776"/>
      <c r="X201" s="776"/>
      <c r="Y201" s="776"/>
      <c r="Z201" s="768" t="s">
        <v>2454</v>
      </c>
      <c r="AA201" s="665" t="s">
        <v>1844</v>
      </c>
      <c r="AB201" s="656" t="s">
        <v>835</v>
      </c>
      <c r="AC201" s="656" t="s">
        <v>1836</v>
      </c>
      <c r="AD201" s="881">
        <v>2</v>
      </c>
      <c r="AE201" s="871"/>
      <c r="AF201" s="871"/>
      <c r="AG201" s="871">
        <v>1</v>
      </c>
      <c r="AH201" s="871"/>
      <c r="AI201" s="871"/>
      <c r="AJ201" s="871"/>
      <c r="AK201" s="871"/>
      <c r="AL201" s="871">
        <v>1</v>
      </c>
      <c r="AM201" s="871"/>
      <c r="AN201" s="871"/>
      <c r="AO201" s="871"/>
      <c r="AP201" s="871"/>
    </row>
    <row r="202" spans="2:42" s="727" customFormat="1" ht="49.5" customHeight="1" x14ac:dyDescent="0.25">
      <c r="B202" s="773"/>
      <c r="C202" s="774"/>
      <c r="D202" s="775"/>
      <c r="E202" s="775"/>
      <c r="F202" s="775"/>
      <c r="G202" s="775"/>
      <c r="H202" s="776"/>
      <c r="I202" s="776"/>
      <c r="J202" s="776"/>
      <c r="K202" s="776"/>
      <c r="L202" s="768" t="s">
        <v>2207</v>
      </c>
      <c r="M202" s="777"/>
      <c r="N202" s="778"/>
      <c r="O202" s="778"/>
      <c r="P202" s="778"/>
      <c r="Q202" s="779"/>
      <c r="R202" s="504" t="str">
        <f>'5-CONTROLES'!AB237</f>
        <v>Fuerte</v>
      </c>
      <c r="S202" s="504" t="str">
        <f>'5-CONTROLES'!AC237</f>
        <v>Fuerte</v>
      </c>
      <c r="T202" s="504" t="str">
        <f>'5-CONTROLES'!AD237</f>
        <v>Fuerte</v>
      </c>
      <c r="U202" s="775"/>
      <c r="V202" s="776"/>
      <c r="W202" s="776"/>
      <c r="X202" s="776"/>
      <c r="Y202" s="776"/>
      <c r="Z202" s="768" t="s">
        <v>2455</v>
      </c>
      <c r="AA202" s="666" t="s">
        <v>870</v>
      </c>
      <c r="AB202" s="656" t="s">
        <v>836</v>
      </c>
      <c r="AC202" s="656" t="s">
        <v>1011</v>
      </c>
      <c r="AD202" s="881">
        <v>1</v>
      </c>
      <c r="AE202" s="871"/>
      <c r="AF202" s="871"/>
      <c r="AG202" s="871"/>
      <c r="AH202" s="871"/>
      <c r="AI202" s="871"/>
      <c r="AJ202" s="871"/>
      <c r="AK202" s="871"/>
      <c r="AL202" s="871"/>
      <c r="AM202" s="871"/>
      <c r="AN202" s="871"/>
      <c r="AO202" s="871"/>
      <c r="AP202" s="871">
        <v>1</v>
      </c>
    </row>
    <row r="203" spans="2:42" s="727" customFormat="1" ht="55.5" customHeight="1" x14ac:dyDescent="0.25">
      <c r="B203" s="773"/>
      <c r="C203" s="774"/>
      <c r="D203" s="775"/>
      <c r="E203" s="775"/>
      <c r="F203" s="775"/>
      <c r="G203" s="775"/>
      <c r="H203" s="776"/>
      <c r="I203" s="776"/>
      <c r="J203" s="776"/>
      <c r="K203" s="776"/>
      <c r="L203" s="768" t="s">
        <v>2208</v>
      </c>
      <c r="M203" s="777"/>
      <c r="N203" s="778"/>
      <c r="O203" s="778"/>
      <c r="P203" s="778"/>
      <c r="Q203" s="779"/>
      <c r="R203" s="504" t="str">
        <f>'5-CONTROLES'!AB238</f>
        <v>Fuerte</v>
      </c>
      <c r="S203" s="504" t="str">
        <f>'5-CONTROLES'!AC238</f>
        <v>Fuerte</v>
      </c>
      <c r="T203" s="504" t="str">
        <f>'5-CONTROLES'!AD238</f>
        <v>Fuerte</v>
      </c>
      <c r="U203" s="775"/>
      <c r="V203" s="776"/>
      <c r="W203" s="776"/>
      <c r="X203" s="776"/>
      <c r="Y203" s="776"/>
      <c r="Z203" s="768" t="s">
        <v>2456</v>
      </c>
      <c r="AA203" s="656" t="s">
        <v>1155</v>
      </c>
      <c r="AB203" s="656" t="s">
        <v>1154</v>
      </c>
      <c r="AC203" s="656" t="s">
        <v>544</v>
      </c>
      <c r="AD203" s="780">
        <v>2</v>
      </c>
      <c r="AE203" s="503"/>
      <c r="AF203" s="503"/>
      <c r="AG203" s="503"/>
      <c r="AH203" s="503"/>
      <c r="AI203" s="503"/>
      <c r="AJ203" s="503">
        <v>1</v>
      </c>
      <c r="AK203" s="503"/>
      <c r="AL203" s="503"/>
      <c r="AM203" s="503"/>
      <c r="AN203" s="503">
        <v>1</v>
      </c>
      <c r="AO203" s="871"/>
      <c r="AP203" s="871"/>
    </row>
    <row r="204" spans="2:42" s="727" customFormat="1" ht="60" customHeight="1" x14ac:dyDescent="0.25">
      <c r="B204" s="773"/>
      <c r="C204" s="774"/>
      <c r="D204" s="775"/>
      <c r="E204" s="775"/>
      <c r="F204" s="775"/>
      <c r="G204" s="775"/>
      <c r="H204" s="776"/>
      <c r="I204" s="776"/>
      <c r="J204" s="776"/>
      <c r="K204" s="776"/>
      <c r="L204" s="768" t="s">
        <v>2209</v>
      </c>
      <c r="M204" s="777"/>
      <c r="N204" s="778"/>
      <c r="O204" s="778"/>
      <c r="P204" s="778"/>
      <c r="Q204" s="779"/>
      <c r="R204" s="504" t="str">
        <f>'5-CONTROLES'!AB239</f>
        <v>Moderado</v>
      </c>
      <c r="S204" s="504" t="str">
        <f>'5-CONTROLES'!AC239</f>
        <v>Fuerte</v>
      </c>
      <c r="T204" s="504" t="str">
        <f>'5-CONTROLES'!AD239</f>
        <v>Moderado</v>
      </c>
      <c r="U204" s="775"/>
      <c r="V204" s="776"/>
      <c r="W204" s="776"/>
      <c r="X204" s="776"/>
      <c r="Y204" s="776"/>
      <c r="Z204" s="768" t="s">
        <v>2457</v>
      </c>
      <c r="AA204" s="656" t="s">
        <v>1784</v>
      </c>
      <c r="AB204" s="656" t="s">
        <v>1807</v>
      </c>
      <c r="AC204" s="656" t="s">
        <v>1719</v>
      </c>
      <c r="AD204" s="780">
        <v>12</v>
      </c>
      <c r="AE204" s="503">
        <v>1</v>
      </c>
      <c r="AF204" s="503">
        <v>1</v>
      </c>
      <c r="AG204" s="503">
        <v>1</v>
      </c>
      <c r="AH204" s="503">
        <v>1</v>
      </c>
      <c r="AI204" s="503">
        <v>1</v>
      </c>
      <c r="AJ204" s="503">
        <v>1</v>
      </c>
      <c r="AK204" s="503">
        <v>1</v>
      </c>
      <c r="AL204" s="503">
        <v>1</v>
      </c>
      <c r="AM204" s="503">
        <v>1</v>
      </c>
      <c r="AN204" s="503">
        <v>1</v>
      </c>
      <c r="AO204" s="503">
        <v>1</v>
      </c>
      <c r="AP204" s="503">
        <v>1</v>
      </c>
    </row>
    <row r="205" spans="2:42" s="727" customFormat="1" ht="60" customHeight="1" x14ac:dyDescent="0.25">
      <c r="B205" s="773"/>
      <c r="C205" s="774"/>
      <c r="D205" s="775"/>
      <c r="E205" s="775"/>
      <c r="F205" s="775"/>
      <c r="G205" s="775"/>
      <c r="H205" s="776"/>
      <c r="I205" s="776"/>
      <c r="J205" s="776"/>
      <c r="K205" s="776"/>
      <c r="L205" s="768" t="s">
        <v>2210</v>
      </c>
      <c r="M205" s="777"/>
      <c r="N205" s="778"/>
      <c r="O205" s="778"/>
      <c r="P205" s="778"/>
      <c r="Q205" s="779"/>
      <c r="R205" s="504" t="str">
        <f>'5-CONTROLES'!AB240</f>
        <v>Fuerte</v>
      </c>
      <c r="S205" s="504" t="str">
        <f>'5-CONTROLES'!AC240</f>
        <v>Fuerte</v>
      </c>
      <c r="T205" s="504" t="str">
        <f>'5-CONTROLES'!AD240</f>
        <v>Fuerte</v>
      </c>
      <c r="U205" s="775"/>
      <c r="V205" s="776"/>
      <c r="W205" s="776"/>
      <c r="X205" s="776"/>
      <c r="Y205" s="776"/>
      <c r="Z205" s="768" t="s">
        <v>2458</v>
      </c>
      <c r="AA205" s="656" t="s">
        <v>1045</v>
      </c>
      <c r="AB205" s="656" t="s">
        <v>1039</v>
      </c>
      <c r="AC205" s="656" t="s">
        <v>1046</v>
      </c>
      <c r="AD205" s="881">
        <v>2</v>
      </c>
      <c r="AE205" s="871"/>
      <c r="AF205" s="871"/>
      <c r="AG205" s="871"/>
      <c r="AH205" s="871"/>
      <c r="AI205" s="871"/>
      <c r="AJ205" s="871">
        <v>1</v>
      </c>
      <c r="AK205" s="871"/>
      <c r="AL205" s="871"/>
      <c r="AM205" s="871"/>
      <c r="AN205" s="871"/>
      <c r="AO205" s="871"/>
      <c r="AP205" s="871">
        <v>1</v>
      </c>
    </row>
    <row r="206" spans="2:42" s="727" customFormat="1" ht="64.5" customHeight="1" x14ac:dyDescent="0.25">
      <c r="B206" s="773"/>
      <c r="C206" s="774"/>
      <c r="D206" s="775"/>
      <c r="E206" s="775"/>
      <c r="F206" s="775"/>
      <c r="G206" s="775"/>
      <c r="H206" s="776"/>
      <c r="I206" s="776"/>
      <c r="J206" s="776"/>
      <c r="K206" s="776"/>
      <c r="L206" s="765" t="s">
        <v>2211</v>
      </c>
      <c r="M206" s="777"/>
      <c r="N206" s="778"/>
      <c r="O206" s="778"/>
      <c r="P206" s="778"/>
      <c r="Q206" s="779"/>
      <c r="R206" s="504" t="str">
        <f>'5-CONTROLES'!AB241</f>
        <v>Fuerte</v>
      </c>
      <c r="S206" s="504" t="str">
        <f>'5-CONTROLES'!AC241</f>
        <v>Fuerte</v>
      </c>
      <c r="T206" s="504" t="str">
        <f>'5-CONTROLES'!AD241</f>
        <v>Fuerte</v>
      </c>
      <c r="U206" s="775"/>
      <c r="V206" s="776"/>
      <c r="W206" s="776"/>
      <c r="X206" s="776"/>
      <c r="Y206" s="776"/>
      <c r="Z206" s="765" t="s">
        <v>2459</v>
      </c>
      <c r="AA206" s="848" t="s">
        <v>1809</v>
      </c>
      <c r="AB206" s="848" t="s">
        <v>1810</v>
      </c>
      <c r="AC206" s="848" t="s">
        <v>816</v>
      </c>
      <c r="AD206" s="883">
        <v>4</v>
      </c>
      <c r="AE206" s="884"/>
      <c r="AF206" s="884">
        <v>1</v>
      </c>
      <c r="AG206" s="884"/>
      <c r="AH206" s="884"/>
      <c r="AI206" s="884">
        <v>1</v>
      </c>
      <c r="AJ206" s="884"/>
      <c r="AK206" s="884"/>
      <c r="AL206" s="884">
        <v>1</v>
      </c>
      <c r="AM206" s="884"/>
      <c r="AN206" s="884"/>
      <c r="AO206" s="884">
        <v>1</v>
      </c>
      <c r="AP206" s="884"/>
    </row>
    <row r="207" spans="2:42" s="727" customFormat="1" ht="52.5" customHeight="1" x14ac:dyDescent="0.25">
      <c r="B207" s="773"/>
      <c r="C207" s="774"/>
      <c r="D207" s="775"/>
      <c r="E207" s="775"/>
      <c r="F207" s="775"/>
      <c r="G207" s="775"/>
      <c r="H207" s="776"/>
      <c r="I207" s="776"/>
      <c r="J207" s="776"/>
      <c r="K207" s="776"/>
      <c r="L207" s="788"/>
      <c r="M207" s="777"/>
      <c r="N207" s="778"/>
      <c r="O207" s="778"/>
      <c r="P207" s="778"/>
      <c r="Q207" s="779"/>
      <c r="R207" s="504" t="str">
        <f>'5-CONTROLES'!AB242</f>
        <v>Débil</v>
      </c>
      <c r="S207" s="504">
        <f>'5-CONTROLES'!AC242</f>
        <v>0</v>
      </c>
      <c r="T207" s="504" t="str">
        <f>'5-CONTROLES'!AD242</f>
        <v>Débil</v>
      </c>
      <c r="U207" s="775"/>
      <c r="V207" s="776"/>
      <c r="W207" s="776"/>
      <c r="X207" s="776"/>
      <c r="Y207" s="776"/>
      <c r="Z207" s="789"/>
      <c r="AA207" s="789"/>
      <c r="AB207" s="789"/>
      <c r="AC207" s="789"/>
      <c r="AD207" s="885"/>
      <c r="AE207" s="886"/>
      <c r="AF207" s="886"/>
      <c r="AG207" s="886"/>
      <c r="AH207" s="886"/>
      <c r="AI207" s="886"/>
      <c r="AJ207" s="886"/>
      <c r="AK207" s="886"/>
      <c r="AL207" s="886"/>
      <c r="AM207" s="886"/>
      <c r="AN207" s="886"/>
      <c r="AO207" s="886"/>
      <c r="AP207" s="886"/>
    </row>
    <row r="208" spans="2:42" s="727" customFormat="1" ht="54" customHeight="1" x14ac:dyDescent="0.25">
      <c r="B208" s="773"/>
      <c r="C208" s="774"/>
      <c r="D208" s="775"/>
      <c r="E208" s="775"/>
      <c r="F208" s="775"/>
      <c r="G208" s="775"/>
      <c r="H208" s="776"/>
      <c r="I208" s="776"/>
      <c r="J208" s="776"/>
      <c r="K208" s="776"/>
      <c r="L208" s="768" t="s">
        <v>2212</v>
      </c>
      <c r="M208" s="777"/>
      <c r="N208" s="778"/>
      <c r="O208" s="778"/>
      <c r="P208" s="778"/>
      <c r="Q208" s="779"/>
      <c r="R208" s="504" t="str">
        <f>'5-CONTROLES'!AB243</f>
        <v>Fuerte</v>
      </c>
      <c r="S208" s="504" t="str">
        <f>'5-CONTROLES'!AC243</f>
        <v>Fuerte</v>
      </c>
      <c r="T208" s="504" t="str">
        <f>'5-CONTROLES'!AD243</f>
        <v>Fuerte</v>
      </c>
      <c r="U208" s="775"/>
      <c r="V208" s="776"/>
      <c r="W208" s="776"/>
      <c r="X208" s="776"/>
      <c r="Y208" s="776"/>
      <c r="Z208" s="768" t="s">
        <v>2460</v>
      </c>
      <c r="AA208" s="656" t="s">
        <v>1816</v>
      </c>
      <c r="AB208" s="656" t="s">
        <v>1819</v>
      </c>
      <c r="AC208" s="665" t="s">
        <v>930</v>
      </c>
      <c r="AD208" s="825">
        <v>2</v>
      </c>
      <c r="AE208" s="781"/>
      <c r="AF208" s="781"/>
      <c r="AG208" s="671">
        <v>1</v>
      </c>
      <c r="AH208" s="781"/>
      <c r="AI208" s="781"/>
      <c r="AJ208" s="781"/>
      <c r="AK208" s="781"/>
      <c r="AL208" s="781"/>
      <c r="AM208" s="671">
        <v>1</v>
      </c>
      <c r="AN208" s="871"/>
      <c r="AO208" s="871"/>
      <c r="AP208" s="871"/>
    </row>
    <row r="209" spans="2:42" s="727" customFormat="1" ht="45" customHeight="1" x14ac:dyDescent="0.25">
      <c r="B209" s="773"/>
      <c r="C209" s="774"/>
      <c r="D209" s="775"/>
      <c r="E209" s="775"/>
      <c r="F209" s="775"/>
      <c r="G209" s="775"/>
      <c r="H209" s="776"/>
      <c r="I209" s="776"/>
      <c r="J209" s="776"/>
      <c r="K209" s="776"/>
      <c r="L209" s="765" t="s">
        <v>2213</v>
      </c>
      <c r="M209" s="777"/>
      <c r="N209" s="778"/>
      <c r="O209" s="778"/>
      <c r="P209" s="778"/>
      <c r="Q209" s="779"/>
      <c r="R209" s="504" t="str">
        <f>'5-CONTROLES'!AB244</f>
        <v>Moderado</v>
      </c>
      <c r="S209" s="504" t="str">
        <f>'5-CONTROLES'!AC244</f>
        <v>Fuerte</v>
      </c>
      <c r="T209" s="504" t="str">
        <f>'5-CONTROLES'!AD244</f>
        <v>Moderado</v>
      </c>
      <c r="U209" s="775"/>
      <c r="V209" s="776"/>
      <c r="W209" s="776"/>
      <c r="X209" s="776"/>
      <c r="Y209" s="776"/>
      <c r="Z209" s="765" t="s">
        <v>2461</v>
      </c>
      <c r="AA209" s="784" t="s">
        <v>1089</v>
      </c>
      <c r="AB209" s="785" t="s">
        <v>840</v>
      </c>
      <c r="AC209" s="785" t="s">
        <v>1092</v>
      </c>
      <c r="AD209" s="898">
        <v>4</v>
      </c>
      <c r="AE209" s="874"/>
      <c r="AF209" s="874"/>
      <c r="AG209" s="874">
        <v>1</v>
      </c>
      <c r="AH209" s="874"/>
      <c r="AI209" s="874"/>
      <c r="AJ209" s="874">
        <v>1</v>
      </c>
      <c r="AK209" s="874"/>
      <c r="AL209" s="874"/>
      <c r="AM209" s="874">
        <v>1</v>
      </c>
      <c r="AN209" s="874"/>
      <c r="AO209" s="874"/>
      <c r="AP209" s="874">
        <v>1</v>
      </c>
    </row>
    <row r="210" spans="2:42" s="727" customFormat="1" x14ac:dyDescent="0.25">
      <c r="B210" s="773"/>
      <c r="C210" s="774"/>
      <c r="D210" s="775"/>
      <c r="E210" s="775"/>
      <c r="F210" s="775"/>
      <c r="G210" s="775"/>
      <c r="H210" s="776"/>
      <c r="I210" s="776"/>
      <c r="J210" s="776"/>
      <c r="K210" s="776"/>
      <c r="L210" s="789"/>
      <c r="M210" s="777"/>
      <c r="N210" s="778"/>
      <c r="O210" s="778"/>
      <c r="P210" s="778"/>
      <c r="Q210" s="779"/>
      <c r="R210" s="504" t="str">
        <f>'5-CONTROLES'!AB245</f>
        <v>Débil</v>
      </c>
      <c r="S210" s="504">
        <f>'5-CONTROLES'!AC245</f>
        <v>0</v>
      </c>
      <c r="T210" s="504" t="str">
        <f>'5-CONTROLES'!AD245</f>
        <v>Débil</v>
      </c>
      <c r="U210" s="775"/>
      <c r="V210" s="776"/>
      <c r="W210" s="776"/>
      <c r="X210" s="776"/>
      <c r="Y210" s="776"/>
      <c r="Z210" s="789"/>
      <c r="AA210" s="789"/>
      <c r="AB210" s="789"/>
      <c r="AC210" s="789"/>
      <c r="AD210" s="899"/>
      <c r="AE210" s="875"/>
      <c r="AF210" s="875"/>
      <c r="AG210" s="875"/>
      <c r="AH210" s="875"/>
      <c r="AI210" s="875"/>
      <c r="AJ210" s="875"/>
      <c r="AK210" s="875"/>
      <c r="AL210" s="875"/>
      <c r="AM210" s="875"/>
      <c r="AN210" s="875"/>
      <c r="AO210" s="875"/>
      <c r="AP210" s="875"/>
    </row>
    <row r="211" spans="2:42" s="727" customFormat="1" ht="49.5" customHeight="1" x14ac:dyDescent="0.25">
      <c r="B211" s="773"/>
      <c r="C211" s="774"/>
      <c r="D211" s="775"/>
      <c r="E211" s="775"/>
      <c r="F211" s="775"/>
      <c r="G211" s="775"/>
      <c r="H211" s="776"/>
      <c r="I211" s="776"/>
      <c r="J211" s="776"/>
      <c r="K211" s="776"/>
      <c r="L211" s="765" t="s">
        <v>2214</v>
      </c>
      <c r="M211" s="777"/>
      <c r="N211" s="778"/>
      <c r="O211" s="778"/>
      <c r="P211" s="778"/>
      <c r="Q211" s="779"/>
      <c r="R211" s="504" t="str">
        <f>'5-CONTROLES'!AB246</f>
        <v>Fuerte</v>
      </c>
      <c r="S211" s="504" t="str">
        <f>'5-CONTROLES'!AC246</f>
        <v>Fuerte</v>
      </c>
      <c r="T211" s="504" t="str">
        <f>'5-CONTROLES'!AD246</f>
        <v>Fuerte</v>
      </c>
      <c r="U211" s="775"/>
      <c r="V211" s="776"/>
      <c r="W211" s="776"/>
      <c r="X211" s="776"/>
      <c r="Y211" s="776"/>
      <c r="Z211" s="765" t="s">
        <v>2462</v>
      </c>
      <c r="AA211" s="784" t="s">
        <v>1813</v>
      </c>
      <c r="AB211" s="785" t="s">
        <v>842</v>
      </c>
      <c r="AC211" s="785" t="s">
        <v>1171</v>
      </c>
      <c r="AD211" s="898">
        <v>4</v>
      </c>
      <c r="AE211" s="874">
        <v>1</v>
      </c>
      <c r="AF211" s="874"/>
      <c r="AG211" s="874"/>
      <c r="AH211" s="874"/>
      <c r="AI211" s="874"/>
      <c r="AJ211" s="874">
        <v>1</v>
      </c>
      <c r="AK211" s="874"/>
      <c r="AL211" s="874">
        <v>1</v>
      </c>
      <c r="AM211" s="874"/>
      <c r="AN211" s="874">
        <v>1</v>
      </c>
      <c r="AO211" s="874"/>
      <c r="AP211" s="874"/>
    </row>
    <row r="212" spans="2:42" s="727" customFormat="1" ht="34.5" customHeight="1" x14ac:dyDescent="0.25">
      <c r="B212" s="773"/>
      <c r="C212" s="774"/>
      <c r="D212" s="775"/>
      <c r="E212" s="775"/>
      <c r="F212" s="775"/>
      <c r="G212" s="775"/>
      <c r="H212" s="776"/>
      <c r="I212" s="776"/>
      <c r="J212" s="776"/>
      <c r="K212" s="776"/>
      <c r="L212" s="789"/>
      <c r="M212" s="777"/>
      <c r="N212" s="778"/>
      <c r="O212" s="778"/>
      <c r="P212" s="778"/>
      <c r="Q212" s="779"/>
      <c r="R212" s="504" t="str">
        <f>'5-CONTROLES'!AB247</f>
        <v>Débil</v>
      </c>
      <c r="S212" s="504">
        <f>'5-CONTROLES'!AC247</f>
        <v>0</v>
      </c>
      <c r="T212" s="504" t="str">
        <f>'5-CONTROLES'!AD247</f>
        <v>Débil</v>
      </c>
      <c r="U212" s="775"/>
      <c r="V212" s="776"/>
      <c r="W212" s="776"/>
      <c r="X212" s="776"/>
      <c r="Y212" s="776"/>
      <c r="Z212" s="789"/>
      <c r="AA212" s="789"/>
      <c r="AB212" s="789"/>
      <c r="AC212" s="789"/>
      <c r="AD212" s="899"/>
      <c r="AE212" s="875"/>
      <c r="AF212" s="875"/>
      <c r="AG212" s="875"/>
      <c r="AH212" s="875"/>
      <c r="AI212" s="875"/>
      <c r="AJ212" s="875"/>
      <c r="AK212" s="875"/>
      <c r="AL212" s="875"/>
      <c r="AM212" s="875"/>
      <c r="AN212" s="875"/>
      <c r="AO212" s="875"/>
      <c r="AP212" s="875"/>
    </row>
    <row r="213" spans="2:42" s="727" customFormat="1" ht="57" customHeight="1" x14ac:dyDescent="0.25">
      <c r="B213" s="773"/>
      <c r="C213" s="774"/>
      <c r="D213" s="775"/>
      <c r="E213" s="775"/>
      <c r="F213" s="775"/>
      <c r="G213" s="775"/>
      <c r="H213" s="776"/>
      <c r="I213" s="776"/>
      <c r="J213" s="776"/>
      <c r="K213" s="776"/>
      <c r="L213" s="768" t="s">
        <v>2215</v>
      </c>
      <c r="M213" s="777"/>
      <c r="N213" s="778"/>
      <c r="O213" s="778"/>
      <c r="P213" s="778"/>
      <c r="Q213" s="779"/>
      <c r="R213" s="504" t="str">
        <f>'5-CONTROLES'!AB248</f>
        <v>Fuerte</v>
      </c>
      <c r="S213" s="504" t="str">
        <f>'5-CONTROLES'!AC248</f>
        <v>Fuerte</v>
      </c>
      <c r="T213" s="504" t="str">
        <f>'5-CONTROLES'!AD248</f>
        <v>Fuerte</v>
      </c>
      <c r="U213" s="775"/>
      <c r="V213" s="776"/>
      <c r="W213" s="776"/>
      <c r="X213" s="776"/>
      <c r="Y213" s="776"/>
      <c r="Z213" s="768" t="s">
        <v>2463</v>
      </c>
      <c r="AA213" s="656" t="s">
        <v>1794</v>
      </c>
      <c r="AB213" s="656" t="s">
        <v>843</v>
      </c>
      <c r="AC213" s="656" t="s">
        <v>816</v>
      </c>
      <c r="AD213" s="881">
        <v>4</v>
      </c>
      <c r="AE213" s="503"/>
      <c r="AF213" s="503">
        <v>1</v>
      </c>
      <c r="AG213" s="503"/>
      <c r="AH213" s="503"/>
      <c r="AI213" s="503">
        <v>1</v>
      </c>
      <c r="AJ213" s="503"/>
      <c r="AK213" s="503"/>
      <c r="AL213" s="503">
        <v>1</v>
      </c>
      <c r="AM213" s="503"/>
      <c r="AN213" s="503"/>
      <c r="AO213" s="503">
        <v>1</v>
      </c>
      <c r="AP213" s="871"/>
    </row>
    <row r="214" spans="2:42" s="727" customFormat="1" ht="49.5" customHeight="1" x14ac:dyDescent="0.25">
      <c r="B214" s="773"/>
      <c r="C214" s="774"/>
      <c r="D214" s="775"/>
      <c r="E214" s="775"/>
      <c r="F214" s="775"/>
      <c r="G214" s="775"/>
      <c r="H214" s="776"/>
      <c r="I214" s="776"/>
      <c r="J214" s="776"/>
      <c r="K214" s="776"/>
      <c r="L214" s="768" t="s">
        <v>2216</v>
      </c>
      <c r="M214" s="777"/>
      <c r="N214" s="778"/>
      <c r="O214" s="778"/>
      <c r="P214" s="778"/>
      <c r="Q214" s="779"/>
      <c r="R214" s="504" t="str">
        <f>'5-CONTROLES'!AB249</f>
        <v>Fuerte</v>
      </c>
      <c r="S214" s="504" t="str">
        <f>'5-CONTROLES'!AC249</f>
        <v>Fuerte</v>
      </c>
      <c r="T214" s="504" t="str">
        <f>'5-CONTROLES'!AD249</f>
        <v>Fuerte</v>
      </c>
      <c r="U214" s="775"/>
      <c r="V214" s="776"/>
      <c r="W214" s="776"/>
      <c r="X214" s="776"/>
      <c r="Y214" s="776"/>
      <c r="Z214" s="768" t="s">
        <v>2464</v>
      </c>
      <c r="AA214" s="665" t="s">
        <v>1954</v>
      </c>
      <c r="AB214" s="656" t="s">
        <v>844</v>
      </c>
      <c r="AC214" s="503" t="s">
        <v>1955</v>
      </c>
      <c r="AD214" s="881">
        <v>1</v>
      </c>
      <c r="AE214" s="871"/>
      <c r="AF214" s="871"/>
      <c r="AG214" s="871"/>
      <c r="AH214" s="871"/>
      <c r="AI214" s="871"/>
      <c r="AJ214" s="871">
        <v>1</v>
      </c>
      <c r="AK214" s="871"/>
      <c r="AL214" s="871"/>
      <c r="AM214" s="871"/>
      <c r="AN214" s="871"/>
      <c r="AO214" s="871"/>
      <c r="AP214" s="871"/>
    </row>
    <row r="215" spans="2:42" s="727" customFormat="1" ht="52.5" customHeight="1" x14ac:dyDescent="0.25">
      <c r="B215" s="773"/>
      <c r="C215" s="774"/>
      <c r="D215" s="775"/>
      <c r="E215" s="775"/>
      <c r="F215" s="806"/>
      <c r="G215" s="806"/>
      <c r="H215" s="776"/>
      <c r="I215" s="776"/>
      <c r="J215" s="776"/>
      <c r="K215" s="776"/>
      <c r="L215" s="768" t="s">
        <v>2217</v>
      </c>
      <c r="M215" s="777"/>
      <c r="N215" s="778"/>
      <c r="O215" s="778"/>
      <c r="P215" s="778"/>
      <c r="Q215" s="779"/>
      <c r="R215" s="504" t="str">
        <f>'5-CONTROLES'!AB250</f>
        <v>Moderado</v>
      </c>
      <c r="S215" s="504" t="str">
        <f>'5-CONTROLES'!AC250</f>
        <v>Fuerte</v>
      </c>
      <c r="T215" s="504" t="str">
        <f>'5-CONTROLES'!AD250</f>
        <v>Moderado</v>
      </c>
      <c r="U215" s="775"/>
      <c r="V215" s="776"/>
      <c r="W215" s="776"/>
      <c r="X215" s="776"/>
      <c r="Y215" s="776"/>
      <c r="Z215" s="768" t="s">
        <v>2465</v>
      </c>
      <c r="AA215" s="665" t="s">
        <v>948</v>
      </c>
      <c r="AB215" s="679" t="s">
        <v>950</v>
      </c>
      <c r="AC215" s="665" t="s">
        <v>949</v>
      </c>
      <c r="AD215" s="825">
        <v>3</v>
      </c>
      <c r="AE215" s="671"/>
      <c r="AF215" s="671"/>
      <c r="AG215" s="671"/>
      <c r="AH215" s="671">
        <v>1</v>
      </c>
      <c r="AI215" s="671"/>
      <c r="AJ215" s="671"/>
      <c r="AK215" s="671"/>
      <c r="AL215" s="671">
        <v>1</v>
      </c>
      <c r="AM215" s="671"/>
      <c r="AN215" s="671"/>
      <c r="AO215" s="671"/>
      <c r="AP215" s="671">
        <v>1</v>
      </c>
    </row>
    <row r="216" spans="2:42" s="727" customFormat="1" ht="45" customHeight="1" x14ac:dyDescent="0.25">
      <c r="B216" s="773"/>
      <c r="C216" s="774"/>
      <c r="D216" s="775"/>
      <c r="E216" s="775"/>
      <c r="F216" s="766" t="str">
        <f>'3-IDENTIFICACIÓN DEL RIESGO'!H85</f>
        <v>Existencia de intereses particulares y/o privados en predios de comunidades étnicas.</v>
      </c>
      <c r="G216" s="766" t="str">
        <f>'3-IDENTIFICACIÓN DEL RIESGO'!L85</f>
        <v>Afectación en las relaciones de confianza con las comunidades étnicas.</v>
      </c>
      <c r="H216" s="776"/>
      <c r="I216" s="776"/>
      <c r="J216" s="776"/>
      <c r="K216" s="776"/>
      <c r="L216" s="768" t="s">
        <v>2218</v>
      </c>
      <c r="M216" s="777"/>
      <c r="N216" s="778"/>
      <c r="O216" s="778"/>
      <c r="P216" s="778"/>
      <c r="Q216" s="779"/>
      <c r="R216" s="504" t="str">
        <f>'5-CONTROLES'!AB251</f>
        <v>Fuerte</v>
      </c>
      <c r="S216" s="504" t="str">
        <f>'5-CONTROLES'!AC251</f>
        <v>Moderado</v>
      </c>
      <c r="T216" s="504" t="str">
        <f>'5-CONTROLES'!AD251</f>
        <v>Moderado</v>
      </c>
      <c r="U216" s="775"/>
      <c r="V216" s="776"/>
      <c r="W216" s="776"/>
      <c r="X216" s="776"/>
      <c r="Y216" s="776"/>
      <c r="Z216" s="768" t="s">
        <v>2466</v>
      </c>
      <c r="AA216" s="666" t="s">
        <v>1821</v>
      </c>
      <c r="AB216" s="656" t="s">
        <v>1138</v>
      </c>
      <c r="AC216" s="656" t="s">
        <v>1820</v>
      </c>
      <c r="AD216" s="881">
        <v>4</v>
      </c>
      <c r="AE216" s="871"/>
      <c r="AF216" s="871"/>
      <c r="AG216" s="871">
        <v>1</v>
      </c>
      <c r="AH216" s="871"/>
      <c r="AI216" s="871"/>
      <c r="AJ216" s="871">
        <v>1</v>
      </c>
      <c r="AK216" s="871"/>
      <c r="AL216" s="871"/>
      <c r="AM216" s="871">
        <v>1</v>
      </c>
      <c r="AN216" s="871"/>
      <c r="AO216" s="871"/>
      <c r="AP216" s="871">
        <v>1</v>
      </c>
    </row>
    <row r="217" spans="2:42" s="727" customFormat="1" ht="58.5" customHeight="1" x14ac:dyDescent="0.25">
      <c r="B217" s="773"/>
      <c r="C217" s="774"/>
      <c r="D217" s="775"/>
      <c r="E217" s="775"/>
      <c r="F217" s="775"/>
      <c r="G217" s="775"/>
      <c r="H217" s="776"/>
      <c r="I217" s="776"/>
      <c r="J217" s="776"/>
      <c r="K217" s="776"/>
      <c r="L217" s="768" t="s">
        <v>2219</v>
      </c>
      <c r="M217" s="777"/>
      <c r="N217" s="778"/>
      <c r="O217" s="778"/>
      <c r="P217" s="778"/>
      <c r="Q217" s="779"/>
      <c r="R217" s="504" t="str">
        <f>'5-CONTROLES'!AB252</f>
        <v>Fuerte</v>
      </c>
      <c r="S217" s="504" t="str">
        <f>'5-CONTROLES'!AC252</f>
        <v>Fuerte</v>
      </c>
      <c r="T217" s="504" t="str">
        <f>'5-CONTROLES'!AD252</f>
        <v>Fuerte</v>
      </c>
      <c r="U217" s="775"/>
      <c r="V217" s="776"/>
      <c r="W217" s="776"/>
      <c r="X217" s="776"/>
      <c r="Y217" s="776"/>
      <c r="Z217" s="768" t="s">
        <v>2467</v>
      </c>
      <c r="AA217" s="665" t="s">
        <v>959</v>
      </c>
      <c r="AB217" s="665" t="s">
        <v>958</v>
      </c>
      <c r="AC217" s="665" t="s">
        <v>960</v>
      </c>
      <c r="AD217" s="825">
        <v>4</v>
      </c>
      <c r="AE217" s="671"/>
      <c r="AF217" s="671"/>
      <c r="AG217" s="671">
        <v>1</v>
      </c>
      <c r="AH217" s="671"/>
      <c r="AI217" s="671"/>
      <c r="AJ217" s="671">
        <v>1</v>
      </c>
      <c r="AK217" s="671"/>
      <c r="AL217" s="671"/>
      <c r="AM217" s="671">
        <v>1</v>
      </c>
      <c r="AN217" s="671"/>
      <c r="AO217" s="671"/>
      <c r="AP217" s="671">
        <v>1</v>
      </c>
    </row>
    <row r="218" spans="2:42" s="727" customFormat="1" ht="87" customHeight="1" x14ac:dyDescent="0.25">
      <c r="B218" s="773"/>
      <c r="C218" s="774"/>
      <c r="D218" s="775"/>
      <c r="E218" s="775"/>
      <c r="F218" s="775"/>
      <c r="G218" s="775"/>
      <c r="H218" s="776"/>
      <c r="I218" s="776"/>
      <c r="J218" s="776"/>
      <c r="K218" s="776"/>
      <c r="L218" s="768" t="s">
        <v>2220</v>
      </c>
      <c r="M218" s="777"/>
      <c r="N218" s="778"/>
      <c r="O218" s="778"/>
      <c r="P218" s="778"/>
      <c r="Q218" s="779"/>
      <c r="R218" s="504" t="str">
        <f>'5-CONTROLES'!AB253</f>
        <v>Fuerte</v>
      </c>
      <c r="S218" s="504" t="str">
        <f>'5-CONTROLES'!AC253</f>
        <v>Fuerte</v>
      </c>
      <c r="T218" s="504" t="str">
        <f>'5-CONTROLES'!AD253</f>
        <v>Fuerte</v>
      </c>
      <c r="U218" s="775"/>
      <c r="V218" s="776"/>
      <c r="W218" s="776"/>
      <c r="X218" s="776"/>
      <c r="Y218" s="776"/>
      <c r="Z218" s="768" t="s">
        <v>2468</v>
      </c>
      <c r="AA218" s="666" t="s">
        <v>1767</v>
      </c>
      <c r="AB218" s="656" t="s">
        <v>846</v>
      </c>
      <c r="AC218" s="656" t="s">
        <v>1846</v>
      </c>
      <c r="AD218" s="772">
        <v>100</v>
      </c>
      <c r="AE218" s="503"/>
      <c r="AF218" s="781">
        <v>0.3</v>
      </c>
      <c r="AG218" s="503"/>
      <c r="AH218" s="781"/>
      <c r="AI218" s="503"/>
      <c r="AJ218" s="781">
        <v>0.3</v>
      </c>
      <c r="AK218" s="503"/>
      <c r="AL218" s="503"/>
      <c r="AM218" s="503"/>
      <c r="AN218" s="781">
        <v>0.4</v>
      </c>
      <c r="AO218" s="871"/>
      <c r="AP218" s="871"/>
    </row>
    <row r="219" spans="2:42" s="727" customFormat="1" ht="60" customHeight="1" x14ac:dyDescent="0.25">
      <c r="B219" s="773"/>
      <c r="C219" s="774"/>
      <c r="D219" s="775"/>
      <c r="E219" s="775"/>
      <c r="F219" s="775"/>
      <c r="G219" s="775"/>
      <c r="H219" s="776"/>
      <c r="I219" s="776"/>
      <c r="J219" s="776"/>
      <c r="K219" s="776"/>
      <c r="L219" s="768" t="s">
        <v>2221</v>
      </c>
      <c r="M219" s="777"/>
      <c r="N219" s="778"/>
      <c r="O219" s="778"/>
      <c r="P219" s="778"/>
      <c r="Q219" s="779"/>
      <c r="R219" s="504" t="str">
        <f>'5-CONTROLES'!AB254</f>
        <v>Fuerte</v>
      </c>
      <c r="S219" s="504" t="str">
        <f>'5-CONTROLES'!AC254</f>
        <v>Fuerte</v>
      </c>
      <c r="T219" s="504" t="str">
        <f>'5-CONTROLES'!AD254</f>
        <v>Fuerte</v>
      </c>
      <c r="U219" s="775"/>
      <c r="V219" s="776"/>
      <c r="W219" s="776"/>
      <c r="X219" s="776"/>
      <c r="Y219" s="776"/>
      <c r="Z219" s="768" t="s">
        <v>2469</v>
      </c>
      <c r="AA219" s="665" t="s">
        <v>1811</v>
      </c>
      <c r="AB219" s="665" t="s">
        <v>969</v>
      </c>
      <c r="AC219" s="665" t="s">
        <v>607</v>
      </c>
      <c r="AD219" s="825">
        <v>2</v>
      </c>
      <c r="AE219" s="671"/>
      <c r="AF219" s="671"/>
      <c r="AG219" s="671">
        <v>1</v>
      </c>
      <c r="AH219" s="671"/>
      <c r="AI219" s="671"/>
      <c r="AJ219" s="671"/>
      <c r="AK219" s="671"/>
      <c r="AL219" s="671"/>
      <c r="AM219" s="671">
        <v>1</v>
      </c>
      <c r="AN219" s="871"/>
      <c r="AO219" s="871"/>
      <c r="AP219" s="871"/>
    </row>
    <row r="220" spans="2:42" s="727" customFormat="1" ht="63" customHeight="1" x14ac:dyDescent="0.25">
      <c r="B220" s="773"/>
      <c r="C220" s="774"/>
      <c r="D220" s="775"/>
      <c r="E220" s="775"/>
      <c r="F220" s="775"/>
      <c r="G220" s="775"/>
      <c r="H220" s="776"/>
      <c r="I220" s="776"/>
      <c r="J220" s="776"/>
      <c r="K220" s="776"/>
      <c r="L220" s="768" t="s">
        <v>2222</v>
      </c>
      <c r="M220" s="777"/>
      <c r="N220" s="778"/>
      <c r="O220" s="778"/>
      <c r="P220" s="778"/>
      <c r="Q220" s="779"/>
      <c r="R220" s="504" t="str">
        <f>'5-CONTROLES'!AB255</f>
        <v>Débil</v>
      </c>
      <c r="S220" s="504" t="str">
        <f>'5-CONTROLES'!AC255</f>
        <v>Débil</v>
      </c>
      <c r="T220" s="504" t="str">
        <f>'5-CONTROLES'!AD255</f>
        <v>Débil</v>
      </c>
      <c r="U220" s="775"/>
      <c r="V220" s="776"/>
      <c r="W220" s="776"/>
      <c r="X220" s="776"/>
      <c r="Y220" s="776"/>
      <c r="Z220" s="768" t="s">
        <v>2470</v>
      </c>
      <c r="AA220" s="666" t="s">
        <v>1811</v>
      </c>
      <c r="AB220" s="656" t="s">
        <v>848</v>
      </c>
      <c r="AC220" s="656" t="s">
        <v>540</v>
      </c>
      <c r="AD220" s="881">
        <v>1</v>
      </c>
      <c r="AE220" s="871"/>
      <c r="AF220" s="871"/>
      <c r="AG220" s="871"/>
      <c r="AH220" s="871"/>
      <c r="AI220" s="871"/>
      <c r="AJ220" s="871"/>
      <c r="AK220" s="871"/>
      <c r="AL220" s="871"/>
      <c r="AM220" s="871"/>
      <c r="AN220" s="871"/>
      <c r="AO220" s="871"/>
      <c r="AP220" s="871">
        <v>1</v>
      </c>
    </row>
    <row r="221" spans="2:42" s="727" customFormat="1" ht="60" customHeight="1" x14ac:dyDescent="0.25">
      <c r="B221" s="773"/>
      <c r="C221" s="774"/>
      <c r="D221" s="775"/>
      <c r="E221" s="775"/>
      <c r="F221" s="775"/>
      <c r="G221" s="775"/>
      <c r="H221" s="776"/>
      <c r="I221" s="776"/>
      <c r="J221" s="776"/>
      <c r="K221" s="776"/>
      <c r="L221" s="768" t="s">
        <v>2223</v>
      </c>
      <c r="M221" s="777"/>
      <c r="N221" s="778"/>
      <c r="O221" s="778"/>
      <c r="P221" s="778"/>
      <c r="Q221" s="779"/>
      <c r="R221" s="504" t="str">
        <f>'5-CONTROLES'!AB256</f>
        <v>Fuerte</v>
      </c>
      <c r="S221" s="504" t="str">
        <f>'5-CONTROLES'!AC256</f>
        <v>Débil</v>
      </c>
      <c r="T221" s="504" t="str">
        <f>'5-CONTROLES'!AD256</f>
        <v>Débil</v>
      </c>
      <c r="U221" s="775"/>
      <c r="V221" s="776"/>
      <c r="W221" s="776"/>
      <c r="X221" s="776"/>
      <c r="Y221" s="776"/>
      <c r="Z221" s="768" t="s">
        <v>2471</v>
      </c>
      <c r="AA221" s="666" t="s">
        <v>1880</v>
      </c>
      <c r="AB221" s="656" t="s">
        <v>849</v>
      </c>
      <c r="AC221" s="665" t="s">
        <v>1881</v>
      </c>
      <c r="AD221" s="881">
        <v>4</v>
      </c>
      <c r="AE221" s="871"/>
      <c r="AF221" s="871"/>
      <c r="AG221" s="871">
        <v>1</v>
      </c>
      <c r="AH221" s="871"/>
      <c r="AI221" s="871"/>
      <c r="AJ221" s="871">
        <v>1</v>
      </c>
      <c r="AK221" s="871"/>
      <c r="AL221" s="871"/>
      <c r="AM221" s="871">
        <v>1</v>
      </c>
      <c r="AN221" s="871"/>
      <c r="AO221" s="871"/>
      <c r="AP221" s="871">
        <v>1</v>
      </c>
    </row>
    <row r="222" spans="2:42" s="727" customFormat="1" ht="60" customHeight="1" x14ac:dyDescent="0.25">
      <c r="B222" s="773"/>
      <c r="C222" s="774"/>
      <c r="D222" s="775"/>
      <c r="E222" s="775"/>
      <c r="F222" s="775"/>
      <c r="G222" s="775"/>
      <c r="H222" s="776"/>
      <c r="I222" s="776"/>
      <c r="J222" s="776"/>
      <c r="K222" s="776"/>
      <c r="L222" s="768" t="s">
        <v>2224</v>
      </c>
      <c r="M222" s="777"/>
      <c r="N222" s="778"/>
      <c r="O222" s="778"/>
      <c r="P222" s="778"/>
      <c r="Q222" s="779"/>
      <c r="R222" s="504" t="str">
        <f>'5-CONTROLES'!AB257</f>
        <v>Moderado</v>
      </c>
      <c r="S222" s="504" t="str">
        <f>'5-CONTROLES'!AC257</f>
        <v>Fuerte</v>
      </c>
      <c r="T222" s="504" t="str">
        <f>'5-CONTROLES'!AD257</f>
        <v>Moderado</v>
      </c>
      <c r="U222" s="775"/>
      <c r="V222" s="776"/>
      <c r="W222" s="776"/>
      <c r="X222" s="776"/>
      <c r="Y222" s="776"/>
      <c r="Z222" s="768" t="s">
        <v>2472</v>
      </c>
      <c r="AA222" s="666" t="s">
        <v>1847</v>
      </c>
      <c r="AB222" s="666" t="s">
        <v>1075</v>
      </c>
      <c r="AC222" s="666" t="s">
        <v>1074</v>
      </c>
      <c r="AD222" s="900">
        <v>2</v>
      </c>
      <c r="AE222" s="859"/>
      <c r="AF222" s="859">
        <v>1</v>
      </c>
      <c r="AG222" s="859"/>
      <c r="AH222" s="859"/>
      <c r="AI222" s="859"/>
      <c r="AJ222" s="859"/>
      <c r="AK222" s="859"/>
      <c r="AL222" s="859"/>
      <c r="AM222" s="859">
        <v>1</v>
      </c>
      <c r="AN222" s="871"/>
      <c r="AO222" s="871"/>
      <c r="AP222" s="871"/>
    </row>
    <row r="223" spans="2:42" s="727" customFormat="1" ht="72" customHeight="1" x14ac:dyDescent="0.25">
      <c r="B223" s="773"/>
      <c r="C223" s="774"/>
      <c r="D223" s="775"/>
      <c r="E223" s="775"/>
      <c r="F223" s="775"/>
      <c r="G223" s="775"/>
      <c r="H223" s="776"/>
      <c r="I223" s="776"/>
      <c r="J223" s="776"/>
      <c r="K223" s="776"/>
      <c r="L223" s="768" t="s">
        <v>2225</v>
      </c>
      <c r="M223" s="777"/>
      <c r="N223" s="778"/>
      <c r="O223" s="778"/>
      <c r="P223" s="778"/>
      <c r="Q223" s="779"/>
      <c r="R223" s="504" t="str">
        <f>'5-CONTROLES'!AB258</f>
        <v>Fuerte</v>
      </c>
      <c r="S223" s="504" t="str">
        <f>'5-CONTROLES'!AC258</f>
        <v>Fuerte</v>
      </c>
      <c r="T223" s="504" t="str">
        <f>'5-CONTROLES'!AD258</f>
        <v>Fuerte</v>
      </c>
      <c r="U223" s="775"/>
      <c r="V223" s="776"/>
      <c r="W223" s="776"/>
      <c r="X223" s="776"/>
      <c r="Y223" s="776"/>
      <c r="Z223" s="768" t="s">
        <v>2473</v>
      </c>
      <c r="AA223" s="666" t="s">
        <v>605</v>
      </c>
      <c r="AB223" s="666" t="s">
        <v>1095</v>
      </c>
      <c r="AC223" s="666" t="s">
        <v>1098</v>
      </c>
      <c r="AD223" s="782">
        <v>2</v>
      </c>
      <c r="AE223" s="781"/>
      <c r="AF223" s="783">
        <v>1</v>
      </c>
      <c r="AG223" s="783"/>
      <c r="AH223" s="781"/>
      <c r="AI223" s="781"/>
      <c r="AJ223" s="781"/>
      <c r="AK223" s="783">
        <v>1</v>
      </c>
      <c r="AL223" s="871"/>
      <c r="AM223" s="871"/>
      <c r="AN223" s="871"/>
      <c r="AO223" s="871"/>
      <c r="AP223" s="871"/>
    </row>
    <row r="224" spans="2:42" s="727" customFormat="1" ht="64.5" customHeight="1" x14ac:dyDescent="0.25">
      <c r="B224" s="773"/>
      <c r="C224" s="774"/>
      <c r="D224" s="775"/>
      <c r="E224" s="775"/>
      <c r="F224" s="775"/>
      <c r="G224" s="775"/>
      <c r="H224" s="776"/>
      <c r="I224" s="776"/>
      <c r="J224" s="776"/>
      <c r="K224" s="776"/>
      <c r="L224" s="768" t="s">
        <v>2226</v>
      </c>
      <c r="M224" s="777"/>
      <c r="N224" s="778"/>
      <c r="O224" s="778"/>
      <c r="P224" s="778"/>
      <c r="Q224" s="779"/>
      <c r="R224" s="504" t="str">
        <f>'5-CONTROLES'!AB259</f>
        <v>Fuerte</v>
      </c>
      <c r="S224" s="504" t="str">
        <f>'5-CONTROLES'!AC259</f>
        <v>Moderado</v>
      </c>
      <c r="T224" s="504" t="str">
        <f>'5-CONTROLES'!AD259</f>
        <v>Moderado</v>
      </c>
      <c r="U224" s="775"/>
      <c r="V224" s="776"/>
      <c r="W224" s="776"/>
      <c r="X224" s="776"/>
      <c r="Y224" s="776"/>
      <c r="Z224" s="768" t="s">
        <v>2474</v>
      </c>
      <c r="AA224" s="666" t="s">
        <v>1848</v>
      </c>
      <c r="AB224" s="656" t="s">
        <v>851</v>
      </c>
      <c r="AC224" s="656" t="s">
        <v>1379</v>
      </c>
      <c r="AD224" s="782">
        <v>4</v>
      </c>
      <c r="AE224" s="781"/>
      <c r="AF224" s="783"/>
      <c r="AG224" s="783">
        <v>1</v>
      </c>
      <c r="AH224" s="781"/>
      <c r="AI224" s="781"/>
      <c r="AJ224" s="783">
        <v>1</v>
      </c>
      <c r="AK224" s="781"/>
      <c r="AL224" s="503"/>
      <c r="AM224" s="503">
        <v>1</v>
      </c>
      <c r="AN224" s="503"/>
      <c r="AO224" s="503"/>
      <c r="AP224" s="503">
        <v>1</v>
      </c>
    </row>
    <row r="225" spans="2:42" s="727" customFormat="1" ht="49.5" customHeight="1" x14ac:dyDescent="0.25">
      <c r="B225" s="773"/>
      <c r="C225" s="774"/>
      <c r="D225" s="775"/>
      <c r="E225" s="775"/>
      <c r="F225" s="775"/>
      <c r="G225" s="775"/>
      <c r="H225" s="776"/>
      <c r="I225" s="776"/>
      <c r="J225" s="776"/>
      <c r="K225" s="776"/>
      <c r="L225" s="768" t="s">
        <v>2227</v>
      </c>
      <c r="M225" s="777"/>
      <c r="N225" s="778"/>
      <c r="O225" s="778"/>
      <c r="P225" s="778"/>
      <c r="Q225" s="779"/>
      <c r="R225" s="504" t="str">
        <f>'5-CONTROLES'!AB260</f>
        <v>Fuerte</v>
      </c>
      <c r="S225" s="504" t="str">
        <f>'5-CONTROLES'!AC260</f>
        <v>Fuerte</v>
      </c>
      <c r="T225" s="504" t="str">
        <f>'5-CONTROLES'!AD260</f>
        <v>Fuerte</v>
      </c>
      <c r="U225" s="775"/>
      <c r="V225" s="776"/>
      <c r="W225" s="776"/>
      <c r="X225" s="776"/>
      <c r="Y225" s="776"/>
      <c r="Z225" s="768" t="s">
        <v>2475</v>
      </c>
      <c r="AA225" s="666" t="s">
        <v>2002</v>
      </c>
      <c r="AB225" s="656" t="s">
        <v>856</v>
      </c>
      <c r="AC225" s="503" t="s">
        <v>2003</v>
      </c>
      <c r="AD225" s="881">
        <v>1</v>
      </c>
      <c r="AE225" s="871"/>
      <c r="AF225" s="871"/>
      <c r="AG225" s="871">
        <v>1</v>
      </c>
      <c r="AH225" s="871"/>
      <c r="AI225" s="871"/>
      <c r="AJ225" s="871"/>
      <c r="AK225" s="871"/>
      <c r="AL225" s="871"/>
      <c r="AM225" s="871"/>
      <c r="AN225" s="871"/>
      <c r="AO225" s="871"/>
      <c r="AP225" s="871"/>
    </row>
    <row r="226" spans="2:42" s="727" customFormat="1" ht="54" customHeight="1" x14ac:dyDescent="0.25">
      <c r="B226" s="773"/>
      <c r="C226" s="774"/>
      <c r="D226" s="775"/>
      <c r="E226" s="775"/>
      <c r="F226" s="775"/>
      <c r="G226" s="775"/>
      <c r="H226" s="776"/>
      <c r="I226" s="776"/>
      <c r="J226" s="776"/>
      <c r="K226" s="776"/>
      <c r="L226" s="768" t="s">
        <v>2228</v>
      </c>
      <c r="M226" s="777"/>
      <c r="N226" s="778"/>
      <c r="O226" s="778"/>
      <c r="P226" s="778"/>
      <c r="Q226" s="779"/>
      <c r="R226" s="504" t="str">
        <f>'5-CONTROLES'!AB261</f>
        <v>Débil</v>
      </c>
      <c r="S226" s="504" t="str">
        <f>'5-CONTROLES'!AC261</f>
        <v>Débil</v>
      </c>
      <c r="T226" s="504" t="str">
        <f>'5-CONTROLES'!AD261</f>
        <v>Débil</v>
      </c>
      <c r="U226" s="775"/>
      <c r="V226" s="776"/>
      <c r="W226" s="776"/>
      <c r="X226" s="776"/>
      <c r="Y226" s="776"/>
      <c r="Z226" s="768" t="s">
        <v>2476</v>
      </c>
      <c r="AA226" s="656" t="s">
        <v>1215</v>
      </c>
      <c r="AB226" s="656" t="s">
        <v>1216</v>
      </c>
      <c r="AC226" s="656" t="s">
        <v>1217</v>
      </c>
      <c r="AD226" s="881">
        <v>2</v>
      </c>
      <c r="AE226" s="871"/>
      <c r="AF226" s="871"/>
      <c r="AG226" s="871"/>
      <c r="AH226" s="871"/>
      <c r="AI226" s="871">
        <v>1</v>
      </c>
      <c r="AJ226" s="871"/>
      <c r="AK226" s="871"/>
      <c r="AL226" s="871"/>
      <c r="AM226" s="871"/>
      <c r="AN226" s="871"/>
      <c r="AO226" s="871">
        <v>1</v>
      </c>
      <c r="AP226" s="871"/>
    </row>
    <row r="227" spans="2:42" s="727" customFormat="1" ht="60" customHeight="1" x14ac:dyDescent="0.25">
      <c r="B227" s="773"/>
      <c r="C227" s="774"/>
      <c r="D227" s="775"/>
      <c r="E227" s="775"/>
      <c r="F227" s="775"/>
      <c r="G227" s="775"/>
      <c r="H227" s="776"/>
      <c r="I227" s="776"/>
      <c r="J227" s="776"/>
      <c r="K227" s="776"/>
      <c r="L227" s="768" t="s">
        <v>2229</v>
      </c>
      <c r="M227" s="777"/>
      <c r="N227" s="778"/>
      <c r="O227" s="778"/>
      <c r="P227" s="778"/>
      <c r="Q227" s="779"/>
      <c r="R227" s="504" t="str">
        <f>'5-CONTROLES'!AB262</f>
        <v>Fuerte</v>
      </c>
      <c r="S227" s="504" t="str">
        <f>'5-CONTROLES'!AC262</f>
        <v>Fuerte</v>
      </c>
      <c r="T227" s="504" t="str">
        <f>'5-CONTROLES'!AD262</f>
        <v>Fuerte</v>
      </c>
      <c r="U227" s="775"/>
      <c r="V227" s="776"/>
      <c r="W227" s="776"/>
      <c r="X227" s="776"/>
      <c r="Y227" s="776"/>
      <c r="Z227" s="768" t="s">
        <v>2477</v>
      </c>
      <c r="AA227" s="845" t="s">
        <v>984</v>
      </c>
      <c r="AB227" s="845" t="s">
        <v>1849</v>
      </c>
      <c r="AC227" s="845" t="s">
        <v>1850</v>
      </c>
      <c r="AD227" s="846">
        <v>2</v>
      </c>
      <c r="AE227" s="847"/>
      <c r="AF227" s="847"/>
      <c r="AG227" s="847"/>
      <c r="AH227" s="847"/>
      <c r="AI227" s="847"/>
      <c r="AJ227" s="847">
        <v>1</v>
      </c>
      <c r="AK227" s="847"/>
      <c r="AL227" s="847"/>
      <c r="AM227" s="847"/>
      <c r="AN227" s="847"/>
      <c r="AO227" s="847"/>
      <c r="AP227" s="847">
        <v>1</v>
      </c>
    </row>
    <row r="228" spans="2:42" s="727" customFormat="1" ht="57" customHeight="1" x14ac:dyDescent="0.25">
      <c r="B228" s="773"/>
      <c r="C228" s="774"/>
      <c r="D228" s="775"/>
      <c r="E228" s="775"/>
      <c r="F228" s="775"/>
      <c r="G228" s="775"/>
      <c r="H228" s="776"/>
      <c r="I228" s="776"/>
      <c r="J228" s="776"/>
      <c r="K228" s="776"/>
      <c r="L228" s="768" t="s">
        <v>2230</v>
      </c>
      <c r="M228" s="777"/>
      <c r="N228" s="778"/>
      <c r="O228" s="778"/>
      <c r="P228" s="778"/>
      <c r="Q228" s="779"/>
      <c r="R228" s="504" t="str">
        <f>'5-CONTROLES'!AB263</f>
        <v>Moderado</v>
      </c>
      <c r="S228" s="504" t="str">
        <f>'5-CONTROLES'!AC263</f>
        <v>Fuerte</v>
      </c>
      <c r="T228" s="504" t="str">
        <f>'5-CONTROLES'!AD263</f>
        <v>Moderado</v>
      </c>
      <c r="U228" s="775"/>
      <c r="V228" s="776"/>
      <c r="W228" s="776"/>
      <c r="X228" s="776"/>
      <c r="Y228" s="776"/>
      <c r="Z228" s="768" t="s">
        <v>2478</v>
      </c>
      <c r="AA228" s="665" t="s">
        <v>1851</v>
      </c>
      <c r="AB228" s="665" t="s">
        <v>1804</v>
      </c>
      <c r="AC228" s="665" t="s">
        <v>824</v>
      </c>
      <c r="AD228" s="825">
        <v>3</v>
      </c>
      <c r="AE228" s="671">
        <v>1</v>
      </c>
      <c r="AF228" s="671"/>
      <c r="AG228" s="671"/>
      <c r="AH228" s="671"/>
      <c r="AI228" s="671">
        <v>1</v>
      </c>
      <c r="AJ228" s="671"/>
      <c r="AK228" s="671"/>
      <c r="AL228" s="671"/>
      <c r="AM228" s="671">
        <v>1</v>
      </c>
      <c r="AN228" s="871"/>
      <c r="AO228" s="871"/>
      <c r="AP228" s="871"/>
    </row>
    <row r="229" spans="2:42" s="727" customFormat="1" ht="49.5" customHeight="1" x14ac:dyDescent="0.25">
      <c r="B229" s="773"/>
      <c r="C229" s="774"/>
      <c r="D229" s="775"/>
      <c r="E229" s="775"/>
      <c r="F229" s="775"/>
      <c r="G229" s="775"/>
      <c r="H229" s="776"/>
      <c r="I229" s="776"/>
      <c r="J229" s="776"/>
      <c r="K229" s="776"/>
      <c r="L229" s="768" t="s">
        <v>2231</v>
      </c>
      <c r="M229" s="777"/>
      <c r="N229" s="778"/>
      <c r="O229" s="778"/>
      <c r="P229" s="778"/>
      <c r="Q229" s="779"/>
      <c r="R229" s="504" t="str">
        <f>'5-CONTROLES'!AB264</f>
        <v>Fuerte</v>
      </c>
      <c r="S229" s="504" t="str">
        <f>'5-CONTROLES'!AC264</f>
        <v>Fuerte</v>
      </c>
      <c r="T229" s="504" t="str">
        <f>'5-CONTROLES'!AD264</f>
        <v>Fuerte</v>
      </c>
      <c r="U229" s="775"/>
      <c r="V229" s="776"/>
      <c r="W229" s="776"/>
      <c r="X229" s="776"/>
      <c r="Y229" s="776"/>
      <c r="Z229" s="768" t="s">
        <v>2479</v>
      </c>
      <c r="AA229" s="656" t="s">
        <v>1896</v>
      </c>
      <c r="AB229" s="656" t="s">
        <v>854</v>
      </c>
      <c r="AC229" s="656" t="s">
        <v>816</v>
      </c>
      <c r="AD229" s="825">
        <v>4</v>
      </c>
      <c r="AE229" s="503"/>
      <c r="AF229" s="503">
        <v>1</v>
      </c>
      <c r="AG229" s="781"/>
      <c r="AH229" s="781"/>
      <c r="AI229" s="503">
        <v>1</v>
      </c>
      <c r="AJ229" s="781"/>
      <c r="AK229" s="781"/>
      <c r="AL229" s="503">
        <v>1</v>
      </c>
      <c r="AM229" s="781"/>
      <c r="AN229" s="781"/>
      <c r="AO229" s="503">
        <v>1</v>
      </c>
      <c r="AP229" s="871"/>
    </row>
    <row r="230" spans="2:42" s="727" customFormat="1" ht="43.5" customHeight="1" x14ac:dyDescent="0.25">
      <c r="B230" s="773"/>
      <c r="C230" s="788"/>
      <c r="D230" s="806"/>
      <c r="E230" s="806"/>
      <c r="F230" s="806"/>
      <c r="G230" s="806"/>
      <c r="H230" s="807"/>
      <c r="I230" s="807"/>
      <c r="J230" s="807"/>
      <c r="K230" s="807"/>
      <c r="L230" s="768" t="s">
        <v>2232</v>
      </c>
      <c r="M230" s="808"/>
      <c r="N230" s="809"/>
      <c r="O230" s="809"/>
      <c r="P230" s="809"/>
      <c r="Q230" s="810"/>
      <c r="R230" s="504" t="str">
        <f>'5-CONTROLES'!AB265</f>
        <v>Fuerte</v>
      </c>
      <c r="S230" s="504" t="str">
        <f>'5-CONTROLES'!AC265</f>
        <v>Fuerte</v>
      </c>
      <c r="T230" s="504" t="str">
        <f>'5-CONTROLES'!AD265</f>
        <v>Fuerte</v>
      </c>
      <c r="U230" s="806"/>
      <c r="V230" s="807"/>
      <c r="W230" s="807"/>
      <c r="X230" s="807"/>
      <c r="Y230" s="807"/>
      <c r="Z230" s="768" t="s">
        <v>2480</v>
      </c>
      <c r="AA230" s="845" t="s">
        <v>984</v>
      </c>
      <c r="AB230" s="673" t="s">
        <v>1222</v>
      </c>
      <c r="AC230" s="665" t="s">
        <v>949</v>
      </c>
      <c r="AD230" s="782">
        <v>2</v>
      </c>
      <c r="AE230" s="503"/>
      <c r="AF230" s="503"/>
      <c r="AG230" s="503"/>
      <c r="AH230" s="503">
        <v>1</v>
      </c>
      <c r="AI230" s="503"/>
      <c r="AJ230" s="792"/>
      <c r="AK230" s="503"/>
      <c r="AL230" s="503"/>
      <c r="AM230" s="503">
        <v>1</v>
      </c>
      <c r="AN230" s="503"/>
      <c r="AO230" s="503"/>
      <c r="AP230" s="503"/>
    </row>
    <row r="231" spans="2:42" s="727" customFormat="1" ht="63" customHeight="1" x14ac:dyDescent="0.25">
      <c r="B231" s="773"/>
      <c r="C231" s="765" t="s">
        <v>2017</v>
      </c>
      <c r="D231" s="766" t="str">
        <f>'3-IDENTIFICACIÓN DEL RIESGO'!G86</f>
        <v>Posibilidad de ocurrencia de prevaricato en la adquisición de predios para comunidades étnicas con avalúos mal practicados, o no aptos para beneficio de terceros.</v>
      </c>
      <c r="E231" s="766" t="s">
        <v>531</v>
      </c>
      <c r="F231" s="504" t="str">
        <f>'3-IDENTIFICACIÓN DEL RIESGO'!H86</f>
        <v xml:space="preserve">Por que los avalúos son practicados por el IGAC o lonjas privadas, entidades diferentes a la ANT </v>
      </c>
      <c r="G231" s="504" t="str">
        <f>'3-IDENTIFICACIÓN DEL RIESGO'!L86</f>
        <v>Detrimento patrimonial por pago de lo debido.</v>
      </c>
      <c r="H231" s="767" t="str">
        <f>'4-VALORACIÓN DEL RIESGO'!G48</f>
        <v>Rara Vez</v>
      </c>
      <c r="I231" s="767" t="str">
        <f>'4-VALORACIÓN DEL RIESGO'!AC48</f>
        <v>Catastrófico</v>
      </c>
      <c r="J231" s="767" t="str">
        <f>'4-VALORACIÓN DEL RIESGO'!AE48</f>
        <v>Extremo</v>
      </c>
      <c r="K231" s="767" t="str">
        <f>'4-VALORACIÓN DEL RIESGO'!AF48</f>
        <v>Reducir</v>
      </c>
      <c r="L231" s="768" t="s">
        <v>2233</v>
      </c>
      <c r="M231" s="636" t="s">
        <v>2530</v>
      </c>
      <c r="N231" s="901"/>
      <c r="O231" s="901"/>
      <c r="P231" s="901"/>
      <c r="Q231" s="637"/>
      <c r="R231" s="504" t="str">
        <f>'5-CONTROLES'!AB266</f>
        <v>Fuerte</v>
      </c>
      <c r="S231" s="504" t="str">
        <f>'5-CONTROLES'!AC266</f>
        <v>Fuerte</v>
      </c>
      <c r="T231" s="504" t="str">
        <f>'5-CONTROLES'!AD266</f>
        <v>Fuerte</v>
      </c>
      <c r="U231" s="766" t="str">
        <f>'5-CONTROLES'!AH266</f>
        <v>Fuerte</v>
      </c>
      <c r="V231" s="767" t="str">
        <f>'5-CONTROLES'!AL266</f>
        <v>Rara Vez</v>
      </c>
      <c r="W231" s="767" t="str">
        <f>'5-CONTROLES'!AP266</f>
        <v>Moderado</v>
      </c>
      <c r="X231" s="767" t="str">
        <f>'5-CONTROLES'!AQ266</f>
        <v>Moderado</v>
      </c>
      <c r="Y231" s="767" t="str">
        <f>'5-CONTROLES'!AS266</f>
        <v>Acción preventiva</v>
      </c>
      <c r="Z231" s="768" t="s">
        <v>2481</v>
      </c>
      <c r="AA231" s="656" t="s">
        <v>1852</v>
      </c>
      <c r="AB231" s="656" t="s">
        <v>867</v>
      </c>
      <c r="AC231" s="656" t="s">
        <v>868</v>
      </c>
      <c r="AD231" s="881">
        <v>4</v>
      </c>
      <c r="AE231" s="503"/>
      <c r="AF231" s="503"/>
      <c r="AG231" s="503"/>
      <c r="AH231" s="503">
        <v>1</v>
      </c>
      <c r="AI231" s="503"/>
      <c r="AJ231" s="503">
        <v>1</v>
      </c>
      <c r="AK231" s="503"/>
      <c r="AL231" s="503">
        <v>1</v>
      </c>
      <c r="AM231" s="503"/>
      <c r="AN231" s="503">
        <v>1</v>
      </c>
      <c r="AO231" s="503"/>
      <c r="AP231" s="871"/>
    </row>
    <row r="232" spans="2:42" s="727" customFormat="1" ht="60.75" customHeight="1" x14ac:dyDescent="0.25">
      <c r="B232" s="773"/>
      <c r="C232" s="788"/>
      <c r="D232" s="806"/>
      <c r="E232" s="806"/>
      <c r="F232" s="504" t="str">
        <f>'3-IDENTIFICACIÓN DEL RIESGO'!H87</f>
        <v xml:space="preserve">Por que en la visita técnica se identifique que el predio es apto para beneficiar a la comunidad y que no tenga agua </v>
      </c>
      <c r="G232" s="504" t="str">
        <f>'3-IDENTIFICACIÓN DEL RIESGO'!L87</f>
        <v>Consecuencia 2 Riesgo 1</v>
      </c>
      <c r="H232" s="807"/>
      <c r="I232" s="807"/>
      <c r="J232" s="807"/>
      <c r="K232" s="807"/>
      <c r="L232" s="768" t="s">
        <v>2234</v>
      </c>
      <c r="M232" s="692"/>
      <c r="N232" s="902"/>
      <c r="O232" s="902"/>
      <c r="P232" s="902"/>
      <c r="Q232" s="693"/>
      <c r="R232" s="504" t="str">
        <f>'5-CONTROLES'!AB267</f>
        <v>Fuerte</v>
      </c>
      <c r="S232" s="504" t="str">
        <f>'5-CONTROLES'!AC267</f>
        <v>Fuerte</v>
      </c>
      <c r="T232" s="504" t="str">
        <f>'5-CONTROLES'!AD267</f>
        <v>Fuerte</v>
      </c>
      <c r="U232" s="806"/>
      <c r="V232" s="807"/>
      <c r="W232" s="807"/>
      <c r="X232" s="807"/>
      <c r="Y232" s="807"/>
      <c r="Z232" s="768" t="s">
        <v>2482</v>
      </c>
      <c r="AA232" s="656" t="s">
        <v>1853</v>
      </c>
      <c r="AB232" s="656" t="s">
        <v>867</v>
      </c>
      <c r="AC232" s="656" t="s">
        <v>869</v>
      </c>
      <c r="AD232" s="881">
        <v>4</v>
      </c>
      <c r="AE232" s="503"/>
      <c r="AF232" s="503"/>
      <c r="AG232" s="503"/>
      <c r="AH232" s="503">
        <v>1</v>
      </c>
      <c r="AI232" s="503"/>
      <c r="AJ232" s="503">
        <v>1</v>
      </c>
      <c r="AK232" s="503"/>
      <c r="AL232" s="503">
        <v>1</v>
      </c>
      <c r="AM232" s="503"/>
      <c r="AN232" s="503">
        <v>1</v>
      </c>
      <c r="AO232" s="503"/>
      <c r="AP232" s="781"/>
    </row>
    <row r="233" spans="2:42" s="727" customFormat="1" ht="64.5" customHeight="1" x14ac:dyDescent="0.25">
      <c r="B233" s="903" t="str">
        <f>'3-IDENTIFICACIÓN DEL RIESGO'!B90</f>
        <v>Administración de Tierras.</v>
      </c>
      <c r="C233" s="765" t="s">
        <v>2018</v>
      </c>
      <c r="D233" s="766" t="str">
        <f>'3-IDENTIFICACIÓN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E233" s="766" t="s">
        <v>531</v>
      </c>
      <c r="F233" s="504" t="str">
        <f>'3-IDENTIFICACIÓN DEL RIESGO'!H90</f>
        <v>Presencia de intereses particulares o conductas del profesional designado por SATN, que conlleve a recibir o solicitar beneficios en la verificación del estudio del caso recibido para limitación de la propiedad</v>
      </c>
      <c r="G233" s="504" t="str">
        <f>'3-IDENTIFICACIÓN DEL RIESGO'!L90</f>
        <v>Detrimento patrimonial o defraudación, tanto de los particulares como del Estado</v>
      </c>
      <c r="H233" s="767" t="str">
        <f>'4-VALORACIÓN DEL RIESGO'!G50</f>
        <v>Posible</v>
      </c>
      <c r="I233" s="767" t="str">
        <f>'4-VALORACIÓN DEL RIESGO'!AC50</f>
        <v>Catastrófico</v>
      </c>
      <c r="J233" s="767" t="str">
        <f>'4-VALORACIÓN DEL RIESGO'!AE50</f>
        <v>Extremo</v>
      </c>
      <c r="K233" s="767" t="str">
        <f>'4-VALORACIÓN DEL RIESGO'!AF50</f>
        <v>Reducir</v>
      </c>
      <c r="L233" s="768" t="s">
        <v>2235</v>
      </c>
      <c r="M233" s="904" t="s">
        <v>2530</v>
      </c>
      <c r="N233" s="905"/>
      <c r="O233" s="905"/>
      <c r="P233" s="905"/>
      <c r="Q233" s="906"/>
      <c r="R233" s="504" t="str">
        <f>'5-CONTROLES'!AB268</f>
        <v>Fuerte</v>
      </c>
      <c r="S233" s="504" t="str">
        <f>'5-CONTROLES'!AC268</f>
        <v>Fuerte</v>
      </c>
      <c r="T233" s="504" t="str">
        <f>'5-CONTROLES'!AD268</f>
        <v>Fuerte</v>
      </c>
      <c r="U233" s="766" t="str">
        <f>'5-CONTROLES'!AH268</f>
        <v>Fuerte</v>
      </c>
      <c r="V233" s="767" t="str">
        <f>'5-CONTROLES'!AL268</f>
        <v>Rara Vez</v>
      </c>
      <c r="W233" s="767" t="str">
        <f>'5-CONTROLES'!AP268</f>
        <v>Moderado</v>
      </c>
      <c r="X233" s="767" t="str">
        <f>'5-CONTROLES'!AQ268</f>
        <v>Moderado</v>
      </c>
      <c r="Y233" s="767" t="str">
        <f>'5-CONTROLES'!AS268</f>
        <v>Acción preventiva</v>
      </c>
      <c r="Z233" s="768" t="s">
        <v>2483</v>
      </c>
      <c r="AA233" s="666" t="s">
        <v>900</v>
      </c>
      <c r="AB233" s="666" t="s">
        <v>907</v>
      </c>
      <c r="AC233" s="656" t="s">
        <v>901</v>
      </c>
      <c r="AD233" s="855">
        <v>0.7</v>
      </c>
      <c r="AE233" s="517"/>
      <c r="AF233" s="798"/>
      <c r="AG233" s="798">
        <v>0.7</v>
      </c>
      <c r="AH233" s="781"/>
      <c r="AI233" s="503"/>
      <c r="AJ233" s="503"/>
      <c r="AK233" s="503"/>
      <c r="AL233" s="503"/>
      <c r="AM233" s="503"/>
      <c r="AN233" s="503"/>
      <c r="AO233" s="503"/>
      <c r="AP233" s="503"/>
    </row>
    <row r="234" spans="2:42" s="727" customFormat="1" ht="72" customHeight="1" x14ac:dyDescent="0.25">
      <c r="B234" s="903"/>
      <c r="C234" s="788"/>
      <c r="D234" s="806"/>
      <c r="E234" s="806"/>
      <c r="F234" s="504" t="str">
        <f>'3-IDENTIFICACIÓN DEL RIESGO'!H91</f>
        <v>Desconocimiento de los requisitos establecidos en el Procedimiento ADMTI-P-006 Limitación a la Propiedad por parte de colaboradores que ingresan al grupo de LP en la SATN</v>
      </c>
      <c r="G234" s="504" t="str">
        <f>'3-IDENTIFICACIÓN DEL RIESGO'!L91</f>
        <v>Investigaciones internas (control interno) o externas (por parte de órganos de control)</v>
      </c>
      <c r="H234" s="807"/>
      <c r="I234" s="807"/>
      <c r="J234" s="807"/>
      <c r="K234" s="807"/>
      <c r="L234" s="768" t="s">
        <v>2236</v>
      </c>
      <c r="M234" s="907"/>
      <c r="N234" s="908"/>
      <c r="O234" s="908"/>
      <c r="P234" s="908"/>
      <c r="Q234" s="909"/>
      <c r="R234" s="504" t="str">
        <f>'5-CONTROLES'!AB269</f>
        <v>Fuerte</v>
      </c>
      <c r="S234" s="504" t="str">
        <f>'5-CONTROLES'!AC269</f>
        <v>Fuerte</v>
      </c>
      <c r="T234" s="504" t="str">
        <f>'5-CONTROLES'!AD269</f>
        <v>Fuerte</v>
      </c>
      <c r="U234" s="806"/>
      <c r="V234" s="807"/>
      <c r="W234" s="807"/>
      <c r="X234" s="807"/>
      <c r="Y234" s="807"/>
      <c r="Z234" s="768" t="s">
        <v>2484</v>
      </c>
      <c r="AA234" s="666" t="s">
        <v>902</v>
      </c>
      <c r="AB234" s="854" t="s">
        <v>908</v>
      </c>
      <c r="AC234" s="656" t="s">
        <v>903</v>
      </c>
      <c r="AD234" s="855">
        <v>0.8</v>
      </c>
      <c r="AE234" s="517"/>
      <c r="AF234" s="517"/>
      <c r="AG234" s="798">
        <v>0.8</v>
      </c>
      <c r="AH234" s="781"/>
      <c r="AI234" s="503"/>
      <c r="AJ234" s="503"/>
      <c r="AK234" s="503"/>
      <c r="AL234" s="503"/>
      <c r="AM234" s="503"/>
      <c r="AN234" s="503"/>
      <c r="AO234" s="503"/>
      <c r="AP234" s="503"/>
    </row>
    <row r="235" spans="2:42" s="727" customFormat="1" ht="72" customHeight="1" x14ac:dyDescent="0.25">
      <c r="B235" s="903"/>
      <c r="C235" s="765" t="s">
        <v>2019</v>
      </c>
      <c r="D235" s="766" t="str">
        <f>'3-IDENTIFICACIÓN DEL RIESGO'!G92</f>
        <v>Posibilidad de presentarse cohecho, concusión y/o prevaricato,  en las actuaciones de algún profesional de la Subdirección de Administración de Tierras de la Nación, sobre adjudicación de baldíos a Entidades de Derecho Público</v>
      </c>
      <c r="E235" s="766" t="s">
        <v>531</v>
      </c>
      <c r="F235" s="504" t="str">
        <f>'3-IDENTIFICACIÓN DEL RIESGO'!H92</f>
        <v>Presencia de intereses particulares o conductas del profesional designado por SATN, que conlleve a recibir o solicitar beneficios para la adjudicación de terrenos baldíos de la Nación a favor de Entidades de Derecho Público.</v>
      </c>
      <c r="G235" s="504" t="str">
        <f>'3-IDENTIFICACIÓN DEL RIESGO'!L92</f>
        <v>Afectación en el logro de indicadores y metas asociadas a Entidades de Derecho Público aprobadas en la SATN</v>
      </c>
      <c r="H235" s="767" t="str">
        <f>'4-VALORACIÓN DEL RIESGO'!G51</f>
        <v>Posible</v>
      </c>
      <c r="I235" s="767" t="str">
        <f>'4-VALORACIÓN DEL RIESGO'!AC51</f>
        <v>Catastrófico</v>
      </c>
      <c r="J235" s="767" t="str">
        <f>'4-VALORACIÓN DEL RIESGO'!AE51</f>
        <v>Extremo</v>
      </c>
      <c r="K235" s="767" t="str">
        <f>'4-VALORACIÓN DEL RIESGO'!AF51</f>
        <v>Reducir</v>
      </c>
      <c r="L235" s="768" t="s">
        <v>2237</v>
      </c>
      <c r="M235" s="907"/>
      <c r="N235" s="908"/>
      <c r="O235" s="908"/>
      <c r="P235" s="908"/>
      <c r="Q235" s="909"/>
      <c r="R235" s="504" t="str">
        <f>'5-CONTROLES'!AB270</f>
        <v>Fuerte</v>
      </c>
      <c r="S235" s="504" t="str">
        <f>'5-CONTROLES'!AC270</f>
        <v>Fuerte</v>
      </c>
      <c r="T235" s="504" t="str">
        <f>'5-CONTROLES'!AD270</f>
        <v>Fuerte</v>
      </c>
      <c r="U235" s="766" t="str">
        <f>'5-CONTROLES'!AH270</f>
        <v>Fuerte</v>
      </c>
      <c r="V235" s="767" t="str">
        <f>'5-CONTROLES'!AL270</f>
        <v>Rara Vez</v>
      </c>
      <c r="W235" s="767" t="str">
        <f>'5-CONTROLES'!AP270</f>
        <v>Moderado</v>
      </c>
      <c r="X235" s="767" t="str">
        <f>'5-CONTROLES'!AQ270</f>
        <v>Moderado</v>
      </c>
      <c r="Y235" s="767" t="str">
        <f>'5-CONTROLES'!AS270</f>
        <v>Acción preventiva</v>
      </c>
      <c r="Z235" s="768" t="s">
        <v>2485</v>
      </c>
      <c r="AA235" s="666" t="s">
        <v>904</v>
      </c>
      <c r="AB235" s="666" t="s">
        <v>907</v>
      </c>
      <c r="AC235" s="656" t="s">
        <v>905</v>
      </c>
      <c r="AD235" s="855">
        <v>0.7</v>
      </c>
      <c r="AE235" s="517"/>
      <c r="AF235" s="798"/>
      <c r="AG235" s="798">
        <v>0.7</v>
      </c>
      <c r="AH235" s="781"/>
      <c r="AI235" s="503"/>
      <c r="AJ235" s="503"/>
      <c r="AK235" s="503"/>
      <c r="AL235" s="503"/>
      <c r="AM235" s="503"/>
      <c r="AN235" s="503"/>
      <c r="AO235" s="503"/>
      <c r="AP235" s="503"/>
    </row>
    <row r="236" spans="2:42" s="727" customFormat="1" ht="79.5" customHeight="1" x14ac:dyDescent="0.25">
      <c r="B236" s="903"/>
      <c r="C236" s="788"/>
      <c r="D236" s="806"/>
      <c r="E236" s="806"/>
      <c r="F236" s="504" t="str">
        <f>'3-IDENTIFICACIÓN DEL RIESGO'!H93</f>
        <v>Desconocimiento de los requisitos establecidos en el Procedimiento de Adjudicación de Baldíos a Entidades de Derecho Público por colaboradores que ingresan al grupo de EDP en la SATN.</v>
      </c>
      <c r="G236" s="504" t="str">
        <f>'3-IDENTIFICACIÓN DEL RIESGO'!L93</f>
        <v>Investigaciones internas (control interno) o externas (por parte de órganos de control)</v>
      </c>
      <c r="H236" s="807"/>
      <c r="I236" s="807"/>
      <c r="J236" s="807"/>
      <c r="K236" s="807"/>
      <c r="L236" s="768" t="s">
        <v>2238</v>
      </c>
      <c r="M236" s="910"/>
      <c r="N236" s="911"/>
      <c r="O236" s="911"/>
      <c r="P236" s="911"/>
      <c r="Q236" s="912"/>
      <c r="R236" s="504" t="str">
        <f>'5-CONTROLES'!AB271</f>
        <v>Fuerte</v>
      </c>
      <c r="S236" s="504" t="str">
        <f>'5-CONTROLES'!AC271</f>
        <v>Fuerte</v>
      </c>
      <c r="T236" s="504" t="str">
        <f>'5-CONTROLES'!AD271</f>
        <v>Fuerte</v>
      </c>
      <c r="U236" s="806"/>
      <c r="V236" s="807"/>
      <c r="W236" s="807"/>
      <c r="X236" s="807"/>
      <c r="Y236" s="807"/>
      <c r="Z236" s="768" t="s">
        <v>2486</v>
      </c>
      <c r="AA236" s="666" t="s">
        <v>821</v>
      </c>
      <c r="AB236" s="666" t="s">
        <v>909</v>
      </c>
      <c r="AC236" s="656" t="s">
        <v>906</v>
      </c>
      <c r="AD236" s="855">
        <v>0.7</v>
      </c>
      <c r="AE236" s="517"/>
      <c r="AF236" s="517"/>
      <c r="AG236" s="798">
        <v>0.7</v>
      </c>
      <c r="AH236" s="781"/>
      <c r="AI236" s="503"/>
      <c r="AJ236" s="503"/>
      <c r="AK236" s="503"/>
      <c r="AL236" s="503"/>
      <c r="AM236" s="503"/>
      <c r="AN236" s="503"/>
      <c r="AO236" s="503"/>
      <c r="AP236" s="503"/>
    </row>
    <row r="237" spans="2:42" s="727" customFormat="1" ht="64.5" customHeight="1" x14ac:dyDescent="0.25">
      <c r="B237" s="903"/>
      <c r="C237" s="765" t="s">
        <v>2020</v>
      </c>
      <c r="D237" s="766" t="str">
        <f>'3-IDENTIFICACIÓN DEL RIESGO'!G94</f>
        <v>Posibilidad de ocurrencia de hechos de concusión o cohecho en la gestión de los trámites administrativos de caducidad administrativa y condición resolutoria realizados por las UGT .</v>
      </c>
      <c r="E237" s="766" t="s">
        <v>531</v>
      </c>
      <c r="F237" s="766" t="str">
        <f>'3-IDENTIFICACIÓN DEL RIESGO'!H94</f>
        <v>Amenazas</v>
      </c>
      <c r="G237" s="766" t="str">
        <f>'3-IDENTIFICACIÓN DEL RIESGO'!L94</f>
        <v>Investigaciones Penales, Disciplinarias y Fiscales.</v>
      </c>
      <c r="H237" s="767" t="str">
        <f>'4-VALORACIÓN DEL RIESGO'!G52</f>
        <v>Posible</v>
      </c>
      <c r="I237" s="767" t="str">
        <f>'4-VALORACIÓN DEL RIESGO'!AC52</f>
        <v>Catastrófico</v>
      </c>
      <c r="J237" s="767" t="str">
        <f>'4-VALORACIÓN DEL RIESGO'!AE52</f>
        <v>Extremo</v>
      </c>
      <c r="K237" s="767" t="str">
        <f>'4-VALORACIÓN DEL RIESGO'!AF52</f>
        <v>Reducir</v>
      </c>
      <c r="L237" s="768" t="s">
        <v>2239</v>
      </c>
      <c r="M237" s="863" t="s">
        <v>2530</v>
      </c>
      <c r="N237" s="864"/>
      <c r="O237" s="864"/>
      <c r="P237" s="864"/>
      <c r="Q237" s="865"/>
      <c r="R237" s="504" t="str">
        <f>'5-CONTROLES'!AB272</f>
        <v>Fuerte</v>
      </c>
      <c r="S237" s="504" t="str">
        <f>'5-CONTROLES'!AC272</f>
        <v>Fuerte</v>
      </c>
      <c r="T237" s="504" t="str">
        <f>'5-CONTROLES'!AD272</f>
        <v>Fuerte</v>
      </c>
      <c r="U237" s="766" t="str">
        <f>'5-CONTROLES'!AH272</f>
        <v>Moderado</v>
      </c>
      <c r="V237" s="767" t="str">
        <f>'5-CONTROLES'!AL272</f>
        <v>Posible</v>
      </c>
      <c r="W237" s="767" t="str">
        <f>'5-CONTROLES'!AP272</f>
        <v>Catastrófico</v>
      </c>
      <c r="X237" s="767" t="str">
        <f>'5-CONTROLES'!AQ272</f>
        <v>Extremo</v>
      </c>
      <c r="Y237" s="767" t="str">
        <f>'5-CONTROLES'!AS272</f>
        <v>Acción preventiva</v>
      </c>
      <c r="Z237" s="768" t="s">
        <v>2487</v>
      </c>
      <c r="AA237" s="656" t="s">
        <v>1854</v>
      </c>
      <c r="AB237" s="656" t="s">
        <v>999</v>
      </c>
      <c r="AC237" s="656" t="s">
        <v>816</v>
      </c>
      <c r="AD237" s="825">
        <v>3</v>
      </c>
      <c r="AE237" s="503">
        <v>1</v>
      </c>
      <c r="AF237" s="503"/>
      <c r="AG237" s="503"/>
      <c r="AH237" s="781"/>
      <c r="AI237" s="503"/>
      <c r="AJ237" s="503">
        <v>1</v>
      </c>
      <c r="AK237" s="503"/>
      <c r="AL237" s="503"/>
      <c r="AM237" s="503"/>
      <c r="AN237" s="503">
        <v>1</v>
      </c>
      <c r="AO237" s="503"/>
      <c r="AP237" s="503"/>
    </row>
    <row r="238" spans="2:42" s="727" customFormat="1" ht="75" customHeight="1" x14ac:dyDescent="0.25">
      <c r="B238" s="903"/>
      <c r="C238" s="774"/>
      <c r="D238" s="775"/>
      <c r="E238" s="775"/>
      <c r="F238" s="775"/>
      <c r="G238" s="775"/>
      <c r="H238" s="776"/>
      <c r="I238" s="776"/>
      <c r="J238" s="776"/>
      <c r="K238" s="776"/>
      <c r="L238" s="768" t="s">
        <v>2240</v>
      </c>
      <c r="M238" s="866"/>
      <c r="N238" s="867"/>
      <c r="O238" s="867"/>
      <c r="P238" s="867"/>
      <c r="Q238" s="868"/>
      <c r="R238" s="504" t="str">
        <f>'5-CONTROLES'!AB273</f>
        <v>Fuerte</v>
      </c>
      <c r="S238" s="504" t="str">
        <f>'5-CONTROLES'!AC273</f>
        <v>Fuerte</v>
      </c>
      <c r="T238" s="504" t="str">
        <f>'5-CONTROLES'!AD273</f>
        <v>Fuerte</v>
      </c>
      <c r="U238" s="775"/>
      <c r="V238" s="776"/>
      <c r="W238" s="776"/>
      <c r="X238" s="776"/>
      <c r="Y238" s="776"/>
      <c r="Z238" s="768" t="s">
        <v>2488</v>
      </c>
      <c r="AA238" s="666" t="s">
        <v>900</v>
      </c>
      <c r="AB238" s="656" t="s">
        <v>834</v>
      </c>
      <c r="AC238" s="656" t="s">
        <v>1388</v>
      </c>
      <c r="AD238" s="869">
        <v>0.9</v>
      </c>
      <c r="AE238" s="503"/>
      <c r="AF238" s="503"/>
      <c r="AG238" s="503"/>
      <c r="AH238" s="503"/>
      <c r="AI238" s="503"/>
      <c r="AJ238" s="503"/>
      <c r="AK238" s="503"/>
      <c r="AL238" s="503"/>
      <c r="AM238" s="503"/>
      <c r="AN238" s="503"/>
      <c r="AO238" s="503"/>
      <c r="AP238" s="870">
        <v>0.9</v>
      </c>
    </row>
    <row r="239" spans="2:42" s="727" customFormat="1" ht="55.5" customHeight="1" x14ac:dyDescent="0.25">
      <c r="B239" s="903"/>
      <c r="C239" s="774"/>
      <c r="D239" s="775"/>
      <c r="E239" s="775"/>
      <c r="F239" s="775"/>
      <c r="G239" s="775"/>
      <c r="H239" s="776"/>
      <c r="I239" s="776"/>
      <c r="J239" s="776"/>
      <c r="K239" s="776"/>
      <c r="L239" s="768" t="s">
        <v>2241</v>
      </c>
      <c r="M239" s="866"/>
      <c r="N239" s="867"/>
      <c r="O239" s="867"/>
      <c r="P239" s="867"/>
      <c r="Q239" s="868"/>
      <c r="R239" s="504" t="str">
        <f>'5-CONTROLES'!AB274</f>
        <v>Débil</v>
      </c>
      <c r="S239" s="504" t="str">
        <f>'5-CONTROLES'!AC274</f>
        <v>Débil</v>
      </c>
      <c r="T239" s="504" t="str">
        <f>'5-CONTROLES'!AD274</f>
        <v>Débil</v>
      </c>
      <c r="U239" s="775"/>
      <c r="V239" s="776"/>
      <c r="W239" s="776"/>
      <c r="X239" s="776"/>
      <c r="Y239" s="776"/>
      <c r="Z239" s="768" t="s">
        <v>2489</v>
      </c>
      <c r="AA239" s="665" t="s">
        <v>1855</v>
      </c>
      <c r="AB239" s="656" t="s">
        <v>835</v>
      </c>
      <c r="AC239" s="656" t="s">
        <v>1836</v>
      </c>
      <c r="AD239" s="828">
        <v>2</v>
      </c>
      <c r="AE239" s="503"/>
      <c r="AF239" s="503">
        <v>1</v>
      </c>
      <c r="AG239" s="503"/>
      <c r="AH239" s="781"/>
      <c r="AI239" s="503"/>
      <c r="AJ239" s="503"/>
      <c r="AK239" s="503"/>
      <c r="AL239" s="503">
        <v>1</v>
      </c>
      <c r="AM239" s="503"/>
      <c r="AN239" s="503"/>
      <c r="AO239" s="503"/>
      <c r="AP239" s="503"/>
    </row>
    <row r="240" spans="2:42" s="727" customFormat="1" ht="46.5" customHeight="1" x14ac:dyDescent="0.25">
      <c r="B240" s="903"/>
      <c r="C240" s="774"/>
      <c r="D240" s="775"/>
      <c r="E240" s="775"/>
      <c r="F240" s="775"/>
      <c r="G240" s="775"/>
      <c r="H240" s="776"/>
      <c r="I240" s="776"/>
      <c r="J240" s="776"/>
      <c r="K240" s="776"/>
      <c r="L240" s="768" t="s">
        <v>2242</v>
      </c>
      <c r="M240" s="866"/>
      <c r="N240" s="867"/>
      <c r="O240" s="867"/>
      <c r="P240" s="867"/>
      <c r="Q240" s="868"/>
      <c r="R240" s="504" t="str">
        <f>'5-CONTROLES'!AB275</f>
        <v>Fuerte</v>
      </c>
      <c r="S240" s="504" t="str">
        <f>'5-CONTROLES'!AC275</f>
        <v>Fuerte</v>
      </c>
      <c r="T240" s="504" t="str">
        <f>'5-CONTROLES'!AD275</f>
        <v>Fuerte</v>
      </c>
      <c r="U240" s="775"/>
      <c r="V240" s="776"/>
      <c r="W240" s="776"/>
      <c r="X240" s="776"/>
      <c r="Y240" s="776"/>
      <c r="Z240" s="768" t="s">
        <v>2490</v>
      </c>
      <c r="AA240" s="666" t="s">
        <v>1013</v>
      </c>
      <c r="AB240" s="656" t="s">
        <v>836</v>
      </c>
      <c r="AC240" s="656" t="s">
        <v>1011</v>
      </c>
      <c r="AD240" s="780">
        <v>1</v>
      </c>
      <c r="AE240" s="503"/>
      <c r="AF240" s="503"/>
      <c r="AG240" s="503"/>
      <c r="AH240" s="781"/>
      <c r="AI240" s="503"/>
      <c r="AJ240" s="503"/>
      <c r="AK240" s="503"/>
      <c r="AL240" s="503"/>
      <c r="AM240" s="503"/>
      <c r="AN240" s="503"/>
      <c r="AO240" s="503"/>
      <c r="AP240" s="503">
        <v>1</v>
      </c>
    </row>
    <row r="241" spans="2:42" s="727" customFormat="1" ht="72" customHeight="1" x14ac:dyDescent="0.25">
      <c r="B241" s="903"/>
      <c r="C241" s="774"/>
      <c r="D241" s="775"/>
      <c r="E241" s="775"/>
      <c r="F241" s="775"/>
      <c r="G241" s="775"/>
      <c r="H241" s="776"/>
      <c r="I241" s="776"/>
      <c r="J241" s="776"/>
      <c r="K241" s="776"/>
      <c r="L241" s="768" t="s">
        <v>2243</v>
      </c>
      <c r="M241" s="866"/>
      <c r="N241" s="867"/>
      <c r="O241" s="867"/>
      <c r="P241" s="867"/>
      <c r="Q241" s="868"/>
      <c r="R241" s="504" t="str">
        <f>'5-CONTROLES'!AB276</f>
        <v>Fuerte</v>
      </c>
      <c r="S241" s="504" t="str">
        <f>'5-CONTROLES'!AC276</f>
        <v>Fuerte</v>
      </c>
      <c r="T241" s="504" t="str">
        <f>'5-CONTROLES'!AD276</f>
        <v>Fuerte</v>
      </c>
      <c r="U241" s="775"/>
      <c r="V241" s="776"/>
      <c r="W241" s="776"/>
      <c r="X241" s="776"/>
      <c r="Y241" s="776"/>
      <c r="Z241" s="768" t="s">
        <v>2491</v>
      </c>
      <c r="AA241" s="656" t="s">
        <v>1156</v>
      </c>
      <c r="AB241" s="656" t="s">
        <v>1154</v>
      </c>
      <c r="AC241" s="656" t="s">
        <v>544</v>
      </c>
      <c r="AD241" s="780">
        <v>2</v>
      </c>
      <c r="AE241" s="503"/>
      <c r="AF241" s="503"/>
      <c r="AG241" s="503"/>
      <c r="AH241" s="503"/>
      <c r="AI241" s="503"/>
      <c r="AJ241" s="503">
        <v>1</v>
      </c>
      <c r="AK241" s="503"/>
      <c r="AL241" s="503"/>
      <c r="AM241" s="503"/>
      <c r="AN241" s="503">
        <v>1</v>
      </c>
      <c r="AO241" s="503"/>
      <c r="AP241" s="503"/>
    </row>
    <row r="242" spans="2:42" s="727" customFormat="1" ht="55.5" customHeight="1" x14ac:dyDescent="0.25">
      <c r="B242" s="903"/>
      <c r="C242" s="774"/>
      <c r="D242" s="775"/>
      <c r="E242" s="775"/>
      <c r="F242" s="775"/>
      <c r="G242" s="775"/>
      <c r="H242" s="776"/>
      <c r="I242" s="776"/>
      <c r="J242" s="776"/>
      <c r="K242" s="776"/>
      <c r="L242" s="768" t="s">
        <v>2244</v>
      </c>
      <c r="M242" s="866"/>
      <c r="N242" s="867"/>
      <c r="O242" s="867"/>
      <c r="P242" s="867"/>
      <c r="Q242" s="868"/>
      <c r="R242" s="504" t="str">
        <f>'5-CONTROLES'!AB277</f>
        <v>Fuerte</v>
      </c>
      <c r="S242" s="504" t="str">
        <f>'5-CONTROLES'!AC277</f>
        <v>Fuerte</v>
      </c>
      <c r="T242" s="504" t="str">
        <f>'5-CONTROLES'!AD277</f>
        <v>Fuerte</v>
      </c>
      <c r="U242" s="775"/>
      <c r="V242" s="776"/>
      <c r="W242" s="776"/>
      <c r="X242" s="776"/>
      <c r="Y242" s="776"/>
      <c r="Z242" s="768" t="s">
        <v>2492</v>
      </c>
      <c r="AA242" s="656" t="s">
        <v>1784</v>
      </c>
      <c r="AB242" s="656" t="s">
        <v>1856</v>
      </c>
      <c r="AC242" s="656" t="s">
        <v>1719</v>
      </c>
      <c r="AD242" s="780">
        <v>12</v>
      </c>
      <c r="AE242" s="503">
        <v>1</v>
      </c>
      <c r="AF242" s="503">
        <v>1</v>
      </c>
      <c r="AG242" s="503">
        <v>1</v>
      </c>
      <c r="AH242" s="503">
        <v>1</v>
      </c>
      <c r="AI242" s="503">
        <v>1</v>
      </c>
      <c r="AJ242" s="503">
        <v>1</v>
      </c>
      <c r="AK242" s="503">
        <v>1</v>
      </c>
      <c r="AL242" s="503">
        <v>1</v>
      </c>
      <c r="AM242" s="503">
        <v>1</v>
      </c>
      <c r="AN242" s="503">
        <v>1</v>
      </c>
      <c r="AO242" s="503">
        <v>1</v>
      </c>
      <c r="AP242" s="503">
        <v>1</v>
      </c>
    </row>
    <row r="243" spans="2:42" s="727" customFormat="1" ht="49.5" customHeight="1" x14ac:dyDescent="0.25">
      <c r="B243" s="903"/>
      <c r="C243" s="774"/>
      <c r="D243" s="775"/>
      <c r="E243" s="775"/>
      <c r="F243" s="775"/>
      <c r="G243" s="775"/>
      <c r="H243" s="776"/>
      <c r="I243" s="776"/>
      <c r="J243" s="776"/>
      <c r="K243" s="776"/>
      <c r="L243" s="768" t="s">
        <v>2245</v>
      </c>
      <c r="M243" s="866"/>
      <c r="N243" s="867"/>
      <c r="O243" s="867"/>
      <c r="P243" s="867"/>
      <c r="Q243" s="868"/>
      <c r="R243" s="504" t="str">
        <f>'5-CONTROLES'!AB278</f>
        <v>Fuerte</v>
      </c>
      <c r="S243" s="504" t="str">
        <f>'5-CONTROLES'!AC278</f>
        <v>Fuerte</v>
      </c>
      <c r="T243" s="504" t="str">
        <f>'5-CONTROLES'!AD278</f>
        <v>Fuerte</v>
      </c>
      <c r="U243" s="775"/>
      <c r="V243" s="776"/>
      <c r="W243" s="776"/>
      <c r="X243" s="776"/>
      <c r="Y243" s="776"/>
      <c r="Z243" s="768" t="s">
        <v>2493</v>
      </c>
      <c r="AA243" s="656" t="s">
        <v>1047</v>
      </c>
      <c r="AB243" s="656" t="s">
        <v>1039</v>
      </c>
      <c r="AC243" s="656" t="s">
        <v>593</v>
      </c>
      <c r="AD243" s="825">
        <v>2</v>
      </c>
      <c r="AE243" s="671"/>
      <c r="AF243" s="671"/>
      <c r="AG243" s="671"/>
      <c r="AH243" s="671"/>
      <c r="AI243" s="671"/>
      <c r="AJ243" s="671">
        <v>1</v>
      </c>
      <c r="AK243" s="671"/>
      <c r="AL243" s="671"/>
      <c r="AM243" s="671"/>
      <c r="AN243" s="671"/>
      <c r="AO243" s="671"/>
      <c r="AP243" s="671">
        <v>1</v>
      </c>
    </row>
    <row r="244" spans="2:42" s="727" customFormat="1" ht="66" customHeight="1" x14ac:dyDescent="0.25">
      <c r="B244" s="903"/>
      <c r="C244" s="774"/>
      <c r="D244" s="775"/>
      <c r="E244" s="775"/>
      <c r="F244" s="775"/>
      <c r="G244" s="775"/>
      <c r="H244" s="776"/>
      <c r="I244" s="776"/>
      <c r="J244" s="776"/>
      <c r="K244" s="776"/>
      <c r="L244" s="768" t="s">
        <v>2246</v>
      </c>
      <c r="M244" s="866"/>
      <c r="N244" s="867"/>
      <c r="O244" s="867"/>
      <c r="P244" s="867"/>
      <c r="Q244" s="868"/>
      <c r="R244" s="504" t="str">
        <f>'5-CONTROLES'!AB279</f>
        <v>Fuerte</v>
      </c>
      <c r="S244" s="504" t="str">
        <f>'5-CONTROLES'!AC279</f>
        <v>Fuerte</v>
      </c>
      <c r="T244" s="504" t="str">
        <f>'5-CONTROLES'!AD279</f>
        <v>Fuerte</v>
      </c>
      <c r="U244" s="775"/>
      <c r="V244" s="776"/>
      <c r="W244" s="776"/>
      <c r="X244" s="776"/>
      <c r="Y244" s="776"/>
      <c r="Z244" s="768" t="s">
        <v>2494</v>
      </c>
      <c r="AA244" s="665" t="s">
        <v>1857</v>
      </c>
      <c r="AB244" s="665" t="s">
        <v>924</v>
      </c>
      <c r="AC244" s="665" t="s">
        <v>816</v>
      </c>
      <c r="AD244" s="825">
        <v>3</v>
      </c>
      <c r="AE244" s="671">
        <v>1</v>
      </c>
      <c r="AF244" s="671"/>
      <c r="AG244" s="671"/>
      <c r="AH244" s="671"/>
      <c r="AI244" s="671"/>
      <c r="AJ244" s="671">
        <v>1</v>
      </c>
      <c r="AK244" s="671"/>
      <c r="AL244" s="671"/>
      <c r="AM244" s="671"/>
      <c r="AN244" s="671">
        <v>1</v>
      </c>
      <c r="AO244" s="671"/>
      <c r="AP244" s="671"/>
    </row>
    <row r="245" spans="2:42" s="727" customFormat="1" ht="81.75" customHeight="1" x14ac:dyDescent="0.25">
      <c r="B245" s="903"/>
      <c r="C245" s="774"/>
      <c r="D245" s="775"/>
      <c r="E245" s="775"/>
      <c r="F245" s="775"/>
      <c r="G245" s="775"/>
      <c r="H245" s="776"/>
      <c r="I245" s="776"/>
      <c r="J245" s="776"/>
      <c r="K245" s="776"/>
      <c r="L245" s="768" t="s">
        <v>2247</v>
      </c>
      <c r="M245" s="866"/>
      <c r="N245" s="867"/>
      <c r="O245" s="867"/>
      <c r="P245" s="867"/>
      <c r="Q245" s="868"/>
      <c r="R245" s="504" t="str">
        <f>'5-CONTROLES'!AB280</f>
        <v>Fuerte</v>
      </c>
      <c r="S245" s="504" t="str">
        <f>'5-CONTROLES'!AC280</f>
        <v>Fuerte</v>
      </c>
      <c r="T245" s="504" t="str">
        <f>'5-CONTROLES'!AD280</f>
        <v>Fuerte</v>
      </c>
      <c r="U245" s="775"/>
      <c r="V245" s="776"/>
      <c r="W245" s="776"/>
      <c r="X245" s="776"/>
      <c r="Y245" s="776"/>
      <c r="Z245" s="768" t="s">
        <v>2495</v>
      </c>
      <c r="AA245" s="665" t="s">
        <v>1854</v>
      </c>
      <c r="AB245" s="665" t="s">
        <v>925</v>
      </c>
      <c r="AC245" s="665" t="s">
        <v>816</v>
      </c>
      <c r="AD245" s="825">
        <v>3</v>
      </c>
      <c r="AE245" s="671">
        <v>1</v>
      </c>
      <c r="AF245" s="671"/>
      <c r="AG245" s="671"/>
      <c r="AH245" s="671"/>
      <c r="AI245" s="671"/>
      <c r="AJ245" s="671">
        <v>1</v>
      </c>
      <c r="AK245" s="671"/>
      <c r="AL245" s="671"/>
      <c r="AM245" s="671"/>
      <c r="AN245" s="671">
        <v>1</v>
      </c>
      <c r="AO245" s="671"/>
      <c r="AP245" s="671"/>
    </row>
    <row r="246" spans="2:42" s="727" customFormat="1" ht="46.5" customHeight="1" x14ac:dyDescent="0.25">
      <c r="B246" s="903"/>
      <c r="C246" s="774"/>
      <c r="D246" s="775"/>
      <c r="E246" s="775"/>
      <c r="F246" s="775"/>
      <c r="G246" s="775"/>
      <c r="H246" s="776"/>
      <c r="I246" s="776"/>
      <c r="J246" s="776"/>
      <c r="K246" s="776"/>
      <c r="L246" s="768" t="s">
        <v>2248</v>
      </c>
      <c r="M246" s="866"/>
      <c r="N246" s="867"/>
      <c r="O246" s="867"/>
      <c r="P246" s="867"/>
      <c r="Q246" s="868"/>
      <c r="R246" s="504" t="str">
        <f>'5-CONTROLES'!AB281</f>
        <v>Débil</v>
      </c>
      <c r="S246" s="504" t="str">
        <f>'5-CONTROLES'!AC281</f>
        <v>Débil</v>
      </c>
      <c r="T246" s="504" t="str">
        <f>'5-CONTROLES'!AD281</f>
        <v>Débil</v>
      </c>
      <c r="U246" s="775"/>
      <c r="V246" s="776"/>
      <c r="W246" s="776"/>
      <c r="X246" s="776"/>
      <c r="Y246" s="776"/>
      <c r="Z246" s="768" t="s">
        <v>2496</v>
      </c>
      <c r="AA246" s="656" t="s">
        <v>1981</v>
      </c>
      <c r="AB246" s="656" t="s">
        <v>1982</v>
      </c>
      <c r="AC246" s="656" t="s">
        <v>1198</v>
      </c>
      <c r="AD246" s="876">
        <v>2</v>
      </c>
      <c r="AE246" s="503"/>
      <c r="AF246" s="503"/>
      <c r="AG246" s="503">
        <v>1</v>
      </c>
      <c r="AH246" s="781"/>
      <c r="AI246" s="503"/>
      <c r="AJ246" s="503"/>
      <c r="AK246" s="503"/>
      <c r="AL246" s="503"/>
      <c r="AM246" s="503">
        <v>1</v>
      </c>
      <c r="AN246" s="503"/>
      <c r="AO246" s="503"/>
      <c r="AP246" s="503"/>
    </row>
    <row r="247" spans="2:42" s="727" customFormat="1" ht="42" customHeight="1" x14ac:dyDescent="0.25">
      <c r="B247" s="903"/>
      <c r="C247" s="774"/>
      <c r="D247" s="775"/>
      <c r="E247" s="775"/>
      <c r="F247" s="775"/>
      <c r="G247" s="775"/>
      <c r="H247" s="776"/>
      <c r="I247" s="776"/>
      <c r="J247" s="776"/>
      <c r="K247" s="776"/>
      <c r="L247" s="765" t="s">
        <v>2249</v>
      </c>
      <c r="M247" s="866"/>
      <c r="N247" s="867"/>
      <c r="O247" s="867"/>
      <c r="P247" s="867"/>
      <c r="Q247" s="868"/>
      <c r="R247" s="504" t="str">
        <f>'5-CONTROLES'!AB282</f>
        <v>Moderado</v>
      </c>
      <c r="S247" s="504" t="str">
        <f>'5-CONTROLES'!AC282</f>
        <v>Fuerte</v>
      </c>
      <c r="T247" s="504" t="str">
        <f>'5-CONTROLES'!AD282</f>
        <v>Moderado</v>
      </c>
      <c r="U247" s="775"/>
      <c r="V247" s="776"/>
      <c r="W247" s="776"/>
      <c r="X247" s="776"/>
      <c r="Y247" s="776"/>
      <c r="Z247" s="768" t="s">
        <v>2497</v>
      </c>
      <c r="AA247" s="666" t="s">
        <v>1858</v>
      </c>
      <c r="AB247" s="666" t="s">
        <v>1859</v>
      </c>
      <c r="AC247" s="667" t="s">
        <v>816</v>
      </c>
      <c r="AD247" s="876">
        <v>2</v>
      </c>
      <c r="AE247" s="517">
        <v>1</v>
      </c>
      <c r="AF247" s="517"/>
      <c r="AG247" s="517"/>
      <c r="AH247" s="798"/>
      <c r="AI247" s="517"/>
      <c r="AJ247" s="517"/>
      <c r="AK247" s="517">
        <v>1</v>
      </c>
      <c r="AL247" s="503"/>
      <c r="AM247" s="503"/>
      <c r="AN247" s="503"/>
      <c r="AO247" s="503"/>
      <c r="AP247" s="503"/>
    </row>
    <row r="248" spans="2:42" s="727" customFormat="1" ht="58.5" customHeight="1" x14ac:dyDescent="0.25">
      <c r="B248" s="903"/>
      <c r="C248" s="774"/>
      <c r="D248" s="775"/>
      <c r="E248" s="775"/>
      <c r="F248" s="775"/>
      <c r="G248" s="775"/>
      <c r="H248" s="776"/>
      <c r="I248" s="776"/>
      <c r="J248" s="776"/>
      <c r="K248" s="776"/>
      <c r="L248" s="788"/>
      <c r="M248" s="866"/>
      <c r="N248" s="867"/>
      <c r="O248" s="867"/>
      <c r="P248" s="867"/>
      <c r="Q248" s="868"/>
      <c r="R248" s="504" t="str">
        <f>'5-CONTROLES'!AB283</f>
        <v>Débil</v>
      </c>
      <c r="S248" s="504">
        <f>'5-CONTROLES'!AC283</f>
        <v>0</v>
      </c>
      <c r="T248" s="504" t="str">
        <f>'5-CONTROLES'!AD283</f>
        <v>Débil</v>
      </c>
      <c r="U248" s="775"/>
      <c r="V248" s="776"/>
      <c r="W248" s="776"/>
      <c r="X248" s="776"/>
      <c r="Y248" s="776"/>
      <c r="Z248" s="765" t="s">
        <v>2498</v>
      </c>
      <c r="AA248" s="913" t="s">
        <v>1093</v>
      </c>
      <c r="AB248" s="785" t="s">
        <v>840</v>
      </c>
      <c r="AC248" s="785" t="s">
        <v>1094</v>
      </c>
      <c r="AD248" s="914">
        <v>4</v>
      </c>
      <c r="AE248" s="451"/>
      <c r="AF248" s="451"/>
      <c r="AG248" s="451">
        <v>1</v>
      </c>
      <c r="AH248" s="894"/>
      <c r="AI248" s="451"/>
      <c r="AJ248" s="451">
        <v>1</v>
      </c>
      <c r="AK248" s="894"/>
      <c r="AL248" s="894"/>
      <c r="AM248" s="451">
        <v>1</v>
      </c>
      <c r="AN248" s="451"/>
      <c r="AO248" s="451"/>
      <c r="AP248" s="894">
        <v>1</v>
      </c>
    </row>
    <row r="249" spans="2:42" s="727" customFormat="1" ht="48" customHeight="1" x14ac:dyDescent="0.25">
      <c r="B249" s="903"/>
      <c r="C249" s="774"/>
      <c r="D249" s="775"/>
      <c r="E249" s="775"/>
      <c r="F249" s="775"/>
      <c r="G249" s="775"/>
      <c r="H249" s="776"/>
      <c r="I249" s="776"/>
      <c r="J249" s="776"/>
      <c r="K249" s="776"/>
      <c r="L249" s="768" t="s">
        <v>2250</v>
      </c>
      <c r="M249" s="866"/>
      <c r="N249" s="867"/>
      <c r="O249" s="867"/>
      <c r="P249" s="867"/>
      <c r="Q249" s="868"/>
      <c r="R249" s="504" t="str">
        <f>'5-CONTROLES'!AB284</f>
        <v>Fuerte</v>
      </c>
      <c r="S249" s="504" t="str">
        <f>'5-CONTROLES'!AC284</f>
        <v>Fuerte</v>
      </c>
      <c r="T249" s="504" t="str">
        <f>'5-CONTROLES'!AD284</f>
        <v>Fuerte</v>
      </c>
      <c r="U249" s="775"/>
      <c r="V249" s="776"/>
      <c r="W249" s="776"/>
      <c r="X249" s="776"/>
      <c r="Y249" s="776"/>
      <c r="Z249" s="788"/>
      <c r="AA249" s="789"/>
      <c r="AB249" s="789"/>
      <c r="AC249" s="789"/>
      <c r="AD249" s="915"/>
      <c r="AE249" s="155"/>
      <c r="AF249" s="155"/>
      <c r="AG249" s="155"/>
      <c r="AH249" s="896"/>
      <c r="AI249" s="155"/>
      <c r="AJ249" s="155"/>
      <c r="AK249" s="896"/>
      <c r="AL249" s="896"/>
      <c r="AM249" s="155"/>
      <c r="AN249" s="155"/>
      <c r="AO249" s="155"/>
      <c r="AP249" s="896"/>
    </row>
    <row r="250" spans="2:42" s="727" customFormat="1" ht="63" customHeight="1" x14ac:dyDescent="0.25">
      <c r="B250" s="903"/>
      <c r="C250" s="774"/>
      <c r="D250" s="775"/>
      <c r="E250" s="775"/>
      <c r="F250" s="775"/>
      <c r="G250" s="775"/>
      <c r="H250" s="776"/>
      <c r="I250" s="776"/>
      <c r="J250" s="776"/>
      <c r="K250" s="776"/>
      <c r="L250" s="768" t="s">
        <v>2251</v>
      </c>
      <c r="M250" s="866"/>
      <c r="N250" s="867"/>
      <c r="O250" s="867"/>
      <c r="P250" s="867"/>
      <c r="Q250" s="868"/>
      <c r="R250" s="504" t="str">
        <f>'5-CONTROLES'!AB285</f>
        <v>Fuerte</v>
      </c>
      <c r="S250" s="504" t="str">
        <f>'5-CONTROLES'!AC285</f>
        <v>Fuerte</v>
      </c>
      <c r="T250" s="504" t="str">
        <f>'5-CONTROLES'!AD285</f>
        <v>Fuerte</v>
      </c>
      <c r="U250" s="775"/>
      <c r="V250" s="776"/>
      <c r="W250" s="776"/>
      <c r="X250" s="776"/>
      <c r="Y250" s="776"/>
      <c r="Z250" s="768" t="s">
        <v>2499</v>
      </c>
      <c r="AA250" s="666" t="s">
        <v>1860</v>
      </c>
      <c r="AB250" s="656" t="s">
        <v>842</v>
      </c>
      <c r="AC250" s="656" t="s">
        <v>1174</v>
      </c>
      <c r="AD250" s="825">
        <v>12</v>
      </c>
      <c r="AE250" s="503">
        <v>1</v>
      </c>
      <c r="AF250" s="503">
        <v>1</v>
      </c>
      <c r="AG250" s="503">
        <v>1</v>
      </c>
      <c r="AH250" s="503">
        <v>1</v>
      </c>
      <c r="AI250" s="503">
        <v>1</v>
      </c>
      <c r="AJ250" s="503">
        <v>1</v>
      </c>
      <c r="AK250" s="503">
        <v>1</v>
      </c>
      <c r="AL250" s="503">
        <v>1</v>
      </c>
      <c r="AM250" s="503">
        <v>1</v>
      </c>
      <c r="AN250" s="503">
        <v>1</v>
      </c>
      <c r="AO250" s="503">
        <v>1</v>
      </c>
      <c r="AP250" s="503">
        <v>1</v>
      </c>
    </row>
    <row r="251" spans="2:42" s="727" customFormat="1" ht="58.5" customHeight="1" x14ac:dyDescent="0.25">
      <c r="B251" s="903"/>
      <c r="C251" s="774"/>
      <c r="D251" s="775"/>
      <c r="E251" s="775"/>
      <c r="F251" s="775"/>
      <c r="G251" s="775"/>
      <c r="H251" s="776"/>
      <c r="I251" s="776"/>
      <c r="J251" s="776"/>
      <c r="K251" s="776"/>
      <c r="L251" s="768" t="s">
        <v>2252</v>
      </c>
      <c r="M251" s="866"/>
      <c r="N251" s="867"/>
      <c r="O251" s="867"/>
      <c r="P251" s="867"/>
      <c r="Q251" s="868"/>
      <c r="R251" s="504" t="str">
        <f>'5-CONTROLES'!AB286</f>
        <v>Fuerte</v>
      </c>
      <c r="S251" s="504" t="str">
        <f>'5-CONTROLES'!AC286</f>
        <v>Fuerte</v>
      </c>
      <c r="T251" s="504" t="str">
        <f>'5-CONTROLES'!AD286</f>
        <v>Fuerte</v>
      </c>
      <c r="U251" s="775"/>
      <c r="V251" s="776"/>
      <c r="W251" s="776"/>
      <c r="X251" s="776"/>
      <c r="Y251" s="776"/>
      <c r="Z251" s="768" t="s">
        <v>2500</v>
      </c>
      <c r="AA251" s="665" t="s">
        <v>819</v>
      </c>
      <c r="AB251" s="665" t="s">
        <v>598</v>
      </c>
      <c r="AC251" s="665" t="s">
        <v>820</v>
      </c>
      <c r="AD251" s="825">
        <v>1</v>
      </c>
      <c r="AE251" s="671"/>
      <c r="AF251" s="671"/>
      <c r="AG251" s="671">
        <v>1</v>
      </c>
      <c r="AH251" s="671"/>
      <c r="AI251" s="671"/>
      <c r="AJ251" s="671"/>
      <c r="AK251" s="671"/>
      <c r="AL251" s="671"/>
      <c r="AM251" s="671"/>
      <c r="AN251" s="671"/>
      <c r="AO251" s="671"/>
      <c r="AP251" s="671"/>
    </row>
    <row r="252" spans="2:42" s="727" customFormat="1" ht="52.5" customHeight="1" x14ac:dyDescent="0.25">
      <c r="B252" s="903"/>
      <c r="C252" s="774"/>
      <c r="D252" s="775"/>
      <c r="E252" s="775"/>
      <c r="F252" s="775"/>
      <c r="G252" s="775"/>
      <c r="H252" s="776"/>
      <c r="I252" s="776"/>
      <c r="J252" s="776"/>
      <c r="K252" s="776"/>
      <c r="L252" s="768" t="s">
        <v>2253</v>
      </c>
      <c r="M252" s="866"/>
      <c r="N252" s="867"/>
      <c r="O252" s="867"/>
      <c r="P252" s="867"/>
      <c r="Q252" s="868"/>
      <c r="R252" s="504" t="str">
        <f>'5-CONTROLES'!AB287</f>
        <v>Fuerte</v>
      </c>
      <c r="S252" s="504" t="str">
        <f>'5-CONTROLES'!AC287</f>
        <v>Fuerte</v>
      </c>
      <c r="T252" s="504" t="str">
        <f>'5-CONTROLES'!AD287</f>
        <v>Fuerte</v>
      </c>
      <c r="U252" s="775"/>
      <c r="V252" s="776"/>
      <c r="W252" s="776"/>
      <c r="X252" s="776"/>
      <c r="Y252" s="776"/>
      <c r="Z252" s="768" t="s">
        <v>2501</v>
      </c>
      <c r="AA252" s="665" t="s">
        <v>821</v>
      </c>
      <c r="AB252" s="665" t="s">
        <v>598</v>
      </c>
      <c r="AC252" s="665" t="s">
        <v>820</v>
      </c>
      <c r="AD252" s="825">
        <v>1</v>
      </c>
      <c r="AE252" s="671"/>
      <c r="AF252" s="671"/>
      <c r="AG252" s="671"/>
      <c r="AH252" s="671"/>
      <c r="AI252" s="671"/>
      <c r="AJ252" s="671"/>
      <c r="AK252" s="671"/>
      <c r="AL252" s="671">
        <v>1</v>
      </c>
      <c r="AM252" s="671"/>
      <c r="AN252" s="671"/>
      <c r="AO252" s="671"/>
      <c r="AP252" s="671"/>
    </row>
    <row r="253" spans="2:42" s="727" customFormat="1" ht="54" customHeight="1" x14ac:dyDescent="0.25">
      <c r="B253" s="903"/>
      <c r="C253" s="774"/>
      <c r="D253" s="775"/>
      <c r="E253" s="775"/>
      <c r="F253" s="775"/>
      <c r="G253" s="775"/>
      <c r="H253" s="776"/>
      <c r="I253" s="776"/>
      <c r="J253" s="776"/>
      <c r="K253" s="776"/>
      <c r="L253" s="768" t="s">
        <v>2254</v>
      </c>
      <c r="M253" s="866"/>
      <c r="N253" s="867"/>
      <c r="O253" s="867"/>
      <c r="P253" s="867"/>
      <c r="Q253" s="868"/>
      <c r="R253" s="504" t="str">
        <f>'5-CONTROLES'!AB288</f>
        <v>Fuerte</v>
      </c>
      <c r="S253" s="504" t="str">
        <f>'5-CONTROLES'!AC288</f>
        <v>Fuerte</v>
      </c>
      <c r="T253" s="504" t="str">
        <f>'5-CONTROLES'!AD288</f>
        <v>Fuerte</v>
      </c>
      <c r="U253" s="775"/>
      <c r="V253" s="776"/>
      <c r="W253" s="776"/>
      <c r="X253" s="776"/>
      <c r="Y253" s="776"/>
      <c r="Z253" s="768" t="s">
        <v>2502</v>
      </c>
      <c r="AA253" s="656" t="s">
        <v>1861</v>
      </c>
      <c r="AB253" s="656" t="s">
        <v>843</v>
      </c>
      <c r="AC253" s="656" t="s">
        <v>1198</v>
      </c>
      <c r="AD253" s="782">
        <v>3</v>
      </c>
      <c r="AE253" s="503">
        <v>1</v>
      </c>
      <c r="AF253" s="503"/>
      <c r="AG253" s="503"/>
      <c r="AH253" s="781"/>
      <c r="AI253" s="503"/>
      <c r="AJ253" s="503">
        <v>1</v>
      </c>
      <c r="AK253" s="503"/>
      <c r="AL253" s="503"/>
      <c r="AM253" s="503"/>
      <c r="AN253" s="503">
        <v>1</v>
      </c>
      <c r="AO253" s="503"/>
      <c r="AP253" s="503"/>
    </row>
    <row r="254" spans="2:42" s="727" customFormat="1" ht="45" customHeight="1" x14ac:dyDescent="0.25">
      <c r="B254" s="903"/>
      <c r="C254" s="774"/>
      <c r="D254" s="775"/>
      <c r="E254" s="775"/>
      <c r="F254" s="806"/>
      <c r="G254" s="806"/>
      <c r="H254" s="776"/>
      <c r="I254" s="776"/>
      <c r="J254" s="776"/>
      <c r="K254" s="776"/>
      <c r="L254" s="768" t="s">
        <v>2255</v>
      </c>
      <c r="M254" s="866"/>
      <c r="N254" s="867"/>
      <c r="O254" s="867"/>
      <c r="P254" s="867"/>
      <c r="Q254" s="868"/>
      <c r="R254" s="504" t="str">
        <f>'5-CONTROLES'!AB289</f>
        <v>Fuerte</v>
      </c>
      <c r="S254" s="504" t="str">
        <f>'5-CONTROLES'!AC289</f>
        <v>Fuerte</v>
      </c>
      <c r="T254" s="504" t="str">
        <f>'5-CONTROLES'!AD289</f>
        <v>Fuerte</v>
      </c>
      <c r="U254" s="775"/>
      <c r="V254" s="776"/>
      <c r="W254" s="776"/>
      <c r="X254" s="776"/>
      <c r="Y254" s="776"/>
      <c r="Z254" s="768" t="s">
        <v>2503</v>
      </c>
      <c r="AA254" s="666" t="s">
        <v>1956</v>
      </c>
      <c r="AB254" s="656" t="s">
        <v>844</v>
      </c>
      <c r="AC254" s="628" t="s">
        <v>1957</v>
      </c>
      <c r="AD254" s="671">
        <v>1</v>
      </c>
      <c r="AE254" s="628"/>
      <c r="AF254" s="628"/>
      <c r="AG254" s="628"/>
      <c r="AH254" s="795"/>
      <c r="AI254" s="628">
        <v>1</v>
      </c>
      <c r="AJ254" s="503"/>
      <c r="AK254" s="503"/>
      <c r="AL254" s="503"/>
      <c r="AM254" s="503"/>
      <c r="AN254" s="503"/>
      <c r="AO254" s="503"/>
      <c r="AP254" s="503"/>
    </row>
    <row r="255" spans="2:42" s="727" customFormat="1" ht="61.5" customHeight="1" x14ac:dyDescent="0.25">
      <c r="B255" s="903"/>
      <c r="C255" s="774"/>
      <c r="D255" s="775"/>
      <c r="E255" s="775"/>
      <c r="F255" s="766" t="str">
        <f>'3-IDENTIFICACIÓN DEL RIESGO'!H95</f>
        <v>Sobornos</v>
      </c>
      <c r="G255" s="766" t="str">
        <f>'3-IDENTIFICACIÓN DEL RIESGO'!L95</f>
        <v xml:space="preserve">2. Caducidad de la potestad administrativa sancionatoria </v>
      </c>
      <c r="H255" s="776"/>
      <c r="I255" s="776"/>
      <c r="J255" s="776"/>
      <c r="K255" s="776"/>
      <c r="L255" s="768" t="s">
        <v>2256</v>
      </c>
      <c r="M255" s="866"/>
      <c r="N255" s="867"/>
      <c r="O255" s="867"/>
      <c r="P255" s="867"/>
      <c r="Q255" s="868"/>
      <c r="R255" s="504" t="str">
        <f>'5-CONTROLES'!AB290</f>
        <v>Fuerte</v>
      </c>
      <c r="S255" s="504" t="str">
        <f>'5-CONTROLES'!AC290</f>
        <v>Débil</v>
      </c>
      <c r="T255" s="504" t="str">
        <f>'5-CONTROLES'!AD290</f>
        <v>Débil</v>
      </c>
      <c r="U255" s="775"/>
      <c r="V255" s="776"/>
      <c r="W255" s="776"/>
      <c r="X255" s="776"/>
      <c r="Y255" s="776"/>
      <c r="Z255" s="768" t="s">
        <v>2504</v>
      </c>
      <c r="AA255" s="666" t="s">
        <v>1016</v>
      </c>
      <c r="AB255" s="656" t="s">
        <v>863</v>
      </c>
      <c r="AC255" s="656" t="s">
        <v>1004</v>
      </c>
      <c r="AD255" s="782">
        <v>4</v>
      </c>
      <c r="AE255" s="503"/>
      <c r="AF255" s="503"/>
      <c r="AG255" s="503">
        <v>1</v>
      </c>
      <c r="AH255" s="781"/>
      <c r="AI255" s="503"/>
      <c r="AJ255" s="503">
        <v>1</v>
      </c>
      <c r="AK255" s="503"/>
      <c r="AL255" s="503"/>
      <c r="AM255" s="503">
        <v>1</v>
      </c>
      <c r="AN255" s="503"/>
      <c r="AO255" s="503"/>
      <c r="AP255" s="503">
        <v>1</v>
      </c>
    </row>
    <row r="256" spans="2:42" s="727" customFormat="1" ht="75" customHeight="1" x14ac:dyDescent="0.25">
      <c r="B256" s="903"/>
      <c r="C256" s="774"/>
      <c r="D256" s="775"/>
      <c r="E256" s="775"/>
      <c r="F256" s="775"/>
      <c r="G256" s="775"/>
      <c r="H256" s="776"/>
      <c r="I256" s="776"/>
      <c r="J256" s="776"/>
      <c r="K256" s="776"/>
      <c r="L256" s="768" t="s">
        <v>2257</v>
      </c>
      <c r="M256" s="866"/>
      <c r="N256" s="867"/>
      <c r="O256" s="867"/>
      <c r="P256" s="867"/>
      <c r="Q256" s="868"/>
      <c r="R256" s="504" t="str">
        <f>'5-CONTROLES'!AB291</f>
        <v>Fuerte</v>
      </c>
      <c r="S256" s="504" t="str">
        <f>'5-CONTROLES'!AC291</f>
        <v>Fuerte</v>
      </c>
      <c r="T256" s="504" t="str">
        <f>'5-CONTROLES'!AD291</f>
        <v>Fuerte</v>
      </c>
      <c r="U256" s="775"/>
      <c r="V256" s="776"/>
      <c r="W256" s="776"/>
      <c r="X256" s="776"/>
      <c r="Y256" s="776"/>
      <c r="Z256" s="768" t="s">
        <v>2505</v>
      </c>
      <c r="AA256" s="666" t="s">
        <v>1862</v>
      </c>
      <c r="AB256" s="656" t="s">
        <v>1863</v>
      </c>
      <c r="AC256" s="666" t="s">
        <v>1139</v>
      </c>
      <c r="AD256" s="782">
        <v>4</v>
      </c>
      <c r="AE256" s="503"/>
      <c r="AF256" s="503"/>
      <c r="AG256" s="503">
        <v>1</v>
      </c>
      <c r="AH256" s="781"/>
      <c r="AI256" s="503"/>
      <c r="AJ256" s="503">
        <v>1</v>
      </c>
      <c r="AK256" s="503"/>
      <c r="AL256" s="503"/>
      <c r="AM256" s="503">
        <v>1</v>
      </c>
      <c r="AN256" s="503"/>
      <c r="AO256" s="503"/>
      <c r="AP256" s="503">
        <v>1</v>
      </c>
    </row>
    <row r="257" spans="2:42" s="727" customFormat="1" ht="59.25" customHeight="1" x14ac:dyDescent="0.25">
      <c r="B257" s="903"/>
      <c r="C257" s="774"/>
      <c r="D257" s="775"/>
      <c r="E257" s="775"/>
      <c r="F257" s="775"/>
      <c r="G257" s="775"/>
      <c r="H257" s="776"/>
      <c r="I257" s="776"/>
      <c r="J257" s="776"/>
      <c r="K257" s="776"/>
      <c r="L257" s="768" t="s">
        <v>2258</v>
      </c>
      <c r="M257" s="866"/>
      <c r="N257" s="867"/>
      <c r="O257" s="867"/>
      <c r="P257" s="867"/>
      <c r="Q257" s="868"/>
      <c r="R257" s="504" t="str">
        <f>'5-CONTROLES'!AB292</f>
        <v>Fuerte</v>
      </c>
      <c r="S257" s="504" t="str">
        <f>'5-CONTROLES'!AC292</f>
        <v>Fuerte</v>
      </c>
      <c r="T257" s="504" t="str">
        <f>'5-CONTROLES'!AD292</f>
        <v>Fuerte</v>
      </c>
      <c r="U257" s="775"/>
      <c r="V257" s="776"/>
      <c r="W257" s="776"/>
      <c r="X257" s="776"/>
      <c r="Y257" s="776"/>
      <c r="Z257" s="768" t="s">
        <v>2506</v>
      </c>
      <c r="AA257" s="665" t="s">
        <v>961</v>
      </c>
      <c r="AB257" s="665" t="s">
        <v>662</v>
      </c>
      <c r="AC257" s="665" t="s">
        <v>962</v>
      </c>
      <c r="AD257" s="842">
        <v>0.7</v>
      </c>
      <c r="AE257" s="671"/>
      <c r="AF257" s="671"/>
      <c r="AG257" s="671"/>
      <c r="AH257" s="671"/>
      <c r="AI257" s="843">
        <v>0.2</v>
      </c>
      <c r="AJ257" s="671"/>
      <c r="AK257" s="843">
        <v>0.3</v>
      </c>
      <c r="AL257" s="671"/>
      <c r="AM257" s="843">
        <v>0.1</v>
      </c>
      <c r="AN257" s="671"/>
      <c r="AO257" s="843">
        <v>0.1</v>
      </c>
      <c r="AP257" s="503"/>
    </row>
    <row r="258" spans="2:42" s="727" customFormat="1" ht="73.5" customHeight="1" x14ac:dyDescent="0.25">
      <c r="B258" s="903"/>
      <c r="C258" s="774"/>
      <c r="D258" s="775"/>
      <c r="E258" s="775"/>
      <c r="F258" s="775"/>
      <c r="G258" s="775"/>
      <c r="H258" s="776"/>
      <c r="I258" s="776"/>
      <c r="J258" s="776"/>
      <c r="K258" s="776"/>
      <c r="L258" s="768" t="s">
        <v>2259</v>
      </c>
      <c r="M258" s="866"/>
      <c r="N258" s="867"/>
      <c r="O258" s="867"/>
      <c r="P258" s="867"/>
      <c r="Q258" s="868"/>
      <c r="R258" s="504" t="str">
        <f>'5-CONTROLES'!AB293</f>
        <v>Fuerte</v>
      </c>
      <c r="S258" s="504" t="str">
        <f>'5-CONTROLES'!AC293</f>
        <v>Fuerte</v>
      </c>
      <c r="T258" s="504" t="str">
        <f>'5-CONTROLES'!AD293</f>
        <v>Fuerte</v>
      </c>
      <c r="U258" s="775"/>
      <c r="V258" s="776"/>
      <c r="W258" s="776"/>
      <c r="X258" s="776"/>
      <c r="Y258" s="776"/>
      <c r="Z258" s="768" t="s">
        <v>2507</v>
      </c>
      <c r="AA258" s="656" t="s">
        <v>1864</v>
      </c>
      <c r="AB258" s="656" t="s">
        <v>846</v>
      </c>
      <c r="AC258" s="656" t="s">
        <v>596</v>
      </c>
      <c r="AD258" s="793">
        <v>1</v>
      </c>
      <c r="AE258" s="503"/>
      <c r="AF258" s="781">
        <v>0.2</v>
      </c>
      <c r="AG258" s="503"/>
      <c r="AH258" s="781">
        <v>0.2</v>
      </c>
      <c r="AI258" s="503"/>
      <c r="AJ258" s="503"/>
      <c r="AK258" s="781">
        <v>0.2</v>
      </c>
      <c r="AL258" s="503"/>
      <c r="AM258" s="781">
        <v>0.2</v>
      </c>
      <c r="AN258" s="503"/>
      <c r="AO258" s="781">
        <v>0.2</v>
      </c>
      <c r="AP258" s="503"/>
    </row>
    <row r="259" spans="2:42" s="727" customFormat="1" ht="52.5" customHeight="1" x14ac:dyDescent="0.25">
      <c r="B259" s="903"/>
      <c r="C259" s="774"/>
      <c r="D259" s="775"/>
      <c r="E259" s="775"/>
      <c r="F259" s="775"/>
      <c r="G259" s="775"/>
      <c r="H259" s="776"/>
      <c r="I259" s="776"/>
      <c r="J259" s="776"/>
      <c r="K259" s="776"/>
      <c r="L259" s="768" t="s">
        <v>2260</v>
      </c>
      <c r="M259" s="866"/>
      <c r="N259" s="867"/>
      <c r="O259" s="867"/>
      <c r="P259" s="867"/>
      <c r="Q259" s="868"/>
      <c r="R259" s="504" t="str">
        <f>'5-CONTROLES'!AB294</f>
        <v>Débil</v>
      </c>
      <c r="S259" s="504" t="str">
        <f>'5-CONTROLES'!AC294</f>
        <v>Débil</v>
      </c>
      <c r="T259" s="504" t="str">
        <f>'5-CONTROLES'!AD294</f>
        <v>Débil</v>
      </c>
      <c r="U259" s="775"/>
      <c r="V259" s="776"/>
      <c r="W259" s="776"/>
      <c r="X259" s="776"/>
      <c r="Y259" s="776"/>
      <c r="Z259" s="768" t="s">
        <v>2508</v>
      </c>
      <c r="AA259" s="656" t="s">
        <v>1865</v>
      </c>
      <c r="AB259" s="656" t="s">
        <v>847</v>
      </c>
      <c r="AC259" s="656" t="s">
        <v>1221</v>
      </c>
      <c r="AD259" s="782">
        <v>3</v>
      </c>
      <c r="AE259" s="503"/>
      <c r="AF259" s="503"/>
      <c r="AG259" s="503"/>
      <c r="AH259" s="503">
        <v>1</v>
      </c>
      <c r="AI259" s="503"/>
      <c r="AJ259" s="503"/>
      <c r="AK259" s="503"/>
      <c r="AL259" s="503">
        <v>1</v>
      </c>
      <c r="AM259" s="503"/>
      <c r="AN259" s="503"/>
      <c r="AO259" s="503"/>
      <c r="AP259" s="503">
        <v>1</v>
      </c>
    </row>
    <row r="260" spans="2:42" s="727" customFormat="1" ht="66" customHeight="1" x14ac:dyDescent="0.25">
      <c r="B260" s="903"/>
      <c r="C260" s="774"/>
      <c r="D260" s="775"/>
      <c r="E260" s="775"/>
      <c r="F260" s="775"/>
      <c r="G260" s="775"/>
      <c r="H260" s="776"/>
      <c r="I260" s="776"/>
      <c r="J260" s="776"/>
      <c r="K260" s="776"/>
      <c r="L260" s="768" t="s">
        <v>2261</v>
      </c>
      <c r="M260" s="866"/>
      <c r="N260" s="867"/>
      <c r="O260" s="867"/>
      <c r="P260" s="867"/>
      <c r="Q260" s="868"/>
      <c r="R260" s="504" t="str">
        <f>'5-CONTROLES'!AB295</f>
        <v>Fuerte</v>
      </c>
      <c r="S260" s="504" t="str">
        <f>'5-CONTROLES'!AC295</f>
        <v>Débil</v>
      </c>
      <c r="T260" s="504" t="str">
        <f>'5-CONTROLES'!AD295</f>
        <v>Débil</v>
      </c>
      <c r="U260" s="775"/>
      <c r="V260" s="776"/>
      <c r="W260" s="776"/>
      <c r="X260" s="776"/>
      <c r="Y260" s="776"/>
      <c r="Z260" s="768" t="s">
        <v>2509</v>
      </c>
      <c r="AA260" s="666" t="s">
        <v>819</v>
      </c>
      <c r="AB260" s="656" t="s">
        <v>848</v>
      </c>
      <c r="AC260" s="656" t="s">
        <v>1011</v>
      </c>
      <c r="AD260" s="780">
        <v>1</v>
      </c>
      <c r="AE260" s="503"/>
      <c r="AF260" s="503"/>
      <c r="AG260" s="503"/>
      <c r="AH260" s="781"/>
      <c r="AI260" s="503"/>
      <c r="AJ260" s="503"/>
      <c r="AK260" s="503"/>
      <c r="AL260" s="503"/>
      <c r="AM260" s="503"/>
      <c r="AN260" s="503"/>
      <c r="AO260" s="503"/>
      <c r="AP260" s="503">
        <v>1</v>
      </c>
    </row>
    <row r="261" spans="2:42" s="727" customFormat="1" ht="52.5" customHeight="1" x14ac:dyDescent="0.25">
      <c r="B261" s="903"/>
      <c r="C261" s="774"/>
      <c r="D261" s="775"/>
      <c r="E261" s="775"/>
      <c r="F261" s="775"/>
      <c r="G261" s="775"/>
      <c r="H261" s="776"/>
      <c r="I261" s="776"/>
      <c r="J261" s="776"/>
      <c r="K261" s="776"/>
      <c r="L261" s="768" t="s">
        <v>2262</v>
      </c>
      <c r="M261" s="866"/>
      <c r="N261" s="867"/>
      <c r="O261" s="867"/>
      <c r="P261" s="867"/>
      <c r="Q261" s="868"/>
      <c r="R261" s="504" t="str">
        <f>'5-CONTROLES'!AB296</f>
        <v>Moderado</v>
      </c>
      <c r="S261" s="504" t="str">
        <f>'5-CONTROLES'!AC296</f>
        <v>Fuerte</v>
      </c>
      <c r="T261" s="504" t="str">
        <f>'5-CONTROLES'!AD296</f>
        <v>Moderado</v>
      </c>
      <c r="U261" s="775"/>
      <c r="V261" s="776"/>
      <c r="W261" s="776"/>
      <c r="X261" s="776"/>
      <c r="Y261" s="776"/>
      <c r="Z261" s="768" t="s">
        <v>2510</v>
      </c>
      <c r="AA261" s="683" t="s">
        <v>1899</v>
      </c>
      <c r="AB261" s="656" t="s">
        <v>849</v>
      </c>
      <c r="AC261" s="628" t="s">
        <v>1900</v>
      </c>
      <c r="AD261" s="825">
        <v>2</v>
      </c>
      <c r="AE261" s="628"/>
      <c r="AF261" s="628"/>
      <c r="AG261" s="628">
        <v>1</v>
      </c>
      <c r="AH261" s="795"/>
      <c r="AI261" s="628"/>
      <c r="AJ261" s="628"/>
      <c r="AK261" s="628"/>
      <c r="AL261" s="628"/>
      <c r="AM261" s="628">
        <v>1</v>
      </c>
      <c r="AN261" s="503"/>
      <c r="AO261" s="503"/>
      <c r="AP261" s="503"/>
    </row>
    <row r="262" spans="2:42" s="727" customFormat="1" ht="57" customHeight="1" x14ac:dyDescent="0.25">
      <c r="B262" s="903"/>
      <c r="C262" s="774"/>
      <c r="D262" s="775"/>
      <c r="E262" s="775"/>
      <c r="F262" s="775"/>
      <c r="G262" s="775"/>
      <c r="H262" s="776"/>
      <c r="I262" s="776"/>
      <c r="J262" s="776"/>
      <c r="K262" s="776"/>
      <c r="L262" s="768" t="s">
        <v>2263</v>
      </c>
      <c r="M262" s="866"/>
      <c r="N262" s="867"/>
      <c r="O262" s="867"/>
      <c r="P262" s="867"/>
      <c r="Q262" s="868"/>
      <c r="R262" s="504" t="str">
        <f>'5-CONTROLES'!AB297</f>
        <v>Fuerte</v>
      </c>
      <c r="S262" s="504" t="str">
        <f>'5-CONTROLES'!AC297</f>
        <v>Fuerte</v>
      </c>
      <c r="T262" s="504" t="str">
        <f>'5-CONTROLES'!AD297</f>
        <v>Fuerte</v>
      </c>
      <c r="U262" s="775"/>
      <c r="V262" s="776"/>
      <c r="W262" s="776"/>
      <c r="X262" s="776"/>
      <c r="Y262" s="776"/>
      <c r="Z262" s="768" t="s">
        <v>2511</v>
      </c>
      <c r="AA262" s="666" t="s">
        <v>1076</v>
      </c>
      <c r="AB262" s="666" t="s">
        <v>1077</v>
      </c>
      <c r="AC262" s="666" t="s">
        <v>1078</v>
      </c>
      <c r="AD262" s="797">
        <v>2</v>
      </c>
      <c r="AE262" s="517"/>
      <c r="AF262" s="517"/>
      <c r="AG262" s="517">
        <v>1</v>
      </c>
      <c r="AH262" s="798"/>
      <c r="AI262" s="517"/>
      <c r="AJ262" s="517"/>
      <c r="AK262" s="517"/>
      <c r="AL262" s="517"/>
      <c r="AM262" s="517"/>
      <c r="AN262" s="517"/>
      <c r="AO262" s="517"/>
      <c r="AP262" s="517">
        <v>1</v>
      </c>
    </row>
    <row r="263" spans="2:42" s="727" customFormat="1" ht="48" customHeight="1" x14ac:dyDescent="0.25">
      <c r="B263" s="903"/>
      <c r="C263" s="774"/>
      <c r="D263" s="775"/>
      <c r="E263" s="775"/>
      <c r="F263" s="775"/>
      <c r="G263" s="775"/>
      <c r="H263" s="776"/>
      <c r="I263" s="776"/>
      <c r="J263" s="776"/>
      <c r="K263" s="776"/>
      <c r="L263" s="768" t="s">
        <v>2264</v>
      </c>
      <c r="M263" s="866"/>
      <c r="N263" s="867"/>
      <c r="O263" s="867"/>
      <c r="P263" s="867"/>
      <c r="Q263" s="868"/>
      <c r="R263" s="504" t="str">
        <f>'5-CONTROLES'!AB298</f>
        <v>Fuerte</v>
      </c>
      <c r="S263" s="504" t="str">
        <f>'5-CONTROLES'!AC298</f>
        <v>Moderado</v>
      </c>
      <c r="T263" s="504" t="str">
        <f>'5-CONTROLES'!AD298</f>
        <v>Moderado</v>
      </c>
      <c r="U263" s="775"/>
      <c r="V263" s="776"/>
      <c r="W263" s="776"/>
      <c r="X263" s="776"/>
      <c r="Y263" s="776"/>
      <c r="Z263" s="768" t="s">
        <v>2512</v>
      </c>
      <c r="AA263" s="665" t="s">
        <v>1726</v>
      </c>
      <c r="AB263" s="665" t="s">
        <v>977</v>
      </c>
      <c r="AC263" s="665" t="s">
        <v>707</v>
      </c>
      <c r="AD263" s="825">
        <v>2</v>
      </c>
      <c r="AE263" s="671"/>
      <c r="AF263" s="671">
        <v>1</v>
      </c>
      <c r="AG263" s="671"/>
      <c r="AH263" s="671"/>
      <c r="AI263" s="671"/>
      <c r="AJ263" s="671"/>
      <c r="AK263" s="671">
        <v>1</v>
      </c>
      <c r="AL263" s="503"/>
      <c r="AM263" s="503"/>
      <c r="AN263" s="503"/>
      <c r="AO263" s="503"/>
      <c r="AP263" s="503"/>
    </row>
    <row r="264" spans="2:42" s="727" customFormat="1" ht="51" customHeight="1" x14ac:dyDescent="0.25">
      <c r="B264" s="903"/>
      <c r="C264" s="774"/>
      <c r="D264" s="775"/>
      <c r="E264" s="775"/>
      <c r="F264" s="775"/>
      <c r="G264" s="775"/>
      <c r="H264" s="776"/>
      <c r="I264" s="776"/>
      <c r="J264" s="776"/>
      <c r="K264" s="776"/>
      <c r="L264" s="768" t="s">
        <v>2265</v>
      </c>
      <c r="M264" s="866"/>
      <c r="N264" s="867"/>
      <c r="O264" s="867"/>
      <c r="P264" s="867"/>
      <c r="Q264" s="868"/>
      <c r="R264" s="504" t="str">
        <f>'5-CONTROLES'!AB299</f>
        <v>Fuerte</v>
      </c>
      <c r="S264" s="504" t="str">
        <f>'5-CONTROLES'!AC299</f>
        <v>Fuerte</v>
      </c>
      <c r="T264" s="504" t="str">
        <f>'5-CONTROLES'!AD299</f>
        <v>Fuerte</v>
      </c>
      <c r="U264" s="775"/>
      <c r="V264" s="776"/>
      <c r="W264" s="776"/>
      <c r="X264" s="776"/>
      <c r="Y264" s="776"/>
      <c r="Z264" s="768" t="s">
        <v>2513</v>
      </c>
      <c r="AA264" s="665" t="s">
        <v>1726</v>
      </c>
      <c r="AB264" s="656" t="s">
        <v>851</v>
      </c>
      <c r="AC264" s="665" t="s">
        <v>707</v>
      </c>
      <c r="AD264" s="825">
        <v>2</v>
      </c>
      <c r="AE264" s="671"/>
      <c r="AF264" s="671">
        <v>1</v>
      </c>
      <c r="AG264" s="671"/>
      <c r="AH264" s="671"/>
      <c r="AI264" s="671"/>
      <c r="AJ264" s="671"/>
      <c r="AK264" s="671">
        <v>1</v>
      </c>
      <c r="AL264" s="503"/>
      <c r="AM264" s="503"/>
      <c r="AN264" s="503"/>
      <c r="AO264" s="503"/>
      <c r="AP264" s="503"/>
    </row>
    <row r="265" spans="2:42" s="727" customFormat="1" ht="51" customHeight="1" x14ac:dyDescent="0.25">
      <c r="B265" s="903"/>
      <c r="C265" s="774"/>
      <c r="D265" s="775"/>
      <c r="E265" s="775"/>
      <c r="F265" s="775"/>
      <c r="G265" s="775"/>
      <c r="H265" s="776"/>
      <c r="I265" s="776"/>
      <c r="J265" s="776"/>
      <c r="K265" s="776"/>
      <c r="L265" s="768" t="s">
        <v>2266</v>
      </c>
      <c r="M265" s="866"/>
      <c r="N265" s="867"/>
      <c r="O265" s="867"/>
      <c r="P265" s="867"/>
      <c r="Q265" s="868"/>
      <c r="R265" s="504" t="str">
        <f>'5-CONTROLES'!AB300</f>
        <v>Débil</v>
      </c>
      <c r="S265" s="504" t="str">
        <f>'5-CONTROLES'!AC300</f>
        <v>Débil</v>
      </c>
      <c r="T265" s="504" t="str">
        <f>'5-CONTROLES'!AD300</f>
        <v>Débil</v>
      </c>
      <c r="U265" s="775"/>
      <c r="V265" s="776"/>
      <c r="W265" s="776"/>
      <c r="X265" s="776"/>
      <c r="Y265" s="776"/>
      <c r="Z265" s="768" t="s">
        <v>2514</v>
      </c>
      <c r="AA265" s="669" t="s">
        <v>632</v>
      </c>
      <c r="AB265" s="669" t="s">
        <v>980</v>
      </c>
      <c r="AC265" s="669" t="s">
        <v>981</v>
      </c>
      <c r="AD265" s="877">
        <v>2</v>
      </c>
      <c r="AE265" s="718">
        <v>1</v>
      </c>
      <c r="AF265" s="718"/>
      <c r="AG265" s="718"/>
      <c r="AH265" s="718"/>
      <c r="AI265" s="718"/>
      <c r="AJ265" s="718">
        <v>1</v>
      </c>
      <c r="AK265" s="503"/>
      <c r="AL265" s="503"/>
      <c r="AM265" s="503"/>
      <c r="AN265" s="503"/>
      <c r="AO265" s="503"/>
      <c r="AP265" s="503"/>
    </row>
    <row r="266" spans="2:42" s="727" customFormat="1" ht="48" customHeight="1" x14ac:dyDescent="0.25">
      <c r="B266" s="903"/>
      <c r="C266" s="774"/>
      <c r="D266" s="775"/>
      <c r="E266" s="775"/>
      <c r="F266" s="775"/>
      <c r="G266" s="775"/>
      <c r="H266" s="776"/>
      <c r="I266" s="776"/>
      <c r="J266" s="776"/>
      <c r="K266" s="776"/>
      <c r="L266" s="768" t="s">
        <v>2267</v>
      </c>
      <c r="M266" s="866"/>
      <c r="N266" s="867"/>
      <c r="O266" s="867"/>
      <c r="P266" s="867"/>
      <c r="Q266" s="868"/>
      <c r="R266" s="504" t="str">
        <f>'5-CONTROLES'!AB301</f>
        <v>Fuerte</v>
      </c>
      <c r="S266" s="504" t="str">
        <f>'5-CONTROLES'!AC301</f>
        <v>Fuerte</v>
      </c>
      <c r="T266" s="504" t="str">
        <f>'5-CONTROLES'!AD301</f>
        <v>Fuerte</v>
      </c>
      <c r="U266" s="775"/>
      <c r="V266" s="776"/>
      <c r="W266" s="776"/>
      <c r="X266" s="776"/>
      <c r="Y266" s="776"/>
      <c r="Z266" s="768" t="s">
        <v>2515</v>
      </c>
      <c r="AA266" s="656" t="s">
        <v>1218</v>
      </c>
      <c r="AB266" s="656" t="s">
        <v>852</v>
      </c>
      <c r="AC266" s="656" t="s">
        <v>1219</v>
      </c>
      <c r="AD266" s="877">
        <v>2</v>
      </c>
      <c r="AE266" s="503"/>
      <c r="AF266" s="503"/>
      <c r="AG266" s="503"/>
      <c r="AH266" s="781"/>
      <c r="AI266" s="503"/>
      <c r="AJ266" s="503">
        <v>1</v>
      </c>
      <c r="AK266" s="503"/>
      <c r="AL266" s="503"/>
      <c r="AM266" s="503"/>
      <c r="AN266" s="503"/>
      <c r="AO266" s="503"/>
      <c r="AP266" s="503">
        <v>1</v>
      </c>
    </row>
    <row r="267" spans="2:42" s="727" customFormat="1" ht="54" customHeight="1" x14ac:dyDescent="0.25">
      <c r="B267" s="903"/>
      <c r="C267" s="774"/>
      <c r="D267" s="775"/>
      <c r="E267" s="775"/>
      <c r="F267" s="775"/>
      <c r="G267" s="775"/>
      <c r="H267" s="776"/>
      <c r="I267" s="776"/>
      <c r="J267" s="776"/>
      <c r="K267" s="776"/>
      <c r="L267" s="768" t="s">
        <v>2268</v>
      </c>
      <c r="M267" s="866"/>
      <c r="N267" s="867"/>
      <c r="O267" s="867"/>
      <c r="P267" s="867"/>
      <c r="Q267" s="868"/>
      <c r="R267" s="504" t="str">
        <f>'5-CONTROLES'!AB302</f>
        <v>Moderado</v>
      </c>
      <c r="S267" s="504" t="str">
        <f>'5-CONTROLES'!AC302</f>
        <v>Fuerte</v>
      </c>
      <c r="T267" s="504" t="str">
        <f>'5-CONTROLES'!AD302</f>
        <v>Moderado</v>
      </c>
      <c r="U267" s="775"/>
      <c r="V267" s="776"/>
      <c r="W267" s="776"/>
      <c r="X267" s="776"/>
      <c r="Y267" s="776"/>
      <c r="Z267" s="768" t="s">
        <v>2516</v>
      </c>
      <c r="AA267" s="669" t="s">
        <v>1003</v>
      </c>
      <c r="AB267" s="669" t="s">
        <v>864</v>
      </c>
      <c r="AC267" s="669" t="s">
        <v>1004</v>
      </c>
      <c r="AD267" s="877">
        <v>4</v>
      </c>
      <c r="AE267" s="718"/>
      <c r="AF267" s="718"/>
      <c r="AG267" s="718">
        <v>1</v>
      </c>
      <c r="AH267" s="718"/>
      <c r="AI267" s="718"/>
      <c r="AJ267" s="718">
        <v>1</v>
      </c>
      <c r="AK267" s="718"/>
      <c r="AL267" s="718"/>
      <c r="AM267" s="718">
        <v>1</v>
      </c>
      <c r="AN267" s="718"/>
      <c r="AO267" s="718"/>
      <c r="AP267" s="718">
        <v>1</v>
      </c>
    </row>
    <row r="268" spans="2:42" s="727" customFormat="1" ht="61.5" customHeight="1" x14ac:dyDescent="0.25">
      <c r="B268" s="903"/>
      <c r="C268" s="774"/>
      <c r="D268" s="775"/>
      <c r="E268" s="775"/>
      <c r="F268" s="775"/>
      <c r="G268" s="775"/>
      <c r="H268" s="776"/>
      <c r="I268" s="776"/>
      <c r="J268" s="776"/>
      <c r="K268" s="776"/>
      <c r="L268" s="765" t="s">
        <v>2269</v>
      </c>
      <c r="M268" s="866"/>
      <c r="N268" s="867"/>
      <c r="O268" s="867"/>
      <c r="P268" s="867"/>
      <c r="Q268" s="868"/>
      <c r="R268" s="504" t="str">
        <f>'5-CONTROLES'!AB303</f>
        <v>Fuerte</v>
      </c>
      <c r="S268" s="504" t="str">
        <f>'5-CONTROLES'!AC303</f>
        <v>Fuerte</v>
      </c>
      <c r="T268" s="504" t="str">
        <f>'5-CONTROLES'!AD303</f>
        <v>Fuerte</v>
      </c>
      <c r="U268" s="775"/>
      <c r="V268" s="776"/>
      <c r="W268" s="776"/>
      <c r="X268" s="776"/>
      <c r="Y268" s="776"/>
      <c r="Z268" s="768" t="s">
        <v>2517</v>
      </c>
      <c r="AA268" s="665" t="s">
        <v>988</v>
      </c>
      <c r="AB268" s="665" t="s">
        <v>1804</v>
      </c>
      <c r="AC268" s="665" t="s">
        <v>989</v>
      </c>
      <c r="AD268" s="877">
        <v>2</v>
      </c>
      <c r="AE268" s="671">
        <v>1</v>
      </c>
      <c r="AF268" s="671"/>
      <c r="AG268" s="671"/>
      <c r="AH268" s="671"/>
      <c r="AI268" s="671"/>
      <c r="AJ268" s="671">
        <v>1</v>
      </c>
      <c r="AK268" s="503"/>
      <c r="AL268" s="503"/>
      <c r="AM268" s="503"/>
      <c r="AN268" s="503"/>
      <c r="AO268" s="503"/>
      <c r="AP268" s="503"/>
    </row>
    <row r="269" spans="2:42" s="727" customFormat="1" ht="51" customHeight="1" x14ac:dyDescent="0.25">
      <c r="B269" s="903"/>
      <c r="C269" s="774"/>
      <c r="D269" s="775"/>
      <c r="E269" s="775"/>
      <c r="F269" s="775"/>
      <c r="G269" s="775"/>
      <c r="H269" s="776"/>
      <c r="I269" s="776"/>
      <c r="J269" s="776"/>
      <c r="K269" s="776"/>
      <c r="L269" s="805"/>
      <c r="M269" s="866"/>
      <c r="N269" s="867"/>
      <c r="O269" s="867"/>
      <c r="P269" s="867"/>
      <c r="Q269" s="868"/>
      <c r="R269" s="513" t="str">
        <f>'5-CONTROLES'!AB304</f>
        <v>Débil</v>
      </c>
      <c r="S269" s="513">
        <f>'5-CONTROLES'!AC304</f>
        <v>0</v>
      </c>
      <c r="T269" s="513" t="str">
        <f>'5-CONTROLES'!AD304</f>
        <v>Débil</v>
      </c>
      <c r="U269" s="775"/>
      <c r="V269" s="776"/>
      <c r="W269" s="776"/>
      <c r="X269" s="776"/>
      <c r="Y269" s="776"/>
      <c r="Z269" s="765" t="s">
        <v>2518</v>
      </c>
      <c r="AA269" s="785" t="s">
        <v>1854</v>
      </c>
      <c r="AB269" s="785" t="s">
        <v>854</v>
      </c>
      <c r="AC269" s="785" t="s">
        <v>816</v>
      </c>
      <c r="AD269" s="834">
        <v>3</v>
      </c>
      <c r="AE269" s="451">
        <v>1</v>
      </c>
      <c r="AF269" s="451"/>
      <c r="AG269" s="451"/>
      <c r="AH269" s="888"/>
      <c r="AI269" s="451"/>
      <c r="AJ269" s="451">
        <v>1</v>
      </c>
      <c r="AK269" s="451"/>
      <c r="AL269" s="451"/>
      <c r="AM269" s="451"/>
      <c r="AN269" s="451">
        <v>1</v>
      </c>
      <c r="AO269" s="451"/>
      <c r="AP269" s="451"/>
    </row>
    <row r="270" spans="2:42" s="727" customFormat="1" ht="22.5" customHeight="1" x14ac:dyDescent="0.25">
      <c r="B270" s="903"/>
      <c r="C270" s="788"/>
      <c r="D270" s="806"/>
      <c r="E270" s="806"/>
      <c r="F270" s="806"/>
      <c r="G270" s="806"/>
      <c r="H270" s="807"/>
      <c r="I270" s="807"/>
      <c r="J270" s="807"/>
      <c r="K270" s="807"/>
      <c r="L270" s="789"/>
      <c r="M270" s="878"/>
      <c r="N270" s="879"/>
      <c r="O270" s="879"/>
      <c r="P270" s="879"/>
      <c r="Q270" s="880"/>
      <c r="R270" s="789"/>
      <c r="S270" s="789"/>
      <c r="T270" s="789"/>
      <c r="U270" s="806"/>
      <c r="V270" s="807"/>
      <c r="W270" s="807"/>
      <c r="X270" s="807"/>
      <c r="Y270" s="807"/>
      <c r="Z270" s="788"/>
      <c r="AA270" s="789"/>
      <c r="AB270" s="789"/>
      <c r="AC270" s="789"/>
      <c r="AD270" s="837"/>
      <c r="AE270" s="155"/>
      <c r="AF270" s="155"/>
      <c r="AG270" s="155"/>
      <c r="AH270" s="891"/>
      <c r="AI270" s="155"/>
      <c r="AJ270" s="155"/>
      <c r="AK270" s="155"/>
      <c r="AL270" s="155"/>
      <c r="AM270" s="155"/>
      <c r="AN270" s="155"/>
      <c r="AO270" s="155"/>
      <c r="AP270" s="155"/>
    </row>
    <row r="271" spans="2:42" s="727" customFormat="1" ht="89.25" customHeight="1" x14ac:dyDescent="0.25">
      <c r="B271" s="903" t="str">
        <f>'3-IDENTIFICACIÓN DEL RIESGO'!B110</f>
        <v>Gestión de la Información</v>
      </c>
      <c r="C271" s="765" t="s">
        <v>2021</v>
      </c>
      <c r="D271" s="766" t="str">
        <f>'3-IDENTIFICACIÓN DEL RIESGO'!G110</f>
        <v>Posibilidad de ocurrencia de revelación de secreto, por publicación de información reservada o clasificada sobre los  predios que han sido ofertados a la entidad.</v>
      </c>
      <c r="E271" s="766" t="s">
        <v>531</v>
      </c>
      <c r="F271" s="766" t="str">
        <f>'3-IDENTIFICACIÓN DEL RIESGO'!H110</f>
        <v>Por la filtración y divulgación de información que deba mantenerse en reserva</v>
      </c>
      <c r="G271" s="766" t="str">
        <f>'3-IDENTIFICACIÓN DEL RIESGO'!L110</f>
        <v>Lo que generaría la indebida ocupación del predio - Invasión de tierras.</v>
      </c>
      <c r="H271" s="767" t="str">
        <f>'4-VALORACIÓN DEL RIESGO'!G60</f>
        <v>Probable</v>
      </c>
      <c r="I271" s="767" t="str">
        <f>'4-VALORACIÓN DEL RIESGO'!AC60</f>
        <v>Catastrófico</v>
      </c>
      <c r="J271" s="767" t="str">
        <f>'4-VALORACIÓN DEL RIESGO'!AE60</f>
        <v>Extremo</v>
      </c>
      <c r="K271" s="767" t="str">
        <f>'4-VALORACIÓN DEL RIESGO'!AF60</f>
        <v>Reducir</v>
      </c>
      <c r="L271" s="765" t="s">
        <v>2270</v>
      </c>
      <c r="M271" s="916" t="s">
        <v>2530</v>
      </c>
      <c r="N271" s="917"/>
      <c r="O271" s="917"/>
      <c r="P271" s="917"/>
      <c r="Q271" s="918"/>
      <c r="R271" s="766" t="s">
        <v>2531</v>
      </c>
      <c r="S271" s="766" t="str">
        <f>'5-CONTROLES'!AC321</f>
        <v>Fuerte</v>
      </c>
      <c r="T271" s="766" t="str">
        <f>'5-CONTROLES'!AD321</f>
        <v>Fuerte</v>
      </c>
      <c r="U271" s="766" t="str">
        <f>'5-CONTROLES'!AH321</f>
        <v>Fuerte</v>
      </c>
      <c r="V271" s="767" t="str">
        <f>'5-CONTROLES'!AL321</f>
        <v>Improbable</v>
      </c>
      <c r="W271" s="767" t="str">
        <f>'5-CONTROLES'!AP321</f>
        <v>Mayor</v>
      </c>
      <c r="X271" s="767" t="str">
        <f>'5-CONTROLES'!AQ321</f>
        <v>Alto</v>
      </c>
      <c r="Y271" s="767" t="str">
        <f>'5-CONTROLES'!AS321</f>
        <v>Acción preventiva</v>
      </c>
      <c r="Z271" s="765" t="s">
        <v>2519</v>
      </c>
      <c r="AA271" s="785" t="s">
        <v>545</v>
      </c>
      <c r="AB271" s="785" t="s">
        <v>912</v>
      </c>
      <c r="AC271" s="785" t="s">
        <v>1866</v>
      </c>
      <c r="AD271" s="435">
        <v>12</v>
      </c>
      <c r="AE271" s="451">
        <v>1</v>
      </c>
      <c r="AF271" s="451">
        <v>1</v>
      </c>
      <c r="AG271" s="451">
        <v>1</v>
      </c>
      <c r="AH271" s="451">
        <v>1</v>
      </c>
      <c r="AI271" s="451">
        <v>1</v>
      </c>
      <c r="AJ271" s="451">
        <v>1</v>
      </c>
      <c r="AK271" s="451">
        <v>1</v>
      </c>
      <c r="AL271" s="451">
        <v>1</v>
      </c>
      <c r="AM271" s="451">
        <v>1</v>
      </c>
      <c r="AN271" s="451">
        <v>1</v>
      </c>
      <c r="AO271" s="451">
        <v>1</v>
      </c>
      <c r="AP271" s="451">
        <v>1</v>
      </c>
    </row>
    <row r="272" spans="2:42" s="727" customFormat="1" ht="12.75" customHeight="1" x14ac:dyDescent="0.25">
      <c r="B272" s="903"/>
      <c r="C272" s="788"/>
      <c r="D272" s="806"/>
      <c r="E272" s="806"/>
      <c r="F272" s="806"/>
      <c r="G272" s="806"/>
      <c r="H272" s="807"/>
      <c r="I272" s="807"/>
      <c r="J272" s="807"/>
      <c r="K272" s="807"/>
      <c r="L272" s="788"/>
      <c r="M272" s="919"/>
      <c r="N272" s="920"/>
      <c r="O272" s="920"/>
      <c r="P272" s="920"/>
      <c r="Q272" s="921"/>
      <c r="R272" s="806"/>
      <c r="S272" s="806"/>
      <c r="T272" s="806"/>
      <c r="U272" s="806"/>
      <c r="V272" s="807"/>
      <c r="W272" s="807"/>
      <c r="X272" s="807"/>
      <c r="Y272" s="807"/>
      <c r="Z272" s="788"/>
      <c r="AA272" s="811"/>
      <c r="AB272" s="811"/>
      <c r="AC272" s="811"/>
      <c r="AD272" s="436"/>
      <c r="AE272" s="155"/>
      <c r="AF272" s="155"/>
      <c r="AG272" s="155"/>
      <c r="AH272" s="155"/>
      <c r="AI272" s="155"/>
      <c r="AJ272" s="155"/>
      <c r="AK272" s="155"/>
      <c r="AL272" s="155"/>
      <c r="AM272" s="155"/>
      <c r="AN272" s="155"/>
      <c r="AO272" s="155"/>
      <c r="AP272" s="155"/>
    </row>
    <row r="273" spans="2:42" s="727" customFormat="1" ht="89.25" customHeight="1" x14ac:dyDescent="0.25">
      <c r="B273" s="903"/>
      <c r="C273" s="765" t="s">
        <v>2022</v>
      </c>
      <c r="D273" s="766" t="str">
        <f>'3-IDENTIFICACIÓN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E273" s="766" t="s">
        <v>531</v>
      </c>
      <c r="F273" s="766" t="str">
        <f>'3-IDENTIFICACIÓN DEL RIESGO'!H112</f>
        <v xml:space="preserve">Filtración y divulgación de datos específicos del negocio jurídico </v>
      </c>
      <c r="G273" s="504" t="str">
        <f>'3-IDENTIFICACIÓN DEL RIESGO'!L112</f>
        <v>Lo que generaría  la aparición de falsos tramitadores</v>
      </c>
      <c r="H273" s="767" t="str">
        <f>'4-VALORACIÓN DEL RIESGO'!G61</f>
        <v>Posible</v>
      </c>
      <c r="I273" s="767" t="str">
        <f>'4-VALORACIÓN DEL RIESGO'!AC61</f>
        <v>Catastrófico</v>
      </c>
      <c r="J273" s="767" t="str">
        <f>'4-VALORACIÓN DEL RIESGO'!AE61</f>
        <v>Extremo</v>
      </c>
      <c r="K273" s="767" t="str">
        <f>'4-VALORACIÓN DEL RIESGO'!AF61</f>
        <v>Reducir</v>
      </c>
      <c r="L273" s="765" t="s">
        <v>2271</v>
      </c>
      <c r="M273" s="919"/>
      <c r="N273" s="920"/>
      <c r="O273" s="920"/>
      <c r="P273" s="920"/>
      <c r="Q273" s="921"/>
      <c r="R273" s="766" t="str">
        <f>'5-CONTROLES'!AB323</f>
        <v>Fuerte</v>
      </c>
      <c r="S273" s="766" t="str">
        <f>'5-CONTROLES'!AC323</f>
        <v>Moderado</v>
      </c>
      <c r="T273" s="766" t="str">
        <f>'5-CONTROLES'!AD323</f>
        <v>Moderado</v>
      </c>
      <c r="U273" s="766" t="str">
        <f>'5-CONTROLES'!AH323</f>
        <v>Moderado</v>
      </c>
      <c r="V273" s="767" t="str">
        <f>'5-CONTROLES'!AL323</f>
        <v>Improbable</v>
      </c>
      <c r="W273" s="767" t="str">
        <f>'5-CONTROLES'!AP323</f>
        <v>Catastrófico</v>
      </c>
      <c r="X273" s="767" t="str">
        <f>'5-CONTROLES'!AQ323</f>
        <v>Extremo</v>
      </c>
      <c r="Y273" s="767" t="str">
        <f>'5-CONTROLES'!AS323</f>
        <v>Acción preventiva</v>
      </c>
      <c r="Z273" s="765" t="s">
        <v>2520</v>
      </c>
      <c r="AA273" s="785" t="s">
        <v>545</v>
      </c>
      <c r="AB273" s="785" t="s">
        <v>912</v>
      </c>
      <c r="AC273" s="785" t="s">
        <v>1866</v>
      </c>
      <c r="AD273" s="435">
        <v>12</v>
      </c>
      <c r="AE273" s="451">
        <v>1</v>
      </c>
      <c r="AF273" s="451">
        <v>1</v>
      </c>
      <c r="AG273" s="451">
        <v>1</v>
      </c>
      <c r="AH273" s="451">
        <v>1</v>
      </c>
      <c r="AI273" s="451">
        <v>1</v>
      </c>
      <c r="AJ273" s="451">
        <v>1</v>
      </c>
      <c r="AK273" s="451">
        <v>1</v>
      </c>
      <c r="AL273" s="451">
        <v>1</v>
      </c>
      <c r="AM273" s="451">
        <v>1</v>
      </c>
      <c r="AN273" s="451">
        <v>1</v>
      </c>
      <c r="AO273" s="451">
        <v>1</v>
      </c>
      <c r="AP273" s="451">
        <v>1</v>
      </c>
    </row>
    <row r="274" spans="2:42" s="727" customFormat="1" ht="25.5" x14ac:dyDescent="0.25">
      <c r="B274" s="903"/>
      <c r="C274" s="788"/>
      <c r="D274" s="806"/>
      <c r="E274" s="806"/>
      <c r="F274" s="806"/>
      <c r="G274" s="504" t="str">
        <f>'3-IDENTIFICACIÓN DEL RIESGO'!L113</f>
        <v>Lo que generaría la vulnerabilidad de la persona que está adelantando el negocio al conocerce detalles económicos.</v>
      </c>
      <c r="H274" s="807"/>
      <c r="I274" s="807"/>
      <c r="J274" s="807"/>
      <c r="K274" s="807"/>
      <c r="L274" s="788"/>
      <c r="M274" s="919"/>
      <c r="N274" s="920"/>
      <c r="O274" s="920"/>
      <c r="P274" s="920"/>
      <c r="Q274" s="921"/>
      <c r="R274" s="806"/>
      <c r="S274" s="806"/>
      <c r="T274" s="806"/>
      <c r="U274" s="806"/>
      <c r="V274" s="807"/>
      <c r="W274" s="807"/>
      <c r="X274" s="807"/>
      <c r="Y274" s="807"/>
      <c r="Z274" s="788"/>
      <c r="AA274" s="811"/>
      <c r="AB274" s="811"/>
      <c r="AC274" s="811"/>
      <c r="AD274" s="436"/>
      <c r="AE274" s="155"/>
      <c r="AF274" s="155"/>
      <c r="AG274" s="155"/>
      <c r="AH274" s="155"/>
      <c r="AI274" s="155"/>
      <c r="AJ274" s="155"/>
      <c r="AK274" s="155"/>
      <c r="AL274" s="155"/>
      <c r="AM274" s="155"/>
      <c r="AN274" s="155"/>
      <c r="AO274" s="155"/>
      <c r="AP274" s="155"/>
    </row>
    <row r="275" spans="2:42" s="727" customFormat="1" ht="89.25" customHeight="1" x14ac:dyDescent="0.25">
      <c r="B275" s="903"/>
      <c r="C275" s="765" t="s">
        <v>2023</v>
      </c>
      <c r="D275" s="766" t="str">
        <f>'3-IDENTIFICACIÓN DEL RIESGO'!G114</f>
        <v>Posibilidad de ocurrencia de utilización indebida de información oficial privilegiada, cuando un colaborador no autorizado, asuma la representación de la entidad frente a los medios de comunicación y la opinión pública.</v>
      </c>
      <c r="E275" s="766" t="s">
        <v>531</v>
      </c>
      <c r="F275" s="766" t="str">
        <f>'3-IDENTIFICACIÓN DEL RIESGO'!H114</f>
        <v>Suplantación de la vocería oficial de la entidad</v>
      </c>
      <c r="G275" s="766" t="str">
        <f>'3-IDENTIFICACIÓN DEL RIESGO'!L114</f>
        <v>Lo que generaría el beneficio particular del tercero con el uso indebido de la imagen institucional.</v>
      </c>
      <c r="H275" s="767" t="str">
        <f>'4-VALORACIÓN DEL RIESGO'!G62</f>
        <v>Posible</v>
      </c>
      <c r="I275" s="767" t="str">
        <f>'4-VALORACIÓN DEL RIESGO'!AC62</f>
        <v>Mayor</v>
      </c>
      <c r="J275" s="767" t="str">
        <f>'4-VALORACIÓN DEL RIESGO'!AE62</f>
        <v>Extremo</v>
      </c>
      <c r="K275" s="767" t="str">
        <f>'4-VALORACIÓN DEL RIESGO'!AF62</f>
        <v>Reducir</v>
      </c>
      <c r="L275" s="765" t="s">
        <v>2272</v>
      </c>
      <c r="M275" s="919"/>
      <c r="N275" s="920"/>
      <c r="O275" s="920"/>
      <c r="P275" s="920"/>
      <c r="Q275" s="921"/>
      <c r="R275" s="766" t="str">
        <f>'5-CONTROLES'!AB325</f>
        <v>Fuerte</v>
      </c>
      <c r="S275" s="766" t="str">
        <f>'5-CONTROLES'!AC325</f>
        <v>Fuerte</v>
      </c>
      <c r="T275" s="766" t="str">
        <f>'5-CONTROLES'!AD325</f>
        <v>Fuerte</v>
      </c>
      <c r="U275" s="766" t="str">
        <f>'5-CONTROLES'!AH325</f>
        <v>Fuerte</v>
      </c>
      <c r="V275" s="767" t="str">
        <f>'5-CONTROLES'!AL325</f>
        <v>Posible</v>
      </c>
      <c r="W275" s="767" t="str">
        <f>'5-CONTROLES'!AP325</f>
        <v>Moderado</v>
      </c>
      <c r="X275" s="767" t="str">
        <f>'5-CONTROLES'!AQ325</f>
        <v>Alto</v>
      </c>
      <c r="Y275" s="767" t="str">
        <f>'5-CONTROLES'!AS325</f>
        <v>Acción preventiva</v>
      </c>
      <c r="Z275" s="765" t="s">
        <v>2521</v>
      </c>
      <c r="AA275" s="785" t="s">
        <v>546</v>
      </c>
      <c r="AB275" s="785" t="s">
        <v>912</v>
      </c>
      <c r="AC275" s="785" t="s">
        <v>547</v>
      </c>
      <c r="AD275" s="435">
        <v>4</v>
      </c>
      <c r="AE275" s="451"/>
      <c r="AF275" s="451"/>
      <c r="AG275" s="451">
        <v>1</v>
      </c>
      <c r="AH275" s="451"/>
      <c r="AI275" s="451">
        <v>1</v>
      </c>
      <c r="AJ275" s="451"/>
      <c r="AK275" s="451"/>
      <c r="AL275" s="451">
        <v>1</v>
      </c>
      <c r="AM275" s="451"/>
      <c r="AN275" s="451"/>
      <c r="AO275" s="451">
        <v>1</v>
      </c>
      <c r="AP275" s="451"/>
    </row>
    <row r="276" spans="2:42" s="727" customFormat="1" ht="12.75" customHeight="1" x14ac:dyDescent="0.25">
      <c r="B276" s="903"/>
      <c r="C276" s="788"/>
      <c r="D276" s="806"/>
      <c r="E276" s="806"/>
      <c r="F276" s="806"/>
      <c r="G276" s="806"/>
      <c r="H276" s="807"/>
      <c r="I276" s="807"/>
      <c r="J276" s="807"/>
      <c r="K276" s="807"/>
      <c r="L276" s="788"/>
      <c r="M276" s="919"/>
      <c r="N276" s="920"/>
      <c r="O276" s="920"/>
      <c r="P276" s="920"/>
      <c r="Q276" s="921"/>
      <c r="R276" s="806"/>
      <c r="S276" s="806"/>
      <c r="T276" s="806"/>
      <c r="U276" s="806"/>
      <c r="V276" s="807"/>
      <c r="W276" s="807"/>
      <c r="X276" s="807"/>
      <c r="Y276" s="807"/>
      <c r="Z276" s="788"/>
      <c r="AA276" s="811"/>
      <c r="AB276" s="811"/>
      <c r="AC276" s="811"/>
      <c r="AD276" s="436"/>
      <c r="AE276" s="155"/>
      <c r="AF276" s="155"/>
      <c r="AG276" s="155"/>
      <c r="AH276" s="155"/>
      <c r="AI276" s="155"/>
      <c r="AJ276" s="155"/>
      <c r="AK276" s="155"/>
      <c r="AL276" s="155"/>
      <c r="AM276" s="155"/>
      <c r="AN276" s="155"/>
      <c r="AO276" s="155"/>
      <c r="AP276" s="155"/>
    </row>
    <row r="277" spans="2:42" s="727" customFormat="1" ht="39" customHeight="1" x14ac:dyDescent="0.25">
      <c r="B277" s="764" t="str">
        <f>'3-IDENTIFICACIÓN DEL RIESGO'!B120</f>
        <v>Gestión del Talento Humano</v>
      </c>
      <c r="C277" s="765" t="s">
        <v>2024</v>
      </c>
      <c r="D277" s="766" t="str">
        <f>'3-IDENTIFICACIÓN DEL RIESGO'!G120</f>
        <v>Posibilidad de ocurrencia de prevaricato por la vinculación de personal sin cumplimiento de requisitos mínimos en beneficio particular o de un tercero.</v>
      </c>
      <c r="E277" s="766" t="s">
        <v>531</v>
      </c>
      <c r="F277" s="504" t="str">
        <f>'3-IDENTIFICACIÓN DEL RIESGO'!H120</f>
        <v xml:space="preserve">Intereses de terceros. Omisión intencional en la aplicación de criterios definidos en el Manual de Funciones, competencias y requisitos o la  modificación de los mismos </v>
      </c>
      <c r="G277" s="504" t="str">
        <f>'3-IDENTIFICACIÓN DEL RIESGO'!L120</f>
        <v xml:space="preserve"> Investigaciones por parte de órganos de control.</v>
      </c>
      <c r="H277" s="767" t="str">
        <f>'4-VALORACIÓN DEL RIESGO'!G65</f>
        <v>Rara Vez</v>
      </c>
      <c r="I277" s="767" t="str">
        <f>'4-VALORACIÓN DEL RIESGO'!AC65</f>
        <v>Mayor</v>
      </c>
      <c r="J277" s="767" t="str">
        <f>'4-VALORACIÓN DEL RIESGO'!AE65</f>
        <v>Alto</v>
      </c>
      <c r="K277" s="767" t="str">
        <f>'4-VALORACIÓN DEL RIESGO'!AF65</f>
        <v>Reducir</v>
      </c>
      <c r="L277" s="765" t="s">
        <v>2273</v>
      </c>
      <c r="M277" s="919"/>
      <c r="N277" s="920"/>
      <c r="O277" s="920"/>
      <c r="P277" s="920"/>
      <c r="Q277" s="921"/>
      <c r="R277" s="766" t="str">
        <f>'5-CONTROLES'!AB331</f>
        <v>Moderado</v>
      </c>
      <c r="S277" s="766" t="str">
        <f>'5-CONTROLES'!AC331</f>
        <v>Fuerte</v>
      </c>
      <c r="T277" s="766" t="str">
        <f>'5-CONTROLES'!AD331</f>
        <v>Moderado</v>
      </c>
      <c r="U277" s="766" t="str">
        <f>'5-CONTROLES'!AH331</f>
        <v>Moderado</v>
      </c>
      <c r="V277" s="767" t="str">
        <f>'5-CONTROLES'!AL331</f>
        <v>Rara Vez</v>
      </c>
      <c r="W277" s="767" t="str">
        <f>'5-CONTROLES'!AP331</f>
        <v>Moderado</v>
      </c>
      <c r="X277" s="767" t="str">
        <f>'5-CONTROLES'!AQ331</f>
        <v>Moderado</v>
      </c>
      <c r="Y277" s="767" t="str">
        <f>'5-CONTROLES'!AS331</f>
        <v>Acción preventiva</v>
      </c>
      <c r="Z277" s="765" t="s">
        <v>2522</v>
      </c>
      <c r="AA277" s="785" t="s">
        <v>548</v>
      </c>
      <c r="AB277" s="785" t="s">
        <v>918</v>
      </c>
      <c r="AC277" s="785" t="s">
        <v>1382</v>
      </c>
      <c r="AD277" s="922">
        <v>1</v>
      </c>
      <c r="AE277" s="451"/>
      <c r="AF277" s="451"/>
      <c r="AG277" s="451"/>
      <c r="AH277" s="451"/>
      <c r="AI277" s="451"/>
      <c r="AJ277" s="888">
        <v>1</v>
      </c>
      <c r="AK277" s="451"/>
      <c r="AL277" s="451"/>
      <c r="AM277" s="451"/>
      <c r="AN277" s="451"/>
      <c r="AO277" s="451"/>
      <c r="AP277" s="923">
        <v>1</v>
      </c>
    </row>
    <row r="278" spans="2:42" s="727" customFormat="1" ht="54" customHeight="1" x14ac:dyDescent="0.25">
      <c r="B278" s="773"/>
      <c r="C278" s="788"/>
      <c r="D278" s="806"/>
      <c r="E278" s="806"/>
      <c r="F278" s="504" t="str">
        <f>'3-IDENTIFICACIÓN DEL RIESGO'!H121</f>
        <v xml:space="preserve">  Presión indebida por parte de jefes o superiores lo cual conlleva a verificación sesgada de cumplimiento de requisitos de vinculación.</v>
      </c>
      <c r="G278" s="504" t="str">
        <f>'3-IDENTIFICACIÓN DEL RIESGO'!L121</f>
        <v>Perdida de la credibilidad institucional</v>
      </c>
      <c r="H278" s="807"/>
      <c r="I278" s="807"/>
      <c r="J278" s="807"/>
      <c r="K278" s="807"/>
      <c r="L278" s="788"/>
      <c r="M278" s="924"/>
      <c r="N278" s="925"/>
      <c r="O278" s="925"/>
      <c r="P278" s="925"/>
      <c r="Q278" s="926"/>
      <c r="R278" s="806"/>
      <c r="S278" s="806"/>
      <c r="T278" s="806"/>
      <c r="U278" s="806"/>
      <c r="V278" s="807"/>
      <c r="W278" s="807"/>
      <c r="X278" s="807"/>
      <c r="Y278" s="807"/>
      <c r="Z278" s="788"/>
      <c r="AA278" s="811"/>
      <c r="AB278" s="811"/>
      <c r="AC278" s="811"/>
      <c r="AD278" s="927"/>
      <c r="AE278" s="155"/>
      <c r="AF278" s="155"/>
      <c r="AG278" s="155"/>
      <c r="AH278" s="155"/>
      <c r="AI278" s="155"/>
      <c r="AJ278" s="891"/>
      <c r="AK278" s="155"/>
      <c r="AL278" s="155"/>
      <c r="AM278" s="155"/>
      <c r="AN278" s="155"/>
      <c r="AO278" s="155"/>
      <c r="AP278" s="928"/>
    </row>
    <row r="279" spans="2:42" s="727" customFormat="1" ht="204" customHeight="1" x14ac:dyDescent="0.25">
      <c r="B279" s="929" t="str">
        <f>'3-IDENTIFICACIÓN DEL RIESGO'!B130</f>
        <v>Apoyo Jurídico</v>
      </c>
      <c r="C279" s="765" t="s">
        <v>2025</v>
      </c>
      <c r="D279" s="766" t="str">
        <f>'3-IDENTIFICACIÓN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279" s="766" t="s">
        <v>531</v>
      </c>
      <c r="F279" s="504" t="str">
        <f>'3-IDENTIFICACIÓN DEL RIESGO'!H130</f>
        <v>1. Amenazas o presiones indebidas.</v>
      </c>
      <c r="G279" s="504" t="str">
        <f>'3-IDENTIFICACIÓN DEL RIESGO'!L130</f>
        <v>1. Investigaciones y sanciones.</v>
      </c>
      <c r="H279" s="767" t="str">
        <f>'4-VALORACIÓN DEL RIESGO'!G70</f>
        <v>Posible</v>
      </c>
      <c r="I279" s="767" t="str">
        <f>'4-VALORACIÓN DEL RIESGO'!AC70</f>
        <v>Mayor</v>
      </c>
      <c r="J279" s="767" t="str">
        <f>'4-VALORACIÓN DEL RIESGO'!AE70</f>
        <v>Extremo</v>
      </c>
      <c r="K279" s="767" t="str">
        <f>'4-VALORACIÓN DEL RIESGO'!AF70</f>
        <v>Reducir</v>
      </c>
      <c r="L279" s="765" t="s">
        <v>2274</v>
      </c>
      <c r="M279" s="916" t="s">
        <v>2530</v>
      </c>
      <c r="N279" s="917"/>
      <c r="O279" s="917"/>
      <c r="P279" s="917"/>
      <c r="Q279" s="918"/>
      <c r="R279" s="766" t="str">
        <f>'5-CONTROLES'!AB341</f>
        <v>Fuerte</v>
      </c>
      <c r="S279" s="766" t="str">
        <f>'5-CONTROLES'!AC341</f>
        <v>Fuerte</v>
      </c>
      <c r="T279" s="766" t="str">
        <f>'5-CONTROLES'!AD341</f>
        <v>Fuerte</v>
      </c>
      <c r="U279" s="766" t="str">
        <f>'5-CONTROLES'!AH341</f>
        <v>Fuerte</v>
      </c>
      <c r="V279" s="767" t="str">
        <f>'5-CONTROLES'!AL341</f>
        <v>Rara Vez</v>
      </c>
      <c r="W279" s="767" t="str">
        <f>'5-CONTROLES'!AP341</f>
        <v>Moderado</v>
      </c>
      <c r="X279" s="767" t="str">
        <f>'5-CONTROLES'!AQ341</f>
        <v>Moderado</v>
      </c>
      <c r="Y279" s="767" t="str">
        <f>'5-CONTROLES'!AS341</f>
        <v>Acción preventiva</v>
      </c>
      <c r="Z279" s="768" t="s">
        <v>2523</v>
      </c>
      <c r="AA279" s="930" t="s">
        <v>549</v>
      </c>
      <c r="AB279" s="656" t="s">
        <v>1867</v>
      </c>
      <c r="AC279" s="930" t="s">
        <v>550</v>
      </c>
      <c r="AD279" s="780">
        <v>1</v>
      </c>
      <c r="AE279" s="503"/>
      <c r="AF279" s="503"/>
      <c r="AG279" s="503"/>
      <c r="AH279" s="503"/>
      <c r="AI279" s="503"/>
      <c r="AJ279" s="503"/>
      <c r="AK279" s="503"/>
      <c r="AL279" s="503"/>
      <c r="AM279" s="503"/>
      <c r="AN279" s="503"/>
      <c r="AO279" s="503"/>
      <c r="AP279" s="503">
        <v>1</v>
      </c>
    </row>
    <row r="280" spans="2:42" s="727" customFormat="1" ht="51" customHeight="1" x14ac:dyDescent="0.25">
      <c r="B280" s="929"/>
      <c r="C280" s="788"/>
      <c r="D280" s="806"/>
      <c r="E280" s="806"/>
      <c r="F280" s="504" t="str">
        <f>'3-IDENTIFICACIÓN DEL RIESGO'!H131</f>
        <v>2. Intereses personales y/o profesionales del colaborador</v>
      </c>
      <c r="G280" s="504" t="str">
        <f>'3-IDENTIFICACIÓN DEL RIESGO'!L131</f>
        <v>2. Detrimento patrimonial
3. Perdida de credibilidad institucional (interna y externa)</v>
      </c>
      <c r="H280" s="807"/>
      <c r="I280" s="807"/>
      <c r="J280" s="807"/>
      <c r="K280" s="807"/>
      <c r="L280" s="788"/>
      <c r="M280" s="919"/>
      <c r="N280" s="920"/>
      <c r="O280" s="920"/>
      <c r="P280" s="920"/>
      <c r="Q280" s="921"/>
      <c r="R280" s="806"/>
      <c r="S280" s="806"/>
      <c r="T280" s="806"/>
      <c r="U280" s="806"/>
      <c r="V280" s="807"/>
      <c r="W280" s="807"/>
      <c r="X280" s="807"/>
      <c r="Y280" s="807"/>
      <c r="Z280" s="768" t="s">
        <v>2525</v>
      </c>
      <c r="AA280" s="930" t="s">
        <v>551</v>
      </c>
      <c r="AB280" s="656" t="s">
        <v>1868</v>
      </c>
      <c r="AC280" s="656" t="s">
        <v>552</v>
      </c>
      <c r="AD280" s="780">
        <v>24</v>
      </c>
      <c r="AE280" s="503">
        <v>2</v>
      </c>
      <c r="AF280" s="503">
        <v>2</v>
      </c>
      <c r="AG280" s="503">
        <v>2</v>
      </c>
      <c r="AH280" s="503">
        <v>2</v>
      </c>
      <c r="AI280" s="503">
        <v>2</v>
      </c>
      <c r="AJ280" s="503">
        <v>2</v>
      </c>
      <c r="AK280" s="503">
        <v>2</v>
      </c>
      <c r="AL280" s="503">
        <v>2</v>
      </c>
      <c r="AM280" s="503">
        <v>2</v>
      </c>
      <c r="AN280" s="503">
        <v>2</v>
      </c>
      <c r="AO280" s="503">
        <v>2</v>
      </c>
      <c r="AP280" s="503">
        <v>2</v>
      </c>
    </row>
    <row r="281" spans="2:42" s="727" customFormat="1" ht="204" customHeight="1" x14ac:dyDescent="0.25">
      <c r="B281" s="929"/>
      <c r="C281" s="765" t="s">
        <v>2026</v>
      </c>
      <c r="D281" s="766" t="str">
        <f>'3-IDENTIFICACIÓN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281" s="766" t="s">
        <v>531</v>
      </c>
      <c r="F281" s="504" t="str">
        <f>'3-IDENTIFICACIÓN DEL RIESGO'!H132</f>
        <v>1. Beneficios particulares del colaborador.</v>
      </c>
      <c r="G281" s="504" t="str">
        <f>'3-IDENTIFICACIÓN DEL RIESGO'!L132</f>
        <v>1. Investigaciones y sanciones.</v>
      </c>
      <c r="H281" s="767" t="str">
        <f>'4-VALORACIÓN DEL RIESGO'!G71</f>
        <v>Posible</v>
      </c>
      <c r="I281" s="767" t="str">
        <f>'4-VALORACIÓN DEL RIESGO'!AC71</f>
        <v>Catastrófico</v>
      </c>
      <c r="J281" s="767" t="str">
        <f>'4-VALORACIÓN DEL RIESGO'!AE71</f>
        <v>Extremo</v>
      </c>
      <c r="K281" s="767" t="str">
        <f>'4-VALORACIÓN DEL RIESGO'!AF71</f>
        <v>Reducir</v>
      </c>
      <c r="L281" s="765" t="s">
        <v>2275</v>
      </c>
      <c r="M281" s="919"/>
      <c r="N281" s="920"/>
      <c r="O281" s="920"/>
      <c r="P281" s="920"/>
      <c r="Q281" s="921"/>
      <c r="R281" s="766" t="str">
        <f>'5-CONTROLES'!AB343</f>
        <v>Fuerte</v>
      </c>
      <c r="S281" s="766" t="str">
        <f>'5-CONTROLES'!AC343</f>
        <v>Fuerte</v>
      </c>
      <c r="T281" s="766" t="str">
        <f>'5-CONTROLES'!AD343</f>
        <v>Fuerte</v>
      </c>
      <c r="U281" s="766" t="str">
        <f>'5-CONTROLES'!AH343</f>
        <v>Fuerte</v>
      </c>
      <c r="V281" s="767" t="str">
        <f>'5-CONTROLES'!AL343</f>
        <v>Rara Vez</v>
      </c>
      <c r="W281" s="767" t="str">
        <f>'5-CONTROLES'!AP343</f>
        <v>Moderado</v>
      </c>
      <c r="X281" s="767" t="str">
        <f>'5-CONTROLES'!AQ343</f>
        <v>Moderado</v>
      </c>
      <c r="Y281" s="767" t="str">
        <f>'5-CONTROLES'!AS343</f>
        <v>Acción preventiva</v>
      </c>
      <c r="Z281" s="765" t="s">
        <v>2524</v>
      </c>
      <c r="AA281" s="931" t="s">
        <v>553</v>
      </c>
      <c r="AB281" s="785" t="s">
        <v>1869</v>
      </c>
      <c r="AC281" s="785" t="s">
        <v>1870</v>
      </c>
      <c r="AD281" s="435">
        <v>4</v>
      </c>
      <c r="AE281" s="451">
        <v>1</v>
      </c>
      <c r="AF281" s="451"/>
      <c r="AG281" s="451"/>
      <c r="AH281" s="451">
        <v>1</v>
      </c>
      <c r="AI281" s="451"/>
      <c r="AJ281" s="451"/>
      <c r="AK281" s="451">
        <v>1</v>
      </c>
      <c r="AL281" s="451"/>
      <c r="AM281" s="451"/>
      <c r="AN281" s="451">
        <v>1</v>
      </c>
      <c r="AO281" s="451"/>
      <c r="AP281" s="451"/>
    </row>
    <row r="282" spans="2:42" s="727" customFormat="1" ht="25.5" x14ac:dyDescent="0.25">
      <c r="B282" s="929"/>
      <c r="C282" s="788"/>
      <c r="D282" s="806"/>
      <c r="E282" s="806"/>
      <c r="F282" s="504" t="str">
        <f>'3-IDENTIFICACIÓN DEL RIESGO'!H133</f>
        <v>2. Presiones indebidas.</v>
      </c>
      <c r="G282" s="504" t="str">
        <f>'3-IDENTIFICACIÓN DEL RIESGO'!L133</f>
        <v>2. Detrimento patrimonial
3. Perdida de credibilidad institucional (interna y externa)</v>
      </c>
      <c r="H282" s="807"/>
      <c r="I282" s="807"/>
      <c r="J282" s="807"/>
      <c r="K282" s="807"/>
      <c r="L282" s="788"/>
      <c r="M282" s="924"/>
      <c r="N282" s="925"/>
      <c r="O282" s="925"/>
      <c r="P282" s="925"/>
      <c r="Q282" s="926"/>
      <c r="R282" s="806"/>
      <c r="S282" s="806"/>
      <c r="T282" s="806"/>
      <c r="U282" s="806"/>
      <c r="V282" s="807"/>
      <c r="W282" s="807"/>
      <c r="X282" s="807"/>
      <c r="Y282" s="807"/>
      <c r="Z282" s="788"/>
      <c r="AA282" s="932"/>
      <c r="AB282" s="811"/>
      <c r="AC282" s="811"/>
      <c r="AD282" s="436"/>
      <c r="AE282" s="155"/>
      <c r="AF282" s="155"/>
      <c r="AG282" s="155"/>
      <c r="AH282" s="155"/>
      <c r="AI282" s="155"/>
      <c r="AJ282" s="155"/>
      <c r="AK282" s="155"/>
      <c r="AL282" s="155"/>
      <c r="AM282" s="155"/>
      <c r="AN282" s="155"/>
      <c r="AO282" s="155"/>
      <c r="AP282" s="155"/>
    </row>
    <row r="283" spans="2:42" s="727" customFormat="1" ht="47.25" customHeight="1" x14ac:dyDescent="0.25">
      <c r="B283" s="764" t="str">
        <f>'3-IDENTIFICACIÓN DEL RIESGO'!B140</f>
        <v>Adquisición de Bienes y Servicios</v>
      </c>
      <c r="C283" s="765" t="s">
        <v>2027</v>
      </c>
      <c r="D283" s="766" t="str">
        <f>'3-IDENTIFICACIÓN DEL RIESGO'!G140</f>
        <v>Posibilidad de ocurrencia de celebración indebida de contratos en la adquisición de bienes y servicios de la ANT</v>
      </c>
      <c r="E283" s="766" t="s">
        <v>531</v>
      </c>
      <c r="F283" s="504" t="str">
        <f>'3-IDENTIFICACIÓN DEL RIESGO'!H140</f>
        <v>Indebida verificación de requisitos y evaluación no objetiva de los proveedores.</v>
      </c>
      <c r="G283" s="504" t="str">
        <f>'3-IDENTIFICACIÓN DEL RIESGO'!L140</f>
        <v>Detrimento patrimonial.</v>
      </c>
      <c r="H283" s="767" t="str">
        <f>'4-VALORACIÓN DEL RIESGO'!G75</f>
        <v>Probable</v>
      </c>
      <c r="I283" s="767" t="str">
        <f>'4-VALORACIÓN DEL RIESGO'!AC75</f>
        <v>Catastrófico</v>
      </c>
      <c r="J283" s="767" t="str">
        <f>'4-VALORACIÓN DEL RIESGO'!AE75</f>
        <v>Extremo</v>
      </c>
      <c r="K283" s="767" t="str">
        <f>'4-VALORACIÓN DEL RIESGO'!AF75</f>
        <v>Reducir</v>
      </c>
      <c r="L283" s="765" t="s">
        <v>2276</v>
      </c>
      <c r="M283" s="904" t="s">
        <v>2530</v>
      </c>
      <c r="N283" s="905"/>
      <c r="O283" s="905"/>
      <c r="P283" s="905"/>
      <c r="Q283" s="906"/>
      <c r="R283" s="766" t="str">
        <f>'5-CONTROLES'!AB351</f>
        <v>Moderado</v>
      </c>
      <c r="S283" s="766" t="str">
        <f>'5-CONTROLES'!AC351</f>
        <v>Fuerte</v>
      </c>
      <c r="T283" s="766" t="str">
        <f>'5-CONTROLES'!AD351</f>
        <v>Moderado</v>
      </c>
      <c r="U283" s="766" t="str">
        <f>'5-CONTROLES'!AH351</f>
        <v>Débil</v>
      </c>
      <c r="V283" s="767" t="str">
        <f>'5-CONTROLES'!AL351</f>
        <v>Probable</v>
      </c>
      <c r="W283" s="767" t="str">
        <f>'5-CONTROLES'!AP351</f>
        <v>Catastrófico</v>
      </c>
      <c r="X283" s="767" t="str">
        <f>'5-CONTROLES'!AQ351</f>
        <v>Extremo</v>
      </c>
      <c r="Y283" s="767" t="str">
        <f>'5-CONTROLES'!AS351</f>
        <v>Acción preventiva</v>
      </c>
      <c r="Z283" s="765" t="s">
        <v>2526</v>
      </c>
      <c r="AA283" s="785" t="s">
        <v>554</v>
      </c>
      <c r="AB283" s="785" t="s">
        <v>917</v>
      </c>
      <c r="AC283" s="785" t="s">
        <v>555</v>
      </c>
      <c r="AD283" s="435">
        <v>2</v>
      </c>
      <c r="AE283" s="894"/>
      <c r="AF283" s="894"/>
      <c r="AG283" s="894"/>
      <c r="AH283" s="894"/>
      <c r="AI283" s="894"/>
      <c r="AJ283" s="894">
        <v>1</v>
      </c>
      <c r="AK283" s="894"/>
      <c r="AL283" s="894"/>
      <c r="AM283" s="894"/>
      <c r="AN283" s="894"/>
      <c r="AO283" s="894"/>
      <c r="AP283" s="894">
        <v>1</v>
      </c>
    </row>
    <row r="284" spans="2:42" s="727" customFormat="1" ht="25.5" x14ac:dyDescent="0.25">
      <c r="B284" s="773"/>
      <c r="C284" s="788"/>
      <c r="D284" s="806"/>
      <c r="E284" s="806"/>
      <c r="F284" s="504" t="str">
        <f>'3-IDENTIFICACIÓN DEL RIESGO'!H141</f>
        <v>Vicios en la estructuración de los pliegos y términos por presiones indebidas de superiores.</v>
      </c>
      <c r="G284" s="504" t="str">
        <f>'3-IDENTIFICACIÓN DEL RIESGO'!L141</f>
        <v>Investigaciones y sanciones por parte de órganos de control, así como pérdida de credibilidad institucional.</v>
      </c>
      <c r="H284" s="807"/>
      <c r="I284" s="807"/>
      <c r="J284" s="807"/>
      <c r="K284" s="807"/>
      <c r="L284" s="788"/>
      <c r="M284" s="907"/>
      <c r="N284" s="908"/>
      <c r="O284" s="908"/>
      <c r="P284" s="908"/>
      <c r="Q284" s="909"/>
      <c r="R284" s="806"/>
      <c r="S284" s="806"/>
      <c r="T284" s="806"/>
      <c r="U284" s="806"/>
      <c r="V284" s="807"/>
      <c r="W284" s="807"/>
      <c r="X284" s="807"/>
      <c r="Y284" s="807"/>
      <c r="Z284" s="788"/>
      <c r="AA284" s="811"/>
      <c r="AB284" s="811"/>
      <c r="AC284" s="811"/>
      <c r="AD284" s="436"/>
      <c r="AE284" s="896"/>
      <c r="AF284" s="896"/>
      <c r="AG284" s="896"/>
      <c r="AH284" s="896"/>
      <c r="AI284" s="896"/>
      <c r="AJ284" s="896"/>
      <c r="AK284" s="896"/>
      <c r="AL284" s="896"/>
      <c r="AM284" s="896"/>
      <c r="AN284" s="896"/>
      <c r="AO284" s="896"/>
      <c r="AP284" s="896"/>
    </row>
    <row r="285" spans="2:42" s="727" customFormat="1" ht="63.75" customHeight="1" x14ac:dyDescent="0.25">
      <c r="B285" s="929" t="str">
        <f>'3-IDENTIFICACIÓN DEL RIESGO'!B150</f>
        <v>Administración de Bienes y Servicios</v>
      </c>
      <c r="C285" s="765" t="s">
        <v>2028</v>
      </c>
      <c r="D285" s="766" t="str">
        <f>'3-IDENTIFICACIÓN DEL RIESGO'!G150</f>
        <v>Posibilidad de incurrir en peculado con los bienes devolutivos de la Agencia Nacional de Tierras.</v>
      </c>
      <c r="E285" s="766" t="s">
        <v>531</v>
      </c>
      <c r="F285" s="504" t="str">
        <f>'3-IDENTIFICACIÓN DEL RIESGO'!H150</f>
        <v>Desconocimiento de los procedimientos de usos de bienes de la Agencia Nacional de Tierras</v>
      </c>
      <c r="G285" s="504" t="str">
        <f>'3-IDENTIFICACIÓN DEL RIESGO'!L150</f>
        <v xml:space="preserve">Detrimento patrimonial e investigaciones y sanciones </v>
      </c>
      <c r="H285" s="767" t="str">
        <f>'4-VALORACIÓN DEL RIESGO'!G80</f>
        <v>Probable</v>
      </c>
      <c r="I285" s="767" t="str">
        <f>'4-VALORACIÓN DEL RIESGO'!AC80</f>
        <v>Mayor</v>
      </c>
      <c r="J285" s="767" t="str">
        <f>'4-VALORACIÓN DEL RIESGO'!AE80</f>
        <v>Extremo</v>
      </c>
      <c r="K285" s="767" t="str">
        <f>'4-VALORACIÓN DEL RIESGO'!AF80</f>
        <v>Reducir</v>
      </c>
      <c r="L285" s="765" t="s">
        <v>2277</v>
      </c>
      <c r="M285" s="907"/>
      <c r="N285" s="908"/>
      <c r="O285" s="908"/>
      <c r="P285" s="908"/>
      <c r="Q285" s="909"/>
      <c r="R285" s="766" t="str">
        <f>'5-CONTROLES'!AB361</f>
        <v>Fuerte</v>
      </c>
      <c r="S285" s="766" t="str">
        <f>'5-CONTROLES'!AC361</f>
        <v>Fuerte</v>
      </c>
      <c r="T285" s="766" t="str">
        <f>'5-CONTROLES'!AD361</f>
        <v>Fuerte</v>
      </c>
      <c r="U285" s="766" t="str">
        <f>'5-CONTROLES'!AH361</f>
        <v>Fuerte</v>
      </c>
      <c r="V285" s="767" t="str">
        <f>'5-CONTROLES'!AL361</f>
        <v>Improbable</v>
      </c>
      <c r="W285" s="767" t="str">
        <f>'5-CONTROLES'!AP361</f>
        <v>Mayor</v>
      </c>
      <c r="X285" s="767" t="str">
        <f>'5-CONTROLES'!AQ361</f>
        <v>Alto</v>
      </c>
      <c r="Y285" s="767" t="str">
        <f>'5-CONTROLES'!AS361</f>
        <v>Acción preventiva</v>
      </c>
      <c r="Z285" s="765" t="s">
        <v>2527</v>
      </c>
      <c r="AA285" s="785" t="s">
        <v>556</v>
      </c>
      <c r="AB285" s="785" t="s">
        <v>915</v>
      </c>
      <c r="AC285" s="785" t="s">
        <v>557</v>
      </c>
      <c r="AD285" s="435">
        <v>1</v>
      </c>
      <c r="AE285" s="451"/>
      <c r="AF285" s="451"/>
      <c r="AG285" s="451"/>
      <c r="AH285" s="451"/>
      <c r="AI285" s="451"/>
      <c r="AJ285" s="451"/>
      <c r="AK285" s="451"/>
      <c r="AL285" s="451"/>
      <c r="AM285" s="451"/>
      <c r="AN285" s="451"/>
      <c r="AO285" s="451"/>
      <c r="AP285" s="451">
        <v>1</v>
      </c>
    </row>
    <row r="286" spans="2:42" s="727" customFormat="1" ht="33" customHeight="1" x14ac:dyDescent="0.25">
      <c r="B286" s="929"/>
      <c r="C286" s="788"/>
      <c r="D286" s="806"/>
      <c r="E286" s="806"/>
      <c r="F286" s="504" t="str">
        <f>'3-IDENTIFICACIÓN DEL RIESGO'!H151</f>
        <v>Falta de controles en la asignación y actualización de bienes en el aplicativo</v>
      </c>
      <c r="G286" s="504" t="str">
        <f>'3-IDENTIFICACIÓN DEL RIESGO'!L151</f>
        <v>Aumento de costos en mantenimiento y adquisición de bienes</v>
      </c>
      <c r="H286" s="807"/>
      <c r="I286" s="807"/>
      <c r="J286" s="807"/>
      <c r="K286" s="807"/>
      <c r="L286" s="788"/>
      <c r="M286" s="907"/>
      <c r="N286" s="908"/>
      <c r="O286" s="908"/>
      <c r="P286" s="908"/>
      <c r="Q286" s="909"/>
      <c r="R286" s="806"/>
      <c r="S286" s="806"/>
      <c r="T286" s="806"/>
      <c r="U286" s="806"/>
      <c r="V286" s="807"/>
      <c r="W286" s="807"/>
      <c r="X286" s="807"/>
      <c r="Y286" s="807"/>
      <c r="Z286" s="788"/>
      <c r="AA286" s="811"/>
      <c r="AB286" s="811"/>
      <c r="AC286" s="811"/>
      <c r="AD286" s="436"/>
      <c r="AE286" s="155"/>
      <c r="AF286" s="155"/>
      <c r="AG286" s="155"/>
      <c r="AH286" s="155"/>
      <c r="AI286" s="155"/>
      <c r="AJ286" s="155"/>
      <c r="AK286" s="155"/>
      <c r="AL286" s="155"/>
      <c r="AM286" s="155"/>
      <c r="AN286" s="155"/>
      <c r="AO286" s="155"/>
      <c r="AP286" s="155"/>
    </row>
    <row r="287" spans="2:42" s="727" customFormat="1" ht="60" customHeight="1" x14ac:dyDescent="0.25">
      <c r="B287" s="903" t="str">
        <f>'3-IDENTIFICACIÓN DEL RIESGO'!B160</f>
        <v>Gestión Financiera</v>
      </c>
      <c r="C287" s="765" t="s">
        <v>2029</v>
      </c>
      <c r="D287" s="766" t="str">
        <f>'3-IDENTIFICACIÓN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E287" s="766" t="s">
        <v>531</v>
      </c>
      <c r="F287" s="504" t="str">
        <f>'3-IDENTIFICACIÓN DEL RIESGO'!H160</f>
        <v>Fallas en el control de los requisitos para la causación económica</v>
      </c>
      <c r="G287" s="504" t="str">
        <f>'3-IDENTIFICACIÓN DEL RIESGO'!L160</f>
        <v>Detrimento patrimonial</v>
      </c>
      <c r="H287" s="767" t="str">
        <f>'4-VALORACIÓN DEL RIESGO'!G85</f>
        <v>Rara Vez</v>
      </c>
      <c r="I287" s="767" t="str">
        <f>'4-VALORACIÓN DEL RIESGO'!AC85</f>
        <v>Catastrófico</v>
      </c>
      <c r="J287" s="767" t="str">
        <f>'4-VALORACIÓN DEL RIESGO'!AE85</f>
        <v>Extremo</v>
      </c>
      <c r="K287" s="767" t="str">
        <f>'4-VALORACIÓN DEL RIESGO'!AF85</f>
        <v>Reducir</v>
      </c>
      <c r="L287" s="765" t="s">
        <v>2278</v>
      </c>
      <c r="M287" s="907"/>
      <c r="N287" s="908"/>
      <c r="O287" s="908"/>
      <c r="P287" s="908"/>
      <c r="Q287" s="909"/>
      <c r="R287" s="766" t="str">
        <f>'5-CONTROLES'!AB371</f>
        <v>Fuerte</v>
      </c>
      <c r="S287" s="766" t="str">
        <f>'5-CONTROLES'!AC371</f>
        <v>Moderado</v>
      </c>
      <c r="T287" s="766" t="str">
        <f>'5-CONTROLES'!AD371</f>
        <v>Moderado</v>
      </c>
      <c r="U287" s="766" t="str">
        <f>'5-CONTROLES'!AH371</f>
        <v>Moderado</v>
      </c>
      <c r="V287" s="767" t="str">
        <f>'5-CONTROLES'!AL371</f>
        <v>Rara Vez</v>
      </c>
      <c r="W287" s="767" t="str">
        <f>'5-CONTROLES'!AP371</f>
        <v>Mayor</v>
      </c>
      <c r="X287" s="767" t="str">
        <f>'5-CONTROLES'!AQ371</f>
        <v>Alto</v>
      </c>
      <c r="Y287" s="767" t="str">
        <f>'5-CONTROLES'!AS371</f>
        <v>Acción preventiva</v>
      </c>
      <c r="Z287" s="768" t="s">
        <v>2528</v>
      </c>
      <c r="AA287" s="656" t="s">
        <v>1871</v>
      </c>
      <c r="AB287" s="656" t="s">
        <v>916</v>
      </c>
      <c r="AC287" s="656" t="s">
        <v>558</v>
      </c>
      <c r="AD287" s="780">
        <v>4</v>
      </c>
      <c r="AE287" s="503"/>
      <c r="AF287" s="503"/>
      <c r="AG287" s="503">
        <v>1</v>
      </c>
      <c r="AH287" s="503"/>
      <c r="AI287" s="503"/>
      <c r="AJ287" s="503">
        <v>1</v>
      </c>
      <c r="AK287" s="503"/>
      <c r="AL287" s="503"/>
      <c r="AM287" s="503">
        <v>1</v>
      </c>
      <c r="AN287" s="503"/>
      <c r="AO287" s="503">
        <v>1</v>
      </c>
      <c r="AP287" s="503"/>
    </row>
    <row r="288" spans="2:42" s="727" customFormat="1" ht="48.75" customHeight="1" x14ac:dyDescent="0.25">
      <c r="B288" s="903"/>
      <c r="C288" s="788"/>
      <c r="D288" s="806"/>
      <c r="E288" s="806"/>
      <c r="F288" s="504" t="str">
        <f>'3-IDENTIFICACIÓN DEL RIESGO'!H161</f>
        <v>Desconocimiento del procedimiento de pagos y listas de chequeo</v>
      </c>
      <c r="G288" s="504" t="str">
        <f>'3-IDENTIFICACIÓN DEL RIESGO'!L161</f>
        <v>Investigaciones y sanciones por parte de órganos de control, así como perdida de credibilidad institucional</v>
      </c>
      <c r="H288" s="807"/>
      <c r="I288" s="807"/>
      <c r="J288" s="807"/>
      <c r="K288" s="807"/>
      <c r="L288" s="788"/>
      <c r="M288" s="910"/>
      <c r="N288" s="911"/>
      <c r="O288" s="911"/>
      <c r="P288" s="911"/>
      <c r="Q288" s="912"/>
      <c r="R288" s="806"/>
      <c r="S288" s="806"/>
      <c r="T288" s="806"/>
      <c r="U288" s="806"/>
      <c r="V288" s="807"/>
      <c r="W288" s="807"/>
      <c r="X288" s="807"/>
      <c r="Y288" s="807"/>
      <c r="Z288" s="768" t="s">
        <v>2529</v>
      </c>
      <c r="AA288" s="656" t="s">
        <v>559</v>
      </c>
      <c r="AB288" s="656" t="s">
        <v>916</v>
      </c>
      <c r="AC288" s="656" t="s">
        <v>560</v>
      </c>
      <c r="AD288" s="780">
        <v>1</v>
      </c>
      <c r="AE288" s="503"/>
      <c r="AF288" s="503">
        <v>1</v>
      </c>
      <c r="AG288" s="503"/>
      <c r="AH288" s="503"/>
      <c r="AI288" s="503"/>
      <c r="AJ288" s="503"/>
      <c r="AK288" s="503"/>
      <c r="AL288" s="503"/>
      <c r="AM288" s="503"/>
      <c r="AN288" s="503"/>
      <c r="AO288" s="503"/>
      <c r="AP288" s="503"/>
    </row>
    <row r="289" spans="2:42" s="727" customFormat="1" x14ac:dyDescent="0.25">
      <c r="B289" s="933"/>
      <c r="C289" s="934"/>
      <c r="D289" s="935"/>
      <c r="E289" s="936"/>
      <c r="F289" s="936"/>
      <c r="G289" s="936"/>
      <c r="H289" s="936"/>
      <c r="I289" s="936"/>
      <c r="J289" s="936"/>
      <c r="K289" s="936"/>
      <c r="L289" s="936"/>
      <c r="M289" s="936"/>
      <c r="N289" s="936"/>
      <c r="O289" s="936"/>
      <c r="P289" s="936"/>
      <c r="Q289" s="936"/>
      <c r="R289" s="936"/>
      <c r="S289" s="936"/>
      <c r="T289" s="936"/>
      <c r="U289" s="936"/>
      <c r="V289" s="936"/>
      <c r="W289" s="936"/>
      <c r="X289" s="936"/>
      <c r="Y289" s="936"/>
      <c r="Z289" s="936"/>
      <c r="AA289" s="936"/>
      <c r="AB289" s="936"/>
      <c r="AC289" s="936"/>
      <c r="AD289" s="936"/>
      <c r="AE289" s="936"/>
      <c r="AF289" s="936"/>
      <c r="AG289" s="936"/>
      <c r="AH289" s="936"/>
      <c r="AI289" s="936"/>
      <c r="AJ289" s="936"/>
      <c r="AK289" s="936"/>
      <c r="AL289" s="936"/>
      <c r="AM289" s="936"/>
      <c r="AN289" s="936"/>
      <c r="AO289" s="936"/>
      <c r="AP289" s="937"/>
    </row>
    <row r="290" spans="2:42" s="727" customFormat="1" x14ac:dyDescent="0.25">
      <c r="B290" s="933"/>
      <c r="C290" s="934"/>
      <c r="D290" s="935"/>
      <c r="E290" s="936"/>
      <c r="F290" s="936"/>
      <c r="G290" s="936"/>
      <c r="H290" s="936"/>
      <c r="I290" s="936"/>
      <c r="J290" s="936"/>
      <c r="K290" s="936"/>
      <c r="L290" s="936"/>
      <c r="M290" s="936"/>
      <c r="N290" s="936"/>
      <c r="O290" s="936"/>
      <c r="P290" s="936"/>
      <c r="Q290" s="936"/>
      <c r="R290" s="936"/>
      <c r="S290" s="936"/>
      <c r="T290" s="936"/>
      <c r="U290" s="936"/>
      <c r="V290" s="936"/>
      <c r="W290" s="936"/>
      <c r="X290" s="936"/>
      <c r="Y290" s="936"/>
      <c r="Z290" s="936"/>
      <c r="AA290" s="936"/>
      <c r="AB290" s="936"/>
      <c r="AC290" s="936"/>
      <c r="AD290" s="936"/>
      <c r="AE290" s="936"/>
      <c r="AF290" s="936"/>
      <c r="AG290" s="936"/>
      <c r="AH290" s="936"/>
      <c r="AI290" s="936"/>
      <c r="AJ290" s="936"/>
      <c r="AK290" s="936"/>
      <c r="AL290" s="936"/>
      <c r="AM290" s="936"/>
      <c r="AN290" s="936"/>
      <c r="AO290" s="936"/>
      <c r="AP290" s="937"/>
    </row>
    <row r="291" spans="2:42" s="727" customFormat="1" x14ac:dyDescent="0.25">
      <c r="B291" s="933"/>
      <c r="C291" s="934"/>
      <c r="D291" s="935"/>
      <c r="E291" s="936"/>
      <c r="F291" s="936"/>
      <c r="G291" s="936"/>
      <c r="H291" s="936"/>
      <c r="I291" s="936"/>
      <c r="J291" s="936"/>
      <c r="K291" s="936"/>
      <c r="L291" s="936"/>
      <c r="M291" s="936"/>
      <c r="N291" s="936"/>
      <c r="O291" s="936"/>
      <c r="P291" s="936"/>
      <c r="Q291" s="936"/>
      <c r="R291" s="936"/>
      <c r="S291" s="936"/>
      <c r="T291" s="936"/>
      <c r="U291" s="936"/>
      <c r="V291" s="936"/>
      <c r="W291" s="936"/>
      <c r="X291" s="936"/>
      <c r="Y291" s="936"/>
      <c r="Z291" s="936"/>
      <c r="AA291" s="936"/>
      <c r="AB291" s="936"/>
      <c r="AC291" s="936"/>
      <c r="AD291" s="936"/>
      <c r="AE291" s="936"/>
      <c r="AF291" s="936"/>
      <c r="AG291" s="936"/>
      <c r="AH291" s="936"/>
      <c r="AI291" s="936"/>
      <c r="AJ291" s="936"/>
      <c r="AK291" s="936"/>
      <c r="AL291" s="936"/>
      <c r="AM291" s="936"/>
      <c r="AN291" s="936"/>
      <c r="AO291" s="936"/>
      <c r="AP291" s="937"/>
    </row>
    <row r="292" spans="2:42" s="727" customFormat="1" x14ac:dyDescent="0.25">
      <c r="B292" s="933"/>
      <c r="C292" s="934"/>
      <c r="D292" s="935"/>
      <c r="E292" s="936"/>
      <c r="F292" s="936"/>
      <c r="G292" s="936"/>
      <c r="H292" s="936"/>
      <c r="I292" s="936"/>
      <c r="J292" s="936"/>
      <c r="K292" s="936"/>
      <c r="L292" s="936"/>
      <c r="M292" s="936"/>
      <c r="N292" s="936"/>
      <c r="O292" s="936"/>
      <c r="P292" s="936"/>
      <c r="Q292" s="936"/>
      <c r="R292" s="936"/>
      <c r="S292" s="936"/>
      <c r="T292" s="936"/>
      <c r="U292" s="936"/>
      <c r="V292" s="936"/>
      <c r="W292" s="936"/>
      <c r="X292" s="936"/>
      <c r="Y292" s="936"/>
      <c r="Z292" s="936"/>
      <c r="AA292" s="936"/>
      <c r="AB292" s="936"/>
      <c r="AC292" s="936"/>
      <c r="AD292" s="936"/>
      <c r="AE292" s="936"/>
      <c r="AF292" s="936"/>
      <c r="AG292" s="936"/>
      <c r="AH292" s="936"/>
      <c r="AI292" s="936"/>
      <c r="AJ292" s="936"/>
      <c r="AK292" s="936"/>
      <c r="AL292" s="936"/>
      <c r="AM292" s="936"/>
      <c r="AN292" s="936"/>
      <c r="AO292" s="936"/>
      <c r="AP292" s="937"/>
    </row>
    <row r="293" spans="2:42" s="727" customFormat="1" x14ac:dyDescent="0.25">
      <c r="B293" s="933"/>
      <c r="C293" s="934"/>
      <c r="D293" s="935"/>
      <c r="E293" s="936"/>
      <c r="F293" s="936"/>
      <c r="G293" s="936"/>
      <c r="H293" s="936"/>
      <c r="I293" s="936"/>
      <c r="J293" s="936"/>
      <c r="K293" s="936"/>
      <c r="L293" s="936"/>
      <c r="M293" s="936"/>
      <c r="N293" s="936"/>
      <c r="O293" s="936"/>
      <c r="P293" s="936"/>
      <c r="Q293" s="936"/>
      <c r="R293" s="936"/>
      <c r="S293" s="936"/>
      <c r="T293" s="936"/>
      <c r="U293" s="936"/>
      <c r="V293" s="936"/>
      <c r="W293" s="936"/>
      <c r="X293" s="936"/>
      <c r="Y293" s="936"/>
      <c r="Z293" s="936"/>
      <c r="AA293" s="936"/>
      <c r="AB293" s="936"/>
      <c r="AC293" s="936"/>
      <c r="AD293" s="936"/>
      <c r="AE293" s="936"/>
      <c r="AF293" s="936"/>
      <c r="AG293" s="936"/>
      <c r="AH293" s="936"/>
      <c r="AI293" s="936"/>
      <c r="AJ293" s="936"/>
      <c r="AK293" s="936"/>
      <c r="AL293" s="936"/>
      <c r="AM293" s="936"/>
      <c r="AN293" s="936"/>
      <c r="AO293" s="936"/>
      <c r="AP293" s="937"/>
    </row>
    <row r="294" spans="2:42" s="727" customFormat="1" x14ac:dyDescent="0.25">
      <c r="B294" s="933"/>
      <c r="C294" s="934"/>
      <c r="D294" s="935"/>
      <c r="E294" s="936"/>
      <c r="F294" s="936"/>
      <c r="G294" s="936"/>
      <c r="H294" s="936"/>
      <c r="I294" s="936"/>
      <c r="J294" s="936"/>
      <c r="K294" s="936"/>
      <c r="L294" s="936"/>
      <c r="M294" s="936"/>
      <c r="N294" s="936"/>
      <c r="O294" s="936"/>
      <c r="P294" s="936"/>
      <c r="Q294" s="936"/>
      <c r="R294" s="936"/>
      <c r="S294" s="936"/>
      <c r="T294" s="936"/>
      <c r="U294" s="936"/>
      <c r="V294" s="936"/>
      <c r="W294" s="936"/>
      <c r="X294" s="936"/>
      <c r="Y294" s="936"/>
      <c r="Z294" s="936"/>
      <c r="AA294" s="936"/>
      <c r="AB294" s="936"/>
      <c r="AC294" s="936"/>
      <c r="AD294" s="936"/>
      <c r="AE294" s="936"/>
      <c r="AF294" s="936"/>
      <c r="AG294" s="936"/>
      <c r="AH294" s="936"/>
      <c r="AI294" s="936"/>
      <c r="AJ294" s="936"/>
      <c r="AK294" s="936"/>
      <c r="AL294" s="936"/>
      <c r="AM294" s="936"/>
      <c r="AN294" s="936"/>
      <c r="AO294" s="936"/>
      <c r="AP294" s="937"/>
    </row>
    <row r="295" spans="2:42" s="727" customFormat="1" x14ac:dyDescent="0.25">
      <c r="B295" s="933"/>
      <c r="C295" s="934"/>
      <c r="D295" s="935"/>
      <c r="E295" s="936"/>
      <c r="F295" s="936"/>
      <c r="G295" s="936"/>
      <c r="H295" s="936"/>
      <c r="I295" s="936"/>
      <c r="J295" s="936"/>
      <c r="K295" s="936"/>
      <c r="L295" s="936"/>
      <c r="M295" s="936"/>
      <c r="N295" s="936"/>
      <c r="O295" s="936"/>
      <c r="P295" s="936"/>
      <c r="Q295" s="936"/>
      <c r="R295" s="936"/>
      <c r="S295" s="936"/>
      <c r="T295" s="936"/>
      <c r="U295" s="936"/>
      <c r="V295" s="936"/>
      <c r="W295" s="936"/>
      <c r="X295" s="936"/>
      <c r="Y295" s="936"/>
      <c r="Z295" s="936"/>
      <c r="AA295" s="936"/>
      <c r="AB295" s="936"/>
      <c r="AC295" s="936"/>
      <c r="AD295" s="936"/>
      <c r="AE295" s="936"/>
      <c r="AF295" s="936"/>
      <c r="AG295" s="936"/>
      <c r="AH295" s="936"/>
      <c r="AI295" s="936"/>
      <c r="AJ295" s="936"/>
      <c r="AK295" s="936"/>
      <c r="AL295" s="936"/>
      <c r="AM295" s="936"/>
      <c r="AN295" s="936"/>
      <c r="AO295" s="936"/>
      <c r="AP295" s="937"/>
    </row>
    <row r="296" spans="2:42" s="727" customFormat="1" x14ac:dyDescent="0.25">
      <c r="B296" s="933"/>
      <c r="C296" s="934"/>
      <c r="D296" s="935"/>
      <c r="E296" s="936"/>
      <c r="F296" s="936"/>
      <c r="G296" s="936"/>
      <c r="H296" s="936"/>
      <c r="I296" s="936"/>
      <c r="J296" s="936"/>
      <c r="K296" s="936"/>
      <c r="L296" s="936"/>
      <c r="M296" s="936"/>
      <c r="N296" s="936"/>
      <c r="O296" s="936"/>
      <c r="P296" s="936"/>
      <c r="Q296" s="936"/>
      <c r="R296" s="936"/>
      <c r="S296" s="936"/>
      <c r="T296" s="936"/>
      <c r="U296" s="936"/>
      <c r="V296" s="936"/>
      <c r="W296" s="936"/>
      <c r="X296" s="936"/>
      <c r="Y296" s="936"/>
      <c r="Z296" s="936"/>
      <c r="AA296" s="936"/>
      <c r="AB296" s="936"/>
      <c r="AC296" s="936"/>
      <c r="AD296" s="936"/>
      <c r="AE296" s="936"/>
      <c r="AF296" s="936"/>
      <c r="AG296" s="936"/>
      <c r="AH296" s="936"/>
      <c r="AI296" s="936"/>
      <c r="AJ296" s="936"/>
      <c r="AK296" s="936"/>
      <c r="AL296" s="936"/>
      <c r="AM296" s="936"/>
      <c r="AN296" s="936"/>
      <c r="AO296" s="936"/>
      <c r="AP296" s="937"/>
    </row>
    <row r="297" spans="2:42" s="727" customFormat="1" ht="13.5" thickBot="1" x14ac:dyDescent="0.3">
      <c r="B297" s="938"/>
      <c r="C297" s="939"/>
      <c r="D297" s="940"/>
      <c r="E297" s="941"/>
      <c r="F297" s="941"/>
      <c r="G297" s="941"/>
      <c r="H297" s="941"/>
      <c r="I297" s="941"/>
      <c r="J297" s="941"/>
      <c r="K297" s="941"/>
      <c r="L297" s="941"/>
      <c r="M297" s="941"/>
      <c r="N297" s="941"/>
      <c r="O297" s="941"/>
      <c r="P297" s="941"/>
      <c r="Q297" s="941"/>
      <c r="R297" s="941"/>
      <c r="S297" s="941"/>
      <c r="T297" s="941"/>
      <c r="U297" s="941"/>
      <c r="V297" s="941"/>
      <c r="W297" s="941"/>
      <c r="X297" s="941"/>
      <c r="Y297" s="941"/>
      <c r="Z297" s="941"/>
      <c r="AA297" s="941"/>
      <c r="AB297" s="941"/>
      <c r="AC297" s="941"/>
      <c r="AD297" s="941"/>
      <c r="AE297" s="941"/>
      <c r="AF297" s="941"/>
      <c r="AG297" s="941"/>
      <c r="AH297" s="941"/>
      <c r="AI297" s="941"/>
      <c r="AJ297" s="941"/>
      <c r="AK297" s="941"/>
      <c r="AL297" s="941"/>
      <c r="AM297" s="941"/>
      <c r="AN297" s="941"/>
      <c r="AO297" s="941"/>
      <c r="AP297" s="942"/>
    </row>
  </sheetData>
  <sheetProtection algorithmName="SHA-512" hashValue="daYGpcnZ3mm80TG2Qsq/0mnUtBXbxGLjFSvpnvUla0X7iTdS86DOWC0AtEfhhOTU13/wMdvypxPRJqQ428/lOA==" saltValue="6aCCFid5f0A89gPGtMwh3w==" spinCount="100000" sheet="1" autoFilter="0"/>
  <mergeCells count="904">
    <mergeCell ref="AO248:AO249"/>
    <mergeCell ref="AP248:AP249"/>
    <mergeCell ref="Z269:Z270"/>
    <mergeCell ref="AA269:AA270"/>
    <mergeCell ref="AB269:AB270"/>
    <mergeCell ref="AC269:AC270"/>
    <mergeCell ref="AD269:AD270"/>
    <mergeCell ref="AE269:AE270"/>
    <mergeCell ref="AF269:AF270"/>
    <mergeCell ref="AG269:AG270"/>
    <mergeCell ref="AH269:AH270"/>
    <mergeCell ref="AI269:AI270"/>
    <mergeCell ref="AJ269:AJ270"/>
    <mergeCell ref="AK269:AK270"/>
    <mergeCell ref="AL269:AL270"/>
    <mergeCell ref="AM269:AM270"/>
    <mergeCell ref="AN269:AN270"/>
    <mergeCell ref="AO269:AO270"/>
    <mergeCell ref="AP269:AP270"/>
    <mergeCell ref="AM211:AM212"/>
    <mergeCell ref="AN211:AN212"/>
    <mergeCell ref="AO211:AO212"/>
    <mergeCell ref="AP211:AP212"/>
    <mergeCell ref="M231:Q232"/>
    <mergeCell ref="M233:Q236"/>
    <mergeCell ref="M237:Q270"/>
    <mergeCell ref="L247:L248"/>
    <mergeCell ref="L268:L270"/>
    <mergeCell ref="Z248:Z249"/>
    <mergeCell ref="AA248:AA249"/>
    <mergeCell ref="AB248:AB249"/>
    <mergeCell ref="AC248:AC249"/>
    <mergeCell ref="AD248:AD249"/>
    <mergeCell ref="AE248:AE249"/>
    <mergeCell ref="AF248:AF249"/>
    <mergeCell ref="AG248:AG249"/>
    <mergeCell ref="AH248:AH249"/>
    <mergeCell ref="AI248:AI249"/>
    <mergeCell ref="AJ248:AJ249"/>
    <mergeCell ref="AK248:AK249"/>
    <mergeCell ref="AL248:AL249"/>
    <mergeCell ref="AM248:AM249"/>
    <mergeCell ref="AN248:AN249"/>
    <mergeCell ref="AD211:AD212"/>
    <mergeCell ref="AE211:AE212"/>
    <mergeCell ref="AF211:AF212"/>
    <mergeCell ref="AG211:AG212"/>
    <mergeCell ref="AH211:AH212"/>
    <mergeCell ref="AI211:AI212"/>
    <mergeCell ref="AJ211:AJ212"/>
    <mergeCell ref="AK211:AK212"/>
    <mergeCell ref="AL211:AL212"/>
    <mergeCell ref="AM206:AM207"/>
    <mergeCell ref="AN206:AN207"/>
    <mergeCell ref="AO206:AO207"/>
    <mergeCell ref="AP206:AP207"/>
    <mergeCell ref="AD209:AD210"/>
    <mergeCell ref="AE209:AE210"/>
    <mergeCell ref="AF209:AF210"/>
    <mergeCell ref="AG209:AG210"/>
    <mergeCell ref="AH209:AH210"/>
    <mergeCell ref="AI209:AI210"/>
    <mergeCell ref="AJ209:AJ210"/>
    <mergeCell ref="AK209:AK210"/>
    <mergeCell ref="AL209:AL210"/>
    <mergeCell ref="AM209:AM210"/>
    <mergeCell ref="AN209:AN210"/>
    <mergeCell ref="AO209:AO210"/>
    <mergeCell ref="AP209:AP210"/>
    <mergeCell ref="AD206:AD207"/>
    <mergeCell ref="AE206:AE207"/>
    <mergeCell ref="AF206:AF207"/>
    <mergeCell ref="AG206:AG207"/>
    <mergeCell ref="AH206:AH207"/>
    <mergeCell ref="AI206:AI207"/>
    <mergeCell ref="AJ206:AJ207"/>
    <mergeCell ref="AK206:AK207"/>
    <mergeCell ref="AL206:AL207"/>
    <mergeCell ref="M198:Q230"/>
    <mergeCell ref="L206:L207"/>
    <mergeCell ref="L209:L210"/>
    <mergeCell ref="L211:L212"/>
    <mergeCell ref="Z206:Z207"/>
    <mergeCell ref="AA206:AA207"/>
    <mergeCell ref="Z209:Z210"/>
    <mergeCell ref="AB206:AB207"/>
    <mergeCell ref="AC206:AC207"/>
    <mergeCell ref="AA209:AA210"/>
    <mergeCell ref="AB209:AB210"/>
    <mergeCell ref="AC209:AC210"/>
    <mergeCell ref="Z211:Z212"/>
    <mergeCell ref="AA211:AA212"/>
    <mergeCell ref="AB211:AB212"/>
    <mergeCell ref="AC211:AC212"/>
    <mergeCell ref="AJ176:AJ177"/>
    <mergeCell ref="AK176:AK177"/>
    <mergeCell ref="AL176:AL177"/>
    <mergeCell ref="AM176:AM177"/>
    <mergeCell ref="AN176:AN177"/>
    <mergeCell ref="AO176:AO177"/>
    <mergeCell ref="AP176:AP177"/>
    <mergeCell ref="Z178:Z179"/>
    <mergeCell ref="AA178:AA179"/>
    <mergeCell ref="AB178:AB179"/>
    <mergeCell ref="AC178:AC179"/>
    <mergeCell ref="AD178:AD179"/>
    <mergeCell ref="AE178:AE179"/>
    <mergeCell ref="AF178:AF179"/>
    <mergeCell ref="AG178:AG179"/>
    <mergeCell ref="AH178:AH179"/>
    <mergeCell ref="AI178:AI179"/>
    <mergeCell ref="AJ178:AJ179"/>
    <mergeCell ref="AK178:AK179"/>
    <mergeCell ref="AL178:AL179"/>
    <mergeCell ref="AM178:AM179"/>
    <mergeCell ref="AN178:AN179"/>
    <mergeCell ref="AO178:AO179"/>
    <mergeCell ref="AP178:AP179"/>
    <mergeCell ref="L173:L174"/>
    <mergeCell ref="L176:L177"/>
    <mergeCell ref="L178:L179"/>
    <mergeCell ref="Z173:Z174"/>
    <mergeCell ref="AA173:AA174"/>
    <mergeCell ref="AB173:AB174"/>
    <mergeCell ref="AC173:AC174"/>
    <mergeCell ref="AD173:AD174"/>
    <mergeCell ref="AE173:AE174"/>
    <mergeCell ref="Z176:Z177"/>
    <mergeCell ref="AA176:AA177"/>
    <mergeCell ref="AB176:AB177"/>
    <mergeCell ref="AC176:AC177"/>
    <mergeCell ref="AD176:AD177"/>
    <mergeCell ref="AE176:AE177"/>
    <mergeCell ref="AI140:AI141"/>
    <mergeCell ref="AJ140:AJ141"/>
    <mergeCell ref="AK140:AK141"/>
    <mergeCell ref="AL140:AL141"/>
    <mergeCell ref="AM140:AM141"/>
    <mergeCell ref="AN140:AN141"/>
    <mergeCell ref="AO140:AO141"/>
    <mergeCell ref="AP140:AP141"/>
    <mergeCell ref="M165:Q197"/>
    <mergeCell ref="AF173:AF174"/>
    <mergeCell ref="AG173:AG174"/>
    <mergeCell ref="AH173:AH174"/>
    <mergeCell ref="AI173:AI174"/>
    <mergeCell ref="AJ173:AJ174"/>
    <mergeCell ref="AK173:AK174"/>
    <mergeCell ref="AL173:AL174"/>
    <mergeCell ref="AM173:AM174"/>
    <mergeCell ref="AN173:AN174"/>
    <mergeCell ref="AO173:AO174"/>
    <mergeCell ref="AP173:AP174"/>
    <mergeCell ref="AF176:AF177"/>
    <mergeCell ref="AG176:AG177"/>
    <mergeCell ref="AH176:AH177"/>
    <mergeCell ref="AI176:AI177"/>
    <mergeCell ref="Z140:Z141"/>
    <mergeCell ref="AA140:AA141"/>
    <mergeCell ref="AB140:AB141"/>
    <mergeCell ref="AC140:AC141"/>
    <mergeCell ref="AD140:AD141"/>
    <mergeCell ref="AE140:AE141"/>
    <mergeCell ref="AF140:AF141"/>
    <mergeCell ref="AG140:AG141"/>
    <mergeCell ref="AH140:AH141"/>
    <mergeCell ref="AJ113:AJ114"/>
    <mergeCell ref="AK113:AK114"/>
    <mergeCell ref="AL113:AL114"/>
    <mergeCell ref="AM113:AM114"/>
    <mergeCell ref="AN113:AN114"/>
    <mergeCell ref="AO113:AO114"/>
    <mergeCell ref="AP113:AP114"/>
    <mergeCell ref="Z117:Z119"/>
    <mergeCell ref="AA117:AA119"/>
    <mergeCell ref="AB117:AB119"/>
    <mergeCell ref="AC117:AC119"/>
    <mergeCell ref="AD117:AD119"/>
    <mergeCell ref="AE117:AE119"/>
    <mergeCell ref="AF117:AF119"/>
    <mergeCell ref="AG117:AG119"/>
    <mergeCell ref="AH117:AH119"/>
    <mergeCell ref="AI117:AI119"/>
    <mergeCell ref="AJ117:AJ119"/>
    <mergeCell ref="AK117:AK119"/>
    <mergeCell ref="AL117:AL119"/>
    <mergeCell ref="AM117:AM119"/>
    <mergeCell ref="AN117:AN119"/>
    <mergeCell ref="AO117:AO119"/>
    <mergeCell ref="AP117:AP119"/>
    <mergeCell ref="AA113:AA114"/>
    <mergeCell ref="AB113:AB114"/>
    <mergeCell ref="AC113:AC114"/>
    <mergeCell ref="AD113:AD114"/>
    <mergeCell ref="AE113:AE114"/>
    <mergeCell ref="AF113:AF114"/>
    <mergeCell ref="AG113:AG114"/>
    <mergeCell ref="AH113:AH114"/>
    <mergeCell ref="AI113:AI114"/>
    <mergeCell ref="AO84:AO85"/>
    <mergeCell ref="AP84:AP85"/>
    <mergeCell ref="L118:L119"/>
    <mergeCell ref="L114:L115"/>
    <mergeCell ref="L97:L98"/>
    <mergeCell ref="M86:Q119"/>
    <mergeCell ref="Z97:Z98"/>
    <mergeCell ref="AA97:AA98"/>
    <mergeCell ref="AB97:AB98"/>
    <mergeCell ref="AC97:AC98"/>
    <mergeCell ref="AD97:AD98"/>
    <mergeCell ref="AE97:AE98"/>
    <mergeCell ref="AF97:AF98"/>
    <mergeCell ref="AG97:AG98"/>
    <mergeCell ref="AH97:AH98"/>
    <mergeCell ref="AI97:AI98"/>
    <mergeCell ref="AJ97:AJ98"/>
    <mergeCell ref="AK97:AK98"/>
    <mergeCell ref="AL97:AL98"/>
    <mergeCell ref="AM97:AM98"/>
    <mergeCell ref="AN97:AN98"/>
    <mergeCell ref="AO97:AO98"/>
    <mergeCell ref="AP97:AP98"/>
    <mergeCell ref="Z113:Z114"/>
    <mergeCell ref="AF84:AF85"/>
    <mergeCell ref="AG84:AG85"/>
    <mergeCell ref="AH84:AH85"/>
    <mergeCell ref="AI84:AI85"/>
    <mergeCell ref="AJ84:AJ85"/>
    <mergeCell ref="AK84:AK85"/>
    <mergeCell ref="AL84:AL85"/>
    <mergeCell ref="AM84:AM85"/>
    <mergeCell ref="AN84:AN85"/>
    <mergeCell ref="AP64:AP65"/>
    <mergeCell ref="Z80:Z81"/>
    <mergeCell ref="AA80:AA81"/>
    <mergeCell ref="AB80:AB81"/>
    <mergeCell ref="AC80:AC81"/>
    <mergeCell ref="AD80:AD81"/>
    <mergeCell ref="AE80:AE81"/>
    <mergeCell ref="AF80:AF81"/>
    <mergeCell ref="AG80:AG81"/>
    <mergeCell ref="AH80:AH81"/>
    <mergeCell ref="AI80:AI81"/>
    <mergeCell ref="AJ80:AJ81"/>
    <mergeCell ref="AK80:AK81"/>
    <mergeCell ref="AL80:AL81"/>
    <mergeCell ref="AM80:AM81"/>
    <mergeCell ref="AN80:AN81"/>
    <mergeCell ref="AO80:AO81"/>
    <mergeCell ref="AP80:AP81"/>
    <mergeCell ref="AG64:AG65"/>
    <mergeCell ref="AH64:AH65"/>
    <mergeCell ref="AI64:AI65"/>
    <mergeCell ref="AJ64:AJ65"/>
    <mergeCell ref="AK64:AK65"/>
    <mergeCell ref="AL64:AL65"/>
    <mergeCell ref="AM64:AM65"/>
    <mergeCell ref="AN64:AN65"/>
    <mergeCell ref="AO64:AO65"/>
    <mergeCell ref="AH20:AH21"/>
    <mergeCell ref="AI20:AI21"/>
    <mergeCell ref="AJ20:AJ21"/>
    <mergeCell ref="AK20:AK21"/>
    <mergeCell ref="AL20:AL21"/>
    <mergeCell ref="AM20:AM21"/>
    <mergeCell ref="AN20:AN21"/>
    <mergeCell ref="AO20:AO21"/>
    <mergeCell ref="AP20:AP21"/>
    <mergeCell ref="L22:L23"/>
    <mergeCell ref="Z20:Z21"/>
    <mergeCell ref="AA20:AA21"/>
    <mergeCell ref="AB20:AB21"/>
    <mergeCell ref="AC20:AC21"/>
    <mergeCell ref="AD20:AD21"/>
    <mergeCell ref="AE20:AE21"/>
    <mergeCell ref="AF20:AF21"/>
    <mergeCell ref="AG20:AG21"/>
    <mergeCell ref="I198:I230"/>
    <mergeCell ref="J198:J230"/>
    <mergeCell ref="K198:K230"/>
    <mergeCell ref="H231:H232"/>
    <mergeCell ref="I231:I232"/>
    <mergeCell ref="J231:J232"/>
    <mergeCell ref="K231:K232"/>
    <mergeCell ref="K128:K164"/>
    <mergeCell ref="H165:H197"/>
    <mergeCell ref="I165:I197"/>
    <mergeCell ref="W9:W45"/>
    <mergeCell ref="X9:X45"/>
    <mergeCell ref="Y9:Y45"/>
    <mergeCell ref="F165:F182"/>
    <mergeCell ref="G165:G182"/>
    <mergeCell ref="F183:F197"/>
    <mergeCell ref="G183:G197"/>
    <mergeCell ref="F52:F67"/>
    <mergeCell ref="G52:G67"/>
    <mergeCell ref="K165:K197"/>
    <mergeCell ref="I120:I121"/>
    <mergeCell ref="J120:J121"/>
    <mergeCell ref="J128:J164"/>
    <mergeCell ref="T136:T137"/>
    <mergeCell ref="U9:U45"/>
    <mergeCell ref="L136:L137"/>
    <mergeCell ref="K46:K47"/>
    <mergeCell ref="K124:K125"/>
    <mergeCell ref="K126:K127"/>
    <mergeCell ref="M9:Q45"/>
    <mergeCell ref="R136:R137"/>
    <mergeCell ref="S136:S137"/>
    <mergeCell ref="G198:G215"/>
    <mergeCell ref="D235:D236"/>
    <mergeCell ref="D237:D270"/>
    <mergeCell ref="C237:C270"/>
    <mergeCell ref="C275:C276"/>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V9:V45"/>
    <mergeCell ref="AD7:AP7"/>
    <mergeCell ref="B283:B284"/>
    <mergeCell ref="V7:Y7"/>
    <mergeCell ref="Z7:AC7"/>
    <mergeCell ref="R7:U7"/>
    <mergeCell ref="L7:Q7"/>
    <mergeCell ref="B9:B45"/>
    <mergeCell ref="C198:C230"/>
    <mergeCell ref="B52:B119"/>
    <mergeCell ref="B120:B232"/>
    <mergeCell ref="D48:D49"/>
    <mergeCell ref="E48:E49"/>
    <mergeCell ref="C48:C49"/>
    <mergeCell ref="U48:U49"/>
    <mergeCell ref="K48:K49"/>
    <mergeCell ref="J48:J49"/>
    <mergeCell ref="I48:I49"/>
    <mergeCell ref="H48:H49"/>
    <mergeCell ref="V48:V49"/>
    <mergeCell ref="W48:W49"/>
    <mergeCell ref="X48:X49"/>
    <mergeCell ref="Y48:Y49"/>
    <mergeCell ref="I50:I51"/>
    <mergeCell ref="K50:K51"/>
    <mergeCell ref="H86:H119"/>
    <mergeCell ref="I86:I119"/>
    <mergeCell ref="J86:J119"/>
    <mergeCell ref="C9:C45"/>
    <mergeCell ref="E52:E85"/>
    <mergeCell ref="F68:F85"/>
    <mergeCell ref="K9:K45"/>
    <mergeCell ref="B7:G7"/>
    <mergeCell ref="H7:K7"/>
    <mergeCell ref="B46:B51"/>
    <mergeCell ref="C46:C47"/>
    <mergeCell ref="C50:C51"/>
    <mergeCell ref="B277:B278"/>
    <mergeCell ref="C271:C272"/>
    <mergeCell ref="C273:C274"/>
    <mergeCell ref="B271:B276"/>
    <mergeCell ref="C287:C288"/>
    <mergeCell ref="E46:E47"/>
    <mergeCell ref="H46:H47"/>
    <mergeCell ref="H50:H51"/>
    <mergeCell ref="F198:F215"/>
    <mergeCell ref="F237:F254"/>
    <mergeCell ref="F255:F270"/>
    <mergeCell ref="G237:G254"/>
    <mergeCell ref="G255:G270"/>
    <mergeCell ref="H198:H230"/>
    <mergeCell ref="D271:D272"/>
    <mergeCell ref="D273:D274"/>
    <mergeCell ref="C52:C85"/>
    <mergeCell ref="C122:C123"/>
    <mergeCell ref="C124:C125"/>
    <mergeCell ref="B287:B288"/>
    <mergeCell ref="B279:B282"/>
    <mergeCell ref="B285:B286"/>
    <mergeCell ref="B233:B270"/>
    <mergeCell ref="C120:C121"/>
    <mergeCell ref="C126:C127"/>
    <mergeCell ref="C128:C164"/>
    <mergeCell ref="C165:C197"/>
    <mergeCell ref="F216:F230"/>
    <mergeCell ref="G216:G230"/>
    <mergeCell ref="J165:J197"/>
    <mergeCell ref="D46:D47"/>
    <mergeCell ref="D50:D51"/>
    <mergeCell ref="D275:D276"/>
    <mergeCell ref="D277:D278"/>
    <mergeCell ref="C283:C284"/>
    <mergeCell ref="C285:C286"/>
    <mergeCell ref="C277:C278"/>
    <mergeCell ref="C231:C232"/>
    <mergeCell ref="C233:C234"/>
    <mergeCell ref="C235:C236"/>
    <mergeCell ref="D120:D121"/>
    <mergeCell ref="D122:D123"/>
    <mergeCell ref="D124:D125"/>
    <mergeCell ref="D126:D127"/>
    <mergeCell ref="D128:D164"/>
    <mergeCell ref="D165:D197"/>
    <mergeCell ref="D198:D230"/>
    <mergeCell ref="D231:D232"/>
    <mergeCell ref="D233:D234"/>
    <mergeCell ref="C279:C280"/>
    <mergeCell ref="C281:C282"/>
    <mergeCell ref="E233:E234"/>
    <mergeCell ref="H233:H234"/>
    <mergeCell ref="I233:I234"/>
    <mergeCell ref="J233:J234"/>
    <mergeCell ref="K233:K234"/>
    <mergeCell ref="D287:D288"/>
    <mergeCell ref="E50:E51"/>
    <mergeCell ref="D281:D282"/>
    <mergeCell ref="D283:D284"/>
    <mergeCell ref="D279:D280"/>
    <mergeCell ref="E126:E127"/>
    <mergeCell ref="E120:E121"/>
    <mergeCell ref="E198:E230"/>
    <mergeCell ref="E231:E232"/>
    <mergeCell ref="E128:E164"/>
    <mergeCell ref="E165:E197"/>
    <mergeCell ref="E275:E276"/>
    <mergeCell ref="E279:E280"/>
    <mergeCell ref="D52:D85"/>
    <mergeCell ref="D285:D286"/>
    <mergeCell ref="J124:J125"/>
    <mergeCell ref="H126:H127"/>
    <mergeCell ref="I126:I127"/>
    <mergeCell ref="J126:J127"/>
    <mergeCell ref="E235:E236"/>
    <mergeCell ref="H235:H236"/>
    <mergeCell ref="I235:I236"/>
    <mergeCell ref="J235:J236"/>
    <mergeCell ref="K235:K236"/>
    <mergeCell ref="E237:E270"/>
    <mergeCell ref="H237:H270"/>
    <mergeCell ref="I237:I270"/>
    <mergeCell ref="J237:J270"/>
    <mergeCell ref="K237:K270"/>
    <mergeCell ref="E277:E278"/>
    <mergeCell ref="H277:H278"/>
    <mergeCell ref="I277:I278"/>
    <mergeCell ref="J277:J278"/>
    <mergeCell ref="K277:K278"/>
    <mergeCell ref="E271:E272"/>
    <mergeCell ref="H271:H272"/>
    <mergeCell ref="I271:I272"/>
    <mergeCell ref="J271:J272"/>
    <mergeCell ref="K271:K272"/>
    <mergeCell ref="E273:E274"/>
    <mergeCell ref="H273:H274"/>
    <mergeCell ref="I273:I274"/>
    <mergeCell ref="J273:J274"/>
    <mergeCell ref="K273:K274"/>
    <mergeCell ref="H275:H276"/>
    <mergeCell ref="I275:I276"/>
    <mergeCell ref="J275:J276"/>
    <mergeCell ref="K275:K276"/>
    <mergeCell ref="F271:F272"/>
    <mergeCell ref="G271:G272"/>
    <mergeCell ref="F273:F274"/>
    <mergeCell ref="F275:F276"/>
    <mergeCell ref="G275:G276"/>
    <mergeCell ref="E281:E282"/>
    <mergeCell ref="H281:H282"/>
    <mergeCell ref="I281:I282"/>
    <mergeCell ref="J281:J282"/>
    <mergeCell ref="K281:K282"/>
    <mergeCell ref="H279:H280"/>
    <mergeCell ref="I279:I280"/>
    <mergeCell ref="J279:J280"/>
    <mergeCell ref="K279:K280"/>
    <mergeCell ref="E287:E288"/>
    <mergeCell ref="H287:H288"/>
    <mergeCell ref="I287:I288"/>
    <mergeCell ref="J287:J288"/>
    <mergeCell ref="K287:K288"/>
    <mergeCell ref="E283:E284"/>
    <mergeCell ref="H283:H284"/>
    <mergeCell ref="I283:I284"/>
    <mergeCell ref="J283:J284"/>
    <mergeCell ref="K283:K284"/>
    <mergeCell ref="E285:E286"/>
    <mergeCell ref="H285:H286"/>
    <mergeCell ref="I285:I286"/>
    <mergeCell ref="J285:J286"/>
    <mergeCell ref="K285:K286"/>
    <mergeCell ref="U46:U47"/>
    <mergeCell ref="V46:V47"/>
    <mergeCell ref="U124:U125"/>
    <mergeCell ref="V124:V125"/>
    <mergeCell ref="U235:U236"/>
    <mergeCell ref="V235:V236"/>
    <mergeCell ref="U233:U234"/>
    <mergeCell ref="V233:V234"/>
    <mergeCell ref="U283:U284"/>
    <mergeCell ref="V283:V284"/>
    <mergeCell ref="U231:U232"/>
    <mergeCell ref="V231:V232"/>
    <mergeCell ref="W231:W232"/>
    <mergeCell ref="X231:X232"/>
    <mergeCell ref="Y231:Y232"/>
    <mergeCell ref="W124:W125"/>
    <mergeCell ref="X124:X125"/>
    <mergeCell ref="Y124:Y125"/>
    <mergeCell ref="W46:W47"/>
    <mergeCell ref="X46:X47"/>
    <mergeCell ref="Y46:Y47"/>
    <mergeCell ref="U50:U51"/>
    <mergeCell ref="V50:V51"/>
    <mergeCell ref="W50:W51"/>
    <mergeCell ref="X50:X51"/>
    <mergeCell ref="Y50:Y51"/>
    <mergeCell ref="Y122:Y123"/>
    <mergeCell ref="U120:U121"/>
    <mergeCell ref="V120:V121"/>
    <mergeCell ref="W120:W121"/>
    <mergeCell ref="X120:X121"/>
    <mergeCell ref="Y120:Y121"/>
    <mergeCell ref="U122:U123"/>
    <mergeCell ref="V122:V123"/>
    <mergeCell ref="Y126:Y127"/>
    <mergeCell ref="U128:U164"/>
    <mergeCell ref="V128:V164"/>
    <mergeCell ref="W128:W164"/>
    <mergeCell ref="X128:X164"/>
    <mergeCell ref="Y128:Y164"/>
    <mergeCell ref="U165:U197"/>
    <mergeCell ref="U198:U230"/>
    <mergeCell ref="V165:V197"/>
    <mergeCell ref="V198:V230"/>
    <mergeCell ref="W165:W197"/>
    <mergeCell ref="W198:W230"/>
    <mergeCell ref="X165:X197"/>
    <mergeCell ref="X198:X230"/>
    <mergeCell ref="Y165:Y197"/>
    <mergeCell ref="Y198:Y230"/>
    <mergeCell ref="U126:U127"/>
    <mergeCell ref="V126:V127"/>
    <mergeCell ref="Y237:Y270"/>
    <mergeCell ref="W233:W234"/>
    <mergeCell ref="X233:X234"/>
    <mergeCell ref="Y233:Y234"/>
    <mergeCell ref="U237:U270"/>
    <mergeCell ref="V237:V270"/>
    <mergeCell ref="W237:W270"/>
    <mergeCell ref="X237:X270"/>
    <mergeCell ref="W235:W236"/>
    <mergeCell ref="X235:X236"/>
    <mergeCell ref="Y235:Y236"/>
    <mergeCell ref="W283:W284"/>
    <mergeCell ref="X283:X284"/>
    <mergeCell ref="Y283:Y284"/>
    <mergeCell ref="U277:U278"/>
    <mergeCell ref="V277:V278"/>
    <mergeCell ref="W277:W278"/>
    <mergeCell ref="X277:X278"/>
    <mergeCell ref="Y277:Y278"/>
    <mergeCell ref="U271:U272"/>
    <mergeCell ref="V271:V272"/>
    <mergeCell ref="W271:W272"/>
    <mergeCell ref="X271:X272"/>
    <mergeCell ref="Y271:Y272"/>
    <mergeCell ref="U285:U286"/>
    <mergeCell ref="V285:V286"/>
    <mergeCell ref="W285:W286"/>
    <mergeCell ref="X285:X286"/>
    <mergeCell ref="U287:U288"/>
    <mergeCell ref="V287:V288"/>
    <mergeCell ref="W287:W288"/>
    <mergeCell ref="X287:X288"/>
    <mergeCell ref="Y287:Y288"/>
    <mergeCell ref="V52:V85"/>
    <mergeCell ref="W52:W85"/>
    <mergeCell ref="X52:X85"/>
    <mergeCell ref="G68:G85"/>
    <mergeCell ref="H52:H85"/>
    <mergeCell ref="I52:I85"/>
    <mergeCell ref="J52:J85"/>
    <mergeCell ref="E122:E123"/>
    <mergeCell ref="H122:H123"/>
    <mergeCell ref="I122:I123"/>
    <mergeCell ref="J122:J123"/>
    <mergeCell ref="K122:K123"/>
    <mergeCell ref="K120:K121"/>
    <mergeCell ref="W122:W123"/>
    <mergeCell ref="H120:H121"/>
    <mergeCell ref="L63:L64"/>
    <mergeCell ref="L80:L81"/>
    <mergeCell ref="L84:L85"/>
    <mergeCell ref="M52:Q85"/>
    <mergeCell ref="M120:Q127"/>
    <mergeCell ref="F128:F164"/>
    <mergeCell ref="G128:G164"/>
    <mergeCell ref="D9:D45"/>
    <mergeCell ref="E9:E45"/>
    <mergeCell ref="F10:F45"/>
    <mergeCell ref="G10:G45"/>
    <mergeCell ref="H9:H45"/>
    <mergeCell ref="I9:I45"/>
    <mergeCell ref="J9:J45"/>
    <mergeCell ref="E124:E125"/>
    <mergeCell ref="H124:H125"/>
    <mergeCell ref="I124:I125"/>
    <mergeCell ref="H128:H164"/>
    <mergeCell ref="I128:I164"/>
    <mergeCell ref="I46:I47"/>
    <mergeCell ref="J46:J47"/>
    <mergeCell ref="J50:J51"/>
    <mergeCell ref="L46:L47"/>
    <mergeCell ref="R46:R47"/>
    <mergeCell ref="S46:S47"/>
    <mergeCell ref="T46:T47"/>
    <mergeCell ref="M46:Q51"/>
    <mergeCell ref="W126:W127"/>
    <mergeCell ref="X126:X127"/>
    <mergeCell ref="AG48:AG49"/>
    <mergeCell ref="AH48:AH49"/>
    <mergeCell ref="C86:C119"/>
    <mergeCell ref="D86:D119"/>
    <mergeCell ref="E86:E119"/>
    <mergeCell ref="F86:F119"/>
    <mergeCell ref="G86:G119"/>
    <mergeCell ref="U86:U119"/>
    <mergeCell ref="V86:V119"/>
    <mergeCell ref="K86:K119"/>
    <mergeCell ref="L48:L49"/>
    <mergeCell ref="R48:R49"/>
    <mergeCell ref="X122:X123"/>
    <mergeCell ref="S48:S49"/>
    <mergeCell ref="T48:T49"/>
    <mergeCell ref="K52:K85"/>
    <mergeCell ref="U52:U85"/>
    <mergeCell ref="Z48:Z49"/>
    <mergeCell ref="AA48:AA49"/>
    <mergeCell ref="AB48:AB49"/>
    <mergeCell ref="AC48:AC49"/>
    <mergeCell ref="AD48:AD49"/>
    <mergeCell ref="AE48:AE49"/>
    <mergeCell ref="AF48:AF49"/>
    <mergeCell ref="Y52:Y85"/>
    <mergeCell ref="W86:W119"/>
    <mergeCell ref="X86:X119"/>
    <mergeCell ref="Y86:Y119"/>
    <mergeCell ref="Z64:Z65"/>
    <mergeCell ref="AA64:AA65"/>
    <mergeCell ref="AB64:AB65"/>
    <mergeCell ref="AC64:AC65"/>
    <mergeCell ref="AD64:AD65"/>
    <mergeCell ref="AE64:AE65"/>
    <mergeCell ref="AF64:AF65"/>
    <mergeCell ref="Z84:Z85"/>
    <mergeCell ref="AA84:AA85"/>
    <mergeCell ref="AB84:AB85"/>
    <mergeCell ref="AC84:AC85"/>
    <mergeCell ref="AD84:AD85"/>
    <mergeCell ref="AE84:AE85"/>
    <mergeCell ref="AI48:AI49"/>
    <mergeCell ref="AJ48:AJ49"/>
    <mergeCell ref="AK48:AK49"/>
    <mergeCell ref="AL48:AL49"/>
    <mergeCell ref="AM48:AM49"/>
    <mergeCell ref="AN48:AN49"/>
    <mergeCell ref="AO48:AO49"/>
    <mergeCell ref="AP48:AP49"/>
    <mergeCell ref="L50:L51"/>
    <mergeCell ref="R50:R51"/>
    <mergeCell ref="S50:S51"/>
    <mergeCell ref="T50:T51"/>
    <mergeCell ref="Z50:Z51"/>
    <mergeCell ref="AA50:AA51"/>
    <mergeCell ref="AB50:AB51"/>
    <mergeCell ref="AC50:AC51"/>
    <mergeCell ref="AD50:AD51"/>
    <mergeCell ref="AE50:AE51"/>
    <mergeCell ref="AF50:AF51"/>
    <mergeCell ref="AG50:AG51"/>
    <mergeCell ref="AH50:AH51"/>
    <mergeCell ref="AI50:AI51"/>
    <mergeCell ref="AJ50:AJ51"/>
    <mergeCell ref="AK50:AK51"/>
    <mergeCell ref="AL50:AL51"/>
    <mergeCell ref="AM50:AM51"/>
    <mergeCell ref="AN50:AN51"/>
    <mergeCell ref="AO50:AO51"/>
    <mergeCell ref="AP50:AP51"/>
    <mergeCell ref="L271:L272"/>
    <mergeCell ref="L273:L274"/>
    <mergeCell ref="L275:L276"/>
    <mergeCell ref="R271:R272"/>
    <mergeCell ref="R273:R274"/>
    <mergeCell ref="R275:R276"/>
    <mergeCell ref="S271:S272"/>
    <mergeCell ref="S273:S274"/>
    <mergeCell ref="AF271:AF272"/>
    <mergeCell ref="AG271:AG272"/>
    <mergeCell ref="AH271:AH272"/>
    <mergeCell ref="AI271:AI272"/>
    <mergeCell ref="AJ271:AJ272"/>
    <mergeCell ref="AK271:AK272"/>
    <mergeCell ref="S275:S276"/>
    <mergeCell ref="T271:T272"/>
    <mergeCell ref="T273:T274"/>
    <mergeCell ref="T275:T276"/>
    <mergeCell ref="Z271:Z272"/>
    <mergeCell ref="Z273:Z274"/>
    <mergeCell ref="Z275:Z276"/>
    <mergeCell ref="AA271:AA272"/>
    <mergeCell ref="AB271:AB272"/>
    <mergeCell ref="AA275:AA276"/>
    <mergeCell ref="AB275:AB276"/>
    <mergeCell ref="U273:U274"/>
    <mergeCell ref="V273:V274"/>
    <mergeCell ref="W273:W274"/>
    <mergeCell ref="X273:X274"/>
    <mergeCell ref="Y273:Y274"/>
    <mergeCell ref="U275:U276"/>
    <mergeCell ref="V275:V276"/>
    <mergeCell ref="AL271:AL272"/>
    <mergeCell ref="AM271:AM272"/>
    <mergeCell ref="AN271:AN272"/>
    <mergeCell ref="AO271:AO272"/>
    <mergeCell ref="AP271:AP272"/>
    <mergeCell ref="AA273:AA274"/>
    <mergeCell ref="AB273:AB274"/>
    <mergeCell ref="AC273:AC274"/>
    <mergeCell ref="AD273:AD274"/>
    <mergeCell ref="AE273:AE274"/>
    <mergeCell ref="AF273:AF274"/>
    <mergeCell ref="AG273:AG274"/>
    <mergeCell ref="AH273:AH274"/>
    <mergeCell ref="AI273:AI274"/>
    <mergeCell ref="AJ273:AJ274"/>
    <mergeCell ref="AK273:AK274"/>
    <mergeCell ref="AL273:AL274"/>
    <mergeCell ref="AM273:AM274"/>
    <mergeCell ref="AN273:AN274"/>
    <mergeCell ref="AO273:AO274"/>
    <mergeCell ref="AP273:AP274"/>
    <mergeCell ref="AC271:AC272"/>
    <mergeCell ref="AD271:AD272"/>
    <mergeCell ref="AE271:AE272"/>
    <mergeCell ref="AN275:AN276"/>
    <mergeCell ref="AO275:AO276"/>
    <mergeCell ref="AP275:AP276"/>
    <mergeCell ref="AC275:AC276"/>
    <mergeCell ref="AD275:AD276"/>
    <mergeCell ref="AE275:AE276"/>
    <mergeCell ref="AF275:AF276"/>
    <mergeCell ref="AG275:AG276"/>
    <mergeCell ref="AH275:AH276"/>
    <mergeCell ref="AI275:AI276"/>
    <mergeCell ref="AJ275:AJ276"/>
    <mergeCell ref="AK275:AK276"/>
    <mergeCell ref="AL275:AL276"/>
    <mergeCell ref="AM275:AM276"/>
    <mergeCell ref="W275:W276"/>
    <mergeCell ref="X275:X276"/>
    <mergeCell ref="Y275:Y276"/>
    <mergeCell ref="AI277:AI278"/>
    <mergeCell ref="AJ277:AJ278"/>
    <mergeCell ref="AK277:AK278"/>
    <mergeCell ref="AL277:AL278"/>
    <mergeCell ref="AM277:AM278"/>
    <mergeCell ref="AD277:AD278"/>
    <mergeCell ref="AE277:AE278"/>
    <mergeCell ref="AF277:AF278"/>
    <mergeCell ref="AG277:AG278"/>
    <mergeCell ref="AH277:AH278"/>
    <mergeCell ref="U279:U280"/>
    <mergeCell ref="V279:V280"/>
    <mergeCell ref="W279:W280"/>
    <mergeCell ref="X279:X280"/>
    <mergeCell ref="Y279:Y280"/>
    <mergeCell ref="L279:L280"/>
    <mergeCell ref="R279:R280"/>
    <mergeCell ref="S279:S280"/>
    <mergeCell ref="T279:T280"/>
    <mergeCell ref="Z277:Z278"/>
    <mergeCell ref="AA277:AA278"/>
    <mergeCell ref="AB277:AB278"/>
    <mergeCell ref="AC277:AC278"/>
    <mergeCell ref="L277:L278"/>
    <mergeCell ref="R277:R278"/>
    <mergeCell ref="S277:S278"/>
    <mergeCell ref="T277:T278"/>
    <mergeCell ref="M271:Q278"/>
    <mergeCell ref="M279:Q282"/>
    <mergeCell ref="Z281:Z282"/>
    <mergeCell ref="AA281:AA282"/>
    <mergeCell ref="AB281:AB282"/>
    <mergeCell ref="AC281:AC282"/>
    <mergeCell ref="AD281:AD282"/>
    <mergeCell ref="AE281:AE282"/>
    <mergeCell ref="U281:U282"/>
    <mergeCell ref="V281:V282"/>
    <mergeCell ref="W281:W282"/>
    <mergeCell ref="X281:X282"/>
    <mergeCell ref="Y281:Y282"/>
    <mergeCell ref="R281:R282"/>
    <mergeCell ref="S281:S282"/>
    <mergeCell ref="T281:T282"/>
    <mergeCell ref="AF283:AF284"/>
    <mergeCell ref="AG283:AG284"/>
    <mergeCell ref="AH283:AH284"/>
    <mergeCell ref="AI283:AI284"/>
    <mergeCell ref="AJ283:AJ284"/>
    <mergeCell ref="AF281:AF282"/>
    <mergeCell ref="AG281:AG282"/>
    <mergeCell ref="AH281:AH282"/>
    <mergeCell ref="AI281:AI282"/>
    <mergeCell ref="AJ281:AJ282"/>
    <mergeCell ref="Y285:Y286"/>
    <mergeCell ref="AI285:AI286"/>
    <mergeCell ref="AJ285:AJ286"/>
    <mergeCell ref="AK285:AK286"/>
    <mergeCell ref="AL285:AL286"/>
    <mergeCell ref="AM285:AM286"/>
    <mergeCell ref="AO281:AO282"/>
    <mergeCell ref="AP281:AP282"/>
    <mergeCell ref="L281:L282"/>
    <mergeCell ref="L283:L284"/>
    <mergeCell ref="R283:R284"/>
    <mergeCell ref="S283:S284"/>
    <mergeCell ref="T283:T284"/>
    <mergeCell ref="Z283:Z284"/>
    <mergeCell ref="AA283:AA284"/>
    <mergeCell ref="AB283:AB284"/>
    <mergeCell ref="AC283:AC284"/>
    <mergeCell ref="AD283:AD284"/>
    <mergeCell ref="AE283:AE284"/>
    <mergeCell ref="Z285:Z286"/>
    <mergeCell ref="AA285:AA286"/>
    <mergeCell ref="AB285:AB286"/>
    <mergeCell ref="AC285:AC286"/>
    <mergeCell ref="AD285:AD286"/>
    <mergeCell ref="AE285:AE286"/>
    <mergeCell ref="AF285:AF286"/>
    <mergeCell ref="AG285:AG286"/>
    <mergeCell ref="AH285:AH286"/>
    <mergeCell ref="L285:L286"/>
    <mergeCell ref="R285:R286"/>
    <mergeCell ref="S285:S286"/>
    <mergeCell ref="T285:T286"/>
    <mergeCell ref="M283:Q288"/>
    <mergeCell ref="L287:L288"/>
    <mergeCell ref="R287:R288"/>
    <mergeCell ref="S287:S288"/>
    <mergeCell ref="T287:T288"/>
    <mergeCell ref="AI42:AI45"/>
    <mergeCell ref="AJ42:AJ45"/>
    <mergeCell ref="AK42:AK45"/>
    <mergeCell ref="AL42:AL45"/>
    <mergeCell ref="AM42:AM45"/>
    <mergeCell ref="AN42:AN45"/>
    <mergeCell ref="AO42:AO45"/>
    <mergeCell ref="AP42:AP45"/>
    <mergeCell ref="AN285:AN286"/>
    <mergeCell ref="AO285:AO286"/>
    <mergeCell ref="AP285:AP286"/>
    <mergeCell ref="AK283:AK284"/>
    <mergeCell ref="AL283:AL284"/>
    <mergeCell ref="AM283:AM284"/>
    <mergeCell ref="AN283:AN284"/>
    <mergeCell ref="AO283:AO284"/>
    <mergeCell ref="AP283:AP284"/>
    <mergeCell ref="AK281:AK282"/>
    <mergeCell ref="AL281:AL282"/>
    <mergeCell ref="AM281:AM282"/>
    <mergeCell ref="AN281:AN282"/>
    <mergeCell ref="AN277:AN278"/>
    <mergeCell ref="AO277:AO278"/>
    <mergeCell ref="AP277:AP278"/>
    <mergeCell ref="Z42:Z45"/>
    <mergeCell ref="AA42:AA45"/>
    <mergeCell ref="AB42:AB45"/>
    <mergeCell ref="AC42:AC45"/>
    <mergeCell ref="AD42:AD45"/>
    <mergeCell ref="AE42:AE45"/>
    <mergeCell ref="AF42:AF45"/>
    <mergeCell ref="AG42:AG45"/>
    <mergeCell ref="AH42:AH45"/>
    <mergeCell ref="R269:R270"/>
    <mergeCell ref="S269:S270"/>
    <mergeCell ref="T269:T270"/>
    <mergeCell ref="L163:L164"/>
    <mergeCell ref="R163:R164"/>
    <mergeCell ref="S163:S164"/>
    <mergeCell ref="T163:T164"/>
    <mergeCell ref="M128:Q164"/>
    <mergeCell ref="L140:L141"/>
  </mergeCells>
  <conditionalFormatting sqref="J9 J46 J48 J50 J52:J67 J86:J120 X86:X120 J122 J124 J126 J128:J196 J198:J229 J231 J233 J235 J237:J269 J271 J273 J275 J277 J279 J281 J283 J285 J287">
    <cfRule type="containsText" dxfId="5" priority="28" operator="containsText" text="Moderado">
      <formula>NOT(ISERROR(SEARCH("Moderado",J9)))</formula>
    </cfRule>
    <cfRule type="containsText" dxfId="4" priority="29" operator="containsText" text="Alto">
      <formula>NOT(ISERROR(SEARCH("Alto",J9)))</formula>
    </cfRule>
    <cfRule type="containsText" dxfId="3" priority="30" operator="containsText" text="Extremo">
      <formula>NOT(ISERROR(SEARCH("Extremo",J9)))</formula>
    </cfRule>
  </conditionalFormatting>
  <conditionalFormatting sqref="X9 X46 X48 X50 X52:X67 X122 X124 X126 X128:X196 X198:X229 X231 X233 X235 X237:X269 X271 X273 X275 X277 X279 X281 X283 X285 X287">
    <cfRule type="containsText" dxfId="2" priority="25" operator="containsText" text="Moderado">
      <formula>NOT(ISERROR(SEARCH("Moderado",X9)))</formula>
    </cfRule>
    <cfRule type="containsText" dxfId="1" priority="26" operator="containsText" text="Alto">
      <formula>NOT(ISERROR(SEARCH("Alto",X9)))</formula>
    </cfRule>
    <cfRule type="containsText" dxfId="0" priority="27" operator="containsText" text="Extremo">
      <formula>NOT(ISERROR(SEARCH("Extremo",X9)))</formula>
    </cfRule>
  </conditionalFormatting>
  <pageMargins left="0.7" right="0.7" top="0.75" bottom="0.75" header="0.3" footer="0.3"/>
  <pageSetup orientation="portrait" horizontalDpi="4294967295" verticalDpi="4294967295" r:id="rId1"/>
  <ignoredErrors>
    <ignoredError sqref="AM176 AG176 AP17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4"/>
  <sheetViews>
    <sheetView topLeftCell="C7" zoomScale="80" zoomScaleNormal="80" workbookViewId="0">
      <selection activeCell="M21" sqref="M21"/>
    </sheetView>
  </sheetViews>
  <sheetFormatPr baseColWidth="10" defaultColWidth="11.42578125" defaultRowHeight="15" x14ac:dyDescent="0.25"/>
  <cols>
    <col min="1" max="1" width="2" style="4" customWidth="1"/>
    <col min="2" max="2" width="14.140625" style="4" customWidth="1"/>
    <col min="3" max="3" width="14.85546875" style="4" customWidth="1"/>
    <col min="4" max="4" width="11.42578125" style="4"/>
    <col min="5" max="5" width="13" style="4" customWidth="1"/>
    <col min="6" max="7" width="38.7109375" style="4" customWidth="1"/>
    <col min="8" max="8" width="121.7109375" style="4" customWidth="1"/>
    <col min="9" max="9" width="80.7109375" style="4" customWidth="1"/>
    <col min="10" max="10" width="48.7109375" style="4" customWidth="1"/>
    <col min="11" max="11" width="47.5703125" style="4" customWidth="1"/>
    <col min="12" max="12" width="4.28515625" style="4" customWidth="1"/>
    <col min="13" max="13" width="41.85546875" style="4" customWidth="1"/>
    <col min="14" max="16384" width="11.42578125" style="4"/>
  </cols>
  <sheetData>
    <row r="1" spans="2:13" ht="9.75" customHeight="1" thickBot="1" x14ac:dyDescent="0.3"/>
    <row r="2" spans="2:13" s="5" customFormat="1" ht="39" customHeight="1" x14ac:dyDescent="0.25">
      <c r="B2" s="31"/>
      <c r="C2" s="32"/>
      <c r="D2" s="26" t="s">
        <v>0</v>
      </c>
      <c r="E2" s="26"/>
      <c r="F2" s="37" t="s">
        <v>1</v>
      </c>
      <c r="G2" s="38"/>
      <c r="H2" s="38"/>
      <c r="I2" s="38"/>
      <c r="J2" s="39"/>
      <c r="K2" s="47" t="s">
        <v>2</v>
      </c>
      <c r="L2" s="48"/>
      <c r="M2" s="17"/>
    </row>
    <row r="3" spans="2:13" s="5" customFormat="1" ht="27.75" customHeight="1" x14ac:dyDescent="0.25">
      <c r="B3" s="33"/>
      <c r="C3" s="34"/>
      <c r="D3" s="27" t="s">
        <v>3</v>
      </c>
      <c r="E3" s="27"/>
      <c r="F3" s="40" t="s">
        <v>4</v>
      </c>
      <c r="G3" s="41"/>
      <c r="H3" s="41"/>
      <c r="I3" s="41"/>
      <c r="J3" s="42"/>
      <c r="K3" s="49" t="s">
        <v>5</v>
      </c>
      <c r="L3" s="50"/>
      <c r="M3" s="18"/>
    </row>
    <row r="4" spans="2:13" s="5" customFormat="1" ht="27.75" customHeight="1" x14ac:dyDescent="0.25">
      <c r="B4" s="33"/>
      <c r="C4" s="34"/>
      <c r="D4" s="27" t="s">
        <v>6</v>
      </c>
      <c r="E4" s="27"/>
      <c r="F4" s="54" t="s">
        <v>7</v>
      </c>
      <c r="G4" s="55"/>
      <c r="H4" s="55"/>
      <c r="I4" s="55"/>
      <c r="J4" s="56"/>
      <c r="K4" s="29" t="s">
        <v>8</v>
      </c>
      <c r="L4" s="51"/>
      <c r="M4" s="30"/>
    </row>
    <row r="5" spans="2:13" s="5" customFormat="1" ht="42" customHeight="1" thickBot="1" x14ac:dyDescent="0.3">
      <c r="B5" s="35"/>
      <c r="C5" s="36"/>
      <c r="D5" s="28" t="s">
        <v>9</v>
      </c>
      <c r="E5" s="28"/>
      <c r="F5" s="57" t="s">
        <v>10</v>
      </c>
      <c r="G5" s="58"/>
      <c r="H5" s="58"/>
      <c r="I5" s="58"/>
      <c r="J5" s="59"/>
      <c r="K5" s="52"/>
      <c r="L5" s="53"/>
      <c r="M5" s="46"/>
    </row>
    <row r="6" spans="2:13" ht="23.25" customHeight="1" thickBot="1" x14ac:dyDescent="0.3">
      <c r="B6" s="23" t="s">
        <v>561</v>
      </c>
      <c r="C6" s="24"/>
      <c r="D6" s="24"/>
      <c r="E6" s="24"/>
      <c r="F6" s="24"/>
      <c r="G6" s="24"/>
      <c r="H6" s="24"/>
      <c r="I6" s="24"/>
      <c r="J6" s="24"/>
      <c r="K6" s="24"/>
      <c r="L6" s="24"/>
      <c r="M6" s="25"/>
    </row>
    <row r="7" spans="2:13" ht="82.5" customHeight="1" x14ac:dyDescent="0.25">
      <c r="B7" s="43" t="s">
        <v>562</v>
      </c>
      <c r="C7" s="44"/>
      <c r="D7" s="44"/>
      <c r="E7" s="44"/>
      <c r="F7" s="44"/>
      <c r="G7" s="44"/>
      <c r="H7" s="44"/>
      <c r="I7" s="44"/>
      <c r="J7" s="44"/>
      <c r="K7" s="44"/>
      <c r="L7" s="44"/>
      <c r="M7" s="45"/>
    </row>
    <row r="8" spans="2:13" ht="42" customHeight="1" x14ac:dyDescent="0.25">
      <c r="B8" s="19"/>
      <c r="C8" s="20"/>
      <c r="D8" s="20"/>
      <c r="E8" s="20"/>
      <c r="F8" s="20"/>
      <c r="G8" s="20"/>
      <c r="H8" s="20"/>
      <c r="I8" s="20"/>
      <c r="J8" s="20"/>
      <c r="K8" s="20"/>
      <c r="L8" s="20"/>
      <c r="M8" s="21"/>
    </row>
    <row r="9" spans="2:13" ht="42" customHeight="1" x14ac:dyDescent="0.25">
      <c r="B9" s="19"/>
      <c r="C9" s="20"/>
      <c r="D9" s="20"/>
      <c r="E9" s="22" t="s">
        <v>40</v>
      </c>
      <c r="F9" s="22" t="s">
        <v>563</v>
      </c>
      <c r="G9" s="22" t="s">
        <v>564</v>
      </c>
      <c r="H9" s="22" t="s">
        <v>565</v>
      </c>
      <c r="I9" s="22" t="s">
        <v>566</v>
      </c>
      <c r="J9" s="22" t="s">
        <v>567</v>
      </c>
      <c r="K9" s="22" t="s">
        <v>568</v>
      </c>
      <c r="L9" s="20"/>
      <c r="M9" s="21"/>
    </row>
    <row r="10" spans="2:13" ht="15.75" x14ac:dyDescent="0.25">
      <c r="B10" s="19"/>
      <c r="C10" s="20"/>
      <c r="D10" s="20"/>
      <c r="E10" s="2">
        <v>1</v>
      </c>
      <c r="F10" s="1"/>
      <c r="G10" s="1"/>
      <c r="H10" s="1"/>
      <c r="I10" s="1"/>
      <c r="J10" s="3"/>
      <c r="K10" s="3"/>
      <c r="L10" s="20"/>
      <c r="M10" s="21"/>
    </row>
    <row r="11" spans="2:13" ht="15.75" x14ac:dyDescent="0.25">
      <c r="B11" s="19"/>
      <c r="C11" s="20"/>
      <c r="D11" s="20"/>
      <c r="E11" s="2">
        <v>2</v>
      </c>
      <c r="F11" s="1"/>
      <c r="G11" s="1"/>
      <c r="H11" s="1"/>
      <c r="I11" s="1"/>
      <c r="J11" s="3"/>
      <c r="K11" s="3"/>
      <c r="L11" s="20"/>
      <c r="M11" s="21"/>
    </row>
    <row r="12" spans="2:13" ht="15.75" x14ac:dyDescent="0.25">
      <c r="B12" s="19"/>
      <c r="C12" s="20"/>
      <c r="D12" s="20"/>
      <c r="E12" s="2">
        <v>3</v>
      </c>
      <c r="F12" s="1"/>
      <c r="G12" s="1"/>
      <c r="H12" s="1"/>
      <c r="I12" s="1"/>
      <c r="J12" s="3"/>
      <c r="K12" s="3"/>
      <c r="L12" s="20"/>
      <c r="M12" s="21"/>
    </row>
    <row r="13" spans="2:13" ht="15.75" x14ac:dyDescent="0.25">
      <c r="B13" s="19"/>
      <c r="C13" s="20"/>
      <c r="D13" s="20"/>
      <c r="E13" s="2">
        <v>4</v>
      </c>
      <c r="F13" s="1"/>
      <c r="G13" s="1"/>
      <c r="H13" s="1"/>
      <c r="I13" s="1"/>
      <c r="J13" s="3"/>
      <c r="K13" s="3"/>
      <c r="L13" s="20"/>
      <c r="M13" s="21"/>
    </row>
    <row r="14" spans="2:13" ht="15.75" x14ac:dyDescent="0.25">
      <c r="B14" s="19"/>
      <c r="C14" s="20"/>
      <c r="D14" s="20"/>
      <c r="E14" s="2">
        <v>5</v>
      </c>
      <c r="F14" s="1"/>
      <c r="G14" s="1"/>
      <c r="H14" s="1"/>
      <c r="I14" s="1"/>
      <c r="J14" s="3"/>
      <c r="K14" s="3"/>
      <c r="L14" s="20"/>
      <c r="M14" s="21"/>
    </row>
    <row r="15" spans="2:13" ht="15.75" x14ac:dyDescent="0.25">
      <c r="B15" s="19"/>
      <c r="C15" s="20"/>
      <c r="D15" s="20"/>
      <c r="E15" s="2">
        <v>6</v>
      </c>
      <c r="F15" s="1"/>
      <c r="G15" s="1"/>
      <c r="H15" s="1"/>
      <c r="I15" s="1"/>
      <c r="J15" s="3"/>
      <c r="K15" s="3"/>
      <c r="L15" s="20"/>
      <c r="M15" s="21"/>
    </row>
    <row r="16" spans="2:13" ht="15.75" x14ac:dyDescent="0.25">
      <c r="B16" s="19"/>
      <c r="C16" s="20"/>
      <c r="D16" s="20"/>
      <c r="E16" s="2">
        <v>7</v>
      </c>
      <c r="F16" s="1"/>
      <c r="G16" s="1"/>
      <c r="H16" s="1"/>
      <c r="I16" s="1"/>
      <c r="J16" s="3"/>
      <c r="K16" s="3"/>
      <c r="L16" s="20"/>
      <c r="M16" s="21"/>
    </row>
    <row r="17" spans="2:13" ht="15.75" x14ac:dyDescent="0.25">
      <c r="B17" s="19"/>
      <c r="C17" s="20"/>
      <c r="D17" s="20"/>
      <c r="E17" s="2">
        <v>8</v>
      </c>
      <c r="F17" s="1"/>
      <c r="G17" s="1"/>
      <c r="H17" s="1"/>
      <c r="I17" s="1"/>
      <c r="J17" s="3"/>
      <c r="K17" s="3"/>
      <c r="L17" s="20"/>
      <c r="M17" s="21"/>
    </row>
    <row r="18" spans="2:13" ht="15.75" x14ac:dyDescent="0.25">
      <c r="B18" s="19"/>
      <c r="C18" s="20"/>
      <c r="D18" s="20"/>
      <c r="E18" s="2">
        <v>9</v>
      </c>
      <c r="F18" s="1"/>
      <c r="G18" s="1"/>
      <c r="H18" s="1"/>
      <c r="I18" s="1"/>
      <c r="J18" s="3"/>
      <c r="K18" s="3"/>
      <c r="L18" s="20"/>
      <c r="M18" s="21"/>
    </row>
    <row r="19" spans="2:13" ht="15.75" x14ac:dyDescent="0.25">
      <c r="B19" s="19"/>
      <c r="C19" s="20"/>
      <c r="D19" s="20"/>
      <c r="E19" s="2">
        <v>10</v>
      </c>
      <c r="F19" s="1"/>
      <c r="G19" s="1"/>
      <c r="H19" s="1"/>
      <c r="I19" s="1"/>
      <c r="J19" s="3"/>
      <c r="K19" s="3"/>
      <c r="L19" s="20"/>
      <c r="M19" s="21"/>
    </row>
    <row r="20" spans="2:13" ht="42" customHeight="1" x14ac:dyDescent="0.25">
      <c r="B20" s="19"/>
      <c r="C20" s="20"/>
      <c r="D20" s="20"/>
      <c r="E20" s="20"/>
      <c r="F20" s="20"/>
      <c r="G20" s="20"/>
      <c r="H20" s="20"/>
      <c r="I20" s="20"/>
      <c r="J20" s="20"/>
      <c r="K20" s="20"/>
      <c r="L20" s="20"/>
      <c r="M20" s="21"/>
    </row>
    <row r="21" spans="2:13" ht="27.75" customHeight="1" x14ac:dyDescent="0.25">
      <c r="B21" s="6"/>
      <c r="C21" s="7"/>
      <c r="D21" s="7"/>
      <c r="E21" s="7"/>
      <c r="F21" s="7"/>
      <c r="G21" s="7"/>
      <c r="H21" s="7"/>
      <c r="I21" s="7"/>
      <c r="J21" s="7"/>
      <c r="K21" s="7"/>
      <c r="L21" s="7"/>
      <c r="M21" s="8"/>
    </row>
    <row r="22" spans="2:13" ht="18.75" x14ac:dyDescent="0.3">
      <c r="B22" s="6"/>
      <c r="C22" s="10"/>
      <c r="D22" s="10"/>
      <c r="E22" s="9"/>
      <c r="F22" s="9"/>
      <c r="G22" s="9"/>
      <c r="H22" s="9"/>
      <c r="I22" s="9"/>
      <c r="J22" s="7"/>
      <c r="K22" s="7"/>
      <c r="L22" s="7"/>
      <c r="M22" s="8"/>
    </row>
    <row r="23" spans="2:13" x14ac:dyDescent="0.25">
      <c r="B23" s="6"/>
      <c r="C23" s="7"/>
      <c r="D23" s="7"/>
      <c r="E23" s="7"/>
      <c r="F23" s="7"/>
      <c r="G23" s="7"/>
      <c r="H23" s="7"/>
      <c r="I23" s="7"/>
      <c r="J23" s="7"/>
      <c r="K23" s="7"/>
      <c r="L23" s="7"/>
      <c r="M23" s="8"/>
    </row>
    <row r="24" spans="2:13" ht="15.75" thickBot="1" x14ac:dyDescent="0.3">
      <c r="B24" s="11"/>
      <c r="C24" s="12"/>
      <c r="D24" s="12"/>
      <c r="E24" s="12"/>
      <c r="F24" s="12"/>
      <c r="G24" s="12"/>
      <c r="H24" s="12"/>
      <c r="I24" s="12"/>
      <c r="J24" s="12"/>
      <c r="K24" s="12"/>
      <c r="L24" s="12"/>
      <c r="M24" s="13"/>
    </row>
  </sheetData>
  <sheetProtection algorithmName="SHA-512" hashValue="EAOSUvnrYw5Vais3vG0N/X0Omelp91yb7Q42UgE9jgItVQiPbrnfSkkEJgdSCLlnktyZ8MBOWi7+Cy+a+vZu5A==" saltValue="rMBIs6ngmQj917PiuplQDQ==" spinCount="100000" sheet="1" objects="1" scenarios="1" formatCells="0" formatColumns="0" formatRows="0"/>
  <mergeCells count="15">
    <mergeCell ref="M4:M5"/>
    <mergeCell ref="D5:E5"/>
    <mergeCell ref="F5:J5"/>
    <mergeCell ref="B6:M6"/>
    <mergeCell ref="B7:M7"/>
    <mergeCell ref="B2:C5"/>
    <mergeCell ref="D2:E2"/>
    <mergeCell ref="F2:J2"/>
    <mergeCell ref="K2:L2"/>
    <mergeCell ref="D3:E3"/>
    <mergeCell ref="F3:J3"/>
    <mergeCell ref="K3:L3"/>
    <mergeCell ref="D4:E4"/>
    <mergeCell ref="F4:J4"/>
    <mergeCell ref="K4:L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'0 - CALOR'!$E$156:$E$158</xm:f>
          </x14:formula1>
          <xm:sqref>G10:G19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e1d717-b815-4ac4-b8b3-38d4fe1e6676">
      <Terms xmlns="http://schemas.microsoft.com/office/infopath/2007/PartnerControls"/>
    </lcf76f155ced4ddcb4097134ff3c332f>
    <TaxCatchAll xmlns="d5256df6-e30b-4b0a-85b1-a41f9a1000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4C640C15F448E408C328F49156C4DE7" ma:contentTypeVersion="16" ma:contentTypeDescription="Crear nuevo documento." ma:contentTypeScope="" ma:versionID="1e9edf59ca21616fa25b8c5b0b5f2e2f">
  <xsd:schema xmlns:xsd="http://www.w3.org/2001/XMLSchema" xmlns:xs="http://www.w3.org/2001/XMLSchema" xmlns:p="http://schemas.microsoft.com/office/2006/metadata/properties" xmlns:ns2="f5e1d717-b815-4ac4-b8b3-38d4fe1e6676" xmlns:ns3="d5256df6-e30b-4b0a-85b1-a41f9a10003d" targetNamespace="http://schemas.microsoft.com/office/2006/metadata/properties" ma:root="true" ma:fieldsID="6593aac51347218e9c94bf399faada07" ns2:_="" ns3:_="">
    <xsd:import namespace="f5e1d717-b815-4ac4-b8b3-38d4fe1e6676"/>
    <xsd:import namespace="d5256df6-e30b-4b0a-85b1-a41f9a10003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1d717-b815-4ac4-b8b3-38d4fe1e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b153745-5d5f-4857-8630-a95a3280e7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256df6-e30b-4b0a-85b1-a41f9a10003d"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eefc675-a5e4-40ae-aa91-2d9b8592cd37}" ma:internalName="TaxCatchAll" ma:showField="CatchAllData" ma:web="d5256df6-e30b-4b0a-85b1-a41f9a100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543227-ABE9-4CA8-9619-A6193A12377C}">
  <ds:schemaRefs>
    <ds:schemaRef ds:uri="http://purl.org/dc/dcmityp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www.w3.org/XML/1998/namespace"/>
    <ds:schemaRef ds:uri="f5e1d717-b815-4ac4-b8b3-38d4fe1e6676"/>
    <ds:schemaRef ds:uri="d5256df6-e30b-4b0a-85b1-a41f9a10003d"/>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2408D1CF-2C49-4C79-83E0-D1126A5DA2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1d717-b815-4ac4-b8b3-38d4fe1e6676"/>
    <ds:schemaRef ds:uri="d5256df6-e30b-4b0a-85b1-a41f9a10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9A3398-6E7F-40B6-A4F3-497519BE2C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2024-01-29T13:16:27Z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0x010100A4C640C15F448E408C328F49156C4DE7</vt:lpwstr>
  </property>
  <property fmtid="{D5CDD505-2E9C-101B-9397-08002B2CF9AE}" pid="3" name="MediaServiceImageTags">
    <vt:lpwstr/>
  </property>
</Properties>
</file>