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00" firstSheet="1" activeTab="6"/>
  </bookViews>
  <sheets>
    <sheet name="0 - CALOR" sheetId="3" r:id="rId1"/>
    <sheet name="1 - POLÍTICA" sheetId="4" r:id="rId2"/>
    <sheet name="2 - CONTEXTO" sheetId="6" r:id="rId3"/>
    <sheet name="3-IDENTIFICACIÓN DEL RIESGO" sheetId="7" r:id="rId4"/>
    <sheet name="4-VALORACIÓN DEL RIESGO" sheetId="8" r:id="rId5"/>
    <sheet name="5-CONTROLES" sheetId="12" r:id="rId6"/>
    <sheet name="6-MAPA DE RIESGOS CORRUPCION" sheetId="1" r:id="rId7"/>
    <sheet name="Anexo 1 modificaciones" sheetId="13" r:id="rId8"/>
  </sheets>
  <definedNames>
    <definedName name="_xlnm._FilterDatabase" localSheetId="6" hidden="1">'6-MAPA DE RIESGOS CORRUPCION'!#REF!</definedName>
    <definedName name="_xlnm._FilterDatabase" localSheetId="7" hidden="1">'Anexo 1 modificaciones'!$B$9:$M$9</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M56" i="1" l="1"/>
  <c r="AD11" i="1" l="1"/>
  <c r="AD10" i="1"/>
  <c r="AD9" i="1"/>
  <c r="H93" i="8" l="1"/>
  <c r="K80" i="1"/>
  <c r="H80" i="1"/>
  <c r="S81" i="1"/>
  <c r="P81" i="1"/>
  <c r="O81" i="1"/>
  <c r="N81" i="1"/>
  <c r="M81" i="1"/>
  <c r="G81" i="1"/>
  <c r="F81" i="1"/>
  <c r="Y80" i="1"/>
  <c r="S80" i="1"/>
  <c r="P80" i="1"/>
  <c r="O80" i="1"/>
  <c r="N80" i="1"/>
  <c r="M80" i="1"/>
  <c r="G80" i="1"/>
  <c r="F80" i="1"/>
  <c r="D80" i="1"/>
  <c r="Z179" i="12"/>
  <c r="X179" i="12"/>
  <c r="V179" i="12"/>
  <c r="T179" i="12"/>
  <c r="R179" i="12"/>
  <c r="P179" i="12"/>
  <c r="N179" i="12"/>
  <c r="Z178" i="12"/>
  <c r="X178" i="12"/>
  <c r="V178" i="12"/>
  <c r="T178" i="12"/>
  <c r="R178" i="12"/>
  <c r="P178" i="12"/>
  <c r="N178" i="12"/>
  <c r="D178" i="12"/>
  <c r="Z177" i="12"/>
  <c r="X177" i="12"/>
  <c r="V177" i="12"/>
  <c r="T177" i="12"/>
  <c r="R177" i="12"/>
  <c r="P177" i="12"/>
  <c r="N177" i="12"/>
  <c r="Z176" i="12"/>
  <c r="X176" i="12"/>
  <c r="V176" i="12"/>
  <c r="T176" i="12"/>
  <c r="R176" i="12"/>
  <c r="P176" i="12"/>
  <c r="N176" i="12"/>
  <c r="D176" i="12"/>
  <c r="Z175" i="12"/>
  <c r="X175" i="12"/>
  <c r="V175" i="12"/>
  <c r="T175" i="12"/>
  <c r="R175" i="12"/>
  <c r="P175" i="12"/>
  <c r="N175" i="12"/>
  <c r="Z174" i="12"/>
  <c r="X174" i="12"/>
  <c r="V174" i="12"/>
  <c r="T174" i="12"/>
  <c r="AA174" i="12" s="1"/>
  <c r="AB174" i="12" s="1"/>
  <c r="AD174" i="12" s="1"/>
  <c r="AE174" i="12" s="1"/>
  <c r="R174" i="12"/>
  <c r="P174" i="12"/>
  <c r="N174" i="12"/>
  <c r="D174" i="12"/>
  <c r="Z173" i="12"/>
  <c r="X173" i="12"/>
  <c r="V173" i="12"/>
  <c r="T173" i="12"/>
  <c r="AA173" i="12" s="1"/>
  <c r="AB173" i="12" s="1"/>
  <c r="AD173" i="12" s="1"/>
  <c r="AE173" i="12" s="1"/>
  <c r="R173" i="12"/>
  <c r="P173" i="12"/>
  <c r="N173" i="12"/>
  <c r="Z172" i="12"/>
  <c r="X172" i="12"/>
  <c r="V172" i="12"/>
  <c r="T172" i="12"/>
  <c r="R172" i="12"/>
  <c r="P172" i="12"/>
  <c r="N172" i="12"/>
  <c r="D172" i="12"/>
  <c r="Z171" i="12"/>
  <c r="X171" i="12"/>
  <c r="V171" i="12"/>
  <c r="T171" i="12"/>
  <c r="R171" i="12"/>
  <c r="P171" i="12"/>
  <c r="N171" i="12"/>
  <c r="Z170" i="12"/>
  <c r="X170" i="12"/>
  <c r="V170" i="12"/>
  <c r="T170" i="12"/>
  <c r="R170" i="12"/>
  <c r="P170" i="12"/>
  <c r="N170" i="12"/>
  <c r="D170" i="12"/>
  <c r="C170" i="12"/>
  <c r="E94" i="8"/>
  <c r="E93" i="8"/>
  <c r="E92" i="8"/>
  <c r="E91" i="8"/>
  <c r="E90" i="8"/>
  <c r="B90" i="8"/>
  <c r="AB94" i="8"/>
  <c r="AC94" i="8" s="1"/>
  <c r="H94" i="8"/>
  <c r="AB93" i="8"/>
  <c r="AC93" i="8" s="1"/>
  <c r="AB92" i="8"/>
  <c r="AC92" i="8" s="1"/>
  <c r="H92" i="8"/>
  <c r="AB91" i="8"/>
  <c r="AC91" i="8" s="1"/>
  <c r="H91" i="8"/>
  <c r="AB90" i="8"/>
  <c r="AC90" i="8" s="1"/>
  <c r="I80" i="1" s="1"/>
  <c r="H90" i="8"/>
  <c r="E170" i="7"/>
  <c r="D90" i="8" s="1"/>
  <c r="B170" i="7"/>
  <c r="B80" i="1" s="1"/>
  <c r="AA170" i="12" l="1"/>
  <c r="AB170" i="12" s="1"/>
  <c r="B170" i="12"/>
  <c r="AA179" i="12"/>
  <c r="AB179" i="12" s="1"/>
  <c r="AA177" i="12"/>
  <c r="AB177" i="12" s="1"/>
  <c r="AA178" i="12"/>
  <c r="AB178" i="12" s="1"/>
  <c r="AA175" i="12"/>
  <c r="AB175" i="12" s="1"/>
  <c r="AA171" i="12"/>
  <c r="AB171" i="12" s="1"/>
  <c r="AA176" i="12"/>
  <c r="AB176" i="12" s="1"/>
  <c r="AA172" i="12"/>
  <c r="AB172" i="12" s="1"/>
  <c r="AE93" i="8"/>
  <c r="AD93" i="8"/>
  <c r="AE92" i="8"/>
  <c r="AD92" i="8"/>
  <c r="AE91" i="8"/>
  <c r="AD91" i="8"/>
  <c r="AE90" i="8"/>
  <c r="J80" i="1" s="1"/>
  <c r="AD90" i="8"/>
  <c r="AE94" i="8"/>
  <c r="AD94" i="8"/>
  <c r="E13" i="8"/>
  <c r="AB80" i="8"/>
  <c r="E12" i="7"/>
  <c r="AD171" i="12" l="1"/>
  <c r="R81" i="1"/>
  <c r="AD175" i="12"/>
  <c r="AD178" i="12"/>
  <c r="AD170" i="12"/>
  <c r="R80" i="1"/>
  <c r="AD177" i="12"/>
  <c r="AD179" i="12"/>
  <c r="AD176" i="12"/>
  <c r="AD172" i="12"/>
  <c r="AE179" i="12" l="1"/>
  <c r="AE178" i="12"/>
  <c r="AG178" i="12" s="1"/>
  <c r="AH178" i="12" s="1"/>
  <c r="AE177" i="12"/>
  <c r="AE175" i="12"/>
  <c r="AG174" i="12" s="1"/>
  <c r="AH174" i="12" s="1"/>
  <c r="AE170" i="12"/>
  <c r="T80" i="1"/>
  <c r="AE171" i="12"/>
  <c r="T81" i="1"/>
  <c r="AE176" i="12"/>
  <c r="AG176" i="12" s="1"/>
  <c r="AH176" i="12" s="1"/>
  <c r="AE172" i="12"/>
  <c r="AG172" i="12" s="1"/>
  <c r="AH172" i="12" s="1"/>
  <c r="G11" i="1"/>
  <c r="G13" i="1"/>
  <c r="G14" i="1"/>
  <c r="G15" i="1"/>
  <c r="G16" i="1"/>
  <c r="G17" i="1"/>
  <c r="G18" i="1"/>
  <c r="G19" i="1"/>
  <c r="G20" i="1"/>
  <c r="G21" i="1"/>
  <c r="G22" i="1"/>
  <c r="G23" i="1"/>
  <c r="G24" i="1"/>
  <c r="G25" i="1"/>
  <c r="G27" i="1"/>
  <c r="G29" i="1"/>
  <c r="G30" i="1"/>
  <c r="G32" i="1"/>
  <c r="G33" i="1"/>
  <c r="G34" i="1"/>
  <c r="G35" i="1"/>
  <c r="G36" i="1"/>
  <c r="G37" i="1"/>
  <c r="G38" i="1"/>
  <c r="G39" i="1"/>
  <c r="G40" i="1"/>
  <c r="G41" i="1"/>
  <c r="G42" i="1"/>
  <c r="G43" i="1"/>
  <c r="G44" i="1"/>
  <c r="G46" i="1"/>
  <c r="G48" i="1"/>
  <c r="G50" i="1"/>
  <c r="G51" i="1"/>
  <c r="G52" i="1"/>
  <c r="G53" i="1"/>
  <c r="G54" i="1"/>
  <c r="G56" i="1"/>
  <c r="G58" i="1"/>
  <c r="G59" i="1"/>
  <c r="G60" i="1"/>
  <c r="G61" i="1"/>
  <c r="G62" i="1"/>
  <c r="G63" i="1"/>
  <c r="G64" i="1"/>
  <c r="G65" i="1"/>
  <c r="G66" i="1"/>
  <c r="G67" i="1"/>
  <c r="G68" i="1"/>
  <c r="G69" i="1"/>
  <c r="G70" i="1"/>
  <c r="G71" i="1"/>
  <c r="G72" i="1"/>
  <c r="G73" i="1"/>
  <c r="G74" i="1"/>
  <c r="G75" i="1"/>
  <c r="G76" i="1"/>
  <c r="G77" i="1"/>
  <c r="G78" i="1"/>
  <c r="G79" i="1"/>
  <c r="F11" i="1"/>
  <c r="F13" i="1"/>
  <c r="F14" i="1"/>
  <c r="F15" i="1"/>
  <c r="F16" i="1"/>
  <c r="F17" i="1"/>
  <c r="F18" i="1"/>
  <c r="F19" i="1"/>
  <c r="F20" i="1"/>
  <c r="F21" i="1"/>
  <c r="F23" i="1"/>
  <c r="F25" i="1"/>
  <c r="F26" i="1"/>
  <c r="F27" i="1"/>
  <c r="F30" i="1"/>
  <c r="F31" i="1"/>
  <c r="F32" i="1"/>
  <c r="F33" i="1"/>
  <c r="F34" i="1"/>
  <c r="F35" i="1"/>
  <c r="F36" i="1"/>
  <c r="F37" i="1"/>
  <c r="F38" i="1"/>
  <c r="F39" i="1"/>
  <c r="F40" i="1"/>
  <c r="F41" i="1"/>
  <c r="F42" i="1"/>
  <c r="F43" i="1"/>
  <c r="F44" i="1"/>
  <c r="F46" i="1"/>
  <c r="F48" i="1"/>
  <c r="F49" i="1"/>
  <c r="F50" i="1"/>
  <c r="F51" i="1"/>
  <c r="F52" i="1"/>
  <c r="F53" i="1"/>
  <c r="F54" i="1"/>
  <c r="F55" i="1"/>
  <c r="F56" i="1"/>
  <c r="F58" i="1"/>
  <c r="F59" i="1"/>
  <c r="F60" i="1"/>
  <c r="F61" i="1"/>
  <c r="F62" i="1"/>
  <c r="F63" i="1"/>
  <c r="F64" i="1"/>
  <c r="F65" i="1"/>
  <c r="F66" i="1"/>
  <c r="F67" i="1"/>
  <c r="F68" i="1"/>
  <c r="F69" i="1"/>
  <c r="F70" i="1"/>
  <c r="F71" i="1"/>
  <c r="F72" i="1"/>
  <c r="F73" i="1"/>
  <c r="F74" i="1"/>
  <c r="F75" i="1"/>
  <c r="F76" i="1"/>
  <c r="F77" i="1"/>
  <c r="F78" i="1"/>
  <c r="F79" i="1"/>
  <c r="AN174" i="12" l="1"/>
  <c r="AJ174" i="12"/>
  <c r="AJ178" i="12"/>
  <c r="AN178" i="12"/>
  <c r="AG170" i="12"/>
  <c r="AH170" i="12" s="1"/>
  <c r="AJ176" i="12"/>
  <c r="AN176" i="12"/>
  <c r="AJ172" i="12"/>
  <c r="AN172" i="12"/>
  <c r="AO172" i="12" s="1"/>
  <c r="AP172" i="12" s="1"/>
  <c r="Y11" i="1"/>
  <c r="Y13" i="1"/>
  <c r="Y15" i="1"/>
  <c r="Y17" i="1"/>
  <c r="Y19" i="1"/>
  <c r="Y21" i="1"/>
  <c r="Y23" i="1"/>
  <c r="Y25" i="1"/>
  <c r="Y27" i="1"/>
  <c r="Y30" i="1"/>
  <c r="Y32" i="1"/>
  <c r="Y34" i="1"/>
  <c r="Y36" i="1"/>
  <c r="Y38" i="1"/>
  <c r="Y40" i="1"/>
  <c r="Y42" i="1"/>
  <c r="Y44" i="1"/>
  <c r="Y46" i="1"/>
  <c r="Y48" i="1"/>
  <c r="Y50" i="1"/>
  <c r="Y52" i="1"/>
  <c r="Y54" i="1"/>
  <c r="Y56" i="1"/>
  <c r="Y58" i="1"/>
  <c r="Y60" i="1"/>
  <c r="Y62" i="1"/>
  <c r="Y64" i="1"/>
  <c r="Y66" i="1"/>
  <c r="Y68" i="1"/>
  <c r="Y70" i="1"/>
  <c r="Y72" i="1"/>
  <c r="Y74" i="1"/>
  <c r="Y76" i="1"/>
  <c r="Y78" i="1"/>
  <c r="Y9" i="1"/>
  <c r="S11" i="1"/>
  <c r="S13" i="1"/>
  <c r="S15" i="1"/>
  <c r="S17" i="1"/>
  <c r="S18" i="1"/>
  <c r="S19" i="1"/>
  <c r="S20" i="1"/>
  <c r="S21" i="1"/>
  <c r="S23" i="1"/>
  <c r="S25" i="1"/>
  <c r="S27" i="1"/>
  <c r="S30" i="1"/>
  <c r="S32" i="1"/>
  <c r="S33" i="1"/>
  <c r="S34" i="1"/>
  <c r="S35" i="1"/>
  <c r="S36" i="1"/>
  <c r="S37" i="1"/>
  <c r="S38" i="1"/>
  <c r="S39" i="1"/>
  <c r="S40" i="1"/>
  <c r="S42" i="1"/>
  <c r="S43" i="1"/>
  <c r="S44" i="1"/>
  <c r="S46" i="1"/>
  <c r="S48" i="1"/>
  <c r="S50" i="1"/>
  <c r="S51" i="1"/>
  <c r="S52" i="1"/>
  <c r="S53" i="1"/>
  <c r="S54" i="1"/>
  <c r="S56" i="1"/>
  <c r="S58" i="1"/>
  <c r="S60" i="1"/>
  <c r="S62" i="1"/>
  <c r="S64" i="1"/>
  <c r="S66" i="1"/>
  <c r="S68" i="1"/>
  <c r="S70" i="1"/>
  <c r="S71" i="1"/>
  <c r="S72" i="1"/>
  <c r="S73" i="1"/>
  <c r="S74" i="1"/>
  <c r="S76" i="1"/>
  <c r="S77" i="1"/>
  <c r="S78" i="1"/>
  <c r="S9" i="1"/>
  <c r="P11" i="1"/>
  <c r="P13" i="1"/>
  <c r="P15" i="1"/>
  <c r="P17" i="1"/>
  <c r="P18" i="1"/>
  <c r="P19" i="1"/>
  <c r="P20" i="1"/>
  <c r="P21" i="1"/>
  <c r="P23" i="1"/>
  <c r="P25" i="1"/>
  <c r="P27" i="1"/>
  <c r="P30" i="1"/>
  <c r="P32" i="1"/>
  <c r="P33" i="1"/>
  <c r="P34" i="1"/>
  <c r="P35" i="1"/>
  <c r="P36" i="1"/>
  <c r="P37" i="1"/>
  <c r="P38" i="1"/>
  <c r="P39" i="1"/>
  <c r="P40" i="1"/>
  <c r="P42" i="1"/>
  <c r="P43" i="1"/>
  <c r="P44" i="1"/>
  <c r="P46" i="1"/>
  <c r="P48" i="1"/>
  <c r="P50" i="1"/>
  <c r="P51" i="1"/>
  <c r="P52" i="1"/>
  <c r="P53" i="1"/>
  <c r="P54" i="1"/>
  <c r="P56" i="1"/>
  <c r="P58" i="1"/>
  <c r="P60" i="1"/>
  <c r="P62" i="1"/>
  <c r="P64" i="1"/>
  <c r="P66" i="1"/>
  <c r="P68" i="1"/>
  <c r="P70" i="1"/>
  <c r="P71" i="1"/>
  <c r="P72" i="1"/>
  <c r="P73" i="1"/>
  <c r="P74" i="1"/>
  <c r="P76" i="1"/>
  <c r="P77" i="1"/>
  <c r="P78" i="1"/>
  <c r="P9" i="1"/>
  <c r="O11" i="1"/>
  <c r="O13" i="1"/>
  <c r="O15" i="1"/>
  <c r="O17" i="1"/>
  <c r="O18" i="1"/>
  <c r="O19" i="1"/>
  <c r="O20" i="1"/>
  <c r="O21" i="1"/>
  <c r="O23" i="1"/>
  <c r="O25" i="1"/>
  <c r="O27" i="1"/>
  <c r="O30" i="1"/>
  <c r="O32" i="1"/>
  <c r="O33" i="1"/>
  <c r="O34" i="1"/>
  <c r="O35" i="1"/>
  <c r="O36" i="1"/>
  <c r="O37" i="1"/>
  <c r="O38" i="1"/>
  <c r="O39" i="1"/>
  <c r="O40" i="1"/>
  <c r="O42" i="1"/>
  <c r="O43" i="1"/>
  <c r="O44" i="1"/>
  <c r="O46" i="1"/>
  <c r="O48" i="1"/>
  <c r="O50" i="1"/>
  <c r="O51" i="1"/>
  <c r="O52" i="1"/>
  <c r="O53" i="1"/>
  <c r="O54" i="1"/>
  <c r="O56" i="1"/>
  <c r="O58" i="1"/>
  <c r="O60" i="1"/>
  <c r="O62" i="1"/>
  <c r="O64" i="1"/>
  <c r="O66" i="1"/>
  <c r="O68" i="1"/>
  <c r="O70" i="1"/>
  <c r="O71" i="1"/>
  <c r="O72" i="1"/>
  <c r="O73" i="1"/>
  <c r="O74" i="1"/>
  <c r="O76" i="1"/>
  <c r="O77" i="1"/>
  <c r="O78" i="1"/>
  <c r="O9" i="1"/>
  <c r="N11" i="1"/>
  <c r="N13" i="1"/>
  <c r="N15" i="1"/>
  <c r="N17" i="1"/>
  <c r="N18" i="1"/>
  <c r="N19" i="1"/>
  <c r="N20" i="1"/>
  <c r="N21" i="1"/>
  <c r="N23" i="1"/>
  <c r="N25" i="1"/>
  <c r="N27" i="1"/>
  <c r="N30" i="1"/>
  <c r="N32" i="1"/>
  <c r="N33" i="1"/>
  <c r="N34" i="1"/>
  <c r="N35" i="1"/>
  <c r="N36" i="1"/>
  <c r="N37" i="1"/>
  <c r="N38" i="1"/>
  <c r="N39" i="1"/>
  <c r="N40" i="1"/>
  <c r="N42" i="1"/>
  <c r="N43" i="1"/>
  <c r="N44" i="1"/>
  <c r="N46" i="1"/>
  <c r="N48" i="1"/>
  <c r="N50" i="1"/>
  <c r="N51" i="1"/>
  <c r="N52" i="1"/>
  <c r="N53" i="1"/>
  <c r="N54" i="1"/>
  <c r="N56" i="1"/>
  <c r="N58" i="1"/>
  <c r="N60" i="1"/>
  <c r="N62" i="1"/>
  <c r="N64" i="1"/>
  <c r="N66" i="1"/>
  <c r="N68" i="1"/>
  <c r="N70" i="1"/>
  <c r="N71" i="1"/>
  <c r="N72" i="1"/>
  <c r="N73" i="1"/>
  <c r="N74" i="1"/>
  <c r="N76" i="1"/>
  <c r="N77" i="1"/>
  <c r="N78" i="1"/>
  <c r="N9" i="1"/>
  <c r="M11" i="1"/>
  <c r="M13" i="1"/>
  <c r="M15" i="1"/>
  <c r="M17" i="1"/>
  <c r="M18" i="1"/>
  <c r="M19" i="1"/>
  <c r="M20" i="1"/>
  <c r="M21" i="1"/>
  <c r="M23" i="1"/>
  <c r="M25" i="1"/>
  <c r="M27" i="1"/>
  <c r="M30" i="1"/>
  <c r="M32" i="1"/>
  <c r="M33" i="1"/>
  <c r="M34" i="1"/>
  <c r="M35" i="1"/>
  <c r="M36" i="1"/>
  <c r="M37" i="1"/>
  <c r="M38" i="1"/>
  <c r="M39" i="1"/>
  <c r="M40" i="1"/>
  <c r="M42" i="1"/>
  <c r="M43" i="1"/>
  <c r="M44" i="1"/>
  <c r="M46" i="1"/>
  <c r="M48" i="1"/>
  <c r="M50" i="1"/>
  <c r="M51" i="1"/>
  <c r="M52" i="1"/>
  <c r="M53" i="1"/>
  <c r="M54" i="1"/>
  <c r="M58" i="1"/>
  <c r="M60" i="1"/>
  <c r="M62" i="1"/>
  <c r="M64" i="1"/>
  <c r="M66" i="1"/>
  <c r="M68" i="1"/>
  <c r="M70" i="1"/>
  <c r="M71" i="1"/>
  <c r="M72" i="1"/>
  <c r="M73" i="1"/>
  <c r="M74" i="1"/>
  <c r="M76" i="1"/>
  <c r="M77" i="1"/>
  <c r="M78" i="1"/>
  <c r="M9" i="1"/>
  <c r="K78" i="1"/>
  <c r="K76" i="1"/>
  <c r="K74" i="1"/>
  <c r="K72" i="1"/>
  <c r="K70" i="1"/>
  <c r="K68" i="1"/>
  <c r="K66" i="1"/>
  <c r="K64" i="1"/>
  <c r="K62" i="1"/>
  <c r="K60" i="1"/>
  <c r="K58" i="1"/>
  <c r="K56" i="1"/>
  <c r="K54" i="1"/>
  <c r="K52" i="1"/>
  <c r="K50" i="1"/>
  <c r="K48" i="1"/>
  <c r="K46" i="1"/>
  <c r="K44" i="1"/>
  <c r="K42" i="1"/>
  <c r="K40" i="1"/>
  <c r="K38" i="1"/>
  <c r="K36" i="1"/>
  <c r="K34" i="1"/>
  <c r="K32" i="1"/>
  <c r="K30" i="1"/>
  <c r="K27" i="1"/>
  <c r="K25" i="1"/>
  <c r="K23" i="1"/>
  <c r="K21" i="1"/>
  <c r="K19" i="1"/>
  <c r="K17" i="1"/>
  <c r="K15" i="1"/>
  <c r="K13" i="1"/>
  <c r="K11" i="1"/>
  <c r="K9" i="1"/>
  <c r="H78" i="1"/>
  <c r="H76" i="1"/>
  <c r="H74" i="1"/>
  <c r="H72" i="1"/>
  <c r="H70" i="1"/>
  <c r="H68" i="1"/>
  <c r="H66" i="1"/>
  <c r="H64" i="1"/>
  <c r="H62" i="1"/>
  <c r="H60" i="1"/>
  <c r="H58" i="1"/>
  <c r="H56" i="1"/>
  <c r="H54" i="1"/>
  <c r="H52" i="1"/>
  <c r="H50" i="1"/>
  <c r="H48" i="1"/>
  <c r="H46" i="1"/>
  <c r="H44" i="1"/>
  <c r="H42" i="1"/>
  <c r="H40" i="1"/>
  <c r="H38" i="1"/>
  <c r="H36" i="1"/>
  <c r="H34" i="1"/>
  <c r="H32" i="1"/>
  <c r="H30" i="1"/>
  <c r="H27" i="1"/>
  <c r="H25" i="1"/>
  <c r="H23" i="1"/>
  <c r="H21" i="1"/>
  <c r="H19" i="1"/>
  <c r="H17" i="1"/>
  <c r="H15" i="1"/>
  <c r="H13" i="1"/>
  <c r="H11" i="1"/>
  <c r="H9" i="1"/>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G9" i="1"/>
  <c r="F9" i="1"/>
  <c r="D78" i="1"/>
  <c r="D76" i="1"/>
  <c r="D74" i="1"/>
  <c r="D72" i="1"/>
  <c r="D70" i="1"/>
  <c r="D68" i="1"/>
  <c r="D66" i="1"/>
  <c r="D64" i="1"/>
  <c r="D62" i="1"/>
  <c r="D60" i="1"/>
  <c r="D58" i="1"/>
  <c r="D56" i="1"/>
  <c r="D54" i="1"/>
  <c r="D52" i="1"/>
  <c r="D50" i="1"/>
  <c r="D48" i="1"/>
  <c r="D46" i="1"/>
  <c r="D44" i="1"/>
  <c r="D42" i="1"/>
  <c r="D40" i="1"/>
  <c r="D38" i="1"/>
  <c r="D36" i="1"/>
  <c r="D34" i="1"/>
  <c r="D32" i="1"/>
  <c r="D30" i="1"/>
  <c r="D27" i="1"/>
  <c r="D25" i="1"/>
  <c r="D23" i="1"/>
  <c r="D21" i="1"/>
  <c r="D19" i="1"/>
  <c r="D17" i="1"/>
  <c r="D15" i="1"/>
  <c r="D13" i="1"/>
  <c r="D11" i="1"/>
  <c r="D9" i="1"/>
  <c r="U80" i="1" l="1"/>
  <c r="AN170" i="12"/>
  <c r="AJ170" i="12"/>
  <c r="AO178" i="12"/>
  <c r="AP178" i="12" s="1"/>
  <c r="AK178" i="12"/>
  <c r="AL178" i="12" s="1"/>
  <c r="AL174" i="12"/>
  <c r="AK174" i="12"/>
  <c r="AO174" i="12"/>
  <c r="AP174" i="12" s="1"/>
  <c r="AK172" i="12"/>
  <c r="AL172" i="12" s="1"/>
  <c r="AK176" i="12"/>
  <c r="AL176" i="12" s="1"/>
  <c r="AO176" i="12"/>
  <c r="AP176" i="12" s="1"/>
  <c r="AB59" i="12"/>
  <c r="AB67" i="12"/>
  <c r="AB123" i="12"/>
  <c r="AB131" i="12"/>
  <c r="AB139" i="12"/>
  <c r="AA15" i="12"/>
  <c r="AB15" i="12" s="1"/>
  <c r="AA23" i="12"/>
  <c r="AB23" i="12" s="1"/>
  <c r="AA31" i="12"/>
  <c r="AB31" i="12" s="1"/>
  <c r="AA43" i="12"/>
  <c r="AB43" i="12" s="1"/>
  <c r="AA51" i="12"/>
  <c r="AB51" i="12" s="1"/>
  <c r="AA59" i="12"/>
  <c r="AA67" i="12"/>
  <c r="AA99" i="12"/>
  <c r="AB99" i="12" s="1"/>
  <c r="AA107" i="12"/>
  <c r="AB107" i="12" s="1"/>
  <c r="AA115" i="12"/>
  <c r="AB115" i="12" s="1"/>
  <c r="AA123" i="12"/>
  <c r="AA131" i="12"/>
  <c r="AA139" i="12"/>
  <c r="AA147" i="12"/>
  <c r="AB147" i="12" s="1"/>
  <c r="AA155" i="12"/>
  <c r="AB155" i="12" s="1"/>
  <c r="AA163" i="12"/>
  <c r="AB163" i="12" s="1"/>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56" i="12"/>
  <c r="Z57" i="12"/>
  <c r="Z58" i="12"/>
  <c r="Z59" i="12"/>
  <c r="Z60" i="12"/>
  <c r="Z61" i="12"/>
  <c r="Z62" i="12"/>
  <c r="Z63" i="12"/>
  <c r="Z64" i="12"/>
  <c r="Z65" i="12"/>
  <c r="Z66" i="12"/>
  <c r="Z67" i="12"/>
  <c r="Z68" i="12"/>
  <c r="Z69" i="12"/>
  <c r="Z70" i="12"/>
  <c r="Z71" i="12"/>
  <c r="Z72" i="12"/>
  <c r="Z73" i="12"/>
  <c r="Z74" i="12"/>
  <c r="Z75" i="12"/>
  <c r="Z76" i="12"/>
  <c r="Z77" i="12"/>
  <c r="Z78" i="12"/>
  <c r="Z79" i="12"/>
  <c r="Z80" i="12"/>
  <c r="Z81" i="12"/>
  <c r="Z82" i="12"/>
  <c r="Z83" i="12"/>
  <c r="Z84" i="12"/>
  <c r="Z85" i="12"/>
  <c r="Z86" i="12"/>
  <c r="Z87" i="12"/>
  <c r="Z88"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Z157" i="12"/>
  <c r="Z158" i="12"/>
  <c r="Z159" i="12"/>
  <c r="Z160" i="12"/>
  <c r="Z161" i="12"/>
  <c r="Z162" i="12"/>
  <c r="Z163" i="12"/>
  <c r="Z164" i="12"/>
  <c r="Z165" i="12"/>
  <c r="Z166" i="12"/>
  <c r="Z167" i="12"/>
  <c r="Z168" i="12"/>
  <c r="Z169"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56" i="12"/>
  <c r="X57" i="12"/>
  <c r="X58" i="12"/>
  <c r="X59" i="12"/>
  <c r="X60" i="12"/>
  <c r="X61" i="12"/>
  <c r="X62" i="12"/>
  <c r="X63" i="12"/>
  <c r="X64" i="12"/>
  <c r="X65" i="12"/>
  <c r="X66" i="12"/>
  <c r="X67" i="12"/>
  <c r="X68" i="12"/>
  <c r="X69" i="12"/>
  <c r="X70" i="12"/>
  <c r="X71" i="12"/>
  <c r="X72" i="12"/>
  <c r="X73" i="12"/>
  <c r="X74" i="12"/>
  <c r="X75" i="12"/>
  <c r="X76" i="12"/>
  <c r="X77" i="12"/>
  <c r="X78" i="12"/>
  <c r="X79" i="12"/>
  <c r="X80" i="12"/>
  <c r="X81" i="12"/>
  <c r="X82" i="12"/>
  <c r="X83" i="12"/>
  <c r="X84" i="12"/>
  <c r="X85" i="12"/>
  <c r="X86" i="12"/>
  <c r="X87" i="12"/>
  <c r="X88" i="12"/>
  <c r="X89" i="12"/>
  <c r="X90" i="12"/>
  <c r="X91" i="12"/>
  <c r="X92" i="12"/>
  <c r="X93" i="12"/>
  <c r="X94" i="12"/>
  <c r="X95" i="12"/>
  <c r="X96" i="12"/>
  <c r="X97" i="12"/>
  <c r="X98" i="12"/>
  <c r="X99" i="12"/>
  <c r="X100" i="12"/>
  <c r="X101" i="12"/>
  <c r="X102" i="12"/>
  <c r="X103" i="12"/>
  <c r="X104" i="12"/>
  <c r="X105" i="12"/>
  <c r="X106" i="12"/>
  <c r="X107" i="12"/>
  <c r="X108" i="12"/>
  <c r="X109" i="12"/>
  <c r="X110" i="12"/>
  <c r="X111" i="12"/>
  <c r="X112" i="12"/>
  <c r="X113" i="12"/>
  <c r="X114" i="12"/>
  <c r="X115" i="12"/>
  <c r="X116" i="12"/>
  <c r="X117" i="12"/>
  <c r="X118" i="12"/>
  <c r="X119" i="12"/>
  <c r="X120" i="12"/>
  <c r="X121" i="12"/>
  <c r="X122" i="12"/>
  <c r="X123" i="12"/>
  <c r="X124" i="12"/>
  <c r="X125" i="12"/>
  <c r="X126" i="12"/>
  <c r="X127" i="12"/>
  <c r="X128" i="12"/>
  <c r="X129" i="12"/>
  <c r="X130" i="12"/>
  <c r="X131" i="12"/>
  <c r="X132" i="12"/>
  <c r="X133" i="12"/>
  <c r="X134" i="12"/>
  <c r="X135" i="12"/>
  <c r="X136" i="12"/>
  <c r="X137" i="12"/>
  <c r="X138" i="12"/>
  <c r="X139" i="12"/>
  <c r="X140" i="12"/>
  <c r="X141" i="12"/>
  <c r="X142" i="12"/>
  <c r="X143" i="12"/>
  <c r="X144" i="12"/>
  <c r="X145" i="12"/>
  <c r="X146" i="12"/>
  <c r="X147" i="12"/>
  <c r="X148" i="12"/>
  <c r="X149" i="12"/>
  <c r="X150" i="12"/>
  <c r="X151" i="12"/>
  <c r="X152" i="12"/>
  <c r="X153" i="12"/>
  <c r="X154" i="12"/>
  <c r="X155" i="12"/>
  <c r="X156" i="12"/>
  <c r="X157" i="12"/>
  <c r="X158" i="12"/>
  <c r="X159" i="12"/>
  <c r="X160" i="12"/>
  <c r="X161" i="12"/>
  <c r="X162" i="12"/>
  <c r="X163" i="12"/>
  <c r="X164" i="12"/>
  <c r="X165" i="12"/>
  <c r="X166" i="12"/>
  <c r="X167" i="12"/>
  <c r="X168" i="12"/>
  <c r="X169" i="12"/>
  <c r="V13" i="12"/>
  <c r="V14" i="12"/>
  <c r="V15" i="12"/>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57" i="12"/>
  <c r="V58" i="12"/>
  <c r="V59" i="12"/>
  <c r="V60" i="12"/>
  <c r="V61" i="12"/>
  <c r="V62" i="12"/>
  <c r="V63" i="12"/>
  <c r="V64" i="12"/>
  <c r="V65" i="12"/>
  <c r="V66" i="12"/>
  <c r="V67" i="12"/>
  <c r="V68" i="12"/>
  <c r="V69" i="12"/>
  <c r="V70" i="12"/>
  <c r="V71" i="12"/>
  <c r="V72" i="12"/>
  <c r="V73" i="12"/>
  <c r="V74" i="12"/>
  <c r="V75" i="12"/>
  <c r="V76" i="12"/>
  <c r="V77" i="12"/>
  <c r="V78" i="12"/>
  <c r="V79" i="12"/>
  <c r="V80" i="12"/>
  <c r="V81" i="12"/>
  <c r="V82" i="12"/>
  <c r="V83" i="12"/>
  <c r="V84" i="12"/>
  <c r="V85" i="12"/>
  <c r="V86" i="12"/>
  <c r="V87" i="12"/>
  <c r="V88" i="12"/>
  <c r="V89" i="12"/>
  <c r="V90" i="12"/>
  <c r="V91" i="12"/>
  <c r="V92" i="12"/>
  <c r="V93" i="12"/>
  <c r="V94" i="12"/>
  <c r="V95" i="12"/>
  <c r="V96" i="12"/>
  <c r="V97" i="12"/>
  <c r="V98" i="12"/>
  <c r="V99" i="12"/>
  <c r="V100" i="12"/>
  <c r="V101" i="12"/>
  <c r="V102" i="12"/>
  <c r="V103"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V157" i="12"/>
  <c r="V158" i="12"/>
  <c r="V159" i="12"/>
  <c r="V160" i="12"/>
  <c r="V161" i="12"/>
  <c r="V162" i="12"/>
  <c r="V163" i="12"/>
  <c r="V164" i="12"/>
  <c r="V165" i="12"/>
  <c r="V166" i="12"/>
  <c r="V167" i="12"/>
  <c r="V168" i="12"/>
  <c r="V169" i="12"/>
  <c r="T13" i="12"/>
  <c r="T14" i="12"/>
  <c r="T15" i="12"/>
  <c r="T16" i="12"/>
  <c r="T17" i="12"/>
  <c r="T18" i="12"/>
  <c r="T19" i="12"/>
  <c r="T20" i="12"/>
  <c r="T21" i="12"/>
  <c r="T22" i="12"/>
  <c r="T23" i="12"/>
  <c r="T24" i="12"/>
  <c r="T25" i="12"/>
  <c r="T26" i="12"/>
  <c r="T27" i="12"/>
  <c r="T28" i="12"/>
  <c r="T29" i="12"/>
  <c r="T30" i="12"/>
  <c r="T31" i="12"/>
  <c r="T32" i="12"/>
  <c r="T33" i="12"/>
  <c r="T34" i="12"/>
  <c r="T35" i="12"/>
  <c r="T36" i="12"/>
  <c r="T37" i="12"/>
  <c r="T38" i="12"/>
  <c r="T39" i="12"/>
  <c r="T40" i="12"/>
  <c r="T41" i="12"/>
  <c r="T42" i="12"/>
  <c r="T43" i="12"/>
  <c r="T44" i="12"/>
  <c r="T45" i="12"/>
  <c r="T46" i="12"/>
  <c r="T47" i="12"/>
  <c r="T48" i="12"/>
  <c r="T49" i="12"/>
  <c r="T50" i="12"/>
  <c r="T51" i="12"/>
  <c r="T52" i="12"/>
  <c r="T53" i="12"/>
  <c r="T54" i="12"/>
  <c r="T55" i="12"/>
  <c r="T56" i="12"/>
  <c r="T57" i="12"/>
  <c r="T58" i="12"/>
  <c r="T59" i="12"/>
  <c r="T60" i="12"/>
  <c r="T61" i="12"/>
  <c r="T62" i="12"/>
  <c r="T63" i="12"/>
  <c r="T64" i="12"/>
  <c r="T65" i="12"/>
  <c r="T66" i="12"/>
  <c r="T67" i="12"/>
  <c r="T68" i="12"/>
  <c r="T69" i="12"/>
  <c r="T70" i="12"/>
  <c r="T71" i="12"/>
  <c r="T72" i="12"/>
  <c r="T73" i="12"/>
  <c r="T74" i="12"/>
  <c r="T75" i="12"/>
  <c r="T76" i="12"/>
  <c r="T77" i="12"/>
  <c r="T78" i="12"/>
  <c r="T79" i="12"/>
  <c r="T80" i="12"/>
  <c r="T81" i="12"/>
  <c r="T82" i="12"/>
  <c r="T83" i="12"/>
  <c r="T84" i="12"/>
  <c r="T85" i="12"/>
  <c r="T86" i="12"/>
  <c r="T87" i="12"/>
  <c r="T88" i="12"/>
  <c r="T89" i="12"/>
  <c r="T90" i="12"/>
  <c r="T91" i="12"/>
  <c r="T92" i="12"/>
  <c r="T93" i="12"/>
  <c r="T94" i="12"/>
  <c r="T95" i="12"/>
  <c r="T96" i="12"/>
  <c r="T97" i="12"/>
  <c r="T98" i="12"/>
  <c r="T99" i="12"/>
  <c r="T100" i="12"/>
  <c r="T101" i="12"/>
  <c r="T102" i="12"/>
  <c r="T103" i="12"/>
  <c r="T104" i="12"/>
  <c r="T105" i="12"/>
  <c r="T106" i="12"/>
  <c r="T107" i="12"/>
  <c r="T108" i="12"/>
  <c r="T109" i="12"/>
  <c r="T110" i="12"/>
  <c r="T111" i="12"/>
  <c r="T112" i="12"/>
  <c r="T113" i="12"/>
  <c r="T114" i="12"/>
  <c r="T115" i="12"/>
  <c r="T116" i="12"/>
  <c r="T117" i="12"/>
  <c r="T118" i="12"/>
  <c r="T119" i="12"/>
  <c r="T120" i="12"/>
  <c r="T121" i="12"/>
  <c r="T122" i="12"/>
  <c r="T123" i="12"/>
  <c r="T124" i="12"/>
  <c r="T125" i="12"/>
  <c r="T126" i="12"/>
  <c r="T127" i="12"/>
  <c r="T128" i="12"/>
  <c r="T129" i="12"/>
  <c r="T130" i="12"/>
  <c r="T131" i="12"/>
  <c r="T132" i="12"/>
  <c r="T133" i="12"/>
  <c r="T134" i="12"/>
  <c r="T135" i="12"/>
  <c r="T136" i="12"/>
  <c r="T137" i="12"/>
  <c r="T138" i="12"/>
  <c r="T139" i="12"/>
  <c r="T140" i="12"/>
  <c r="T141" i="12"/>
  <c r="T142" i="12"/>
  <c r="T143" i="12"/>
  <c r="T144" i="12"/>
  <c r="T145" i="12"/>
  <c r="T146" i="12"/>
  <c r="T147" i="12"/>
  <c r="T148" i="12"/>
  <c r="T149" i="12"/>
  <c r="T150" i="12"/>
  <c r="T151" i="12"/>
  <c r="T152" i="12"/>
  <c r="T153" i="12"/>
  <c r="T154" i="12"/>
  <c r="T155" i="12"/>
  <c r="T156" i="12"/>
  <c r="T157" i="12"/>
  <c r="T158" i="12"/>
  <c r="T159" i="12"/>
  <c r="T160" i="12"/>
  <c r="T161" i="12"/>
  <c r="T162" i="12"/>
  <c r="T163" i="12"/>
  <c r="T164" i="12"/>
  <c r="T165" i="12"/>
  <c r="T166" i="12"/>
  <c r="T167" i="12"/>
  <c r="T168" i="12"/>
  <c r="T169" i="12"/>
  <c r="R169"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42" i="12"/>
  <c r="R43" i="12"/>
  <c r="R44" i="12"/>
  <c r="R45" i="12"/>
  <c r="R46" i="12"/>
  <c r="R47" i="12"/>
  <c r="R48" i="12"/>
  <c r="R49" i="12"/>
  <c r="R50" i="12"/>
  <c r="AA50" i="12" s="1"/>
  <c r="AB50" i="12" s="1"/>
  <c r="R51" i="12"/>
  <c r="R52" i="12"/>
  <c r="R53" i="12"/>
  <c r="R54" i="12"/>
  <c r="R55" i="12"/>
  <c r="R56" i="12"/>
  <c r="R57" i="12"/>
  <c r="R58" i="12"/>
  <c r="R59" i="12"/>
  <c r="R60" i="12"/>
  <c r="R61" i="12"/>
  <c r="R62" i="12"/>
  <c r="R63" i="12"/>
  <c r="R64" i="12"/>
  <c r="R65" i="12"/>
  <c r="R66" i="12"/>
  <c r="AA66" i="12" s="1"/>
  <c r="AB66" i="12" s="1"/>
  <c r="R67" i="12"/>
  <c r="R68" i="12"/>
  <c r="R69" i="12"/>
  <c r="R70" i="12"/>
  <c r="R71" i="12"/>
  <c r="R72" i="12"/>
  <c r="R73" i="12"/>
  <c r="R74" i="12"/>
  <c r="R75" i="12"/>
  <c r="R76" i="12"/>
  <c r="R77" i="12"/>
  <c r="R78" i="12"/>
  <c r="R79" i="12"/>
  <c r="R80" i="12"/>
  <c r="R81" i="12"/>
  <c r="R82" i="12"/>
  <c r="R83" i="12"/>
  <c r="R84" i="12"/>
  <c r="R85" i="12"/>
  <c r="R86" i="12"/>
  <c r="R87" i="12"/>
  <c r="R88" i="12"/>
  <c r="R89" i="12"/>
  <c r="R90" i="12"/>
  <c r="R91" i="12"/>
  <c r="R92" i="12"/>
  <c r="R93" i="12"/>
  <c r="R94" i="12"/>
  <c r="R95" i="12"/>
  <c r="R96" i="12"/>
  <c r="R97" i="12"/>
  <c r="R98" i="12"/>
  <c r="AA98" i="12" s="1"/>
  <c r="AB98" i="12" s="1"/>
  <c r="R99" i="12"/>
  <c r="R100" i="12"/>
  <c r="R101" i="12"/>
  <c r="R102" i="12"/>
  <c r="R103" i="12"/>
  <c r="R104" i="12"/>
  <c r="R105" i="12"/>
  <c r="R106" i="12"/>
  <c r="AA106" i="12" s="1"/>
  <c r="AB106" i="12" s="1"/>
  <c r="R107" i="12"/>
  <c r="R108" i="12"/>
  <c r="R109" i="12"/>
  <c r="R110" i="12"/>
  <c r="R111" i="12"/>
  <c r="R112" i="12"/>
  <c r="R113" i="12"/>
  <c r="R114" i="12"/>
  <c r="AA114" i="12" s="1"/>
  <c r="AB114" i="12" s="1"/>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AA138" i="12" s="1"/>
  <c r="AB138" i="12" s="1"/>
  <c r="R139" i="12"/>
  <c r="R140" i="12"/>
  <c r="R141" i="12"/>
  <c r="R142" i="12"/>
  <c r="R143" i="12"/>
  <c r="R144" i="12"/>
  <c r="R145" i="12"/>
  <c r="R146" i="12"/>
  <c r="AA146" i="12" s="1"/>
  <c r="AB146" i="12" s="1"/>
  <c r="R147" i="12"/>
  <c r="R148" i="12"/>
  <c r="R149" i="12"/>
  <c r="R150" i="12"/>
  <c r="R151" i="12"/>
  <c r="R152" i="12"/>
  <c r="R153" i="12"/>
  <c r="R154" i="12"/>
  <c r="AA154" i="12" s="1"/>
  <c r="AB154" i="12" s="1"/>
  <c r="R155" i="12"/>
  <c r="R156" i="12"/>
  <c r="R157" i="12"/>
  <c r="R158" i="12"/>
  <c r="R159" i="12"/>
  <c r="R160" i="12"/>
  <c r="R161" i="12"/>
  <c r="R162" i="12"/>
  <c r="AA162" i="12" s="1"/>
  <c r="AB162" i="12" s="1"/>
  <c r="R163" i="12"/>
  <c r="R164" i="12"/>
  <c r="R165" i="12"/>
  <c r="R166" i="12"/>
  <c r="R167" i="12"/>
  <c r="R168" i="12"/>
  <c r="P13" i="12"/>
  <c r="P14" i="12"/>
  <c r="AA14" i="12" s="1"/>
  <c r="AB14" i="12" s="1"/>
  <c r="P15" i="12"/>
  <c r="P16" i="12"/>
  <c r="P17" i="12"/>
  <c r="P18" i="12"/>
  <c r="P19" i="12"/>
  <c r="P20" i="12"/>
  <c r="P21" i="12"/>
  <c r="P22" i="12"/>
  <c r="AA22" i="12" s="1"/>
  <c r="AB22" i="12" s="1"/>
  <c r="P23" i="12"/>
  <c r="P24" i="12"/>
  <c r="P25" i="12"/>
  <c r="P26" i="12"/>
  <c r="P27" i="12"/>
  <c r="P28" i="12"/>
  <c r="P29" i="12"/>
  <c r="P30" i="12"/>
  <c r="AA30" i="12" s="1"/>
  <c r="AB30" i="12" s="1"/>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2" i="12"/>
  <c r="P153" i="12"/>
  <c r="P154" i="12"/>
  <c r="P155" i="12"/>
  <c r="P156" i="12"/>
  <c r="P157" i="12"/>
  <c r="P158" i="12"/>
  <c r="P159" i="12"/>
  <c r="P160" i="12"/>
  <c r="P161" i="12"/>
  <c r="P162" i="12"/>
  <c r="P163" i="12"/>
  <c r="P164" i="12"/>
  <c r="P165" i="12"/>
  <c r="P166" i="12"/>
  <c r="P167" i="12"/>
  <c r="P168" i="12"/>
  <c r="P169" i="12"/>
  <c r="N13" i="12"/>
  <c r="N14" i="12"/>
  <c r="N15" i="12"/>
  <c r="N16" i="12"/>
  <c r="AA16" i="12" s="1"/>
  <c r="AB16" i="12" s="1"/>
  <c r="N17" i="12"/>
  <c r="AA17" i="12" s="1"/>
  <c r="AB17" i="12" s="1"/>
  <c r="N18" i="12"/>
  <c r="N19" i="12"/>
  <c r="AA19" i="12" s="1"/>
  <c r="AB19" i="12" s="1"/>
  <c r="N20" i="12"/>
  <c r="AA20" i="12" s="1"/>
  <c r="AB20" i="12" s="1"/>
  <c r="N21" i="12"/>
  <c r="N22" i="12"/>
  <c r="N23" i="12"/>
  <c r="N24" i="12"/>
  <c r="AA24" i="12" s="1"/>
  <c r="AB24" i="12" s="1"/>
  <c r="N25" i="12"/>
  <c r="AA25" i="12" s="1"/>
  <c r="AB25" i="12" s="1"/>
  <c r="N26" i="12"/>
  <c r="N27" i="12"/>
  <c r="AA27" i="12" s="1"/>
  <c r="AB27" i="12" s="1"/>
  <c r="N28" i="12"/>
  <c r="AA28" i="12" s="1"/>
  <c r="AB28" i="12" s="1"/>
  <c r="N29" i="12"/>
  <c r="N30" i="12"/>
  <c r="N31" i="12"/>
  <c r="N32" i="12"/>
  <c r="N33" i="12"/>
  <c r="AA33" i="12" s="1"/>
  <c r="AB33" i="12" s="1"/>
  <c r="N34" i="12"/>
  <c r="N35" i="12"/>
  <c r="N36" i="12"/>
  <c r="N37" i="12"/>
  <c r="N38" i="12"/>
  <c r="N39" i="12"/>
  <c r="AA39" i="12" s="1"/>
  <c r="AB39" i="12" s="1"/>
  <c r="N40" i="12"/>
  <c r="AA40" i="12" s="1"/>
  <c r="AB40" i="12" s="1"/>
  <c r="N41" i="12"/>
  <c r="AA41" i="12" s="1"/>
  <c r="AB41" i="12" s="1"/>
  <c r="N42" i="12"/>
  <c r="N43" i="12"/>
  <c r="N44" i="12"/>
  <c r="N45" i="12"/>
  <c r="N46" i="12"/>
  <c r="N47" i="12"/>
  <c r="AA47" i="12" s="1"/>
  <c r="AB47" i="12" s="1"/>
  <c r="N48" i="12"/>
  <c r="AA48" i="12" s="1"/>
  <c r="AB48" i="12" s="1"/>
  <c r="N49" i="12"/>
  <c r="AA49" i="12" s="1"/>
  <c r="AB49" i="12" s="1"/>
  <c r="N50" i="12"/>
  <c r="N51" i="12"/>
  <c r="N52" i="12"/>
  <c r="N53" i="12"/>
  <c r="N54" i="12"/>
  <c r="N55" i="12"/>
  <c r="AA55" i="12" s="1"/>
  <c r="AB55" i="12" s="1"/>
  <c r="N56" i="12"/>
  <c r="N57" i="12"/>
  <c r="AA57" i="12" s="1"/>
  <c r="AB57" i="12" s="1"/>
  <c r="N58" i="12"/>
  <c r="N59" i="12"/>
  <c r="N60" i="12"/>
  <c r="AA60" i="12" s="1"/>
  <c r="AB60" i="12" s="1"/>
  <c r="N61" i="12"/>
  <c r="N62" i="12"/>
  <c r="N63" i="12"/>
  <c r="AA63" i="12" s="1"/>
  <c r="AB63" i="12" s="1"/>
  <c r="N64" i="12"/>
  <c r="N65" i="12"/>
  <c r="AA65" i="12" s="1"/>
  <c r="AB65" i="12" s="1"/>
  <c r="N66" i="12"/>
  <c r="N67" i="12"/>
  <c r="N68" i="12"/>
  <c r="AA68" i="12" s="1"/>
  <c r="AB68" i="12" s="1"/>
  <c r="N69" i="12"/>
  <c r="N70" i="12"/>
  <c r="N71" i="12"/>
  <c r="AA71" i="12" s="1"/>
  <c r="AB71" i="12" s="1"/>
  <c r="N72" i="12"/>
  <c r="N73" i="12"/>
  <c r="N74" i="12"/>
  <c r="N75" i="12"/>
  <c r="N76" i="12"/>
  <c r="N77" i="12"/>
  <c r="N78" i="12"/>
  <c r="N79" i="12"/>
  <c r="N80" i="12"/>
  <c r="N81" i="12"/>
  <c r="N82" i="12"/>
  <c r="N83" i="12"/>
  <c r="N84" i="12"/>
  <c r="N85" i="12"/>
  <c r="N86" i="12"/>
  <c r="N87" i="12"/>
  <c r="AA87" i="12" s="1"/>
  <c r="AB87" i="12" s="1"/>
  <c r="N88" i="12"/>
  <c r="N89" i="12"/>
  <c r="AA89" i="12" s="1"/>
  <c r="AB89" i="12" s="1"/>
  <c r="N90" i="12"/>
  <c r="N91" i="12"/>
  <c r="N92" i="12"/>
  <c r="AA92" i="12" s="1"/>
  <c r="AB92" i="12" s="1"/>
  <c r="N93" i="12"/>
  <c r="N94" i="12"/>
  <c r="N95" i="12"/>
  <c r="AA95" i="12" s="1"/>
  <c r="AB95" i="12" s="1"/>
  <c r="N96" i="12"/>
  <c r="AA96" i="12" s="1"/>
  <c r="AB96" i="12" s="1"/>
  <c r="N97" i="12"/>
  <c r="AA97" i="12" s="1"/>
  <c r="AB97" i="12" s="1"/>
  <c r="N98" i="12"/>
  <c r="N99" i="12"/>
  <c r="N100" i="12"/>
  <c r="AA100" i="12" s="1"/>
  <c r="AB100" i="12" s="1"/>
  <c r="N101" i="12"/>
  <c r="N102" i="12"/>
  <c r="N103" i="12"/>
  <c r="AA103" i="12" s="1"/>
  <c r="AB103" i="12" s="1"/>
  <c r="N104" i="12"/>
  <c r="AA104" i="12" s="1"/>
  <c r="AB104" i="12" s="1"/>
  <c r="N105" i="12"/>
  <c r="AA105" i="12" s="1"/>
  <c r="AB105" i="12" s="1"/>
  <c r="N106" i="12"/>
  <c r="N107" i="12"/>
  <c r="N108" i="12"/>
  <c r="AA108" i="12" s="1"/>
  <c r="AB108" i="12" s="1"/>
  <c r="N109" i="12"/>
  <c r="N110" i="12"/>
  <c r="N111" i="12"/>
  <c r="AA111" i="12" s="1"/>
  <c r="AB111" i="12" s="1"/>
  <c r="N112" i="12"/>
  <c r="AA112" i="12" s="1"/>
  <c r="AB112" i="12" s="1"/>
  <c r="N113" i="12"/>
  <c r="AA113" i="12" s="1"/>
  <c r="AB113" i="12" s="1"/>
  <c r="N114" i="12"/>
  <c r="N115" i="12"/>
  <c r="N116" i="12"/>
  <c r="AA116" i="12" s="1"/>
  <c r="AB116" i="12" s="1"/>
  <c r="N117" i="12"/>
  <c r="N118" i="12"/>
  <c r="N119" i="12"/>
  <c r="AA119" i="12" s="1"/>
  <c r="AB119" i="12" s="1"/>
  <c r="N120" i="12"/>
  <c r="N121" i="12"/>
  <c r="AA121" i="12" s="1"/>
  <c r="AB121" i="12" s="1"/>
  <c r="N122" i="12"/>
  <c r="N123" i="12"/>
  <c r="N124" i="12"/>
  <c r="AA124" i="12" s="1"/>
  <c r="AB124" i="12" s="1"/>
  <c r="N125" i="12"/>
  <c r="N126" i="12"/>
  <c r="N127" i="12"/>
  <c r="AA127" i="12" s="1"/>
  <c r="AB127" i="12" s="1"/>
  <c r="N128" i="12"/>
  <c r="AA128" i="12" s="1"/>
  <c r="AB128" i="12" s="1"/>
  <c r="N129" i="12"/>
  <c r="AA129" i="12" s="1"/>
  <c r="AB129" i="12" s="1"/>
  <c r="N130" i="12"/>
  <c r="N131" i="12"/>
  <c r="N132" i="12"/>
  <c r="N133" i="12"/>
  <c r="N134" i="12"/>
  <c r="N135" i="12"/>
  <c r="AA135" i="12" s="1"/>
  <c r="AB135" i="12" s="1"/>
  <c r="N136" i="12"/>
  <c r="N137" i="12"/>
  <c r="AA137" i="12" s="1"/>
  <c r="AB137" i="12" s="1"/>
  <c r="N138" i="12"/>
  <c r="N139" i="12"/>
  <c r="N140" i="12"/>
  <c r="N141" i="12"/>
  <c r="N142" i="12"/>
  <c r="N143" i="12"/>
  <c r="N144" i="12"/>
  <c r="AA144" i="12" s="1"/>
  <c r="AB144" i="12" s="1"/>
  <c r="N145" i="12"/>
  <c r="AA145" i="12" s="1"/>
  <c r="AB145" i="12" s="1"/>
  <c r="N146" i="12"/>
  <c r="N147" i="12"/>
  <c r="N148" i="12"/>
  <c r="AA148" i="12" s="1"/>
  <c r="AB148" i="12" s="1"/>
  <c r="N149" i="12"/>
  <c r="N150" i="12"/>
  <c r="N151" i="12"/>
  <c r="AA151" i="12" s="1"/>
  <c r="AB151" i="12" s="1"/>
  <c r="N152" i="12"/>
  <c r="N153" i="12"/>
  <c r="N154" i="12"/>
  <c r="N155" i="12"/>
  <c r="N156" i="12"/>
  <c r="AA156" i="12" s="1"/>
  <c r="AB156" i="12" s="1"/>
  <c r="N157" i="12"/>
  <c r="N158" i="12"/>
  <c r="N159" i="12"/>
  <c r="AA159" i="12" s="1"/>
  <c r="AB159" i="12" s="1"/>
  <c r="N160" i="12"/>
  <c r="N161" i="12"/>
  <c r="AA161" i="12" s="1"/>
  <c r="AB161" i="12" s="1"/>
  <c r="N162" i="12"/>
  <c r="N163" i="12"/>
  <c r="N164" i="12"/>
  <c r="AA164" i="12" s="1"/>
  <c r="AB164" i="12" s="1"/>
  <c r="N165" i="12"/>
  <c r="N166" i="12"/>
  <c r="N167" i="12"/>
  <c r="AA167" i="12" s="1"/>
  <c r="AB167" i="12" s="1"/>
  <c r="N168" i="12"/>
  <c r="AA168" i="12" s="1"/>
  <c r="AB168" i="12" s="1"/>
  <c r="N169" i="12"/>
  <c r="D168" i="12"/>
  <c r="D166" i="12"/>
  <c r="D164" i="12"/>
  <c r="D162" i="12"/>
  <c r="D160" i="12"/>
  <c r="D158" i="12"/>
  <c r="D156" i="12"/>
  <c r="D154" i="12"/>
  <c r="D152" i="12"/>
  <c r="D150" i="12"/>
  <c r="D148" i="12"/>
  <c r="D146" i="12"/>
  <c r="D144" i="12"/>
  <c r="D142" i="12"/>
  <c r="D140" i="12"/>
  <c r="D138" i="12"/>
  <c r="D136" i="12"/>
  <c r="D134" i="12"/>
  <c r="D132" i="12"/>
  <c r="D130" i="12"/>
  <c r="D128" i="12"/>
  <c r="D126" i="12"/>
  <c r="D124" i="12"/>
  <c r="D122" i="12"/>
  <c r="D120" i="12"/>
  <c r="D118" i="12"/>
  <c r="D116" i="12"/>
  <c r="D114" i="12"/>
  <c r="D112" i="12"/>
  <c r="D110" i="12"/>
  <c r="D108" i="12"/>
  <c r="D106" i="12"/>
  <c r="D104" i="12"/>
  <c r="D102" i="12"/>
  <c r="D100" i="12"/>
  <c r="D98" i="12"/>
  <c r="D96" i="12"/>
  <c r="D94" i="12"/>
  <c r="D92" i="12"/>
  <c r="D90" i="12"/>
  <c r="D88" i="12"/>
  <c r="D86" i="12"/>
  <c r="D84" i="12"/>
  <c r="D82" i="12"/>
  <c r="D80" i="12"/>
  <c r="D78" i="12"/>
  <c r="D76" i="12"/>
  <c r="D74" i="12"/>
  <c r="D72" i="12"/>
  <c r="D70" i="12"/>
  <c r="D68" i="12"/>
  <c r="D66" i="12"/>
  <c r="D64" i="12"/>
  <c r="D62" i="12"/>
  <c r="D60" i="12"/>
  <c r="D58" i="12"/>
  <c r="D56" i="12"/>
  <c r="D54" i="12"/>
  <c r="D52" i="12"/>
  <c r="D50" i="12"/>
  <c r="D48" i="12"/>
  <c r="D46" i="12"/>
  <c r="D44" i="12"/>
  <c r="D42" i="12"/>
  <c r="D40" i="12"/>
  <c r="D38" i="12"/>
  <c r="D36" i="12"/>
  <c r="D34" i="12"/>
  <c r="D32" i="12"/>
  <c r="D30" i="12"/>
  <c r="D28" i="12"/>
  <c r="D26" i="12"/>
  <c r="D24" i="12"/>
  <c r="D22" i="12"/>
  <c r="D20" i="12"/>
  <c r="D18" i="12"/>
  <c r="D16" i="12"/>
  <c r="D14" i="12"/>
  <c r="AA136" i="12" l="1"/>
  <c r="AB136" i="12" s="1"/>
  <c r="R68" i="1" s="1"/>
  <c r="AA132" i="12"/>
  <c r="AB132" i="12" s="1"/>
  <c r="R64" i="1" s="1"/>
  <c r="AA130" i="12"/>
  <c r="AB130" i="12" s="1"/>
  <c r="AD130" i="12" s="1"/>
  <c r="AA88" i="12"/>
  <c r="AB88" i="12" s="1"/>
  <c r="AD88" i="12" s="1"/>
  <c r="AA64" i="12"/>
  <c r="AB64" i="12" s="1"/>
  <c r="AD64" i="12" s="1"/>
  <c r="AA58" i="12"/>
  <c r="AB58" i="12" s="1"/>
  <c r="AD58" i="12" s="1"/>
  <c r="AA83" i="12"/>
  <c r="AB83" i="12" s="1"/>
  <c r="AA81" i="12"/>
  <c r="AB81" i="12" s="1"/>
  <c r="AD81" i="12" s="1"/>
  <c r="AA84" i="12"/>
  <c r="AB84" i="12" s="1"/>
  <c r="R44" i="1" s="1"/>
  <c r="AA80" i="12"/>
  <c r="AB80" i="12" s="1"/>
  <c r="AD80" i="12" s="1"/>
  <c r="AA82" i="12"/>
  <c r="AB82" i="12" s="1"/>
  <c r="R42" i="1" s="1"/>
  <c r="AA76" i="12"/>
  <c r="AB76" i="12" s="1"/>
  <c r="AD76" i="12" s="1"/>
  <c r="AA91" i="12"/>
  <c r="AB91" i="12" s="1"/>
  <c r="R51" i="1" s="1"/>
  <c r="AA79" i="12"/>
  <c r="AB79" i="12" s="1"/>
  <c r="R39" i="1" s="1"/>
  <c r="AA75" i="12"/>
  <c r="AB75" i="12" s="1"/>
  <c r="R35" i="1" s="1"/>
  <c r="AA74" i="12"/>
  <c r="AB74" i="12" s="1"/>
  <c r="R34" i="1" s="1"/>
  <c r="AA73" i="12"/>
  <c r="AB73" i="12" s="1"/>
  <c r="R33" i="1" s="1"/>
  <c r="AA72" i="12"/>
  <c r="AB72" i="12" s="1"/>
  <c r="R32" i="1" s="1"/>
  <c r="AA90" i="12"/>
  <c r="AB90" i="12" s="1"/>
  <c r="R50" i="1" s="1"/>
  <c r="AA160" i="12"/>
  <c r="AB160" i="12" s="1"/>
  <c r="AD160" i="12" s="1"/>
  <c r="AA153" i="12"/>
  <c r="AB153" i="12" s="1"/>
  <c r="AD153" i="12" s="1"/>
  <c r="AA152" i="12"/>
  <c r="AB152" i="12" s="1"/>
  <c r="AD152" i="12" s="1"/>
  <c r="AA143" i="12"/>
  <c r="AB143" i="12" s="1"/>
  <c r="R73" i="1" s="1"/>
  <c r="AA140" i="12"/>
  <c r="AB140" i="12" s="1"/>
  <c r="R70" i="1" s="1"/>
  <c r="AA120" i="12"/>
  <c r="AB120" i="12" s="1"/>
  <c r="R58" i="1" s="1"/>
  <c r="AA122" i="12"/>
  <c r="AB122" i="12" s="1"/>
  <c r="AD122" i="12" s="1"/>
  <c r="AA44" i="12"/>
  <c r="AB44" i="12" s="1"/>
  <c r="R17" i="1" s="1"/>
  <c r="AA42" i="12"/>
  <c r="AB42" i="12" s="1"/>
  <c r="AD42" i="12" s="1"/>
  <c r="AA56" i="12"/>
  <c r="AB56" i="12" s="1"/>
  <c r="AD56" i="12" s="1"/>
  <c r="AA52" i="12"/>
  <c r="AB52" i="12" s="1"/>
  <c r="AD52" i="12" s="1"/>
  <c r="AA32" i="12"/>
  <c r="AB32" i="12" s="1"/>
  <c r="AD32" i="12" s="1"/>
  <c r="AD107" i="12"/>
  <c r="AD115" i="12"/>
  <c r="AD163" i="12"/>
  <c r="AD99" i="12"/>
  <c r="AD155" i="12"/>
  <c r="AD147" i="12"/>
  <c r="R43" i="1"/>
  <c r="AD83" i="12"/>
  <c r="AD51" i="12"/>
  <c r="AD137" i="12"/>
  <c r="AD89" i="12"/>
  <c r="AD33" i="12"/>
  <c r="AD22" i="12"/>
  <c r="R62" i="1"/>
  <c r="AD168" i="12"/>
  <c r="AD24" i="12"/>
  <c r="AD119" i="12"/>
  <c r="AD87" i="12"/>
  <c r="AD55" i="12"/>
  <c r="AD43" i="12"/>
  <c r="AD131" i="12"/>
  <c r="AD67" i="12"/>
  <c r="AD105" i="12"/>
  <c r="AD57" i="12"/>
  <c r="AD162" i="12"/>
  <c r="AD104" i="12"/>
  <c r="AD48" i="12"/>
  <c r="AA166" i="12"/>
  <c r="AB166" i="12" s="1"/>
  <c r="AA158" i="12"/>
  <c r="AB158" i="12" s="1"/>
  <c r="AA150" i="12"/>
  <c r="AB150" i="12" s="1"/>
  <c r="AA142" i="12"/>
  <c r="AB142" i="12" s="1"/>
  <c r="AA134" i="12"/>
  <c r="AB134" i="12" s="1"/>
  <c r="AA126" i="12"/>
  <c r="AB126" i="12" s="1"/>
  <c r="AA118" i="12"/>
  <c r="AB118" i="12" s="1"/>
  <c r="AA110" i="12"/>
  <c r="AB110" i="12" s="1"/>
  <c r="AA102" i="12"/>
  <c r="AB102" i="12" s="1"/>
  <c r="AA94" i="12"/>
  <c r="AB94" i="12" s="1"/>
  <c r="AA86" i="12"/>
  <c r="AB86" i="12" s="1"/>
  <c r="AA78" i="12"/>
  <c r="AB78" i="12" s="1"/>
  <c r="AA70" i="12"/>
  <c r="AB70" i="12" s="1"/>
  <c r="AA62" i="12"/>
  <c r="AB62" i="12" s="1"/>
  <c r="AA54" i="12"/>
  <c r="AB54" i="12" s="1"/>
  <c r="AA46" i="12"/>
  <c r="AB46" i="12" s="1"/>
  <c r="AD31" i="12"/>
  <c r="AD123" i="12"/>
  <c r="AD59" i="12"/>
  <c r="AD113" i="12"/>
  <c r="AD49" i="12"/>
  <c r="AD154" i="12"/>
  <c r="AD98" i="12"/>
  <c r="AD144" i="12"/>
  <c r="AD96" i="12"/>
  <c r="AD40" i="12"/>
  <c r="AD159" i="12"/>
  <c r="AD111" i="12"/>
  <c r="AD39" i="12"/>
  <c r="AA165" i="12"/>
  <c r="AB165" i="12" s="1"/>
  <c r="AA157" i="12"/>
  <c r="AB157" i="12" s="1"/>
  <c r="AA149" i="12"/>
  <c r="AB149" i="12" s="1"/>
  <c r="AA141" i="12"/>
  <c r="AB141" i="12" s="1"/>
  <c r="AA133" i="12"/>
  <c r="AB133" i="12" s="1"/>
  <c r="AA125" i="12"/>
  <c r="AB125" i="12" s="1"/>
  <c r="AA117" i="12"/>
  <c r="AB117" i="12" s="1"/>
  <c r="AA109" i="12"/>
  <c r="AB109" i="12" s="1"/>
  <c r="AA101" i="12"/>
  <c r="AB101" i="12" s="1"/>
  <c r="AA93" i="12"/>
  <c r="AB93" i="12" s="1"/>
  <c r="AA85" i="12"/>
  <c r="AB85" i="12" s="1"/>
  <c r="AA77" i="12"/>
  <c r="AB77" i="12" s="1"/>
  <c r="AA69" i="12"/>
  <c r="AB69" i="12" s="1"/>
  <c r="AA61" i="12"/>
  <c r="AB61" i="12" s="1"/>
  <c r="AA53" i="12"/>
  <c r="AB53" i="12" s="1"/>
  <c r="AA45" i="12"/>
  <c r="AB45" i="12" s="1"/>
  <c r="AA29" i="12"/>
  <c r="AB29" i="12" s="1"/>
  <c r="AA21" i="12"/>
  <c r="AB21" i="12" s="1"/>
  <c r="AA13" i="12"/>
  <c r="AB13" i="12" s="1"/>
  <c r="AD23" i="12"/>
  <c r="AD145" i="12"/>
  <c r="AD97" i="12"/>
  <c r="AD65" i="12"/>
  <c r="AD146" i="12"/>
  <c r="AD16" i="12"/>
  <c r="AD151" i="12"/>
  <c r="AD103" i="12"/>
  <c r="AD47" i="12"/>
  <c r="AD116" i="12"/>
  <c r="AD100" i="12"/>
  <c r="AD60" i="12"/>
  <c r="AD28" i="12"/>
  <c r="AD20" i="12"/>
  <c r="AD15" i="12"/>
  <c r="AD121" i="12"/>
  <c r="AD17" i="12"/>
  <c r="AD14" i="12"/>
  <c r="AD114" i="12"/>
  <c r="AD66" i="12"/>
  <c r="AD112" i="12"/>
  <c r="AD139" i="12"/>
  <c r="AD167" i="12"/>
  <c r="AD127" i="12"/>
  <c r="AD95" i="12"/>
  <c r="AD71" i="12"/>
  <c r="AD164" i="12"/>
  <c r="AD148" i="12"/>
  <c r="AD124" i="12"/>
  <c r="AD108" i="12"/>
  <c r="AD68" i="12"/>
  <c r="AD27" i="12"/>
  <c r="AD19" i="12"/>
  <c r="AD129" i="12"/>
  <c r="AD25" i="12"/>
  <c r="AD138" i="12"/>
  <c r="AD128" i="12"/>
  <c r="AD135" i="12"/>
  <c r="AD63" i="12"/>
  <c r="AD156" i="12"/>
  <c r="R52" i="1"/>
  <c r="AD92" i="12"/>
  <c r="AA34" i="12"/>
  <c r="AB34" i="12" s="1"/>
  <c r="AA26" i="12"/>
  <c r="AB26" i="12" s="1"/>
  <c r="AA18" i="12"/>
  <c r="AB18" i="12" s="1"/>
  <c r="AD161" i="12"/>
  <c r="AD41" i="12"/>
  <c r="AD30" i="12"/>
  <c r="AD106" i="12"/>
  <c r="AD50" i="12"/>
  <c r="AA38" i="12"/>
  <c r="AB38" i="12" s="1"/>
  <c r="AQ178" i="12"/>
  <c r="AA35" i="12"/>
  <c r="AB35" i="12" s="1"/>
  <c r="AD35" i="12" s="1"/>
  <c r="AQ174" i="12"/>
  <c r="AK170" i="12"/>
  <c r="AL170" i="12" s="1"/>
  <c r="V80" i="1" s="1"/>
  <c r="AO170" i="12"/>
  <c r="AP170" i="12" s="1"/>
  <c r="AQ172" i="12"/>
  <c r="AQ176" i="12"/>
  <c r="AD38" i="12"/>
  <c r="AA37" i="12"/>
  <c r="AB37" i="12" s="1"/>
  <c r="AA36" i="12"/>
  <c r="AB36" i="12" s="1"/>
  <c r="AA169" i="12"/>
  <c r="AB169" i="12" s="1"/>
  <c r="H11" i="8"/>
  <c r="AD136" i="12" l="1"/>
  <c r="T68" i="1" s="1"/>
  <c r="AD132" i="12"/>
  <c r="T64" i="1" s="1"/>
  <c r="R48" i="1"/>
  <c r="R30" i="1"/>
  <c r="R25" i="1"/>
  <c r="R40" i="1"/>
  <c r="AD84" i="12"/>
  <c r="T44" i="1" s="1"/>
  <c r="AD82" i="12"/>
  <c r="T42" i="1" s="1"/>
  <c r="R36" i="1"/>
  <c r="AD75" i="12"/>
  <c r="T35" i="1" s="1"/>
  <c r="AD74" i="12"/>
  <c r="T34" i="1" s="1"/>
  <c r="AD73" i="12"/>
  <c r="T33" i="1" s="1"/>
  <c r="AD72" i="12"/>
  <c r="T32" i="1" s="1"/>
  <c r="AD91" i="12"/>
  <c r="AE91" i="12" s="1"/>
  <c r="AD79" i="12"/>
  <c r="T39" i="1" s="1"/>
  <c r="AD90" i="12"/>
  <c r="AE90" i="12" s="1"/>
  <c r="R78" i="1"/>
  <c r="R76" i="1"/>
  <c r="R77" i="1"/>
  <c r="AD143" i="12"/>
  <c r="T73" i="1" s="1"/>
  <c r="AD140" i="12"/>
  <c r="T70" i="1" s="1"/>
  <c r="R60" i="1"/>
  <c r="AD120" i="12"/>
  <c r="AE120" i="12" s="1"/>
  <c r="AG120" i="12" s="1"/>
  <c r="AH120" i="12" s="1"/>
  <c r="AD44" i="12"/>
  <c r="T17" i="1" s="1"/>
  <c r="R15" i="1"/>
  <c r="R23" i="1"/>
  <c r="R19" i="1"/>
  <c r="R11" i="1"/>
  <c r="R54" i="1"/>
  <c r="AD94" i="12"/>
  <c r="AE168" i="12"/>
  <c r="T77" i="1"/>
  <c r="AE153" i="12"/>
  <c r="R20" i="1"/>
  <c r="AD53" i="12"/>
  <c r="AD102" i="12"/>
  <c r="AE106" i="12"/>
  <c r="AE161" i="12"/>
  <c r="AD61" i="12"/>
  <c r="AD125" i="12"/>
  <c r="AE111" i="12"/>
  <c r="AE144" i="12"/>
  <c r="AG144" i="12" s="1"/>
  <c r="AH144" i="12" s="1"/>
  <c r="AE113" i="12"/>
  <c r="AD46" i="12"/>
  <c r="R56" i="1"/>
  <c r="AD110" i="12"/>
  <c r="T78" i="1"/>
  <c r="AE160" i="12"/>
  <c r="AE105" i="12"/>
  <c r="AE55" i="12"/>
  <c r="AE24" i="12"/>
  <c r="AG24" i="12" s="1"/>
  <c r="AH24" i="12" s="1"/>
  <c r="AE89" i="12"/>
  <c r="AE147" i="12"/>
  <c r="AE163" i="12"/>
  <c r="AE96" i="12"/>
  <c r="AD158" i="12"/>
  <c r="AE43" i="12"/>
  <c r="AE167" i="12"/>
  <c r="AE145" i="12"/>
  <c r="AD166" i="12"/>
  <c r="AE156" i="12"/>
  <c r="T40" i="1"/>
  <c r="AE80" i="12"/>
  <c r="AE25" i="12"/>
  <c r="AE27" i="12"/>
  <c r="AE108" i="12"/>
  <c r="AE71" i="12"/>
  <c r="AE139" i="12"/>
  <c r="T76" i="1"/>
  <c r="AE152" i="12"/>
  <c r="AE17" i="12"/>
  <c r="AE15" i="12"/>
  <c r="AE60" i="12"/>
  <c r="AE16" i="12"/>
  <c r="AE146" i="12"/>
  <c r="AG146" i="12" s="1"/>
  <c r="AH146" i="12" s="1"/>
  <c r="AE23" i="12"/>
  <c r="AD69" i="12"/>
  <c r="AD133" i="12"/>
  <c r="R21" i="1"/>
  <c r="AD54" i="12"/>
  <c r="AD118" i="12"/>
  <c r="R18" i="1"/>
  <c r="AD45" i="12"/>
  <c r="AE104" i="12"/>
  <c r="AG104" i="12" s="1"/>
  <c r="AH104" i="12" s="1"/>
  <c r="T43" i="1"/>
  <c r="AE83" i="12"/>
  <c r="AE138" i="12"/>
  <c r="AG138" i="12" s="1"/>
  <c r="AH138" i="12" s="1"/>
  <c r="AE14" i="12"/>
  <c r="AG14" i="12" s="1"/>
  <c r="AH14" i="12" s="1"/>
  <c r="AE151" i="12"/>
  <c r="T60" i="1"/>
  <c r="AE122" i="12"/>
  <c r="AG122" i="12" s="1"/>
  <c r="AH122" i="12" s="1"/>
  <c r="AD18" i="12"/>
  <c r="R37" i="1"/>
  <c r="AD77" i="12"/>
  <c r="R71" i="1"/>
  <c r="AD141" i="12"/>
  <c r="AE159" i="12"/>
  <c r="AE98" i="12"/>
  <c r="AG98" i="12" s="1"/>
  <c r="AH98" i="12" s="1"/>
  <c r="AE59" i="12"/>
  <c r="R27" i="1"/>
  <c r="AD62" i="12"/>
  <c r="AD126" i="12"/>
  <c r="AE67" i="12"/>
  <c r="AE87" i="12"/>
  <c r="T48" i="1"/>
  <c r="AE88" i="12"/>
  <c r="AG88" i="12" s="1"/>
  <c r="AH88" i="12" s="1"/>
  <c r="T62" i="1"/>
  <c r="AE130" i="12"/>
  <c r="AG130" i="12" s="1"/>
  <c r="AH130" i="12" s="1"/>
  <c r="AE137" i="12"/>
  <c r="AE115" i="12"/>
  <c r="AE41" i="12"/>
  <c r="AE49" i="12"/>
  <c r="AE33" i="12"/>
  <c r="AE39" i="12"/>
  <c r="AE19" i="12"/>
  <c r="AE128" i="12"/>
  <c r="AE81" i="12"/>
  <c r="T19" i="1"/>
  <c r="AE52" i="12"/>
  <c r="AE124" i="12"/>
  <c r="AE95" i="12"/>
  <c r="T23" i="1"/>
  <c r="AE56" i="12"/>
  <c r="AE66" i="12"/>
  <c r="AE20" i="12"/>
  <c r="T36" i="1"/>
  <c r="AE76" i="12"/>
  <c r="AE47" i="12"/>
  <c r="T30" i="1"/>
  <c r="AE64" i="12"/>
  <c r="AG64" i="12" s="1"/>
  <c r="AH64" i="12" s="1"/>
  <c r="AE65" i="12"/>
  <c r="AD13" i="12"/>
  <c r="AD85" i="12"/>
  <c r="AD149" i="12"/>
  <c r="AD70" i="12"/>
  <c r="R66" i="1"/>
  <c r="AD134" i="12"/>
  <c r="AE50" i="12"/>
  <c r="AE31" i="12"/>
  <c r="AE99" i="12"/>
  <c r="AE164" i="12"/>
  <c r="AE116" i="12"/>
  <c r="AQ170" i="12"/>
  <c r="X80" i="1" s="1"/>
  <c r="W80" i="1"/>
  <c r="AD26" i="12"/>
  <c r="T15" i="1"/>
  <c r="AE42" i="12"/>
  <c r="AG42" i="12" s="1"/>
  <c r="AH42" i="12" s="1"/>
  <c r="R13" i="1"/>
  <c r="AD34" i="12"/>
  <c r="AD21" i="12"/>
  <c r="R53" i="1"/>
  <c r="AD93" i="12"/>
  <c r="AD157" i="12"/>
  <c r="AE40" i="12"/>
  <c r="AE154" i="12"/>
  <c r="AG154" i="12" s="1"/>
  <c r="AH154" i="12" s="1"/>
  <c r="AE123" i="12"/>
  <c r="R38" i="1"/>
  <c r="AD78" i="12"/>
  <c r="R72" i="1"/>
  <c r="AD142" i="12"/>
  <c r="AE48" i="12"/>
  <c r="AE162" i="12"/>
  <c r="AE131" i="12"/>
  <c r="AE119" i="12"/>
  <c r="AE22" i="12"/>
  <c r="AG22" i="12" s="1"/>
  <c r="AH22" i="12" s="1"/>
  <c r="AE51" i="12"/>
  <c r="AE155" i="12"/>
  <c r="AE107" i="12"/>
  <c r="AD109" i="12"/>
  <c r="AE57" i="12"/>
  <c r="T11" i="1"/>
  <c r="AE32" i="12"/>
  <c r="AG32" i="12" s="1"/>
  <c r="AH32" i="12" s="1"/>
  <c r="AE112" i="12"/>
  <c r="AG112" i="12" s="1"/>
  <c r="AH112" i="12" s="1"/>
  <c r="AD117" i="12"/>
  <c r="AE63" i="12"/>
  <c r="AE30" i="12"/>
  <c r="T52" i="1"/>
  <c r="AE92" i="12"/>
  <c r="AE135" i="12"/>
  <c r="T25" i="1"/>
  <c r="AE58" i="12"/>
  <c r="AG58" i="12" s="1"/>
  <c r="AH58" i="12" s="1"/>
  <c r="AE129" i="12"/>
  <c r="AE68" i="12"/>
  <c r="AE148" i="12"/>
  <c r="AE127" i="12"/>
  <c r="AE114" i="12"/>
  <c r="AG114" i="12" s="1"/>
  <c r="AH114" i="12" s="1"/>
  <c r="AE121" i="12"/>
  <c r="AE28" i="12"/>
  <c r="AE100" i="12"/>
  <c r="AE103" i="12"/>
  <c r="AE97" i="12"/>
  <c r="AD29" i="12"/>
  <c r="AD101" i="12"/>
  <c r="AD165" i="12"/>
  <c r="R46" i="1"/>
  <c r="AD86" i="12"/>
  <c r="R74" i="1"/>
  <c r="AD150" i="12"/>
  <c r="AE38" i="12"/>
  <c r="AG38" i="12" s="1"/>
  <c r="AH38" i="12" s="1"/>
  <c r="AE35" i="12"/>
  <c r="AD37" i="12"/>
  <c r="AD36" i="12"/>
  <c r="AD169" i="12"/>
  <c r="D12" i="12"/>
  <c r="AE136" i="12" l="1"/>
  <c r="AE132" i="12"/>
  <c r="AG132" i="12" s="1"/>
  <c r="AH132" i="12" s="1"/>
  <c r="AE84" i="12"/>
  <c r="AG84" i="12" s="1"/>
  <c r="AH84" i="12" s="1"/>
  <c r="AE82" i="12"/>
  <c r="AG82" i="12" s="1"/>
  <c r="AH82" i="12" s="1"/>
  <c r="AG80" i="12"/>
  <c r="AH80" i="12" s="1"/>
  <c r="U40" i="1" s="1"/>
  <c r="AE73" i="12"/>
  <c r="AE74" i="12"/>
  <c r="T51" i="1"/>
  <c r="AE79" i="12"/>
  <c r="AE75" i="12"/>
  <c r="AE72" i="12"/>
  <c r="AG72" i="12" s="1"/>
  <c r="AH72" i="12" s="1"/>
  <c r="T50" i="1"/>
  <c r="AE143" i="12"/>
  <c r="AE140" i="12"/>
  <c r="T58" i="1"/>
  <c r="AE44" i="12"/>
  <c r="U11" i="1"/>
  <c r="AN32" i="12"/>
  <c r="AJ32" i="12"/>
  <c r="AK32" i="12" s="1"/>
  <c r="AL32" i="12" s="1"/>
  <c r="V11" i="1" s="1"/>
  <c r="AG48" i="12"/>
  <c r="AH48" i="12" s="1"/>
  <c r="U62" i="1"/>
  <c r="AJ130" i="12"/>
  <c r="AK130" i="12" s="1"/>
  <c r="AL130" i="12" s="1"/>
  <c r="V62" i="1" s="1"/>
  <c r="AN130" i="12"/>
  <c r="T37" i="1"/>
  <c r="AE77" i="12"/>
  <c r="AG76" i="12" s="1"/>
  <c r="AH76" i="12" s="1"/>
  <c r="AJ14" i="12"/>
  <c r="AK14" i="12" s="1"/>
  <c r="AL14" i="12" s="1"/>
  <c r="AN14" i="12"/>
  <c r="T18" i="1"/>
  <c r="AE45" i="12"/>
  <c r="AE69" i="12"/>
  <c r="AG152" i="12"/>
  <c r="AH152" i="12" s="1"/>
  <c r="AE166" i="12"/>
  <c r="AG166" i="12" s="1"/>
  <c r="AH166" i="12" s="1"/>
  <c r="T56" i="1"/>
  <c r="AE110" i="12"/>
  <c r="AG110" i="12" s="1"/>
  <c r="AH110" i="12" s="1"/>
  <c r="AG106" i="12"/>
  <c r="AH106" i="12" s="1"/>
  <c r="AN104" i="12"/>
  <c r="AJ104" i="12"/>
  <c r="AK104" i="12" s="1"/>
  <c r="AL104" i="12" s="1"/>
  <c r="AN24" i="12"/>
  <c r="AJ24" i="12"/>
  <c r="AK24" i="12" s="1"/>
  <c r="AL24" i="12" s="1"/>
  <c r="AE149" i="12"/>
  <c r="AE165" i="12"/>
  <c r="AG136" i="12"/>
  <c r="AH136" i="12" s="1"/>
  <c r="AG148" i="12"/>
  <c r="AH148" i="12" s="1"/>
  <c r="AE117" i="12"/>
  <c r="T72" i="1"/>
  <c r="AE142" i="12"/>
  <c r="AG40" i="12"/>
  <c r="AH40" i="12" s="1"/>
  <c r="T13" i="1"/>
  <c r="AE34" i="12"/>
  <c r="AG34" i="12" s="1"/>
  <c r="AH34" i="12" s="1"/>
  <c r="AG116" i="12"/>
  <c r="AH116" i="12" s="1"/>
  <c r="AG50" i="12"/>
  <c r="AH50" i="12" s="1"/>
  <c r="AE85" i="12"/>
  <c r="AG66" i="12"/>
  <c r="AH66" i="12" s="1"/>
  <c r="T27" i="1"/>
  <c r="AE62" i="12"/>
  <c r="AG62" i="12" s="1"/>
  <c r="AH62" i="12" s="1"/>
  <c r="AG16" i="12"/>
  <c r="AH16" i="12" s="1"/>
  <c r="U25" i="1"/>
  <c r="AN58" i="12"/>
  <c r="AJ58" i="12"/>
  <c r="AK58" i="12" s="1"/>
  <c r="AL58" i="12" s="1"/>
  <c r="V25" i="1" s="1"/>
  <c r="AN154" i="12"/>
  <c r="AJ154" i="12"/>
  <c r="AK154" i="12" s="1"/>
  <c r="AL154" i="12" s="1"/>
  <c r="U30" i="1"/>
  <c r="AN64" i="12"/>
  <c r="AJ64" i="12"/>
  <c r="AK64" i="12" s="1"/>
  <c r="AL64" i="12" s="1"/>
  <c r="V30" i="1" s="1"/>
  <c r="U48" i="1"/>
  <c r="AN88" i="12"/>
  <c r="AJ88" i="12"/>
  <c r="AK88" i="12" s="1"/>
  <c r="AL88" i="12" s="1"/>
  <c r="V48" i="1" s="1"/>
  <c r="AJ98" i="12"/>
  <c r="AK98" i="12" s="1"/>
  <c r="AL98" i="12" s="1"/>
  <c r="AN98" i="12"/>
  <c r="AE18" i="12"/>
  <c r="AG18" i="12" s="1"/>
  <c r="AH18" i="12" s="1"/>
  <c r="AN138" i="12"/>
  <c r="AJ138" i="12"/>
  <c r="AK138" i="12" s="1"/>
  <c r="AL138" i="12" s="1"/>
  <c r="AE118" i="12"/>
  <c r="AG118" i="12" s="1"/>
  <c r="AH118" i="12" s="1"/>
  <c r="AE158" i="12"/>
  <c r="AG158" i="12" s="1"/>
  <c r="AH158" i="12" s="1"/>
  <c r="AE46" i="12"/>
  <c r="AG46" i="12" s="1"/>
  <c r="AH46" i="12" s="1"/>
  <c r="AE125" i="12"/>
  <c r="AE102" i="12"/>
  <c r="AG102" i="12" s="1"/>
  <c r="AH102" i="12" s="1"/>
  <c r="T71" i="1"/>
  <c r="AE141" i="12"/>
  <c r="AN144" i="12"/>
  <c r="AJ144" i="12"/>
  <c r="AK144" i="12" s="1"/>
  <c r="AL144" i="12" s="1"/>
  <c r="AE21" i="12"/>
  <c r="AE101" i="12"/>
  <c r="AJ114" i="12"/>
  <c r="AK114" i="12" s="1"/>
  <c r="AL114" i="12" s="1"/>
  <c r="AN114" i="12"/>
  <c r="AG68" i="12"/>
  <c r="AH68" i="12" s="1"/>
  <c r="T38" i="1"/>
  <c r="AE78" i="12"/>
  <c r="AE157" i="12"/>
  <c r="AG156" i="12" s="1"/>
  <c r="AH156" i="12" s="1"/>
  <c r="U15" i="1"/>
  <c r="AN42" i="12"/>
  <c r="AJ42" i="12"/>
  <c r="AK42" i="12" s="1"/>
  <c r="AL42" i="12" s="1"/>
  <c r="V15" i="1" s="1"/>
  <c r="AG164" i="12"/>
  <c r="AH164" i="12" s="1"/>
  <c r="T66" i="1"/>
  <c r="AE134" i="12"/>
  <c r="AG134" i="12" s="1"/>
  <c r="AH134" i="12" s="1"/>
  <c r="AE13" i="12"/>
  <c r="AG56" i="12"/>
  <c r="AH56" i="12" s="1"/>
  <c r="AE126" i="12"/>
  <c r="AG126" i="12" s="1"/>
  <c r="AH126" i="12" s="1"/>
  <c r="U60" i="1"/>
  <c r="AN122" i="12"/>
  <c r="AJ122" i="12"/>
  <c r="AK122" i="12" s="1"/>
  <c r="AL122" i="12" s="1"/>
  <c r="V60" i="1" s="1"/>
  <c r="T21" i="1"/>
  <c r="AE54" i="12"/>
  <c r="AG54" i="12" s="1"/>
  <c r="AH54" i="12" s="1"/>
  <c r="AJ146" i="12"/>
  <c r="AK146" i="12" s="1"/>
  <c r="AL146" i="12" s="1"/>
  <c r="AN146" i="12"/>
  <c r="AG96" i="12"/>
  <c r="AH96" i="12" s="1"/>
  <c r="AG90" i="12"/>
  <c r="AH90" i="12" s="1"/>
  <c r="AG160" i="12"/>
  <c r="AH160" i="12" s="1"/>
  <c r="AE61" i="12"/>
  <c r="AG60" i="12" s="1"/>
  <c r="AH60" i="12" s="1"/>
  <c r="T20" i="1"/>
  <c r="AE53" i="12"/>
  <c r="AG52" i="12" s="1"/>
  <c r="AH52" i="12" s="1"/>
  <c r="T54" i="1"/>
  <c r="AE94" i="12"/>
  <c r="AG94" i="12" s="1"/>
  <c r="AH94" i="12" s="1"/>
  <c r="AE133" i="12"/>
  <c r="T46" i="1"/>
  <c r="AE86" i="12"/>
  <c r="AG86" i="12" s="1"/>
  <c r="AH86" i="12" s="1"/>
  <c r="U58" i="1"/>
  <c r="AN120" i="12"/>
  <c r="AJ120" i="12"/>
  <c r="AK120" i="12" s="1"/>
  <c r="AL120" i="12" s="1"/>
  <c r="V58" i="1" s="1"/>
  <c r="AG124" i="12"/>
  <c r="AH124" i="12" s="1"/>
  <c r="T74" i="1"/>
  <c r="AE150" i="12"/>
  <c r="AG150" i="12" s="1"/>
  <c r="AH150" i="12" s="1"/>
  <c r="AE29" i="12"/>
  <c r="AG28" i="12" s="1"/>
  <c r="AH28" i="12" s="1"/>
  <c r="AG100" i="12"/>
  <c r="AH100" i="12" s="1"/>
  <c r="AG30" i="12"/>
  <c r="AH30" i="12" s="1"/>
  <c r="AN112" i="12"/>
  <c r="AJ112" i="12"/>
  <c r="AK112" i="12" s="1"/>
  <c r="AL112" i="12" s="1"/>
  <c r="AE109" i="12"/>
  <c r="AG108" i="12" s="1"/>
  <c r="AH108" i="12" s="1"/>
  <c r="AN22" i="12"/>
  <c r="AJ22" i="12"/>
  <c r="AK22" i="12" s="1"/>
  <c r="AL22" i="12" s="1"/>
  <c r="AG162" i="12"/>
  <c r="AH162" i="12" s="1"/>
  <c r="T53" i="1"/>
  <c r="AE93" i="12"/>
  <c r="AG92" i="12" s="1"/>
  <c r="AH92" i="12" s="1"/>
  <c r="AE26" i="12"/>
  <c r="AG26" i="12" s="1"/>
  <c r="AH26" i="12" s="1"/>
  <c r="AE70" i="12"/>
  <c r="AG70" i="12" s="1"/>
  <c r="AH70" i="12" s="1"/>
  <c r="AG20" i="12"/>
  <c r="AH20" i="12" s="1"/>
  <c r="AG128" i="12"/>
  <c r="AH128" i="12" s="1"/>
  <c r="AN38" i="12"/>
  <c r="AJ38" i="12"/>
  <c r="AK38" i="12" s="1"/>
  <c r="AE37" i="12"/>
  <c r="AE36" i="12"/>
  <c r="AE169" i="12"/>
  <c r="AG168" i="12" s="1"/>
  <c r="AH168" i="12" s="1"/>
  <c r="AB86" i="8"/>
  <c r="AC86" i="8" s="1"/>
  <c r="AB87" i="8"/>
  <c r="AC87" i="8" s="1"/>
  <c r="AB88" i="8"/>
  <c r="AC88" i="8" s="1"/>
  <c r="AB89" i="8"/>
  <c r="AC89" i="8" s="1"/>
  <c r="E85" i="8"/>
  <c r="E86" i="8"/>
  <c r="E87" i="8"/>
  <c r="E88" i="8"/>
  <c r="E89" i="8"/>
  <c r="AB81" i="8"/>
  <c r="AC81" i="8" s="1"/>
  <c r="AB82" i="8"/>
  <c r="AC82" i="8" s="1"/>
  <c r="AB83" i="8"/>
  <c r="AC83" i="8" s="1"/>
  <c r="AE83" i="8" s="1"/>
  <c r="E80" i="8"/>
  <c r="E81" i="8"/>
  <c r="E82" i="8"/>
  <c r="E83" i="8"/>
  <c r="E84" i="8"/>
  <c r="U42" i="1" l="1"/>
  <c r="AN82" i="12"/>
  <c r="AJ80" i="12"/>
  <c r="AK80" i="12" s="1"/>
  <c r="AL80" i="12" s="1"/>
  <c r="V40" i="1" s="1"/>
  <c r="AN80" i="12"/>
  <c r="AJ82" i="12"/>
  <c r="AK82" i="12" s="1"/>
  <c r="AL82" i="12" s="1"/>
  <c r="V42" i="1" s="1"/>
  <c r="AG74" i="12"/>
  <c r="AH74" i="12" s="1"/>
  <c r="AN74" i="12" s="1"/>
  <c r="AG78" i="12"/>
  <c r="AH78" i="12" s="1"/>
  <c r="AN78" i="12" s="1"/>
  <c r="AG142" i="12"/>
  <c r="AH142" i="12" s="1"/>
  <c r="AJ142" i="12" s="1"/>
  <c r="AK142" i="12" s="1"/>
  <c r="AL142" i="12" s="1"/>
  <c r="V72" i="1" s="1"/>
  <c r="AG140" i="12"/>
  <c r="AH140" i="12" s="1"/>
  <c r="U70" i="1" s="1"/>
  <c r="AG44" i="12"/>
  <c r="AH44" i="12" s="1"/>
  <c r="U17" i="1" s="1"/>
  <c r="AN34" i="12"/>
  <c r="AJ34" i="12"/>
  <c r="AK34" i="12" s="1"/>
  <c r="AL34" i="12" s="1"/>
  <c r="V13" i="1" s="1"/>
  <c r="U13" i="1"/>
  <c r="U52" i="1"/>
  <c r="AN92" i="12"/>
  <c r="AJ92" i="12"/>
  <c r="AK92" i="12" s="1"/>
  <c r="AL92" i="12" s="1"/>
  <c r="V52" i="1" s="1"/>
  <c r="AN108" i="12"/>
  <c r="AJ108" i="12"/>
  <c r="AK108" i="12" s="1"/>
  <c r="AL108" i="12" s="1"/>
  <c r="AD89" i="8"/>
  <c r="AE89" i="8"/>
  <c r="AN60" i="12"/>
  <c r="AJ60" i="12"/>
  <c r="AK60" i="12" s="1"/>
  <c r="AL60" i="12" s="1"/>
  <c r="AD88" i="8"/>
  <c r="AE88" i="8"/>
  <c r="AD87" i="8"/>
  <c r="AE87" i="8"/>
  <c r="AJ28" i="12"/>
  <c r="AK28" i="12" s="1"/>
  <c r="AL28" i="12" s="1"/>
  <c r="AN28" i="12"/>
  <c r="AD82" i="8"/>
  <c r="AO154" i="12" s="1"/>
  <c r="AP154" i="12" s="1"/>
  <c r="AE82" i="8"/>
  <c r="AN156" i="12"/>
  <c r="AJ156" i="12"/>
  <c r="AK156" i="12" s="1"/>
  <c r="AL156" i="12" s="1"/>
  <c r="AJ30" i="12"/>
  <c r="AK30" i="12" s="1"/>
  <c r="AL30" i="12" s="1"/>
  <c r="AN30" i="12"/>
  <c r="AJ50" i="12"/>
  <c r="AK50" i="12" s="1"/>
  <c r="AL50" i="12" s="1"/>
  <c r="AN50" i="12"/>
  <c r="U32" i="1"/>
  <c r="AN72" i="12"/>
  <c r="AJ72" i="12"/>
  <c r="AK72" i="12" s="1"/>
  <c r="AL72" i="12" s="1"/>
  <c r="V32" i="1" s="1"/>
  <c r="AN102" i="12"/>
  <c r="AJ102" i="12"/>
  <c r="AK102" i="12" s="1"/>
  <c r="AL102" i="12" s="1"/>
  <c r="AJ116" i="12"/>
  <c r="AK116" i="12" s="1"/>
  <c r="AL116" i="12" s="1"/>
  <c r="AN116" i="12"/>
  <c r="AJ148" i="12"/>
  <c r="AK148" i="12" s="1"/>
  <c r="AL148" i="12" s="1"/>
  <c r="AN148" i="12"/>
  <c r="AJ100" i="12"/>
  <c r="AK100" i="12" s="1"/>
  <c r="AL100" i="12" s="1"/>
  <c r="AN100" i="12"/>
  <c r="AN118" i="12"/>
  <c r="AJ118" i="12"/>
  <c r="AK118" i="12" s="1"/>
  <c r="AL118" i="12" s="1"/>
  <c r="U27" i="1"/>
  <c r="AN62" i="12"/>
  <c r="AJ62" i="12"/>
  <c r="AK62" i="12" s="1"/>
  <c r="AL62" i="12" s="1"/>
  <c r="V27" i="1" s="1"/>
  <c r="U68" i="1"/>
  <c r="AN136" i="12"/>
  <c r="AJ136" i="12"/>
  <c r="AK136" i="12" s="1"/>
  <c r="AL136" i="12" s="1"/>
  <c r="V68" i="1" s="1"/>
  <c r="I76" i="1"/>
  <c r="AD81" i="8"/>
  <c r="U54" i="1"/>
  <c r="AN94" i="12"/>
  <c r="AJ94" i="12"/>
  <c r="AK94" i="12" s="1"/>
  <c r="AL94" i="12" s="1"/>
  <c r="V54" i="1" s="1"/>
  <c r="AN70" i="12"/>
  <c r="AJ70" i="12"/>
  <c r="AK70" i="12" s="1"/>
  <c r="AL70" i="12" s="1"/>
  <c r="AN16" i="12"/>
  <c r="AJ16" i="12"/>
  <c r="AK16" i="12" s="1"/>
  <c r="AL16" i="12" s="1"/>
  <c r="AN166" i="12"/>
  <c r="AJ166" i="12"/>
  <c r="AK166" i="12" s="1"/>
  <c r="AL166" i="12" s="1"/>
  <c r="AE81" i="8"/>
  <c r="J76" i="1" s="1"/>
  <c r="AN26" i="12"/>
  <c r="AJ26" i="12"/>
  <c r="AK26" i="12" s="1"/>
  <c r="AL26" i="12" s="1"/>
  <c r="U46" i="1"/>
  <c r="AN86" i="12"/>
  <c r="AJ86" i="12"/>
  <c r="AK86" i="12" s="1"/>
  <c r="AL86" i="12" s="1"/>
  <c r="V46" i="1" s="1"/>
  <c r="U66" i="1"/>
  <c r="AN134" i="12"/>
  <c r="AJ134" i="12"/>
  <c r="AK134" i="12" s="1"/>
  <c r="AL134" i="12" s="1"/>
  <c r="V66" i="1" s="1"/>
  <c r="U76" i="1"/>
  <c r="AN152" i="12"/>
  <c r="AJ152" i="12"/>
  <c r="AK152" i="12" s="1"/>
  <c r="AL152" i="12" s="1"/>
  <c r="V76" i="1" s="1"/>
  <c r="AN96" i="12"/>
  <c r="AJ96" i="12"/>
  <c r="AK96" i="12" s="1"/>
  <c r="AL96" i="12" s="1"/>
  <c r="U64" i="1"/>
  <c r="AJ132" i="12"/>
  <c r="AK132" i="12" s="1"/>
  <c r="AL132" i="12" s="1"/>
  <c r="V64" i="1" s="1"/>
  <c r="AN132" i="12"/>
  <c r="U74" i="1"/>
  <c r="AN150" i="12"/>
  <c r="AJ150" i="12"/>
  <c r="AK150" i="12" s="1"/>
  <c r="AL150" i="12" s="1"/>
  <c r="V74" i="1" s="1"/>
  <c r="AJ164" i="12"/>
  <c r="AK164" i="12" s="1"/>
  <c r="AL164" i="12" s="1"/>
  <c r="AN164" i="12"/>
  <c r="AN46" i="12"/>
  <c r="AJ46" i="12"/>
  <c r="AK46" i="12" s="1"/>
  <c r="AL46" i="12" s="1"/>
  <c r="AJ66" i="12"/>
  <c r="AK66" i="12" s="1"/>
  <c r="AL66" i="12" s="1"/>
  <c r="AN66" i="12"/>
  <c r="U44" i="1"/>
  <c r="AJ84" i="12"/>
  <c r="AK84" i="12" s="1"/>
  <c r="AL84" i="12" s="1"/>
  <c r="V44" i="1" s="1"/>
  <c r="AN84" i="12"/>
  <c r="AN20" i="12"/>
  <c r="AJ20" i="12"/>
  <c r="AK20" i="12" s="1"/>
  <c r="AL20" i="12" s="1"/>
  <c r="U36" i="1"/>
  <c r="AN76" i="12"/>
  <c r="AJ76" i="12"/>
  <c r="AK76" i="12" s="1"/>
  <c r="AL76" i="12" s="1"/>
  <c r="V36" i="1" s="1"/>
  <c r="AN40" i="12"/>
  <c r="AJ40" i="12"/>
  <c r="AK40" i="12" s="1"/>
  <c r="AL40" i="12" s="1"/>
  <c r="AN48" i="12"/>
  <c r="AJ48" i="12"/>
  <c r="AK48" i="12" s="1"/>
  <c r="AL48" i="12" s="1"/>
  <c r="U78" i="1"/>
  <c r="AN160" i="12"/>
  <c r="AJ160" i="12"/>
  <c r="AK160" i="12" s="1"/>
  <c r="AL160" i="12" s="1"/>
  <c r="V78" i="1" s="1"/>
  <c r="AN106" i="12"/>
  <c r="AJ106" i="12"/>
  <c r="AK106" i="12" s="1"/>
  <c r="AL106" i="12" s="1"/>
  <c r="AD83" i="8"/>
  <c r="AO156" i="12" s="1"/>
  <c r="AP156" i="12" s="1"/>
  <c r="AN126" i="12"/>
  <c r="AJ126" i="12"/>
  <c r="AK126" i="12" s="1"/>
  <c r="AL126" i="12" s="1"/>
  <c r="U19" i="1"/>
  <c r="AJ52" i="12"/>
  <c r="AK52" i="12" s="1"/>
  <c r="AL52" i="12" s="1"/>
  <c r="V19" i="1" s="1"/>
  <c r="AN52" i="12"/>
  <c r="AN128" i="12"/>
  <c r="AJ128" i="12"/>
  <c r="AK128" i="12" s="1"/>
  <c r="AL128" i="12" s="1"/>
  <c r="AJ162" i="12"/>
  <c r="AK162" i="12" s="1"/>
  <c r="AL162" i="12" s="1"/>
  <c r="AN162" i="12"/>
  <c r="AN124" i="12"/>
  <c r="AJ124" i="12"/>
  <c r="AK124" i="12" s="1"/>
  <c r="AL124" i="12" s="1"/>
  <c r="U50" i="1"/>
  <c r="AN90" i="12"/>
  <c r="AJ90" i="12"/>
  <c r="AK90" i="12" s="1"/>
  <c r="AL90" i="12" s="1"/>
  <c r="V50" i="1" s="1"/>
  <c r="U21" i="1"/>
  <c r="AN54" i="12"/>
  <c r="AJ54" i="12"/>
  <c r="AK54" i="12" s="1"/>
  <c r="AL54" i="12" s="1"/>
  <c r="V21" i="1" s="1"/>
  <c r="U23" i="1"/>
  <c r="AN56" i="12"/>
  <c r="AJ56" i="12"/>
  <c r="AK56" i="12" s="1"/>
  <c r="AL56" i="12" s="1"/>
  <c r="V23" i="1" s="1"/>
  <c r="AJ68" i="12"/>
  <c r="AK68" i="12" s="1"/>
  <c r="AL68" i="12" s="1"/>
  <c r="AN68" i="12"/>
  <c r="AN158" i="12"/>
  <c r="AJ158" i="12"/>
  <c r="AK158" i="12" s="1"/>
  <c r="AL158" i="12" s="1"/>
  <c r="AN18" i="12"/>
  <c r="AJ18" i="12"/>
  <c r="AK18" i="12" s="1"/>
  <c r="AL18" i="12" s="1"/>
  <c r="U56" i="1"/>
  <c r="AN110" i="12"/>
  <c r="AJ110" i="12"/>
  <c r="AK110" i="12" s="1"/>
  <c r="AL110" i="12" s="1"/>
  <c r="V56" i="1" s="1"/>
  <c r="AD86" i="8"/>
  <c r="AO162" i="12" s="1"/>
  <c r="AP162" i="12" s="1"/>
  <c r="AE86" i="8"/>
  <c r="AL38" i="12"/>
  <c r="AG36" i="12"/>
  <c r="AH36" i="12" s="1"/>
  <c r="AN36" i="12" s="1"/>
  <c r="AN168" i="12"/>
  <c r="AJ168" i="12"/>
  <c r="AK168" i="12" s="1"/>
  <c r="AL168" i="12" s="1"/>
  <c r="AB76" i="8"/>
  <c r="AC76" i="8" s="1"/>
  <c r="AE76" i="8" s="1"/>
  <c r="J72" i="1" s="1"/>
  <c r="AB77" i="8"/>
  <c r="AC77" i="8" s="1"/>
  <c r="AB78" i="8"/>
  <c r="AC78" i="8" s="1"/>
  <c r="E75" i="8"/>
  <c r="E76" i="8"/>
  <c r="E77" i="8"/>
  <c r="E78" i="8"/>
  <c r="E79" i="8"/>
  <c r="AB72" i="8"/>
  <c r="AC72" i="8" s="1"/>
  <c r="E70" i="8"/>
  <c r="E71" i="8"/>
  <c r="E72" i="8"/>
  <c r="E73" i="8"/>
  <c r="E74" i="8"/>
  <c r="AB68" i="8"/>
  <c r="AC68" i="8" s="1"/>
  <c r="E65" i="8"/>
  <c r="E66" i="8"/>
  <c r="E67" i="8"/>
  <c r="E68" i="8"/>
  <c r="E69" i="8"/>
  <c r="AC61" i="8"/>
  <c r="AE61" i="8" s="1"/>
  <c r="AC62" i="8"/>
  <c r="AE62" i="8" s="1"/>
  <c r="AB61" i="8"/>
  <c r="AB62" i="8"/>
  <c r="AB63" i="8"/>
  <c r="AC63" i="8" s="1"/>
  <c r="AB64" i="8"/>
  <c r="AC64" i="8" s="1"/>
  <c r="E60" i="8"/>
  <c r="E61" i="8"/>
  <c r="E62" i="8"/>
  <c r="E63" i="8"/>
  <c r="E64" i="8"/>
  <c r="AB55" i="8"/>
  <c r="AC55" i="8" s="1"/>
  <c r="AB56" i="8"/>
  <c r="AC56" i="8" s="1"/>
  <c r="AB57" i="8"/>
  <c r="AC57" i="8" s="1"/>
  <c r="AB58" i="8"/>
  <c r="AC58" i="8" s="1"/>
  <c r="AB59" i="8"/>
  <c r="AC59" i="8" s="1"/>
  <c r="E55" i="8"/>
  <c r="E56" i="8"/>
  <c r="E57" i="8"/>
  <c r="E58" i="8"/>
  <c r="E59" i="8"/>
  <c r="AB51" i="8"/>
  <c r="AC51" i="8" s="1"/>
  <c r="AB52" i="8"/>
  <c r="AC52" i="8" s="1"/>
  <c r="AB53" i="8"/>
  <c r="AC53" i="8" s="1"/>
  <c r="E50" i="8"/>
  <c r="E51" i="8"/>
  <c r="E52" i="8"/>
  <c r="E53" i="8"/>
  <c r="E54" i="8"/>
  <c r="AB47" i="8"/>
  <c r="AC47" i="8" s="1"/>
  <c r="AB48" i="8"/>
  <c r="AC48" i="8" s="1"/>
  <c r="E41" i="8"/>
  <c r="E42" i="8"/>
  <c r="E43" i="8"/>
  <c r="E44" i="8"/>
  <c r="E45" i="8"/>
  <c r="E46" i="8"/>
  <c r="E47" i="8"/>
  <c r="E48" i="8"/>
  <c r="E49" i="8"/>
  <c r="AB37" i="8"/>
  <c r="AC37" i="8" s="1"/>
  <c r="AB38" i="8"/>
  <c r="AC38" i="8" s="1"/>
  <c r="AB39" i="8"/>
  <c r="AC39" i="8" s="1"/>
  <c r="AB40" i="8"/>
  <c r="AC40" i="8" s="1"/>
  <c r="E36" i="8"/>
  <c r="E37" i="8"/>
  <c r="E38" i="8"/>
  <c r="E39" i="8"/>
  <c r="E40" i="8"/>
  <c r="AB32" i="8"/>
  <c r="AC32" i="8" s="1"/>
  <c r="AB33" i="8"/>
  <c r="AC33" i="8" s="1"/>
  <c r="E31" i="8"/>
  <c r="E32" i="8"/>
  <c r="E33" i="8"/>
  <c r="E34" i="8"/>
  <c r="E35" i="8"/>
  <c r="AB28" i="8"/>
  <c r="AC28" i="8" s="1"/>
  <c r="AB29" i="8"/>
  <c r="AC29" i="8" s="1"/>
  <c r="AB30" i="8"/>
  <c r="AC30" i="8" s="1"/>
  <c r="E26" i="8"/>
  <c r="E27" i="8"/>
  <c r="E28" i="8"/>
  <c r="E29" i="8"/>
  <c r="E30" i="8"/>
  <c r="AB22" i="8"/>
  <c r="AC22" i="8" s="1"/>
  <c r="I13" i="1" s="1"/>
  <c r="AB23" i="8"/>
  <c r="AC23" i="8" s="1"/>
  <c r="AB24" i="8"/>
  <c r="AC24" i="8" s="1"/>
  <c r="AB25" i="8"/>
  <c r="AC25" i="8" s="1"/>
  <c r="E21" i="8"/>
  <c r="E22" i="8"/>
  <c r="E23" i="8"/>
  <c r="E24" i="8"/>
  <c r="E25" i="8"/>
  <c r="AB17" i="8"/>
  <c r="AC17" i="8" s="1"/>
  <c r="AB18" i="8"/>
  <c r="AC18" i="8" s="1"/>
  <c r="AB19" i="8"/>
  <c r="AC19" i="8" s="1"/>
  <c r="AB20" i="8"/>
  <c r="AC20" i="8" s="1"/>
  <c r="E16" i="8"/>
  <c r="E17" i="8"/>
  <c r="E18" i="8"/>
  <c r="E19" i="8"/>
  <c r="E20" i="8"/>
  <c r="AB12" i="8"/>
  <c r="AC12" i="8" s="1"/>
  <c r="AB13" i="8"/>
  <c r="AC13" i="8" s="1"/>
  <c r="AB14" i="8"/>
  <c r="AC14" i="8" s="1"/>
  <c r="AB15" i="8"/>
  <c r="AC15" i="8" s="1"/>
  <c r="E12" i="8"/>
  <c r="E14" i="8"/>
  <c r="E15" i="8"/>
  <c r="E11" i="8"/>
  <c r="U34" i="1" l="1"/>
  <c r="AJ74" i="12"/>
  <c r="AK74" i="12" s="1"/>
  <c r="AL74" i="12" s="1"/>
  <c r="V34" i="1" s="1"/>
  <c r="AJ78" i="12"/>
  <c r="AK78" i="12" s="1"/>
  <c r="AL78" i="12" s="1"/>
  <c r="V38" i="1" s="1"/>
  <c r="U38" i="1"/>
  <c r="U72" i="1"/>
  <c r="AN142" i="12"/>
  <c r="AJ140" i="12"/>
  <c r="AK140" i="12" s="1"/>
  <c r="AL140" i="12" s="1"/>
  <c r="V70" i="1" s="1"/>
  <c r="AN140" i="12"/>
  <c r="AJ44" i="12"/>
  <c r="AK44" i="12" s="1"/>
  <c r="AL44" i="12" s="1"/>
  <c r="V17" i="1" s="1"/>
  <c r="AN44" i="12"/>
  <c r="AD64" i="8"/>
  <c r="AO118" i="12" s="1"/>
  <c r="AP118" i="12" s="1"/>
  <c r="AE64" i="8"/>
  <c r="AD68" i="8"/>
  <c r="AO126" i="12" s="1"/>
  <c r="AP126" i="12" s="1"/>
  <c r="AE68" i="8"/>
  <c r="AE15" i="8"/>
  <c r="AD15" i="8"/>
  <c r="AO20" i="12" s="1"/>
  <c r="AP20" i="12" s="1"/>
  <c r="AD63" i="8"/>
  <c r="AO116" i="12" s="1"/>
  <c r="AP116" i="12" s="1"/>
  <c r="AE63" i="8"/>
  <c r="AE57" i="8"/>
  <c r="AD57" i="8"/>
  <c r="AO104" i="12" s="1"/>
  <c r="AP104" i="12" s="1"/>
  <c r="AD77" i="8"/>
  <c r="AO144" i="12" s="1"/>
  <c r="AP144" i="12" s="1"/>
  <c r="AE77" i="8"/>
  <c r="I66" i="1"/>
  <c r="AD72" i="8"/>
  <c r="AO134" i="12" s="1"/>
  <c r="AP134" i="12" s="1"/>
  <c r="AE72" i="8"/>
  <c r="J66" i="1" s="1"/>
  <c r="AD78" i="8"/>
  <c r="AO146" i="12" s="1"/>
  <c r="AP146" i="12" s="1"/>
  <c r="AE78" i="8"/>
  <c r="AE55" i="8"/>
  <c r="AD55" i="8"/>
  <c r="AO100" i="12" s="1"/>
  <c r="AP100" i="12" s="1"/>
  <c r="AQ154" i="12"/>
  <c r="AE25" i="8"/>
  <c r="AD25" i="8"/>
  <c r="AO40" i="12" s="1"/>
  <c r="AP40" i="12" s="1"/>
  <c r="AE18" i="8"/>
  <c r="AD18" i="8"/>
  <c r="AO26" i="12" s="1"/>
  <c r="AP26" i="12" s="1"/>
  <c r="AE24" i="8"/>
  <c r="AD24" i="8"/>
  <c r="AO38" i="12" s="1"/>
  <c r="AP38" i="12" s="1"/>
  <c r="AE30" i="8"/>
  <c r="AD30" i="8"/>
  <c r="AO50" i="12" s="1"/>
  <c r="AP50" i="12" s="1"/>
  <c r="AE33" i="8"/>
  <c r="J23" i="1" s="1"/>
  <c r="I23" i="1"/>
  <c r="AD33" i="8"/>
  <c r="AO56" i="12" s="1"/>
  <c r="AP56" i="12" s="1"/>
  <c r="AE39" i="8"/>
  <c r="AD39" i="8"/>
  <c r="AO68" i="12" s="1"/>
  <c r="AP68" i="12" s="1"/>
  <c r="AO166" i="12"/>
  <c r="AP166" i="12" s="1"/>
  <c r="AE56" i="8"/>
  <c r="AD56" i="8"/>
  <c r="AO102" i="12" s="1"/>
  <c r="AP102" i="12" s="1"/>
  <c r="AE19" i="8"/>
  <c r="AD19" i="8"/>
  <c r="AO28" i="12" s="1"/>
  <c r="AP28" i="12" s="1"/>
  <c r="AE29" i="8"/>
  <c r="AD29" i="8"/>
  <c r="AO48" i="12" s="1"/>
  <c r="AP48" i="12" s="1"/>
  <c r="AE32" i="8"/>
  <c r="J21" i="1" s="1"/>
  <c r="I21" i="1"/>
  <c r="AD32" i="8"/>
  <c r="AO54" i="12" s="1"/>
  <c r="AP54" i="12" s="1"/>
  <c r="AE38" i="8"/>
  <c r="AD38" i="8"/>
  <c r="AO66" i="12" s="1"/>
  <c r="AP66" i="12" s="1"/>
  <c r="AO168" i="12"/>
  <c r="AP168" i="12" s="1"/>
  <c r="AE12" i="8"/>
  <c r="AD12" i="8"/>
  <c r="AO14" i="12" s="1"/>
  <c r="AP14" i="12" s="1"/>
  <c r="AE28" i="8"/>
  <c r="AD28" i="8"/>
  <c r="AO46" i="12" s="1"/>
  <c r="AP46" i="12" s="1"/>
  <c r="AE37" i="8"/>
  <c r="J30" i="1" s="1"/>
  <c r="I30" i="1"/>
  <c r="AD37" i="8"/>
  <c r="AO64" i="12" s="1"/>
  <c r="AP64" i="12" s="1"/>
  <c r="AE40" i="8"/>
  <c r="AD40" i="8"/>
  <c r="AO70" i="12" s="1"/>
  <c r="AP70" i="12" s="1"/>
  <c r="AE53" i="8"/>
  <c r="AD53" i="8"/>
  <c r="AO96" i="12" s="1"/>
  <c r="AP96" i="12" s="1"/>
  <c r="AE59" i="8"/>
  <c r="AD59" i="8"/>
  <c r="AO108" i="12" s="1"/>
  <c r="AP108" i="12" s="1"/>
  <c r="AO152" i="12"/>
  <c r="AP152" i="12" s="1"/>
  <c r="AE48" i="8"/>
  <c r="J46" i="1" s="1"/>
  <c r="I46" i="1"/>
  <c r="AD48" i="8"/>
  <c r="AO86" i="12" s="1"/>
  <c r="AP86" i="12" s="1"/>
  <c r="AE52" i="8"/>
  <c r="J54" i="1" s="1"/>
  <c r="I54" i="1"/>
  <c r="AD52" i="8"/>
  <c r="AO94" i="12" s="1"/>
  <c r="AP94" i="12" s="1"/>
  <c r="AE58" i="8"/>
  <c r="AD58" i="8"/>
  <c r="AO106" i="12" s="1"/>
  <c r="AP106" i="12" s="1"/>
  <c r="AD62" i="8"/>
  <c r="AO114" i="12" s="1"/>
  <c r="AP114" i="12" s="1"/>
  <c r="I72" i="1"/>
  <c r="AD76" i="8"/>
  <c r="AE47" i="8"/>
  <c r="J44" i="1" s="1"/>
  <c r="I44" i="1"/>
  <c r="AD47" i="8"/>
  <c r="AO84" i="12" s="1"/>
  <c r="AP84" i="12" s="1"/>
  <c r="AE51" i="8"/>
  <c r="J52" i="1" s="1"/>
  <c r="I52" i="1"/>
  <c r="AD51" i="8"/>
  <c r="AO92" i="12" s="1"/>
  <c r="AP92" i="12" s="1"/>
  <c r="AD61" i="8"/>
  <c r="AO112" i="12" s="1"/>
  <c r="AP112" i="12" s="1"/>
  <c r="AQ156" i="12"/>
  <c r="AO164" i="12"/>
  <c r="AP164" i="12" s="1"/>
  <c r="AE17" i="8"/>
  <c r="AD17" i="8"/>
  <c r="AO24" i="12" s="1"/>
  <c r="AP24" i="12" s="1"/>
  <c r="AE14" i="8"/>
  <c r="AD14" i="8"/>
  <c r="AO18" i="12" s="1"/>
  <c r="AP18" i="12" s="1"/>
  <c r="AQ162" i="12"/>
  <c r="AD13" i="8"/>
  <c r="AO16" i="12" s="1"/>
  <c r="AP16" i="12" s="1"/>
  <c r="AE13" i="8"/>
  <c r="AQ38" i="12"/>
  <c r="AJ36" i="12"/>
  <c r="AK36" i="12" s="1"/>
  <c r="AL36" i="12" s="1"/>
  <c r="AQ168" i="12"/>
  <c r="AE22" i="8"/>
  <c r="J13" i="1" s="1"/>
  <c r="AD22" i="8"/>
  <c r="AO34" i="12" s="1"/>
  <c r="AP34" i="12" s="1"/>
  <c r="AE20" i="8"/>
  <c r="AD20" i="8"/>
  <c r="AO30" i="12" s="1"/>
  <c r="AP30" i="12" s="1"/>
  <c r="AE23" i="8"/>
  <c r="AD23" i="8"/>
  <c r="AO36" i="12" s="1"/>
  <c r="AP36" i="12" s="1"/>
  <c r="E100" i="7"/>
  <c r="B100" i="7"/>
  <c r="AO142" i="12" l="1"/>
  <c r="AP142" i="12" s="1"/>
  <c r="AQ142" i="12" s="1"/>
  <c r="X72" i="1" s="1"/>
  <c r="AQ96" i="12"/>
  <c r="AQ66" i="12"/>
  <c r="AQ146" i="12"/>
  <c r="W52" i="1"/>
  <c r="AQ92" i="12"/>
  <c r="X52" i="1" s="1"/>
  <c r="AQ114" i="12"/>
  <c r="W46" i="1"/>
  <c r="AQ86" i="12"/>
  <c r="X46" i="1" s="1"/>
  <c r="AQ46" i="12"/>
  <c r="AQ28" i="12"/>
  <c r="AQ104" i="12"/>
  <c r="AQ68" i="12"/>
  <c r="W21" i="1"/>
  <c r="AQ54" i="12"/>
  <c r="X21" i="1" s="1"/>
  <c r="W23" i="1"/>
  <c r="AQ56" i="12"/>
  <c r="X23" i="1" s="1"/>
  <c r="AQ126" i="12"/>
  <c r="AQ106" i="12"/>
  <c r="AQ70" i="12"/>
  <c r="AQ164" i="12"/>
  <c r="W44" i="1"/>
  <c r="AQ84" i="12"/>
  <c r="X44" i="1" s="1"/>
  <c r="W76" i="1"/>
  <c r="AQ152" i="12"/>
  <c r="X76" i="1" s="1"/>
  <c r="AQ14" i="12"/>
  <c r="AQ102" i="12"/>
  <c r="AQ26" i="12"/>
  <c r="AQ100" i="12"/>
  <c r="W66" i="1"/>
  <c r="AQ134" i="12"/>
  <c r="X66" i="1" s="1"/>
  <c r="AQ108" i="12"/>
  <c r="AQ116" i="12"/>
  <c r="W30" i="1"/>
  <c r="AQ64" i="12"/>
  <c r="X30" i="1" s="1"/>
  <c r="AQ50" i="12"/>
  <c r="AQ118" i="12"/>
  <c r="W54" i="1"/>
  <c r="AQ94" i="12"/>
  <c r="X54" i="1" s="1"/>
  <c r="AQ48" i="12"/>
  <c r="AQ112" i="12"/>
  <c r="AQ166" i="12"/>
  <c r="AQ40" i="12"/>
  <c r="AQ144" i="12"/>
  <c r="AQ20" i="12"/>
  <c r="AQ30" i="12"/>
  <c r="AQ24" i="12"/>
  <c r="AQ18" i="12"/>
  <c r="AQ16" i="12"/>
  <c r="B100" i="12"/>
  <c r="B55" i="8"/>
  <c r="C100" i="12"/>
  <c r="D55" i="8"/>
  <c r="AQ34" i="12"/>
  <c r="X13" i="1" s="1"/>
  <c r="W13" i="1"/>
  <c r="AQ36" i="12"/>
  <c r="E160" i="7"/>
  <c r="E150" i="7"/>
  <c r="E140" i="7"/>
  <c r="E130" i="7"/>
  <c r="B160" i="7"/>
  <c r="B150" i="7"/>
  <c r="B140" i="7"/>
  <c r="B130" i="7"/>
  <c r="B120" i="7"/>
  <c r="B110" i="7"/>
  <c r="B90" i="7"/>
  <c r="B72" i="7"/>
  <c r="B62" i="7"/>
  <c r="B52" i="7"/>
  <c r="B42" i="7"/>
  <c r="B32" i="7"/>
  <c r="B22" i="7"/>
  <c r="B12" i="7"/>
  <c r="E120" i="7"/>
  <c r="E110" i="7"/>
  <c r="W72" i="1" l="1"/>
  <c r="E90" i="7"/>
  <c r="E72" i="7"/>
  <c r="E62" i="7"/>
  <c r="E52" i="7"/>
  <c r="E42" i="7"/>
  <c r="E32" i="7"/>
  <c r="E22" i="7"/>
  <c r="AB46" i="8" l="1"/>
  <c r="AC46" i="8" s="1"/>
  <c r="I42" i="1" l="1"/>
  <c r="AD46" i="8"/>
  <c r="AO82" i="12" s="1"/>
  <c r="AP82" i="12" s="1"/>
  <c r="AE46" i="8"/>
  <c r="J42" i="1" s="1"/>
  <c r="W42" i="1" l="1"/>
  <c r="AQ82" i="12"/>
  <c r="X42" i="1" s="1"/>
  <c r="B78" i="1"/>
  <c r="B74" i="1"/>
  <c r="B70" i="1"/>
  <c r="B62" i="1"/>
  <c r="B58" i="1"/>
  <c r="B56" i="1"/>
  <c r="B50" i="1"/>
  <c r="B32" i="1"/>
  <c r="B27" i="1"/>
  <c r="B19" i="1"/>
  <c r="B15" i="1"/>
  <c r="B11" i="1"/>
  <c r="B9" i="1"/>
  <c r="B16" i="8"/>
  <c r="T12" i="12" l="1"/>
  <c r="Z12" i="12" l="1"/>
  <c r="X12" i="12"/>
  <c r="V12" i="12"/>
  <c r="R12" i="12"/>
  <c r="P12" i="12"/>
  <c r="N12" i="12"/>
  <c r="AB16" i="8" l="1"/>
  <c r="AC16" i="8" s="1"/>
  <c r="AB21" i="8"/>
  <c r="AC21" i="8" s="1"/>
  <c r="AB26" i="8"/>
  <c r="AC26" i="8" s="1"/>
  <c r="AB27" i="8"/>
  <c r="AC27" i="8" s="1"/>
  <c r="AB31" i="8"/>
  <c r="AC31" i="8" s="1"/>
  <c r="AB34" i="8"/>
  <c r="AC34" i="8" s="1"/>
  <c r="AB35" i="8"/>
  <c r="AC35" i="8" s="1"/>
  <c r="AB36" i="8"/>
  <c r="AC36" i="8" s="1"/>
  <c r="AB41" i="8"/>
  <c r="AC41" i="8" s="1"/>
  <c r="AB42" i="8"/>
  <c r="AC42" i="8" s="1"/>
  <c r="AB43" i="8"/>
  <c r="AC43" i="8" s="1"/>
  <c r="AB44" i="8"/>
  <c r="AC44" i="8" s="1"/>
  <c r="AB45" i="8"/>
  <c r="AC45" i="8" s="1"/>
  <c r="AB49" i="8"/>
  <c r="AC49" i="8" s="1"/>
  <c r="AB50" i="8"/>
  <c r="AC50" i="8" s="1"/>
  <c r="AB54" i="8"/>
  <c r="AC54" i="8" s="1"/>
  <c r="AB60" i="8"/>
  <c r="AC60" i="8" s="1"/>
  <c r="AB65" i="8"/>
  <c r="AC65" i="8" s="1"/>
  <c r="AB66" i="8"/>
  <c r="AC66" i="8" s="1"/>
  <c r="AB67" i="8"/>
  <c r="AC67" i="8" s="1"/>
  <c r="AB69" i="8"/>
  <c r="AC69" i="8" s="1"/>
  <c r="AB70" i="8"/>
  <c r="AC70" i="8" s="1"/>
  <c r="AB71" i="8"/>
  <c r="AC71" i="8" s="1"/>
  <c r="AB73" i="8"/>
  <c r="AC73" i="8" s="1"/>
  <c r="AB74" i="8"/>
  <c r="AC74" i="8" s="1"/>
  <c r="AB75" i="8"/>
  <c r="AC75" i="8" s="1"/>
  <c r="AB79" i="8"/>
  <c r="AC79" i="8" s="1"/>
  <c r="AD79" i="8" s="1"/>
  <c r="AO148" i="12" s="1"/>
  <c r="AP148" i="12" s="1"/>
  <c r="AC80" i="8"/>
  <c r="AB84" i="8"/>
  <c r="AC84" i="8" s="1"/>
  <c r="AB85" i="8"/>
  <c r="AC85" i="8" s="1"/>
  <c r="AB11" i="8"/>
  <c r="AC11" i="8" s="1"/>
  <c r="I27" i="1" l="1"/>
  <c r="AD36" i="8"/>
  <c r="AO62" i="12" s="1"/>
  <c r="AP62" i="12" s="1"/>
  <c r="I78" i="1"/>
  <c r="AD85" i="8"/>
  <c r="AO160" i="12" s="1"/>
  <c r="AP160" i="12" s="1"/>
  <c r="I48" i="1"/>
  <c r="AD49" i="8"/>
  <c r="AO88" i="12" s="1"/>
  <c r="AP88" i="12" s="1"/>
  <c r="I25" i="1"/>
  <c r="AD34" i="8"/>
  <c r="AO58" i="12" s="1"/>
  <c r="AP58" i="12" s="1"/>
  <c r="I9" i="1"/>
  <c r="AD11" i="8"/>
  <c r="I62" i="1"/>
  <c r="AD70" i="8"/>
  <c r="AO130" i="12" s="1"/>
  <c r="AP130" i="12" s="1"/>
  <c r="AD84" i="8"/>
  <c r="AO158" i="12" s="1"/>
  <c r="AP158" i="12" s="1"/>
  <c r="AD69" i="8"/>
  <c r="AO128" i="12" s="1"/>
  <c r="AP128" i="12" s="1"/>
  <c r="I40" i="1"/>
  <c r="AD45" i="8"/>
  <c r="AO80" i="12" s="1"/>
  <c r="AP80" i="12" s="1"/>
  <c r="I19" i="1"/>
  <c r="AD31" i="8"/>
  <c r="AO52" i="12" s="1"/>
  <c r="AP52" i="12" s="1"/>
  <c r="I68" i="1"/>
  <c r="AD73" i="8"/>
  <c r="AO136" i="12" s="1"/>
  <c r="AP136" i="12" s="1"/>
  <c r="I64" i="1"/>
  <c r="AD71" i="8"/>
  <c r="AO132" i="12" s="1"/>
  <c r="AP132" i="12" s="1"/>
  <c r="AD67" i="8"/>
  <c r="AO124" i="12" s="1"/>
  <c r="AP124" i="12" s="1"/>
  <c r="AQ148" i="12"/>
  <c r="I60" i="1"/>
  <c r="AD66" i="8"/>
  <c r="AO122" i="12" s="1"/>
  <c r="AP122" i="12" s="1"/>
  <c r="I36" i="1"/>
  <c r="AD43" i="8"/>
  <c r="AO76" i="12" s="1"/>
  <c r="AP76" i="12" s="1"/>
  <c r="I15" i="1"/>
  <c r="AD26" i="8"/>
  <c r="AO42" i="12" s="1"/>
  <c r="AP42" i="12" s="1"/>
  <c r="I50" i="1"/>
  <c r="AD50" i="8"/>
  <c r="AO90" i="12" s="1"/>
  <c r="AP90" i="12" s="1"/>
  <c r="I17" i="1"/>
  <c r="AD27" i="8"/>
  <c r="AO44" i="12" s="1"/>
  <c r="AP44" i="12" s="1"/>
  <c r="I58" i="1"/>
  <c r="AD65" i="8"/>
  <c r="AO120" i="12" s="1"/>
  <c r="AP120" i="12" s="1"/>
  <c r="I34" i="1"/>
  <c r="AD42" i="8"/>
  <c r="AO74" i="12" s="1"/>
  <c r="AP74" i="12" s="1"/>
  <c r="AD21" i="8"/>
  <c r="AO32" i="12" s="1"/>
  <c r="AP32" i="12" s="1"/>
  <c r="AQ32" i="12" s="1"/>
  <c r="X11" i="1" s="1"/>
  <c r="I11" i="1"/>
  <c r="AD54" i="8"/>
  <c r="AO98" i="12" s="1"/>
  <c r="AP98" i="12" s="1"/>
  <c r="AD35" i="8"/>
  <c r="AO60" i="12" s="1"/>
  <c r="AP60" i="12" s="1"/>
  <c r="I38" i="1"/>
  <c r="AD44" i="8"/>
  <c r="AO78" i="12" s="1"/>
  <c r="AP78" i="12" s="1"/>
  <c r="I70" i="1"/>
  <c r="AD75" i="8"/>
  <c r="AO140" i="12" s="1"/>
  <c r="AP140" i="12" s="1"/>
  <c r="AD74" i="8"/>
  <c r="AO138" i="12" s="1"/>
  <c r="AP138" i="12" s="1"/>
  <c r="I56" i="1"/>
  <c r="AD60" i="8"/>
  <c r="AO110" i="12" s="1"/>
  <c r="AP110" i="12" s="1"/>
  <c r="I32" i="1"/>
  <c r="AD41" i="8"/>
  <c r="AO72" i="12" s="1"/>
  <c r="AP72" i="12" s="1"/>
  <c r="AD16" i="8"/>
  <c r="AO22" i="12" s="1"/>
  <c r="AP22" i="12" s="1"/>
  <c r="I74" i="1"/>
  <c r="AD80" i="8"/>
  <c r="AO150" i="12" s="1"/>
  <c r="AP150" i="12" s="1"/>
  <c r="AE36" i="8"/>
  <c r="J27" i="1" s="1"/>
  <c r="AE71" i="8"/>
  <c r="J64" i="1" s="1"/>
  <c r="AE50" i="8"/>
  <c r="J50" i="1" s="1"/>
  <c r="AE35" i="8"/>
  <c r="AE85" i="8"/>
  <c r="J78" i="1" s="1"/>
  <c r="AE70" i="8"/>
  <c r="J62" i="1" s="1"/>
  <c r="AE49" i="8"/>
  <c r="J48" i="1" s="1"/>
  <c r="AE34" i="8"/>
  <c r="J25" i="1" s="1"/>
  <c r="AE54" i="8"/>
  <c r="AE69" i="8"/>
  <c r="AE45" i="8"/>
  <c r="J40" i="1" s="1"/>
  <c r="AE31" i="8"/>
  <c r="J19" i="1" s="1"/>
  <c r="AE80" i="8"/>
  <c r="J74" i="1" s="1"/>
  <c r="AE67" i="8"/>
  <c r="AE44" i="8"/>
  <c r="J38" i="1" s="1"/>
  <c r="AE27" i="8"/>
  <c r="J17" i="1" s="1"/>
  <c r="AE79" i="8"/>
  <c r="AE66" i="8"/>
  <c r="J60" i="1" s="1"/>
  <c r="AE43" i="8"/>
  <c r="J36" i="1" s="1"/>
  <c r="AE26" i="8"/>
  <c r="J15" i="1" s="1"/>
  <c r="AE73" i="8"/>
  <c r="J68" i="1" s="1"/>
  <c r="AE75" i="8"/>
  <c r="J70" i="1" s="1"/>
  <c r="AE65" i="8"/>
  <c r="J58" i="1" s="1"/>
  <c r="AE42" i="8"/>
  <c r="J34" i="1" s="1"/>
  <c r="AE84" i="8"/>
  <c r="AE74" i="8"/>
  <c r="AE60" i="8"/>
  <c r="J56" i="1" s="1"/>
  <c r="AE41" i="8"/>
  <c r="J32" i="1" s="1"/>
  <c r="AE21" i="8"/>
  <c r="J11" i="1" s="1"/>
  <c r="AE16" i="8"/>
  <c r="AE11" i="8"/>
  <c r="J9" i="1" s="1"/>
  <c r="W11" i="1" l="1"/>
  <c r="W36" i="1"/>
  <c r="AQ76" i="12"/>
  <c r="X36" i="1" s="1"/>
  <c r="AQ128" i="12"/>
  <c r="AQ138" i="12"/>
  <c r="AQ98" i="12"/>
  <c r="W17" i="1"/>
  <c r="AQ44" i="12"/>
  <c r="X17" i="1" s="1"/>
  <c r="W60" i="1"/>
  <c r="AQ122" i="12"/>
  <c r="X60" i="1" s="1"/>
  <c r="W68" i="1"/>
  <c r="AQ136" i="12"/>
  <c r="X68" i="1" s="1"/>
  <c r="AQ158" i="12"/>
  <c r="W48" i="1"/>
  <c r="AQ88" i="12"/>
  <c r="X48" i="1" s="1"/>
  <c r="W58" i="1"/>
  <c r="AQ120" i="12"/>
  <c r="X58" i="1" s="1"/>
  <c r="W70" i="1"/>
  <c r="AQ140" i="12"/>
  <c r="X70" i="1" s="1"/>
  <c r="W19" i="1"/>
  <c r="AQ52" i="12"/>
  <c r="X19" i="1" s="1"/>
  <c r="W62" i="1"/>
  <c r="AQ130" i="12"/>
  <c r="X62" i="1" s="1"/>
  <c r="W78" i="1"/>
  <c r="AQ160" i="12"/>
  <c r="X78" i="1" s="1"/>
  <c r="W56" i="1"/>
  <c r="AQ110" i="12"/>
  <c r="X56" i="1" s="1"/>
  <c r="W64" i="1"/>
  <c r="AQ132" i="12"/>
  <c r="X64" i="1" s="1"/>
  <c r="W25" i="1"/>
  <c r="AQ58" i="12"/>
  <c r="X25" i="1" s="1"/>
  <c r="W50" i="1"/>
  <c r="AQ90" i="12"/>
  <c r="X50" i="1" s="1"/>
  <c r="W32" i="1"/>
  <c r="AQ72" i="12"/>
  <c r="X32" i="1" s="1"/>
  <c r="W38" i="1"/>
  <c r="AQ78" i="12"/>
  <c r="X38" i="1" s="1"/>
  <c r="W34" i="1"/>
  <c r="AQ74" i="12"/>
  <c r="X34" i="1" s="1"/>
  <c r="W15" i="1"/>
  <c r="AQ42" i="12"/>
  <c r="X15" i="1" s="1"/>
  <c r="AQ124" i="12"/>
  <c r="W40" i="1"/>
  <c r="AQ80" i="12"/>
  <c r="X40" i="1" s="1"/>
  <c r="W27" i="1"/>
  <c r="AQ62" i="12"/>
  <c r="X27" i="1" s="1"/>
  <c r="AQ60" i="12"/>
  <c r="AQ22" i="12"/>
  <c r="W74" i="1"/>
  <c r="AQ150" i="12"/>
  <c r="X74" i="1" s="1"/>
  <c r="AA12" i="12"/>
  <c r="AB12" i="12" s="1"/>
  <c r="R9" i="1" s="1"/>
  <c r="C160" i="12"/>
  <c r="B160" i="12"/>
  <c r="C150" i="12"/>
  <c r="B150" i="12"/>
  <c r="C140" i="12"/>
  <c r="B140" i="12"/>
  <c r="C130" i="12"/>
  <c r="B130" i="12"/>
  <c r="C120" i="12"/>
  <c r="B120" i="12"/>
  <c r="C110" i="12"/>
  <c r="B110" i="12"/>
  <c r="C90" i="12"/>
  <c r="B90" i="12"/>
  <c r="C72" i="12"/>
  <c r="B72" i="12"/>
  <c r="C62" i="12"/>
  <c r="B62" i="12"/>
  <c r="C52" i="12"/>
  <c r="B52" i="12"/>
  <c r="C42" i="12"/>
  <c r="B42" i="12"/>
  <c r="C32" i="12"/>
  <c r="B32" i="12"/>
  <c r="C22" i="12"/>
  <c r="B22" i="12"/>
  <c r="C12" i="12"/>
  <c r="B12" i="12"/>
  <c r="D26" i="8"/>
  <c r="B11" i="8"/>
  <c r="D11" i="8"/>
  <c r="D16" i="8"/>
  <c r="B21" i="8"/>
  <c r="D21" i="8"/>
  <c r="B26" i="8"/>
  <c r="B31" i="8"/>
  <c r="D31" i="8"/>
  <c r="B36" i="8"/>
  <c r="D36" i="8"/>
  <c r="B41" i="8"/>
  <c r="D41" i="8"/>
  <c r="B50" i="8"/>
  <c r="D50" i="8"/>
  <c r="B60" i="8"/>
  <c r="D60" i="8"/>
  <c r="B65" i="8"/>
  <c r="D65" i="8"/>
  <c r="B70" i="8"/>
  <c r="D70" i="8"/>
  <c r="B75" i="8"/>
  <c r="D75" i="8"/>
  <c r="B80" i="8"/>
  <c r="D80" i="8"/>
  <c r="B85" i="8"/>
  <c r="D85" i="8"/>
  <c r="AD12" i="12" l="1"/>
  <c r="T9" i="1" s="1"/>
  <c r="AE12" i="12" l="1"/>
  <c r="AG12" i="12" l="1"/>
  <c r="AH12" i="12" s="1"/>
  <c r="U9" i="1" l="1"/>
  <c r="AN12" i="12"/>
  <c r="AO12" i="12" s="1"/>
  <c r="AP12" i="12" s="1"/>
  <c r="W9" i="1" s="1"/>
  <c r="AJ12" i="12"/>
  <c r="AK12" i="12" s="1"/>
  <c r="AL12" i="12" s="1"/>
  <c r="V9" i="1" l="1"/>
  <c r="AQ12" i="12"/>
  <c r="X9" i="1" s="1"/>
</calcChain>
</file>

<file path=xl/comments1.xml><?xml version="1.0" encoding="utf-8"?>
<comments xmlns="http://schemas.openxmlformats.org/spreadsheetml/2006/main">
  <authors>
    <author>Autor</author>
  </authors>
  <commentList>
    <comment ref="F10" authorId="0" shapeId="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<sst xmlns="http://schemas.openxmlformats.org/spreadsheetml/2006/main" count="3339" uniqueCount="1176">
  <si>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</si>
  <si>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</si>
  <si>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</si>
  <si>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</si>
  <si>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</si>
  <si>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</si>
  <si>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</si>
  <si>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</si>
  <si>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</si>
  <si>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</si>
  <si>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</si>
  <si>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</si>
  <si>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</si>
  <si>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</si>
  <si>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</si>
  <si>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</si>
  <si>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</si>
  <si>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</si>
  <si>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</si>
  <si>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</si>
  <si>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</si>
  <si>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</si>
  <si>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</si>
  <si>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</si>
  <si>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</si>
  <si>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</si>
  <si>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</si>
  <si>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</si>
  <si>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</si>
  <si>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</si>
  <si>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</si>
  <si>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</si>
  <si>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IDENTIFICACION DEL RIESGO</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</si>
  <si>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</si>
  <si>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</si>
  <si>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</si>
  <si>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</si>
  <si>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</si>
  <si>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</si>
  <si>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</si>
  <si>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</si>
  <si>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</si>
  <si>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</si>
  <si>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</si>
  <si>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</si>
  <si>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</si>
  <si>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</si>
  <si>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</si>
  <si>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</si>
  <si>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</si>
  <si>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</si>
  <si>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</si>
  <si>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</si>
  <si>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</si>
  <si>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</si>
  <si>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</si>
  <si>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</si>
  <si>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</si>
  <si>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</si>
  <si>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</si>
  <si>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</si>
  <si>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</si>
  <si>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</si>
  <si>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</si>
  <si>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</si>
  <si>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</si>
  <si>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</si>
  <si>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</si>
  <si>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</si>
  <si>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Soporte</t>
  </si>
  <si>
    <t>Indicador del control</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</si>
  <si>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</si>
  <si>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</si>
  <si>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</si>
  <si>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</si>
  <si>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</si>
  <si>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</si>
  <si>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</si>
  <si>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</si>
  <si>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</si>
  <si>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</si>
  <si>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</si>
  <si>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</si>
  <si>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Casi Seguro</t>
  </si>
  <si>
    <t>Insignificante</t>
  </si>
  <si>
    <t>Menor</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</si>
  <si>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</si>
  <si>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</si>
  <si>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</si>
  <si>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</si>
  <si>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</si>
  <si>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</si>
  <si>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</si>
  <si>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</si>
  <si>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</si>
  <si>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</si>
  <si>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</si>
  <si>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</si>
  <si>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</si>
  <si>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</si>
  <si>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</si>
  <si>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</si>
  <si>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</si>
  <si>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</si>
  <si>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</si>
  <si>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</si>
  <si>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</si>
  <si>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DE ACEPTACIÓN DEL RIESGO Y TRATAMIENTO</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</si>
  <si>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</si>
  <si>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</si>
  <si>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</si>
  <si>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</si>
  <si>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PROBABILIDAD</t>
  </si>
  <si>
    <t>IMPACTO</t>
  </si>
  <si>
    <t>NIVEL</t>
  </si>
  <si>
    <t>EXTREMO</t>
  </si>
  <si>
    <t>ALTO</t>
  </si>
  <si>
    <t>MODERADO</t>
  </si>
  <si>
    <t>BAJO</t>
  </si>
  <si>
    <t>IDENTIFICACIÓN DEL RIESGO</t>
  </si>
  <si>
    <t>FICHA DE IDENTIFICACIÓN DEL RIESGO</t>
  </si>
  <si>
    <t>RIESGO DE CORRUPCIÓN</t>
  </si>
  <si>
    <t>Acción u omisión</t>
  </si>
  <si>
    <t>Uso del poder</t>
  </si>
  <si>
    <t>Desviar la gestión de lo público</t>
  </si>
  <si>
    <t>Beneficio privado</t>
  </si>
  <si>
    <t>DESCRIPCIÓN DEL RIESGO</t>
  </si>
  <si>
    <t>RESPONSABLES DEL PROCESO</t>
  </si>
  <si>
    <t>SI</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</si>
  <si>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</si>
  <si>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</si>
  <si>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t xml:space="preserve">¿QUÉ CONSECUENCIAS TENDRÍA SU MATERIALIZACIÓN?
</t>
    </r>
    <r>
      <rPr>
        <sz val="11"/>
        <color theme="1"/>
        <rFont val="Arial Narrow"/>
        <family val="2"/>
      </rPr>
      <t>Determinar los posibles efectos por la materialización del riesgo</t>
    </r>
  </si>
  <si>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</si>
  <si>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</si>
  <si>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</si>
  <si>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</si>
  <si>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</si>
  <si>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</si>
  <si>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</si>
  <si>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</si>
  <si>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</si>
  <si>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</si>
  <si>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</si>
  <si>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</si>
  <si>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</si>
  <si>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</si>
  <si>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</si>
  <si>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</si>
  <si>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</si>
  <si>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</si>
  <si>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</si>
  <si>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</si>
  <si>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 respuestas afirmativas</t>
  </si>
  <si>
    <t>RIESGO INHERENTE</t>
  </si>
  <si>
    <t>OPCIÓN DE MANEJO</t>
  </si>
  <si>
    <t>DISEÑO Y VALORACIÓN DE CONTROLES</t>
  </si>
  <si>
    <t>DISEÑO DE CONTROLES</t>
  </si>
  <si>
    <t>FICHA DE DISEÑO Y VALORACIÓN DE LOS CONTROLES</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</si>
  <si>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</si>
  <si>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</si>
  <si>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</si>
  <si>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</si>
  <si>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</si>
  <si>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</si>
  <si>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</si>
  <si>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t>Asignado / NO asignado</t>
  </si>
  <si>
    <t>Peso en la evaluación</t>
  </si>
  <si>
    <t>Adecuado / Inadecuado</t>
  </si>
  <si>
    <t>Oportuna / Inoportuna</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</si>
  <si>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</si>
  <si>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</si>
  <si>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</si>
  <si>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</si>
  <si>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t>Prevenir / Detectar / No es control</t>
  </si>
  <si>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</si>
  <si>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t>Confiable / No confiable</t>
  </si>
  <si>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</si>
  <si>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t>Se investigan oportunamente / No se investigan oportunamente</t>
  </si>
  <si>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</si>
  <si>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Completa / Incompleta / No existe</t>
  </si>
  <si>
    <t>VALORACIÓN DEL DISEÑO DEL CONTROL</t>
  </si>
  <si>
    <t>Rango de calificación del diseño del control</t>
  </si>
  <si>
    <t>Resultado de evaluación del diseño del control</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</si>
  <si>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</si>
  <si>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NO</t>
  </si>
  <si>
    <t>Asignado</t>
  </si>
  <si>
    <t>Adecuado</t>
  </si>
  <si>
    <t>Oportuna</t>
  </si>
  <si>
    <t>Confiable</t>
  </si>
  <si>
    <t>Se investigan oportunamente</t>
  </si>
  <si>
    <t>Completa</t>
  </si>
  <si>
    <t>Detectar</t>
  </si>
  <si>
    <t>Incompleta</t>
  </si>
  <si>
    <t>No se investigan oportunamente</t>
  </si>
  <si>
    <t>VALORACIÓN DE LA EJECUCIÓN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</si>
  <si>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</si>
  <si>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</si>
  <si>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</si>
  <si>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</si>
  <si>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</si>
  <si>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</si>
  <si>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</si>
  <si>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</si>
  <si>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</si>
  <si>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</si>
  <si>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</si>
  <si>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</si>
  <si>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</si>
  <si>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</si>
  <si>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</si>
  <si>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</si>
  <si>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</si>
  <si>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Respuesta</t>
  </si>
  <si>
    <t>Genera medianas consecuencias sobre la entidad</t>
  </si>
  <si>
    <t>Genera altas consecuencias sobre la entidad.</t>
  </si>
  <si>
    <t>Genera consecuencias desastrosas para la entidad</t>
  </si>
  <si>
    <t>PREGUNTA:
Si el riesgo de corrupción se materializa podría . . .</t>
  </si>
  <si>
    <t>Valoración de impacto del riesgo de corrupción</t>
  </si>
  <si>
    <t>TOTAL</t>
  </si>
  <si>
    <t>Responder afirmativamente de UNA a CINCO pregunta (s) genera un impacto moderado.
Responder afirmativamente de SEIS a ONCE preguntas genera un impacto mayor.
Responder afirmativamente de DOCE a DIECINUEVE preguntas genera un impacto catastrófico</t>
  </si>
  <si>
    <t>MATRICES PARA VALORACIÓN DEL IMPACTO Y PROBABILIDAD DEL RIESGO DE CORRUPCIÓN</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</si>
  <si>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</si>
  <si>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</si>
  <si>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</si>
  <si>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</si>
  <si>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</si>
  <si>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</si>
  <si>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</si>
  <si>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</si>
  <si>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</si>
  <si>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</si>
  <si>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</si>
  <si>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</si>
  <si>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</si>
  <si>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</si>
  <si>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</si>
  <si>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</si>
  <si>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</si>
  <si>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</si>
  <si>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</si>
  <si>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</si>
  <si>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</si>
  <si>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</si>
  <si>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</si>
  <si>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</si>
  <si>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</si>
  <si>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</si>
  <si>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</si>
  <si>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</si>
  <si>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</si>
  <si>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</si>
  <si>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</si>
  <si>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</si>
  <si>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</si>
  <si>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</si>
  <si>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</si>
  <si>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</si>
  <si>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</si>
  <si>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</si>
  <si>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</si>
  <si>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</si>
  <si>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</si>
  <si>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</si>
  <si>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</si>
  <si>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</si>
  <si>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</si>
  <si>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Seguimiento, Evaluación y Mejora</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</si>
  <si>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</si>
  <si>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</si>
  <si>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</si>
  <si>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</si>
  <si>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</si>
  <si>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</si>
  <si>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</si>
  <si>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</si>
  <si>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</si>
  <si>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</si>
  <si>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</si>
  <si>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</si>
  <si>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</si>
  <si>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</si>
  <si>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</si>
  <si>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</si>
  <si>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</si>
  <si>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</si>
  <si>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</si>
  <si>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RIESGO RESIDUAL</t>
  </si>
  <si>
    <t>PROBABILIDAD RESIDUAL</t>
  </si>
  <si>
    <t>IMPACTO RESIDUAL</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</si>
  <si>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</si>
  <si>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</si>
  <si>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</si>
  <si>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TIPO DE SOLICITUD</t>
  </si>
  <si>
    <t>INCLUSIÓN</t>
  </si>
  <si>
    <t>ELIMINACIÓN</t>
  </si>
  <si>
    <t>ACTUALIZACIÓN</t>
  </si>
  <si>
    <t>DEPENDENCIA SOLICITANTE</t>
  </si>
  <si>
    <t>SOLICITUD</t>
  </si>
  <si>
    <t>JUSTIFICACIÓN</t>
  </si>
  <si>
    <t>CONCEPTO OFICINA DEL INSPECTOR</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</si>
  <si>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</si>
  <si>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</si>
  <si>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</si>
  <si>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</si>
  <si>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</si>
  <si>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</si>
  <si>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</si>
  <si>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</si>
  <si>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</si>
  <si>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Establecer lineamientos para la comunicación y coordinación intra e interinstitucional, que proporcione a los grupos de interés información veraz, objetiva y oportuna de la misión, objetivos y gestión de la Agencia Nacional de Tierras.</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</si>
  <si>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</si>
  <si>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</si>
  <si>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</si>
  <si>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</si>
  <si>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</si>
  <si>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</si>
  <si>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</si>
  <si>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</si>
  <si>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</si>
  <si>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</si>
  <si>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</si>
  <si>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</si>
  <si>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</si>
  <si>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</si>
  <si>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</si>
  <si>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</si>
  <si>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</si>
  <si>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</si>
  <si>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</si>
  <si>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</si>
  <si>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</si>
  <si>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</si>
  <si>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</si>
  <si>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</si>
  <si>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</si>
  <si>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</si>
  <si>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</si>
  <si>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</si>
  <si>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</si>
  <si>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</si>
  <si>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</si>
  <si>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</si>
  <si>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</si>
  <si>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</si>
  <si>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 xml:space="preserve">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</si>
  <si>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</si>
  <si>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</si>
  <si>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</si>
  <si>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</si>
  <si>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Gestionar la Administración y mantenimiento de bienes y servicios necesarios para la ejecución de los procesos de la entidad.</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</si>
  <si>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</si>
  <si>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</si>
  <si>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Administrar los recursos e información financiera con base en las necesidades de las dependencias de la Agencia y organismos estatales requirentes, a través de mecanismos de dirección, registro, ejecución, control y seguimiento de los recursos</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</si>
  <si>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</si>
  <si>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</si>
  <si>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</si>
  <si>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</si>
  <si>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</si>
  <si>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</si>
  <si>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</si>
  <si>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</si>
  <si>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</si>
  <si>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</si>
  <si>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</si>
  <si>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</si>
  <si>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</si>
  <si>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r>
      <t xml:space="preserve">Ajuste en mapa de calor </t>
    </r>
    <r>
      <rPr>
        <sz val="18"/>
        <color theme="1"/>
        <rFont val="Arial Narrow"/>
        <family val="2"/>
      </rPr>
      <t>(celda de calculo automatizado)</t>
    </r>
  </si>
  <si>
    <r>
      <rPr>
        <b/>
        <i/>
        <sz val="18"/>
        <color theme="1"/>
        <rFont val="Arial Narrow"/>
        <family val="2"/>
      </rPr>
      <t>Valor Probabilidad</t>
    </r>
    <r>
      <rPr>
        <i/>
        <sz val="14"/>
        <color theme="1"/>
        <rFont val="Arial Narrow"/>
        <family val="2"/>
      </rPr>
      <t xml:space="preserve"> (celda de calculo automatizado)</t>
    </r>
  </si>
  <si>
    <r>
      <rPr>
        <b/>
        <i/>
        <sz val="18"/>
        <color theme="1"/>
        <rFont val="Arial Narrow"/>
        <family val="2"/>
      </rPr>
      <t>Valor Impacto</t>
    </r>
    <r>
      <rPr>
        <i/>
        <sz val="14"/>
        <color theme="1"/>
        <rFont val="Arial Narrow"/>
        <family val="2"/>
      </rPr>
      <t xml:space="preserve"> (celda de calculo automatizado)</t>
    </r>
  </si>
  <si>
    <r>
      <t>Nuevo valor Impacto</t>
    </r>
    <r>
      <rPr>
        <sz val="18"/>
        <color theme="1"/>
        <rFont val="Arial Narrow"/>
        <family val="2"/>
      </rPr>
      <t>(celda de calculo automatizado)</t>
    </r>
  </si>
  <si>
    <r>
      <t xml:space="preserve">Nuevo valor Probabilidad </t>
    </r>
    <r>
      <rPr>
        <sz val="18"/>
        <color theme="1"/>
        <rFont val="Arial Narrow"/>
        <family val="2"/>
      </rPr>
      <t>(celda de calculo automatizado)</t>
    </r>
  </si>
  <si>
    <t>CORRUPCIÓN</t>
  </si>
  <si>
    <t>Anexo 1 . Tipo de solicitud de modificación</t>
  </si>
  <si>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</si>
  <si>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t>Riesgo 1</t>
  </si>
  <si>
    <t>Riesgo 2</t>
  </si>
  <si>
    <t>Riesgo 3</t>
  </si>
  <si>
    <t>Riesgo 4</t>
  </si>
  <si>
    <t>Riesgo 5</t>
  </si>
  <si>
    <t>Causa 1 Riesgo 1</t>
  </si>
  <si>
    <t>Causa 1 Riesgo 2</t>
  </si>
  <si>
    <t>Causa 1 Riesgo 3</t>
  </si>
  <si>
    <t>Consecuencia 1 Riesgo 1</t>
  </si>
  <si>
    <t>Consecuencia 1 Riesgo 2</t>
  </si>
  <si>
    <t>Causa 2 Riesgo 2</t>
  </si>
  <si>
    <t>Causa 2 Riesgo 1</t>
  </si>
  <si>
    <t>Consecuencia 2 Riesgo 2</t>
  </si>
  <si>
    <t>Consecuencia 2 Riesgo 1</t>
  </si>
  <si>
    <t>Causa 2 Riesgo 3</t>
  </si>
  <si>
    <t>Causa 1 Riesgo 4</t>
  </si>
  <si>
    <t>Causa 2 Riesgo 4</t>
  </si>
  <si>
    <t>Causa 1 Riesgo 5</t>
  </si>
  <si>
    <t>Causa 2 Riesgo 5</t>
  </si>
  <si>
    <t>Consecuencia 1 Riesgo 3</t>
  </si>
  <si>
    <t>Consecuencia 2 Riesgo 3</t>
  </si>
  <si>
    <t>Consecuencia 1 Riesgo 4</t>
  </si>
  <si>
    <t>Consecuencia 2 Riesgo 4</t>
  </si>
  <si>
    <t>Consecuencia 1 Riesgo 5</t>
  </si>
  <si>
    <t>Consecuencia 2 Riesgo 5</t>
  </si>
  <si>
    <t>Causa 2 Riesgo 8</t>
  </si>
  <si>
    <t>Consecuencia 2 Riesgo 7</t>
  </si>
  <si>
    <t>Consecuencia 2 Riesgo 8</t>
  </si>
  <si>
    <t xml:space="preserve">POLÍTICA DE TRANSPARENCIA Y ANTICORRUPCIÓN </t>
  </si>
  <si>
    <t xml:space="preserve">La versión completa de la POLÍTICA DE TRANSPARENCIA Y ANTICORRUPCIÓN puede ser consulta en el siguiente Link: </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</si>
  <si>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</si>
  <si>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</si>
  <si>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</si>
  <si>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</si>
  <si>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http://www.agenciadetierras.gov.co/wp-content/uploads/2018/04/DEST-PoliItica-001-Riesgos-y-Oportunidades.pdf</t>
  </si>
  <si>
    <t>http://intranet.agenciadetierras.gov.co/wp-content/uploads/2019/09/DEST-Politica-003-POL%C3%8DTICA-DE-TRANSPARENCIA-Y-ANTICORRUPCI%C3%93N.pdf</t>
  </si>
  <si>
    <t>VALORACIÓN DEL RIESGO RESIDUAL</t>
  </si>
  <si>
    <t>Acción preventiva</t>
  </si>
  <si>
    <t>1. Oficina del Planeación.
2. Dirección General.</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</si>
  <si>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</si>
  <si>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t>
  </si>
  <si>
    <t>1. Dirección de Acceso a Tierras.
2. Subdirección de Administración de Tierras de la Nación.
3. Dirección de Asuntos Étnicos.
4. Subdirección de Asuntos Étnicos.
5. UGT's.</t>
  </si>
  <si>
    <t>1. Dirección General (Comunicaciones y Topografía).
2.Secretaria General.
3. Dirección de Gestión del Ordenamiento Social de la Propiedad.
4. Subdirección de Sistemas de Información de Tierras.</t>
  </si>
  <si>
    <t>Analizar la información proveniente de la retroalimentación del desempeño de procesos, planes, programas y proyectos, para la toma de decisiones y formulación de nuevas acciones orientadas a elevar el nivel de cumplimiento, transparencia y mejora institucional</t>
  </si>
  <si>
    <t>Posibilidad de beneficiar a grupos de interés contrarios a los objetivos de la Reforma Rural Integral y del Ordenamiento Social de la Propiedad Rural con la definición de lineamientos estratégicos</t>
  </si>
  <si>
    <t>Al momento de realizar actividades que afectan la ejecución presupuestal</t>
  </si>
  <si>
    <t xml:space="preserve">Desatención de prioridades PND, Conpes, ODS y posconflicto </t>
  </si>
  <si>
    <t>Posibilidad de implementar la información generada por la entidad sin que este aprobada dentro del Sistema Integrado de Gestión en beneficio de grupos de interés, partidos políticos o particulares</t>
  </si>
  <si>
    <t>Injerencia en el desarrollo de las funciones</t>
  </si>
  <si>
    <t>Al momento de desarrollar alguna tarea o actividad de un proceso</t>
  </si>
  <si>
    <t>Favorecimiento indebido a grupos de interés</t>
  </si>
  <si>
    <t>Consejo Directivo de la ANT</t>
  </si>
  <si>
    <t>Anual</t>
  </si>
  <si>
    <t>Asegurar que el Plan de Acción Anual y el Plan estratégico sean pertinentes a los objetivos de reforma rural integral y de Ordenamiento social de la propiedad rural.</t>
  </si>
  <si>
    <t>Es sesiones de Consejo Directivo, se someten para consideración y aprobación el Plan de Acción Anual y el Plan Estratégico cuatrienal, de acuerdo con los compromisos, objetivos, acciones, metas, plazos y responsables propuestos por las dependencias.</t>
  </si>
  <si>
    <t>No se aprueban los Planes de Acción y el Plan Estratégico y se deben realizar los ajustes orientados de acuerdo con las recomendaciones para que sean pertinentes a los objetivos de Reforma Rural Integral y de Ordenamiento Social de la Propiedad Rural.</t>
  </si>
  <si>
    <t>El Consejo Directivo de la ANT aprueba el Plan de Acción Anual Institucional y el Plan Estratégico Cuatrienal de acuerdo a los objetivos de reforma rural integral y de Ordenamiento social de la propiedad rural.</t>
  </si>
  <si>
    <t>Oficina de Planeación</t>
  </si>
  <si>
    <t>Mensual</t>
  </si>
  <si>
    <t>Propender que todos los documentos publicados en el Sistema Integrado de Gestión - SIG de la entidad estén aprobados</t>
  </si>
  <si>
    <t>Si la validación del documento no cumple con la evaluación de la pertinencia de este, no se acepta y se presenta las observaciones al elaborador</t>
  </si>
  <si>
    <t>Reporte de documentos publicados en el SIG</t>
  </si>
  <si>
    <t>Publicar el Plan de Participación Ciudadana 2023, como elemento que asegura la definición de lineamientos estratégicos y acciones que atiendan los objetivos de Reforma Rural Integral y Ordenamiento Social de la Propiedad Rural</t>
  </si>
  <si>
    <t>Plan de Participación Ciudadana 2023 publicado</t>
  </si>
  <si>
    <t>Reporte de SOLICITUD DE ELABORACIÓN, MODIFICACIÓN Y ELIMINACIÓN INTI-F-007 aprobada</t>
  </si>
  <si>
    <t>Estructurar proyectos de TI para beneficio específico de un tercero o propio.</t>
  </si>
  <si>
    <t>Tráfico de influencias.</t>
  </si>
  <si>
    <t>Elaboración de ficha técnica y estudios previos de contratación</t>
  </si>
  <si>
    <t>Demoras en la disponibilidad del bien o servicio tecnológico a contratar</t>
  </si>
  <si>
    <t>Manejo indebido de la información</t>
  </si>
  <si>
    <t>Incremento en los costos y/o baja calidad del bien o servicio tecnológico</t>
  </si>
  <si>
    <t>Alterar u omitir la información física o jurídica levantada durante las fases de formulación  e implementación de Planes de Ordenamiento Social de la Propiedad, limitando las actuaciones como gestores catastrales para favorecer a terceros.</t>
  </si>
  <si>
    <t>Presencia de intereses particulares, financieros y/o políticos</t>
  </si>
  <si>
    <t>Durante la recolección y análisis de la información primaria para la implementación del Plan de Ordenamiento Social de la propiedad en el municipio programado.</t>
  </si>
  <si>
    <t>Investigaciones y sanciones.</t>
  </si>
  <si>
    <t>Debilidad en la auditoria de la información del componente físico-jurídico  capturada en campo.</t>
  </si>
  <si>
    <t>Perdida de credibilidad institucional</t>
  </si>
  <si>
    <t>Solicitar o recibir dadivas por inscripción en el Registro de Sujetos de Ordenamiento</t>
  </si>
  <si>
    <t>Falta de ética profesional del funcionario o personal vinculado a la entidad.</t>
  </si>
  <si>
    <t>En el proceso de inscripción en el RESO</t>
  </si>
  <si>
    <t>Deterioro de la imagen institucional.</t>
  </si>
  <si>
    <t>Hallazgos, observaciones y/o acciones sancionatorias por parte de los organismos de control.</t>
  </si>
  <si>
    <t>Alterar u omitir información en desarrollo del procedimiento de Registro de Sujetos de Ordenamiento, para favorecer a terceros.</t>
  </si>
  <si>
    <t>Desconocimiento de la normatividad y lineamientos establecidos para el desarrollo del registro de sujetos de ordenamiento</t>
  </si>
  <si>
    <t>En el proceso de valoración y calidad puede alterarse u omitir información</t>
  </si>
  <si>
    <t>Pérdida de la credibilidad institucional.</t>
  </si>
  <si>
    <t>Demandas contra la entidad y/o funcionarios</t>
  </si>
  <si>
    <t>Subdirección de Sistemas de Información de Tierras</t>
  </si>
  <si>
    <t>Cuatrimestral</t>
  </si>
  <si>
    <t>Revisar y aprobar que la necesidad indicada en la ficha técnica y estudios previos de las adquisiciones que son de proyectos de TI cumplan con el principio de pluralidad de oferentes y neutralidad tecnológica</t>
  </si>
  <si>
    <t xml:space="preserve">Solicitud de revisión y aprobación mediante correo electrónico institucional </t>
  </si>
  <si>
    <t xml:space="preserve">La ficha técnica y/o estudios previos deben ser aprobados por parte del Subdirector de Sistemas de Información de lo contrario no es posible continuar con el proceso de contratación </t>
  </si>
  <si>
    <t>Ficha técnica y/o estudio técnico aprobado</t>
  </si>
  <si>
    <t>Revisar y aprobar la ficha técnica y/o estudio técnico de las adquisiciones de los proyectos de TI</t>
  </si>
  <si>
    <t>Subdirector de Planeación Operativa</t>
  </si>
  <si>
    <t>Cada vez que se formule o implemente un Plan de Ordenamiento Social de la Propiedad en un municipio programado.</t>
  </si>
  <si>
    <t xml:space="preserve">Fortalecer la  vigilancia ciudadana durante la formulación y implementación de POSPR </t>
  </si>
  <si>
    <t>Mediante espacios de articulación con la comunidad, presentar o socializar en los municipios programados la intervención en el marco de la formulación e implementación de POSPR,  incluyendo la difusión de mensajes claves anticorrupción.</t>
  </si>
  <si>
    <t>1. Se remiten las informaciones asociadas a presuntos actos de corrupción  a la Oficina del Inspector de Tierras.</t>
  </si>
  <si>
    <t>1. Registros de asistencia la actividad realizada.
2. Presentaciones, cartillas o piezas comunicativas elaboradas.</t>
  </si>
  <si>
    <t xml:space="preserve">Realizar espacios de articulación con la comunidades en la formulación e implementación de los POSPR en el marco de la  cultura de la veeduría  y  rendición de cuenta </t>
  </si>
  <si>
    <t>Garantizar la confiabilidad y precisión de la información del componente físico-jurídico capturada en campo, permitiendo detectar la calidad de la información en materia catastral para prevenir inconsistencias, omisiones y alteraciones de la información física o jurídica de los predios</t>
  </si>
  <si>
    <t>En caso de No Aprobado se hace devolución al socio estratégico para que realicen los ajustes de conformidad con los hallazgos reportados en los Informes de Validación.</t>
  </si>
  <si>
    <t>Documento o soporte de verificación de calidad de la información catastral</t>
  </si>
  <si>
    <t>Validar la información catastral por parte de la ANT en calidad de gestor catastral bajo los lineamientos vigentes de la autoridad catastral.</t>
  </si>
  <si>
    <t>Controlar el acceso a la plataforma tecnológica</t>
  </si>
  <si>
    <t>A través del diligenciamiento de acuerdo de confidencialidad</t>
  </si>
  <si>
    <t>sin acuerdo de confidencialidad no es posible contar con acceso al Sistema para su respectivo registro</t>
  </si>
  <si>
    <t>Acuerdos de confidencialidad por vigencia del contrato por cada usuario con rol valorador</t>
  </si>
  <si>
    <t>Acceso controlado a la información a través de permisos para la solicitud FISO.</t>
  </si>
  <si>
    <t>Informar a los valoradores sobre cambios que se hayan presentado en el proceso de valoración y los riesgos que implica el realizar modificaciones o alterar la información del FISO</t>
  </si>
  <si>
    <t>A través de reuniones y correos electrónicos en los cuales se informa sobre los ajustes y actualizaciones del proceso de valoración</t>
  </si>
  <si>
    <t xml:space="preserve">si no se realizan las retroalimentaciones sobre las actualizaciones en el proceso de valoración, es posible que se incurran en errores al momento de analizar las solicitudes de inclusión al RESO </t>
  </si>
  <si>
    <t>Listados de asistencia, actas, presentaciones o correos electrónicos</t>
  </si>
  <si>
    <t>Retroalimentaciones al equipo RESO sobre los casos valorados y las consecuencias que acarrea las modificaciones y/o divulgación de información para beneficio de un tercero.</t>
  </si>
  <si>
    <t>Fichas técnicas y/o estudios técnicos revisados y validados / Solicitudes de revisión y validación de fichas técnicas y/o estudios técnicos</t>
  </si>
  <si>
    <t>Realizar el seguimiento a los proyectos de TI</t>
  </si>
  <si>
    <t xml:space="preserve">Subdirección Sistemas de Información de Tierras </t>
  </si>
  <si>
    <t>Informes seguimiento elaborados de proyectos TI / Informes de seguimiento programados de proyectos TI</t>
  </si>
  <si>
    <t>Número de municipios programados para la formulación e implementación de POSPR donde se realizaron espacios de articulación con las comunidades/Número de municipios programados para la formulación e implementación de POSPR</t>
  </si>
  <si>
    <t>Número de documentos de verificación de calidad de la información catastral elaborados para el periodo/Número de documentos de verificación de calidad de la información catastral programados para el periodo</t>
  </si>
  <si>
    <t>Número de acuerdos de confidencialidad firmados / Número de contratos por vigencia de usuarios rol valorador</t>
  </si>
  <si>
    <t>Retroalimentaciones a Equipo del RESO realizadas / Retroalimentaciones a Equipo del RESO programados</t>
  </si>
  <si>
    <t>Difundir mensajes claves de prevención de la corrupción y gratuidad de trámites de la ANT en los municipios programados, a  través de los espacios de articulación con las comunidades</t>
  </si>
  <si>
    <t>Subdirección de Planeación Operativa</t>
  </si>
  <si>
    <t>No. De Municipios donde se difundieron mensajes claves de prevención de la corrupción y gratuidad de trámites de la ANT / No. De Municipios  donde se proyecta difundir mensajes claves anticorrupción.</t>
  </si>
  <si>
    <t>Elaborar documentos o soportes de validación catastral para municipios programados por Unidades de Intervención territorial</t>
  </si>
  <si>
    <t>Número Unidades de Intervención validadas/ Número Unidades de Intervención barridas</t>
  </si>
  <si>
    <t>Validación de la numeración FISO ingresada en el sistema</t>
  </si>
  <si>
    <t>Numeraciones de FISO generadas manualmente / Numeraciones de FISO registradas en el sistema</t>
  </si>
  <si>
    <t>Aplicar los controles de calidad al proceso de valoración de las solicitudes de inclusión al RESO</t>
  </si>
  <si>
    <t>Número de valoraciones verificadas y ajustadas / Revisión del 30% de valoraciones</t>
  </si>
  <si>
    <t xml:space="preserve">Omitir o dilatar intencionalmente la gestión de PQRSD para beneficio propio o de terceros </t>
  </si>
  <si>
    <t>Intereses económicos</t>
  </si>
  <si>
    <t>En cualquiera de las fases de la gestión de PQRSD</t>
  </si>
  <si>
    <t>Pérdida de la credibilidad institucional e investigaciones y sanciones</t>
  </si>
  <si>
    <t>Ofrecimiento de sobornos</t>
  </si>
  <si>
    <t>Inoportunidad en el servicio al ciudadano</t>
  </si>
  <si>
    <t>Solicitar y/o recibir dinero o cualquier otro beneficio personal a cambio de la promesa de éxito en la realización o priorización de un trámite</t>
  </si>
  <si>
    <t>Amenazas</t>
  </si>
  <si>
    <t>En cualquiera de los contactos con los usuarios y ciudadanos</t>
  </si>
  <si>
    <t>Sobornos</t>
  </si>
  <si>
    <t>Oportunidad para estafas a ciudadanos</t>
  </si>
  <si>
    <t>Vinculación de personal sin cumplimiento de requisitos mínimos en beneficio particular o de un tercero.</t>
  </si>
  <si>
    <t xml:space="preserve">Intereses de terceros. Omisión intencional en la aplicación de criterios definidos en el Manual de Funciones, competencias y requisitos o la  modificación de los mismos </t>
  </si>
  <si>
    <t>En el proceso de selección de personal</t>
  </si>
  <si>
    <t xml:space="preserve"> Investigaciones por parte de órganos de control.</t>
  </si>
  <si>
    <t xml:space="preserve">  No validación de la información aportada por los aspirantes o verificación sesgada de cumplimiento de requisitos de vinculación.</t>
  </si>
  <si>
    <t>Perdida de la credibilidad institucional</t>
  </si>
  <si>
    <t>Pérdida o manipulación de  expedientes de historia laboral para beneficio personal o de tercero.</t>
  </si>
  <si>
    <t xml:space="preserve"> Interés en ocultar o manipular antecedentes laborales</t>
  </si>
  <si>
    <t xml:space="preserve"> Puede suceder en cualquier momento pero puede ser crítico en el momento de préstamo y consulta de los expedientes</t>
  </si>
  <si>
    <t xml:space="preserve"> Investigaciones por parte de órganos de control</t>
  </si>
  <si>
    <t xml:space="preserve"> Debilidad en la aplicación de controles para la debida custodia de los expedientes</t>
  </si>
  <si>
    <t>Pérdida de la credibilidad institucional</t>
  </si>
  <si>
    <t>Celebración indebida de contratos en beneficio particular o de un tercero.</t>
  </si>
  <si>
    <t>En cualquier fase del proceso de contratación.</t>
  </si>
  <si>
    <t>Detrimento patrimonial.</t>
  </si>
  <si>
    <t>Investigaciones y sanciones por parte de órganos de control, así como pérdida de credibilidad institucional.</t>
  </si>
  <si>
    <t>Desconocimiento del supervisor de las obligaciones contractuales y/o requisitos para el pago.</t>
  </si>
  <si>
    <t>En la aprobación de pagos y/o liquidación de contratos.</t>
  </si>
  <si>
    <t>Alto número de contratos que supervisa una sola persona dentro de la dependencia.</t>
  </si>
  <si>
    <t>Pérdida o uso indebido de bienes devolutivos de la Agencia Nacional de Tierras para beneficio personal o de terceros</t>
  </si>
  <si>
    <t>Desconocimiento de los procedimientos de usos de bienes de la Agencia Nacional de Tierras</t>
  </si>
  <si>
    <t>En el uso y asignación de los bienes de la Agencia Nacional de Tierras</t>
  </si>
  <si>
    <t xml:space="preserve">Detrimento patrimonial e investigaciones y sanciones </t>
  </si>
  <si>
    <t>Falta de controles en la asignación y actualización de bienes en el aplicativo</t>
  </si>
  <si>
    <t>Aumento de costos en mantenimiento y adquisición de bienes</t>
  </si>
  <si>
    <t>Pérdida o manipulación de expedientes con información institucional para beneficio particular o de un tercero</t>
  </si>
  <si>
    <t>Ausencia de control sobre expedientes y préstamos</t>
  </si>
  <si>
    <t>En la administración de expedientes</t>
  </si>
  <si>
    <t>Pérdida de la memoria institucional</t>
  </si>
  <si>
    <t>Falta de ética y honestidad por parte del colaborador</t>
  </si>
  <si>
    <t>Constitución de pagos realizados por la Agencia Nacional de Tierras, sin el cumplimiento de requisitos legales, presupuestales y contables, en beneficio de un particular.</t>
  </si>
  <si>
    <t>Fallas en el control de los requisitos para la causación económica</t>
  </si>
  <si>
    <t>Desde la recepción de cuentas hasta el pago al beneficiario final</t>
  </si>
  <si>
    <t>Detrimento patrimonial</t>
  </si>
  <si>
    <t>Desconocimiento del procedimiento de pagos y listas de chequeo</t>
  </si>
  <si>
    <t>Investigaciones y sanciones por parte de órganos de control, así como perdida de credibilidad institucional</t>
  </si>
  <si>
    <t>Secretaría General - Servicio al Ciudadano</t>
  </si>
  <si>
    <t>Trimestral</t>
  </si>
  <si>
    <t>Evidenciar los tiempos de respuesta en relación a las PQRSDF e identificar aquellas tramitadas fuera de tiempo</t>
  </si>
  <si>
    <t xml:space="preserve">La Secretaría General remite periódicamente informes de la gestión realizada por toda la entidad sobre las comunicaciones recibidas mediante el Sistema de Gestión Documental - ORFEO </t>
  </si>
  <si>
    <t>En caso de no remitir el informe de manera oportuna, la Secretaría General requerirá mediante correo electrónico al área encargada la generación y envío del informe de ORFEO</t>
  </si>
  <si>
    <t xml:space="preserve">1. Informe de gestión de las PQRSD
2. Envío de información sobre el avance de la gestión realizada por las dependencias mediante correos electrónicos. </t>
  </si>
  <si>
    <t>Seguimiento a la gestión y respuesta de la PQRSD</t>
  </si>
  <si>
    <t>Semestral</t>
  </si>
  <si>
    <t xml:space="preserve">Informar a la ciudadanía sobre la gratuidad en los trámites realizados por la Agencia Nacional de Tierras, de igual manera visibilizar los canales de atención por medio de los cuales se pueden denunciar los posibles hechos de corrupción. </t>
  </si>
  <si>
    <t xml:space="preserve">En caso de obtener resultados de posible riesgo de corrupción por ofrecer promesa de éxito para beneficio personal, se informa a la Oficina del Inspector de Tierras, para el trámite pertinente. </t>
  </si>
  <si>
    <t>Banners publicados y/o mensajes enviados y/o piezas informativas publicadas</t>
  </si>
  <si>
    <t xml:space="preserve">Informar a la ciudadanía que se comunica por el canal telefónico sobre los trámites de la Agencia Nacional de Tierras. </t>
  </si>
  <si>
    <t>Grabación de la llamada en CallCenter</t>
  </si>
  <si>
    <t>Protocolo de atención en el canal telefónico que incluya libreto frente a los trámites</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</si>
  <si>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</si>
  <si>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Formato Cumplimiento Requisitos Mínimos GTHU-F-010, diligenciado por el profesional designado.</t>
  </si>
  <si>
    <t>Funcionario designado para la custodia de expedientes</t>
  </si>
  <si>
    <t>Llevar el registro actualizado de los documentos que conforman el expediente laboral</t>
  </si>
  <si>
    <t>Si se detecta que falta algún documento en el expediente, debe reportar inmediatamente al Subdirector de TH para iniciar las investigaciones a que haya lugar.</t>
  </si>
  <si>
    <t xml:space="preserve">Reporte Hojas de control de los expedientes de hoja de vida diligenciados </t>
  </si>
  <si>
    <t>Diligenciamiento de la hoja de control de los expedientes de hoja de vida por parte del servidor público encargado de la custodia de las hojas de vida</t>
  </si>
  <si>
    <t>Cada vez que se adelante un proceso contractual.</t>
  </si>
  <si>
    <t>Analizar la pertinencia de la modalidad de selección a emplear para determinada contratación, los términos y requisitos definidos en los documentos del proceso y verificar que el proceso contractual esté incluido en el Plan Anual de Adquisiciones (PAABS) de la entidad, así como el cumplimiento de requisitos y condiciones establecidas por parte de los proveedores.</t>
  </si>
  <si>
    <t>El profesional de contratos realizará lo siguiente:
* Constatar autorizaciones o avales del Comité de Contratación de la entidad para llevar a cabo determinados procesos de adquisición de bienes y/o servicios (revisión de Actas de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t>
  </si>
  <si>
    <t>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t>
  </si>
  <si>
    <t>Actas de mesas de trabajo.
Correos electrónicos.
(Las mesas de trabajo se realizarán cuando sea requerido, de lo contrario las observaciones se realizarán mediante correos electrónicos).</t>
  </si>
  <si>
    <t>Brindar acompañamiento en el diligenciamiento de los documentos precontractuales y de ser necesario, convocar mesas de trabajo con el propósito de revisar las observaciones y sugerencias técnico-jurídicas correspondientes.</t>
  </si>
  <si>
    <t>Revisión de la documentación precontractual que de cumplimiento a procedimientos, formas, instructivos y/o manuales en atención a las normas de contratación establecidas para tal fin.</t>
  </si>
  <si>
    <t>Supervisores de contratos en la ANT</t>
  </si>
  <si>
    <t>Cada vez que se presente una cuenta con fines de pago para aprobación y visto bueno del supervisor del contrato.</t>
  </si>
  <si>
    <t>Verificar que los requisitos para la gestión de pago presentados por los contratistas y/o proveedores cumplen a cabalidad con lo establecido con la ley.</t>
  </si>
  <si>
    <t>Se debe diligenciar el formato establecido dentro del proceso de adquisición de bienes y servicios, en donde se encuentren señalados los requisitos y la verificación de cumplimiento de las obligaciones y objeto contractual.</t>
  </si>
  <si>
    <t>El supervisor que identifique el incumplimiento de los requisitos, obligaciones y/u objeto contractual deberá requerir por escrito al contratista aclaraciones con el fin de subsanar las observaciones realizadas. En caso de persistencia, acudir a lo establecido dentro del manual de supervisión.</t>
  </si>
  <si>
    <t>Formato ADQBS-F-001-Forma RECIBIDO A SATISFACCIÓN INFORME DE ACTIVIDADES Y ORDEN DE PAGO CONTRATISTAS diligenciado para cada pago pactado dentro de los contratos.</t>
  </si>
  <si>
    <t>La suscripción en físico y/o línea a través del aplicativo dispuesto por la Agencia a las cuentas enviadas para pago, denotan el conocimiento y verificación por parte de los supervisores de las obligaciones y objeto contractual.</t>
  </si>
  <si>
    <t>Reporte de las aprobaciones y rechazos efectuados por parte de los supervisores.</t>
  </si>
  <si>
    <t>Realizar las aprobaciones de supervisión para los contratos suscritos.</t>
  </si>
  <si>
    <t>Almacenista
Subdirección Administrativa y Financiera</t>
  </si>
  <si>
    <t>Verificar el buen estado y uso de los bienes de la Agencia Nacional de Tierras, a través de un seguimiento al inventario de la entidad</t>
  </si>
  <si>
    <t>En el caso de detectar daños o pérdidas en los bienes, se procederá a solicitar por medio del aplicativo Aranda el mantenimiento del bien, para las pérdidas de los bienes se deberá diligenciar el ADMBS-FT-002 INFORME DE PÉRDIDA O FALTANTE DE INVENTARIO y se remitirá a la Oficina de Control Interno Disciplinario.</t>
  </si>
  <si>
    <t>Reporte mensual en donde se indique a detalle la relación de bienes devolutivos de la Agencia Nacional de Tierras, teniendo en cuenta las bajas de la entidad.</t>
  </si>
  <si>
    <t>Líder del grupo de Gestión Documental
Subdirector Administrativo y Financiero</t>
  </si>
  <si>
    <t>Verificar las bases de datos existentes y comprobar los tiempos de préstamo de documentos en el archivo, identificando que personas presentan demoras en la devolución de expedientes en préstamo.</t>
  </si>
  <si>
    <t>Se debe realizar un seguimiento a las bases de datos existentes identificando que personas presentan demoras en la devolución de expedientes en préstamo.  De igual manera, se busca controlar en que dependencia reposan los documentos prestados.</t>
  </si>
  <si>
    <t>Cuando el funcionario, contratista o colaborador que realizó la solicitud de préstamo de expediente presenta demoras en los tiempos establecidos se requerirá la devolución del documento vía correo electrónico con copia a su supervisor.</t>
  </si>
  <si>
    <t>Registros físicos efectuados en la Forma ADMBS-F-029 FORMA PRÉSTAMO Y DEVOLUCIÓN DE DOCUMENTOS.</t>
  </si>
  <si>
    <t>Realizar seguimiento a los tiempos de préstamo y devolución registrados en la forma ADMBS-F-029 FORMA PRÉSTAMO Y DEVOLUCIÓN DE DOCUMENTOS, para identificar posibles pérdidas en el préstamo de expedientes.</t>
  </si>
  <si>
    <t>Subdirección Administrativa y Financiera - Gestión Documental
Secretaría General - EIST</t>
  </si>
  <si>
    <t>Controlar el acceso a los expedientes electrónicos e híbridos que se encuentran disponibles en el sistema de información de gestión documental ORFEO</t>
  </si>
  <si>
    <t>Reporte de la configuración de los expedientes en el sistema de información ORFEO</t>
  </si>
  <si>
    <t>Implementar controles de acceso a la información que reposa en el Sistema de Gestión Documental ORFEO.</t>
  </si>
  <si>
    <t xml:space="preserve">Subdirección Administrativa y Financiera </t>
  </si>
  <si>
    <t>Validar que los soportes proporcionados para el desembolso de los pagos son los correspondientes con la lista de requerimientos en el procedimiento de pagos</t>
  </si>
  <si>
    <t>Se toma una muestra del 1% de los pagos efectuados por la Agencia Nacional de Tierras del reporte de la central de cuentas, lo cual permite verificar el cumplimiento en la radicación de documentos soporte requeridos para cada tipo de pago (prestación de servicios, facturas, servicios públicos)</t>
  </si>
  <si>
    <t xml:space="preserve">En el caso de encontrar un hallazgo este será reportado a la Subdirección Administrativa y Financiera, quien adoptará medidas frente a los hallazgos solicitando la rectificación de la información encontrada. </t>
  </si>
  <si>
    <t>Se realizará un reporte trimestral en donde se evidencia: en primer lugar, la base de datos de donde se toma la muestra aleatoria de pagos y en segundo lugar un informe con los números de radicados y un indicador de cumplimiento según la auditoría realizada.</t>
  </si>
  <si>
    <t>Control aleatorio a muestras correspondiente al 1% de los pagos de prestación de servicios, facturas y servicios públicos</t>
  </si>
  <si>
    <t>Cumplimiento: (Número de PQRSD gestionadas/Número de PQRSD vencidas)
(La línea base se establecerá al inicio de la vigencia 2022)</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</si>
  <si>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Número de fallos sancionatorios por denuncias por concepto de solicitud de dadivas para la priorización de un trámite</t>
  </si>
  <si>
    <t>Capacitar a servidores públicos, contratistas y colaboradores de la Agencia Nacional de Tierras sobre:
1. Manejo del Sistema de Gestión Documental ORFEO
2. Términos de ley para dar respuesta a las PQRSD</t>
  </si>
  <si>
    <t>Subdirección Administrativa y Financiera</t>
  </si>
  <si>
    <t>Capacitaciones realizadas</t>
  </si>
  <si>
    <t>Capacitar a servidores públicos, contratistas y colaboradores de la Agencia Nacional de Tierras sobre:
1. Sanciones disciplinarias - Control Interno Disciplinario.
2. Manejo de situaciones bajo presiones indebidas de partes interesadas
3. Manejo de situaciones difíciles y amenaza.</t>
  </si>
  <si>
    <t>Secretaría General</t>
  </si>
  <si>
    <t>Revisión y aprobación de la ficha técnica de cumplimiento de requisitos al momento de realizarse la vinculación del personal a la planta de personal de la ANT</t>
  </si>
  <si>
    <t>Subdirector(a) de Talento Humano</t>
  </si>
  <si>
    <t xml:space="preserve">Digitalizar los expedientes de historias laborales nuevos que se generen en el año, ubicarlos en el servidor y actualizar el "Reporte de historias laborales digitalizadas" </t>
  </si>
  <si>
    <t>Funcionario responsable de la custodia de expedientes laborales</t>
  </si>
  <si>
    <t>(Número de historias laborales digitalizadas de funcionarios vinculados en el periodo / Número de historias laborales de funcionarios vinculados en el periodo ) X 100</t>
  </si>
  <si>
    <t>Número de requisitos verificados / Total de requisitos exigidos para la celebración de un contrato</t>
  </si>
  <si>
    <t>Cumplimiento:  Numero de procesos adelantados / Total de procesos asignados</t>
  </si>
  <si>
    <t>Elaborar lineamientos, sobre asuntos relacionados con la actividad contractual y el ejercicio de supervisión mediante: Memorando y/o circulares, a la vez de realizar su respectiva socialización</t>
  </si>
  <si>
    <t>Coordinación Para la Gestión Contractual</t>
  </si>
  <si>
    <t>Documentos elaborados y socializados</t>
  </si>
  <si>
    <t>Elaborar estrategia de seguimiento al cargue, revisión y aprobación de los informes de los contratistas y/o proveedores en Secop II, por parte de los supervisores</t>
  </si>
  <si>
    <t>Capacitación a supervisores de contratos sobre la responsabilidad en la verificación y cumplimiento de requisitos, objeto y obligaciones pactadas para el proceso de pago.</t>
  </si>
  <si>
    <t>Cumplimiento: Bienes actualizados en la herramienta Apoteosys / Bienes devolutivos de la entidad
Impacto : Número de denuncias por perdida o uso indebido de bienes devolutivos de la Entidad</t>
  </si>
  <si>
    <t>Cumplimiento: Número de expedientes institucionales prestados, registrados en la forma préstamo y devolución de documentos / Total de expedientes en préstamo en custodia de gestión documental
Impacto: Número de denuncias por perdida de expedientes institucionales</t>
  </si>
  <si>
    <t>Realizar el levantamiento del inventario de la Entidad a nivel nacional</t>
  </si>
  <si>
    <t>Almacenista Subdirección Administrativa y Financiera</t>
  </si>
  <si>
    <t>Bienes actualizados en la herramienta Apoteosys / Bienes devolutivos de la entidad</t>
  </si>
  <si>
    <t>Publicar banner informativo sobre el procedimiento de préstamos de expedientes</t>
  </si>
  <si>
    <t>Banner publicado</t>
  </si>
  <si>
    <t>(Número de muestras con resultado positivo detectadas / Número de muestras tomadas) x 100</t>
  </si>
  <si>
    <t>Lista de asistencia</t>
  </si>
  <si>
    <t xml:space="preserve">Socializar a los contratistas de la entidad sobre la documentación requerida para el trámite de cuentas. </t>
  </si>
  <si>
    <t>Comunicación de socialización</t>
  </si>
  <si>
    <t>Los servidores públicos y/o colaboradores de las UGT, solicitan o reciben dadivas  por diligenciamiento o entrega del Formulario de Inscripción de Sujetos de Ordenamiento - FISO</t>
  </si>
  <si>
    <t>1. Falta de ética profesional del funcionario o personal vinculado a la entidad.</t>
  </si>
  <si>
    <t>En el diligenciamiento o entrega del Formulario de Inscripción de Sujetos de Ordenamiento - FISO</t>
  </si>
  <si>
    <t>1. Afectación de credibilidad e imagen institucional</t>
  </si>
  <si>
    <t xml:space="preserve">2. Falta de controles en el manejo de la información </t>
  </si>
  <si>
    <t>Servidores públicos y/o colaboradores de las UGT reciben dádivas por agilizar, omitir o dilatar trámites para el desarrollo de procesos agrarios</t>
  </si>
  <si>
    <t>1. Deficiencias en la comunicación y desconocimiento de los usuarios sobre los trámites de procesos agrarios y formalización de la propiedad privada rural, acorde a la normatividad vigente</t>
  </si>
  <si>
    <t>2. Interés de terceros  en la dilatar u orientar la decisión de procesos agrarios.</t>
  </si>
  <si>
    <t xml:space="preserve">Servidores públicos o colaboradores de la ANT, que en beneficio propio o de un tercero manipulen, destruyan, dilaten omitan o incidan indebidamente en trámites o actuaciones administrativas de procesos agrarios o formalización de la propiedad privada rural. </t>
  </si>
  <si>
    <t>Deficiencias en la comunicación y desconocimiento de los usuarios sobre los trámites de procesos agrarios y formalización de la propiedad privada rural, acorde a la normatividad vigente.</t>
  </si>
  <si>
    <t>En cualquiera de las fases de los procesos agrarios y de formalización.</t>
  </si>
  <si>
    <t>Desgaste administrativo para subsanar la actuación.</t>
  </si>
  <si>
    <t>Subdirección de Procesos Agrarios y Gestión Jurídica: - Contratista – Líderes/Revisores. Subdirección de Seguridad Jurídica: - Contratista – Líderes/Revisores
Unidades de Gestión Territorial - Contratista – Líderes/Revisores</t>
  </si>
  <si>
    <t>Por Demanda</t>
  </si>
  <si>
    <t>Cotejar que la actuación administrativa descrita en el proyecto de acto administrativo y las decisiones u órdenes que este contiene, concuerden con los elementos probatorios y documentos complementarios que hacen parte del expediente, de acuerdo con la normatividad vigente.</t>
  </si>
  <si>
    <t>El proyecto de acto administrativo en el que se identifique inconsistencias en su contenido, será devuelto inmediatamente al abogado sustanciador, con el fin de que sean subsanadas las irregularidades identificadas.</t>
  </si>
  <si>
    <t>Listado de los actos administrativos revisados por los líderes/revisores de las Subdirecciones o Unidades de Gestión Territorial, donde contenga el número del expediente y el número del acto administrativo que están en los sistemas de información de la ANT.</t>
  </si>
  <si>
    <t>Revisar el proyecto de acto administrativo por parte de los líderes/revisores de procesos agrarios y de formalización de la propiedad privada rural,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t>
  </si>
  <si>
    <t>Actualizar y depurar el inventario de procesos agrarios.</t>
  </si>
  <si>
    <t>Inventario de procesos agrarios actualizado</t>
  </si>
  <si>
    <t>Gestionar la sensibilización sobre conflicto de intereses a contratistas y colaboradores de la Dirección de Gestión Jurídica de Tierras.</t>
  </si>
  <si>
    <t xml:space="preserve">Dirección de Gestión Jurídica de Tierras </t>
  </si>
  <si>
    <t>Número de gestiones</t>
  </si>
  <si>
    <t>Socializar los instrumentos del Sistema Integrado de Gestión del proceso de Seguridad Jurídica sobre la Titularidad de la Tierra y los Territorios a los colaboradores de la Dirección de Gestión Jurídica de Tierras y sus Subdirecciones a cargo.</t>
  </si>
  <si>
    <t>Número de socializaciones</t>
  </si>
  <si>
    <t>Subdirección de Procesos Agrarios y Gestión Jurídica, Subdirección de Seguridad Jurídica</t>
  </si>
  <si>
    <t>Manipulación y/u omisión de la información obtenida en la visita agronómica o estudio preliminar y complementario de títulos  de expedientes de Compra Directa de la DAT para  beneficio propio o de particulares.</t>
  </si>
  <si>
    <t xml:space="preserve">Presencia de intereses particulares o conductas de recibir o solicitar beneficios en la visita agronómica o en el estudio preliminar y complementario de títulos por parte del profesional de Compra Directa de la DAT designado para la revisión </t>
  </si>
  <si>
    <t>Durante el desarrollo de la visita agronómica del predio y en la realización del estudio complementario de títulos</t>
  </si>
  <si>
    <t>Afectación en el logro de indicadores y metas asociadas a compra de predios en actividades misionales</t>
  </si>
  <si>
    <t xml:space="preserve"> 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t>
  </si>
  <si>
    <t>Investigaciones y/o hallazgos presentados por parte de órganos de control</t>
  </si>
  <si>
    <t xml:space="preserve">Presencia de intereses particulares o conductas de recibir o solicitar beneficios por parte de los profesionales asignados para el estudio de predios objeto de materialización del subsidio </t>
  </si>
  <si>
    <t>Afectación en el logro de indicadores y metas asociadas a adquisición de predios en zonas focalizadas</t>
  </si>
  <si>
    <t>Desconocimiento de los requisitos establecidos en los  Procedimientos ACCTI-P-016 Materialización del Subsidio  - Adquisición del predio y ACCTI-P-017  Materialización del subsidio- Implementación del proyecto productivo  por parte del equipo profesional asignado</t>
  </si>
  <si>
    <t>Investigaciones internas (control interno) o externas (por parte de órganos de control)</t>
  </si>
  <si>
    <t xml:space="preserve">Manipulación de la información en las diferentes etapas del procedimiento de Revocatoria Directa de la DAT para beneficio propio y/o de particulares </t>
  </si>
  <si>
    <t>Durante el desarrollo de etapas del procedimiento de Revocatoria Directa, según requisitos establecidos con énfasis en la emisión de la Resolución de decisión de fondo del trámite de Revocatoria</t>
  </si>
  <si>
    <t>Afectación en el logro de indicadores y metas asociadas a Limitación a la Propiedad aprobadas en al SATN</t>
  </si>
  <si>
    <t>Solicitud o aceptación de dádivas por agilizar trámites o proferir decisiones administrativas relacionadas con solicitudes de limitación a la propiedad para beneficio de un particular y/o tercero</t>
  </si>
  <si>
    <t xml:space="preserve">Presencia de intereses particulares o conductas de recibir o solicitar beneficios en la verificación del estudio del caso recibido para limitación de la propiedad por parte del profesional de SATN designado para el trámite </t>
  </si>
  <si>
    <t>Durante  el trámite de la  solicitud de limitación a la propiedad para decidir el sentido de la respuesta frente al cumplimiento de requisitos</t>
  </si>
  <si>
    <t>Detrimento patrimonial o defraudación tanto de los particulares como del Estado</t>
  </si>
  <si>
    <t>Desconocimiento de los requisitos establecidos en el Procedimiento ADMTI-P-006 Limitación a la Propiedad por parte de colaboradores nuevos que ingresan al grupo funcional de LP en la SATN</t>
  </si>
  <si>
    <t>Uso de la  información sobre adjudicación  de baldíos a Entidades de Derecho Público para beneficio particular o de terceros</t>
  </si>
  <si>
    <t xml:space="preserve">Presencia de intereses particulares o conductas de recibir o solicitar beneficios en la adjudicación de terrenos baldíos de la Nación a Entidades de Derecho Público por parte del profesional de SATN designado </t>
  </si>
  <si>
    <t>Durante el  desarrollo del procedimiento con énfasis en la aceptación de la solicitud y en la expedición del acto administrativo de la decisión</t>
  </si>
  <si>
    <t>Afectación en el logro de indicadores y metas asociadas a Entidades de Derecho Público aprobadas en la SATN</t>
  </si>
  <si>
    <t>Desconocimiento de los requisitos establecidos en el Procedimiento de Adjudicación de Baldíos a Entidades de Derecho Público por colaboradores nuevos que ingresan al grupo funcional de EDP en la SATN</t>
  </si>
  <si>
    <t>Dirección de Acceso a Tierras (Profesional de Compra Directa DAT)</t>
  </si>
  <si>
    <t>Asegurar que las visitas agronómica y topográfica del predio cumplan con la información y documentación completa y con las características según los requisitos exigidos</t>
  </si>
  <si>
    <t>Diligenciando el ACCTI-F-007 Forma unificada de visita de caracterización documental</t>
  </si>
  <si>
    <t>Gestionar el ajuste para las desviaciones halladas. De identificarse la necesidad de una nueva visita de validación, realizarla, así como elevar consulta a las entidades del orden nacional y territorial correspondientes.</t>
  </si>
  <si>
    <t>ACCTI-F-007 Forma unificada de visita de caracterización documental</t>
  </si>
  <si>
    <t>Asegurar que la forma ACCTI-F-007-Visita de caracterización del predio, cumpla con la información y documentación completa, vigente y con las características según los requisitos exigidos</t>
  </si>
  <si>
    <t>Revisando que el informe de visita técnica, coincida con el área reportada en títulos</t>
  </si>
  <si>
    <t>Informar al propietario la necesidad de rectificación de cabida (área) y/o linderos, revisando el caso y solicitándole los documentos correspondientes.</t>
  </si>
  <si>
    <t>ACCTI-F-022 Estudio preliminar y complementario de títulos</t>
  </si>
  <si>
    <t>Asegurar que la forma ACCTI-F-022-Estudio preliminar y complementario de títulos, esté debidamente diligenciada, en el aparte de rectificación de cabida (área) y/o linderos y que cumpla con los requisitos.</t>
  </si>
  <si>
    <t>Subdirección de Acceso a Tierras en Zonas Focalizadas  (Profesionales asignados)</t>
  </si>
  <si>
    <t>Verificar la realización del análisis de un predio  objeto de materialización de un Subsidio, que cumpla con  la verificación jurídica , técnico y ambiental.</t>
  </si>
  <si>
    <t xml:space="preserve">Mediante la verificación de cumplimiento de requisitos según procedimiento con  registro de las formas:  ACCTI-F-004 VERIFICACIÓN CONDICIONES DEL PROPIETARIO,  ACCTI-F-005 FORMA ESTUDIO DE TITULOS, ACCTI-F-091 FORMA CRUCE DE INFORMACIÓN GEOGRÁFICA, ACCTI-F-007 FORMA UNIFICADA DE VISITA DE CARACTERIZACION. </t>
  </si>
  <si>
    <t>En caso que el propietario o predio postulado no cumpla con los requisitos para ser habilitado,  corresponderá  al profesional jurídico o técnico (según corresponda) realizar la comunicación oficial informando y solicitando los aspectos susceptibles de corrección que contribuya a la habilitación  para continuar con  el tramite de materialización del subsidio.</t>
  </si>
  <si>
    <t xml:space="preserve">
Verificar  que la implementación del proyecto productivo objeto de materialización de un Subsidio, cumpla con la verificación técnica y financiera.
</t>
  </si>
  <si>
    <t>Mediante la verificación de cumplimiento de requisitos según procedimiento con  registro de las formas:  ACCTI-F-019 Estructuración Participativa de Proyectos Productivos,ACCTI-F-013 Plan de compras,ACCTI-F-014 Acta de Entrega de Bienes y Servicios, ACCTI-F-016 FORMA CONTROL DE SALDOS,ACCTI-F-017 FORMA CIERRE TÉCNICO Y FINANCIERO</t>
  </si>
  <si>
    <t>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t>
  </si>
  <si>
    <t xml:space="preserve">Verificar el cumplimiento de requisitos  técnicos y financieros en la implementación del proyecto productivo para la materialización del subsidio,  mediante la revisión de un expediente en  cada trimestre del año.
</t>
  </si>
  <si>
    <t>Subdirección de Acceso a Tierras por Demanda y Descongestión   (Profesionales asignados)</t>
  </si>
  <si>
    <t xml:space="preserve">Reducir potenciales demoras que se puedan presentar en el desarrollo de la actuación administrativa de la Revocatoria Directa   </t>
  </si>
  <si>
    <t>Se adoptan las medidas correctivas correspondientes elaborando el acto administrativo de corrección de la actuación (Articulo 41 de Ley 1431/2011)</t>
  </si>
  <si>
    <t>ACCTI-F-120-Lista de chequeo de revocatoria Ley 160/19994
ACCTI-F-121-Lista de chequeo de revocatoria Decreto Ley 902/2017 
ACCTI-F-097 Matriz de Revocatoria actualizada</t>
  </si>
  <si>
    <t>Asegurar la comunicación a los intervinientes con relación al trámite de revocatoria directa, suministrando respuesta oportuna, empleando como herramienta el formato ACCTI-F-097 Matriz de Revocatoria Directa</t>
  </si>
  <si>
    <t>Recibida la solicitud de Revocatoria Directa, se registra en el formato ACCTI-F-097 Matriz de Revocatoria Directa, según los campos habilitados</t>
  </si>
  <si>
    <t>Se adoptan las medidas correctivas encaminadas a la actualización de los campos de la matriz, así como la información contenida en ella</t>
  </si>
  <si>
    <t>ACCTI-F-097 Matriz de Revocatoria actualizada</t>
  </si>
  <si>
    <t>Incorporar oportunamente, la solicitud o información de la revocatoria en la forma ACCTI-F-097 Matriz de Revocatoria Directa</t>
  </si>
  <si>
    <t xml:space="preserve">Con los resultados de la validación de la información aportada en la operación del procedimiento se elabora el informe técnico jurídico preliminar para fundamentar la apertura del procedimiento ( Acto Administrativo de Apertura).
 </t>
  </si>
  <si>
    <t>La información faltante será solicitada por el profesional asignado a la dependencia correspondiente, según el  desarrollo de las actuaciones administrativas.</t>
  </si>
  <si>
    <t xml:space="preserve">Un Acta de verificación
Formato  POSPR-F-014 INFORME TÉCNICO JURÍDICO PRELIMINAR.
Resolución de Apertura Trámite Administrativo( notificada).
</t>
  </si>
  <si>
    <t>Verificar, semestralmente, la realización del informe técnico jurídico preliminar, con base en el análisis de la información aportada del procedimiento de un expediente.</t>
  </si>
  <si>
    <t xml:space="preserve">La información faltante será solicitada por el profesional asignado a la dependencia correspondiente, según el  desarrollo de las actuaciones administrativas.
</t>
  </si>
  <si>
    <t>Verificar, semestralmente, la realización del informe técnico jurídico definitivo y la expedición  del Acto Administrativo de cierre, con base en el análisis de la información aportada del procedimiento de un expediente.</t>
  </si>
  <si>
    <t>Subdirección de Administración de Tierras de la Nación  (Profesionales asignados)</t>
  </si>
  <si>
    <t>Verificar que las solicitudes por limitaciones de la propiedad tramitadas cumplan con los requisitos legales</t>
  </si>
  <si>
    <t>Revisando los requisitos normativos vigentes y los contenidos en el ADMTI-I-001 Instructivo de Tipos de Limitación a la Propiedad, para determinar el tipo de tramite de LP  que aplica según documentos aportados.</t>
  </si>
  <si>
    <t>Se requiere a través de oficio al peticionario, la documentación faltante. Transcurrido el mes (desde la recepción efectiva del requerimiento efectuado al peticionario por la ANT) sin que se allegare la documentación solicitada, se producirá el  desistimiento tácito.</t>
  </si>
  <si>
    <t>Comunicaciones de Limitación a la Propiedad con vistos buenos.</t>
  </si>
  <si>
    <t>Registrar en cada decisión de Limitación a la Propiedad proferida, la validación por parte del líder de Limitación o delegado a la Propiedad y el Asesor de la Subdirección de Administración de Tierras de la Nación-SATN.</t>
  </si>
  <si>
    <t>Verificar el cumplimiento del procedimiento de Limitación a la Propiedad según documentos aportados en la solicitud, acorde con requisitos normativos</t>
  </si>
  <si>
    <t>Revisando por parte del Profesional Líder de LP las decisiones administrativas definidas frente a Limitación a la Propiedad, registrando   visto bueno en el trámite  como control previo antes de firma del Subdirector.</t>
  </si>
  <si>
    <t>Se informa al profesional designado y se realiza el ajuste correspondiente para decisión administrativa final sobre limitación a la propiedad</t>
  </si>
  <si>
    <t>Acta de reunión de revisión aleatoria de decisiones sobre Limitación a la Propiedad</t>
  </si>
  <si>
    <t>Garantizar el cumplimiento de lo controles del procedimiento, mediante la revisión cuatrimestral, hecha por el profesional (líder) del grupo funcional,  en dos decisiones administrativas.</t>
  </si>
  <si>
    <t>Verificar el cumplimiento de requisitos jurídicos y técnicos en la revisión inicial efectuada por la SATN.</t>
  </si>
  <si>
    <t>Se envía requerimiento de documentos o aclaraciones a la entidad pública solicitante, cuando en la revisión inicial jurídica y técnica se determina incumplimiento de requisitos.</t>
  </si>
  <si>
    <t>Una vez establecida la necesidad de aclarar o requerir información adicional, se solicita a las entidades públicas correspondientes (Ministerio de ambiente, CAR, Ministerio del interior, ANH, IGAC, Gobernaciones, Alcaldías, entre otras).</t>
  </si>
  <si>
    <t>Realizar la revisión jurídica inicial y técnica de las solicitudes de adjudicación de baldíos a Entidades de Derecho Público-EDP, recibidos en la Subdirección de Administración de Tierras de la Nación-SATN.</t>
  </si>
  <si>
    <t>Verificar el cumplimiento de requisitos jurídicos y técnicos en la revisión inicial efectuada por la SATN</t>
  </si>
  <si>
    <t>Mediante el diligenciamiento del ACCTI-F-034 Forma Comunicación Requerimiento a Entidades de Derecho Público</t>
  </si>
  <si>
    <t>Se realiza comunicación de requerimiento a Entidades de Derecho Público solicitando la información correspondiente.</t>
  </si>
  <si>
    <t>ACCTI-F-032  Matriz de seguimiento de solicitudes de EDP</t>
  </si>
  <si>
    <t>Actualizar la matriz de seguimiento de solicitudes de Entidades de Derecho Público-EDP, según trámites adelantados.</t>
  </si>
  <si>
    <t>Expediente de Compra Directa, con forma ACCTI-F-007 Forma unificada de visita de caracterización documental, diligenciado</t>
  </si>
  <si>
    <t>Expediente de Compra Directa, con forma ACCTI-F-022 Estudio preliminar y complementario de títulos, diligenciado en el aparte de rectificación de cabida (área) y/o linderos</t>
  </si>
  <si>
    <t>Expediente con  verificación técnica y financiera en la implementación del proyecto productivo objeto de materialización del subsidio</t>
  </si>
  <si>
    <t>Registro adecuado de lista de chequeo en procesos de revocatoria y/o matriz de revocatoria</t>
  </si>
  <si>
    <t>Formato ACCTI-F-097 Matriz de Revocatoria Directa, actualizado</t>
  </si>
  <si>
    <t>Comunicaciones emitidas a usuarios de LP</t>
  </si>
  <si>
    <t xml:space="preserve">Cumplimiento de controles del procedimiento de  LP </t>
  </si>
  <si>
    <t>Matriz de seguimiento de solicitudes de Adjudicación de Baldíos a EDP actualizada</t>
  </si>
  <si>
    <t>Realizar capacitación sobre PAAC a profesionales de Compra Directa de la DAT</t>
  </si>
  <si>
    <t>Dirección de Acceso a Tierras (Profesional de enlace)</t>
  </si>
  <si>
    <t>Cobertura de colaboradores de Compra Directa DAT capacitados en PAAC</t>
  </si>
  <si>
    <t>Realizar capacitación sobre PAAC a profesionales del grupo funcional de subsidios en  Zonas Focalizadas de la DAT</t>
  </si>
  <si>
    <t>Cobertura de colaboradores de SATZF capacitados en PAAC</t>
  </si>
  <si>
    <t>Capacitar a los profesionales de SATZF en los procedimientos ACCTI-P-016 MATERIALIZACIÓN DEL SUBSIDIO - ADQUISICIÓN DEL PREDIO- ACCTI-P-017 MATERIALIZACIÓN DEL SUBSIDIO - APOYO PARA CUBRIR LOS
REQUERIMIENTOS FINANCIEROS DE LA IMPLEMENTACIÓN DEL PROYECTO
PRODUCTIVO.</t>
  </si>
  <si>
    <t>Subdirección de Acceso a Tierras por Zonas Focalizadas (Profesionales  encargados de los grupos adquisición y Proyecto Productivo)</t>
  </si>
  <si>
    <t>Cobertura de colaboradores capacitados en el procedimiento</t>
  </si>
  <si>
    <t>Realizar capacitación sobre PAAC a profesionales de Revocatoria Directa de la SATDD</t>
  </si>
  <si>
    <t>Cobertura de colaboradores de Revocatoria Directa de la  SATDD capacitados en PAAC</t>
  </si>
  <si>
    <t>SATDD (Profesional encargado del Grupo Funcional de Revocatoria Directa)</t>
  </si>
  <si>
    <t>Cobertura de colaboradores de Revocatoria Directa de la SATDD capacitados en el procedimiento</t>
  </si>
  <si>
    <t>Cobertura de colaboradores capacitados en PAAC</t>
  </si>
  <si>
    <t>SATZF (Profesional encargado del Grupo Funcional de Barrido predial)</t>
  </si>
  <si>
    <t>Realizar capacitación sobre PAAC y riesgos de corrupción a profesionales de Limitaciones a la Propiedad de la SATN.</t>
  </si>
  <si>
    <t>Cobertura de colaboradores de Limitación a la Propiedad de la  DAT capacitados en PAAC</t>
  </si>
  <si>
    <t>Capacitar a los colaboradores de LP sobre el ADMTI-P-006 procedimiento de Limitación a la Propiedad e ADMTI-I-001 Instructivo de Tipos de limitación a la Propiedad.</t>
  </si>
  <si>
    <t>SATN (Profesional encargado del Grupo Funcional de Limitación a la Propiedad)</t>
  </si>
  <si>
    <t>Cobertura de colaboradores de LP  capacitados en el procedimiento</t>
  </si>
  <si>
    <t>Realizar capacitación sobre PAAC a profesionales de Entidades de Derecho Público de la SATN.</t>
  </si>
  <si>
    <t>Colaboradores de EDP de la SATN capacitados en PAAC</t>
  </si>
  <si>
    <t>Capacitar a los colaboradores de EDP sobre el ACCTI-P-001 procedimiento de adjudicación de baldíos a EDP</t>
  </si>
  <si>
    <t>SATN (Profesional encargado del Grupo Funcional de EDP)</t>
  </si>
  <si>
    <t>Colaboradores de EDP de la SATN capacitados en el procedimiento</t>
  </si>
  <si>
    <t>Adquisición de predios con enfoque diferencial étnico sin pleno cumplimiento de requisitos o por fuera de las necesidades y prioridades establecidos por la ANT, para beneficio de particulares</t>
  </si>
  <si>
    <t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t>
  </si>
  <si>
    <t>En la verificación de requisitos.</t>
  </si>
  <si>
    <t>Detrimento patrimonial debido al abuso indebido de los recursos de la entidad.</t>
  </si>
  <si>
    <t>Debilidades en el seguimiento y aplicación de los controles establecidos en el procedimiento.</t>
  </si>
  <si>
    <t>Demanda y sanciones judiciales.</t>
  </si>
  <si>
    <t>Desviación de recursos en el desarrollo del proceso de la iniciativa Comunitaria con enfoque diferencial étnico para beneficio de un contratista o funcionario o un tercero.</t>
  </si>
  <si>
    <t>Omisión de la construcción participativa de la iniciativa comunitaria</t>
  </si>
  <si>
    <t xml:space="preserve">En la formulación y ejecución de la iniciativa comunitaria. </t>
  </si>
  <si>
    <t>Vulneración en derechos colectivos de comunidades.</t>
  </si>
  <si>
    <t>Intervención de un tercero en la construcción de la iniciativa comunitaria.</t>
  </si>
  <si>
    <t xml:space="preserve">Detrimento patrimonial  </t>
  </si>
  <si>
    <t>Aplicación del manual de criterios de priorización para la atención de solicitudes de comunidades étnicas con intereses particulares.</t>
  </si>
  <si>
    <t xml:space="preserve">En cualquier etapa de la ejecución del procedimiento asignado a los diferentes Equipos de formalización por parte de la Subdirección y Dirección de Asuntos Étnicos. </t>
  </si>
  <si>
    <t>Inequidad por no atención a las solicitudes presentadas por comunidades Étnicas</t>
  </si>
  <si>
    <t>Favorecimiento en la atención de solicitudes de formalización de territorios colectivos a comunidades étnicas específicas por parte de la Subdirección de Asuntos Étnicos, desconociendo el principio de equidad.</t>
  </si>
  <si>
    <t>Desconocimiento intencional por parte del encargado del trámite de la fecha de presentación de las solicitudes para favorecimiento a un tercero con fines particulares inobservando los criterios de priorización y ponderación.</t>
  </si>
  <si>
    <t>En el momento de recepción de la solicitud del procedimiento de formalización.</t>
  </si>
  <si>
    <t xml:space="preserve">Servidor público encargado en el Equipo de Adquisición de Predios </t>
  </si>
  <si>
    <t>Según programación cada vez que se les asigne una oferta voluntaria para adquirir un predio</t>
  </si>
  <si>
    <t>Verificar que la información y documentación de la oferta este completa y con todos los requisitos y documentos exigidos.</t>
  </si>
  <si>
    <t>de acuerdo con lo establecido en la FORMA ACCTI-F-021-FORMA OFERTA VOLUNTARIA DE PREDIOS.</t>
  </si>
  <si>
    <t>Si el responsable de presentar la oferta no diligencia la forma de manera adecuada no se debe continuar el proceso hasta que se subsane la situación.</t>
  </si>
  <si>
    <t>Formato de oferta voluntaria de predios debidamente diligenciada con los anexos.</t>
  </si>
  <si>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t>
  </si>
  <si>
    <t>El Equipo técnico de iniciativas comunitarias de la Dirección de Asuntos Étnicos.</t>
  </si>
  <si>
    <t>Siempre que haya un proceso de priorización de iniciativa comunitaria</t>
  </si>
  <si>
    <t>Realizar el proceso de socialización y formulación participativa de la Iniciativa de acuerdo a lo establecido en la guía operativa para la implementación de iniciativas comunitarias.</t>
  </si>
  <si>
    <t>Las evidencias se registrarán en el acta denominada "Acta de socialización y formulación participativa de la IC"</t>
  </si>
  <si>
    <t xml:space="preserve">
El equipo técnico de Iniciativas Comunitarias de la DAE siempre que sea priorizada una solicitud de iniciativa deberá programar con la comunidad una reunión de socialización y formulación participativa de la iniciativa de acuerdo a lo establecido en la guía operativa para la implementación de iniciativas comunitarias. Los resultados obtenidos se dejarán plasmados en el acta de reunión denominada "Acta de socialización y formulación participativa de la IC", y se deberá anexar el listado de asistencia de los participantes</t>
  </si>
  <si>
    <t>Siempre que sea cofinanciada una iniciativa comunitaria por la ANT</t>
  </si>
  <si>
    <t>Reportar al líder del Equipo de Iniciativas Comunitarias para analizar la pertinencia de dar traslado a la Oficina del Inspector de la gestión de Tierras.</t>
  </si>
  <si>
    <t>Se debe anexar el cuadro de criterios habilitantes para ser proveedor, cuadro comparativo de cotizaciones y el cuadro de criterios de evaluación de proveedores, con las respectivas firmas.</t>
  </si>
  <si>
    <t>El representante legal de la comunidad beneficiada, las familias beneficiadas y el profesional del equipo técnico de Iniciativas Comunitarias deben realizar una selección objetiva y transparente de los proveedores, para garantizar la correcta ejecución de la Iniciativa Comunitaria de acuerdo con lo establecido en la guía operativa.
Se deberá dejar constancia de los resultados obtenidos en el acta denominada “Selección de la mejor alternativa de gasto (evaluación de cotizaciones y selección de proveedores)” y se deberá anexar el cuadro de criterios habilitantes para ser proveedor, cuadro comparativo de cotizaciones y el cuadro de criterios de evaluación de proveedores, con las respectivas firmas.</t>
  </si>
  <si>
    <t>Equipo de la Subdirección de Asuntos Étnicos</t>
  </si>
  <si>
    <t xml:space="preserve">Por cada procedimiento de formalización para comunidades étnicas, deben tener un seguimiento mensual dadas las etapas administrativas y jurídicas de dichos procedimientos. </t>
  </si>
  <si>
    <t>Garantizar la transparencia en la ejecución de los distintos procedimientos de formalización.</t>
  </si>
  <si>
    <t>A través de la actualización y remisión del Plan de Atención por el medio indicado a los responsables del seguimiento en la Dirección de Asuntos Étnicos.</t>
  </si>
  <si>
    <t>Se escala la situación evidenciada a la Subdirección de Asuntos Étnicos.</t>
  </si>
  <si>
    <t>Matriz de seguimiento de la ejecución del Plan de Atención para comunidades étnicas.</t>
  </si>
  <si>
    <t>Realizar control mediante matriz de seguimiento a los procedimientos de formalización para comunidades étnicas (Indígenas y Negras).</t>
  </si>
  <si>
    <t>Reunión mensual entre la Subdirección de Asuntos Étnicos y su Equipo de Planeación junto con el Equipo del procedimiento de formalización a revisar.</t>
  </si>
  <si>
    <t>Se da traslado al Director de Asuntos Étnicos para que tome las medidas pertinentes.</t>
  </si>
  <si>
    <t>Acta de revisión de seguimiento a los diferentes procedimientos de formalización, con el respectivo soporte de asistencia.</t>
  </si>
  <si>
    <t>(No. De ofertas completas recibidas en el equipo de compra de predios en el mes/No. De ofertas recibidas en el mes)*100</t>
  </si>
  <si>
    <t>(No. De Actas de socialización y formulación participativa de la IC con firma / No. De Iniciativas priorizadas) x 100.</t>
  </si>
  <si>
    <t>(No. De actas de selección de la mejor alternativa de gasto (evaluación de cotizaciones y selección de proveedores) / El total de iniciativas cofinanciadas) x 100.</t>
  </si>
  <si>
    <t>No. De procedimientos gestionados mensualmente / Total de proyectados para atender en la matriz del Plan de Atención vigencia 2023.</t>
  </si>
  <si>
    <t>No. De actas de revisión llevadas a cabo/No. De actas programadas vigencia 2023.</t>
  </si>
  <si>
    <t>Capacitar a los integrantes del Equipo de Adquisición de Predios el procedimiento de compra de predios y mejoras para comunidades étnicas.</t>
  </si>
  <si>
    <t xml:space="preserve">Encargado del Equipo de Adquisición de Predios </t>
  </si>
  <si>
    <t>(Número de capacitaciones del procedimiento / Número de capacitaciones  programadas) x 100</t>
  </si>
  <si>
    <t xml:space="preserve">Socializar al Grupo Técnico de Iniciativas Comunitarias los protocolos de implementación de las iniciativas comunitarias ( Instructivos, Guías y Formatos). </t>
  </si>
  <si>
    <t>El Equipo técnico de iniciativas comunitarias de la Dirección de Asuntos Étnicos</t>
  </si>
  <si>
    <t>(Número de socializaciones de la guía operativa al equipo técnico / Número de socializaciones al equipo técnico de iniciativas comunitarias programadas) x 100</t>
  </si>
  <si>
    <t>Cada tres meses el profesional del equipo técnico de Iniciativas Comunitarias deberá solicitar al representante legal de la comunidad beneficiada con la IC, los extractos bancarios de la cuenta de manejo controlado con segunda firma autorizada, donde se evidencien los movimientos financieros y el saldo disponible a la fecha.</t>
  </si>
  <si>
    <t>(No. De extractos bancarios / El total de iniciativas en la etapa de implementación) x 100.</t>
  </si>
  <si>
    <t>Realizar capacitación de funcionarios y contratistas sobre normativas legales que soportan los procesos y procedimientos de formalización de territorios colectivos a favor de comunidades étnicas; sobre la política institucional.</t>
  </si>
  <si>
    <t>Equipo de Subdirección de Asuntos Étnicos</t>
  </si>
  <si>
    <t>Número de socializaciones realizadas/Número de socializaciones programadas</t>
  </si>
  <si>
    <t>Solicitud y/o aceptación de dádivas por agilizar trámites o proferir decisiones administrativas en beneficio de un particular y/o tercero para la adjudicación de bienes</t>
  </si>
  <si>
    <t>1. Falta de estrategias para potencializar la cultura de legalidad, transparencia y sentido de pertenencia</t>
  </si>
  <si>
    <t>En el desarrollo de las fases administrativas</t>
  </si>
  <si>
    <t>Ofrecer en la UGT promesa de éxito en la realización o priorización de un trámite a cambio de un beneficio personal</t>
  </si>
  <si>
    <t>En cualquiera de las fases del procedimiento de limitación de propiedad</t>
  </si>
  <si>
    <t>2. Presiones por las partes interesadas</t>
  </si>
  <si>
    <t>Líderes UGT</t>
  </si>
  <si>
    <t>Según programación</t>
  </si>
  <si>
    <t>El sistema no permite registrar un FISO repetido, ya que la numeración es única</t>
  </si>
  <si>
    <t>Listado de FISOS diligenciados</t>
  </si>
  <si>
    <t>Sensibilizar a los equipos de trabajo en las sanciones que se incurren por hacer parte de situaciones de corrupción</t>
  </si>
  <si>
    <t>Al observarse una materialización del riesgo de corrupción al recibir o solicitar dádivas por agilizar, omitir o dilatar un proceso, se debe informar de forma inmediata a la Oficina del Inspector de Tierras</t>
  </si>
  <si>
    <t>En caso de confirmar que un funcionario o contratista está involucrado, se deben tomar las acciones sancionatorias respectivas</t>
  </si>
  <si>
    <t>Listas de asistencia y/o actas de reunión</t>
  </si>
  <si>
    <t>Jornada de capacitación a los colaboradores de las Unidades de Gestión Territorial, con el fin de que conozcan las sanciones a las cuales son merecedores en caso de incurrir en actos de corrupción</t>
  </si>
  <si>
    <t>asignado</t>
  </si>
  <si>
    <t>adecuado</t>
  </si>
  <si>
    <t>oportuna</t>
  </si>
  <si>
    <t>prevenir</t>
  </si>
  <si>
    <t>confiable</t>
  </si>
  <si>
    <t>se investigan oportunamente</t>
  </si>
  <si>
    <t>completa</t>
  </si>
  <si>
    <t>Validaciones FISO realizadas / Número de FISOS realizados</t>
  </si>
  <si>
    <t>Capacitar a los colaboradores de las UGT en el manejo de presiones indebidas</t>
  </si>
  <si>
    <t>Jornadas de capacitación realizadas</t>
  </si>
  <si>
    <t>Manipulación de la información durante la visita técnica, levantamientos topográficos en campo y procesamiento de la información en oficina, ante una posible afectación de la cabida y linderos a los predios solicitados por el área misional, para beneficios particulares.</t>
  </si>
  <si>
    <t>* Afectación en el desarrollo de las actividades misionales.
* Investigaciones por parte de órganos de control.
* Afectación de credibilidad e imagen institucional
* Detrimento patrimonial</t>
  </si>
  <si>
    <t>Asesor de la Dirección General para asuntos de geografía y topografía</t>
  </si>
  <si>
    <t xml:space="preserve">cada vez que se recibe una solicitud </t>
  </si>
  <si>
    <t xml:space="preserve">Matriz control de Calidad </t>
  </si>
  <si>
    <t>El Asesor de la Dirección General para asuntos de geografía y topografía (Director de Área) y/o El profesional delegado por el asesor quien se encargará de consolidar la información de Cruce de información geográfica GINFO-F-007, levantamiento topográfico (soportes), Redacción Técnica de Linderos GINFO-F-009 y planos cada vez que sea requerido por el área misional.
El profesional designado por el Asesor tendrá la responsabilidad de verificar y revisar el procedimiento realizado en campo por medio de la validación de evidencias de los formatos, datos de campo y del proceso de oficina con relación en la construcción de los linderos para la definición de la cabida.
El control de calidad se realiza según procedimiento GINFO-P-007 (ITEM 10) "Revisión de los productos generados, bajo las especificaciones de las guías y formatos oficiales adoptados por la Agencia". En el caso de determinar una No conformidad en el producto, se reporta al profesional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t>
  </si>
  <si>
    <t>Número de solicitudes técnicas en Matriz control de calidad / Número total de solicitudes técnicas allegados</t>
  </si>
  <si>
    <t xml:space="preserve">Realizar capacitaciones en los procedimientos y especificaciones técnicas de topografía </t>
  </si>
  <si>
    <t>Dirección General
 ( Geografía y Topografía)</t>
  </si>
  <si>
    <t>Numero de charlas y capacitaciones Realizadas  / Numero de charlas y capacitaciones programadas
* Evidencia en las actas de asistencia a reuniones</t>
  </si>
  <si>
    <t xml:space="preserve">Emitir conceptos y viabilidades jurídicas para favorecer intereses propios o de terceros </t>
  </si>
  <si>
    <t xml:space="preserve">Dadivas y coimas </t>
  </si>
  <si>
    <t xml:space="preserve">En el trámite de formulación de conceptos o viabilidades jurídicas </t>
  </si>
  <si>
    <t xml:space="preserve">Expedición de actos administrativos contrarios a la normatividad vigente </t>
  </si>
  <si>
    <t xml:space="preserve">Pérdida de credibilidad y confianza institucional </t>
  </si>
  <si>
    <t xml:space="preserve">Aplicación discrecional de las normas para favorecer intereses de terceros </t>
  </si>
  <si>
    <t xml:space="preserve">Desconocimiento de las normas que rigen el actuar de la Entidad </t>
  </si>
  <si>
    <t xml:space="preserve">En la formulación de conceptos o viabilidades jurídicas </t>
  </si>
  <si>
    <t xml:space="preserve">Investigaciones y Sanciones </t>
  </si>
  <si>
    <t xml:space="preserve">Beneficio a particulares al determinar los criterios aplicar y desconocimiento de la Política de Prevención del Daño Antijurídico </t>
  </si>
  <si>
    <t xml:space="preserve">Detrimento Patrimonial y Pérdida de la credibilidad institucional </t>
  </si>
  <si>
    <t>Beneficios particular del colaborador.</t>
  </si>
  <si>
    <t xml:space="preserve">En el desarrollo del procedimiento cobro coactivo </t>
  </si>
  <si>
    <t>Investigaciones y Sanciones.</t>
  </si>
  <si>
    <t>No dar trámite a procesos de cobro coactivo y presiones indebidas</t>
  </si>
  <si>
    <t xml:space="preserve">Detrimento patrimonial  y Pérdida de credibilidad institucional </t>
  </si>
  <si>
    <t>Orientar la defensa jurídica de la ANT o algunas de sus actuaciones  en perjuicio de sus intereses para favorecer a un tercero.</t>
  </si>
  <si>
    <t>Beneficios particulares del colaborador.</t>
  </si>
  <si>
    <t>Dilatar o no ejecutar las acciones de cobro coactivo para favorecer intereses propios o de terceros</t>
  </si>
  <si>
    <t>Presiones  indebidas.</t>
  </si>
  <si>
    <t>Orientar la defensa jurídica de la ANT o algunas de sus actuaciones en perjuicios de sus intereses para favorecer a un tercero.</t>
  </si>
  <si>
    <t>Trazabilidad en el sistema de gestión  documental ORFEO, donde se evidencia la solicitud original, sus anexos y, finalmente, documentos aprobado y suscrito  por el Jefe de Oficina Jurídica.</t>
  </si>
  <si>
    <t>Trazabilidad en el sistema de gestión  documental ORFEO, donde se evidencia la solicitud original, sus anexos y, finalmente, documentos aprobado y suscrito  por el Jefe de Oficina Jurídica</t>
  </si>
  <si>
    <t>Grupo de Representación Judicial - Líder</t>
  </si>
  <si>
    <t xml:space="preserve">Cada vez que se recibe una solicitud para iniciar el procedimiento de cobro coactivo, deberá establecer el término al servidor público / colaborador para entregar el proyecto tramitado. </t>
  </si>
  <si>
    <t xml:space="preserve">El líder del Grupo de Representación Judicial, previo visto bueno al proyecto de cobro coactivo, verificará el mismo, determinando así la procedencia o no de este. </t>
  </si>
  <si>
    <t xml:space="preserve">El líder del Grupo de Representación Judicial solicitará a quien proyecto el procedimiento de cobro coactivo, la solicitud que dio origen al mismo, así como los demás documentos que presten mérito ejecutivo. </t>
  </si>
  <si>
    <t xml:space="preserve">Supervisión del procedimiento de cobro coactivo por parte del líder del Grupo de Representación Judicial, quien solicitará a quien proyecte el proceso de cobro coactivo, la solicitud que dio origen al mismo, así como los demás documentos del expediente. </t>
  </si>
  <si>
    <t>Cada vez que la Agencia Nacional de Tierras sea notificada de una demanda, deberá establecer un término al  servidor público / colaborador para entregar el proyecto de la contestación.</t>
  </si>
  <si>
    <t>El líder del Grupo de Representación Judicial previo visto bueno al proyecto de contestación de la demanda,  verificará el mismo, determinando así la procedencia  o no de ésta.</t>
  </si>
  <si>
    <t xml:space="preserve">Supervisión de las respuestas de demanda por parte del líder del Grupo de Representación Judicial, quien solicitará a quien proyecte la contestación de la demanda, la solicitud que dio origen a esta. </t>
  </si>
  <si>
    <t>Implementación y aplicación de la Política de Prevención del Daño Antijurídico para vigencia 2022</t>
  </si>
  <si>
    <t xml:space="preserve">Líder del Grupo de Conceptos/ Jefe de Oficina Jurídica </t>
  </si>
  <si>
    <t xml:space="preserve">Estrategia de Prevención del Daño Antijurídico implementada y aplicada </t>
  </si>
  <si>
    <t xml:space="preserve">Actualización y publicación del Normograma </t>
  </si>
  <si>
    <t xml:space="preserve">Líder del Grupo de Conceptos / Jefe de Oficina Jurídica </t>
  </si>
  <si>
    <t xml:space="preserve">Versiones del Normograma Publicado en la Página Web de la Entidad </t>
  </si>
  <si>
    <t xml:space="preserve">Aplicación del Manual de Cobro Coactivo </t>
  </si>
  <si>
    <t xml:space="preserve">Líder del Grupo de Representación Judicial / Jefe de Oficina Jurídica </t>
  </si>
  <si>
    <t>Manual de Cobro Coactivo implementado.</t>
  </si>
  <si>
    <t xml:space="preserve">Realización de sesiones del Comité de Conciliación de la Entidad </t>
  </si>
  <si>
    <t xml:space="preserve">Actas de Comité de Conciliación debidamente celebradas </t>
  </si>
  <si>
    <t>Modificar, alterar u omitir información relevante en los informes emitidos por la Oficina de Control Interno a fin de beneficiar a terceros</t>
  </si>
  <si>
    <t xml:space="preserve">Falencias en los lineamientos para ejecutar los ejercicio de auditoría y evaluación independiente </t>
  </si>
  <si>
    <t>En la ejecución de las actividades establecidas en el plan  anual de auditoría vigente</t>
  </si>
  <si>
    <t>Pérdida de credibilidad de la Oficina de Control Interno</t>
  </si>
  <si>
    <t>Falta de ética de los auditores internos.</t>
  </si>
  <si>
    <t>Exposición a sanciones e investigaciones disciplinarias, penales, fiscales y favorecimiento o perjuicios a terceros</t>
  </si>
  <si>
    <t>Identificar las necesidades de actualización de los lineamientos establecidos para la auditoría y la evaluación independiente.</t>
  </si>
  <si>
    <t>Determinar cuáles son los documentos que requieren actualización frente a la normatividad vigente aplicable para el ejercicio de la auditoría y la evaluación independiente</t>
  </si>
  <si>
    <t>Se aplica el conducto regular establecido para las Oficina de Control en cuando a posibles hechos de corrupción</t>
  </si>
  <si>
    <t>Documentos actualizados en el Sistema Integrado de Gestión</t>
  </si>
  <si>
    <t>Documentos de lineamientos de auditoría y evaluación independiente, actualizados según necesidad</t>
  </si>
  <si>
    <t>Fortalecer las competencias de los auditores</t>
  </si>
  <si>
    <t>Socializando el código de ética del auditor</t>
  </si>
  <si>
    <t>Listado de asistencia a socialización</t>
  </si>
  <si>
    <t>Socializaciones del código de ética del auditor</t>
  </si>
  <si>
    <t>Jefe de la Oficina de Control Interno</t>
  </si>
  <si>
    <t>Documentos identificados y actualizados en el Sistema Integrado de Gestión</t>
  </si>
  <si>
    <t xml:space="preserve">Verificar la correcta y oportuna publicación en la página web de los documentos generados por la Oficina de Control Interno </t>
  </si>
  <si>
    <t>Relación de ejercicios verificados y ajustados, según actividades del plan anual de auditoría</t>
  </si>
  <si>
    <t>Realizar monitoreo a las actividades ejecutadas en cuanto a la disposición de la información  en la carpeta compartida de la Oficina de Control Interno y el expediente documental.</t>
  </si>
  <si>
    <t>DEST-COR-1</t>
  </si>
  <si>
    <t>DEST-COR-C.1.1</t>
  </si>
  <si>
    <t>Planes aprobados / planes programados</t>
  </si>
  <si>
    <t>DEST-COR-P.1.1</t>
  </si>
  <si>
    <t>DEST-COR-P.1.2</t>
  </si>
  <si>
    <t>Número de documentos evaluados / Número de documentos recibidos</t>
  </si>
  <si>
    <t>INTI-COR-1</t>
  </si>
  <si>
    <t>INTI-COR-C.1.1</t>
  </si>
  <si>
    <t>INTI-COR-P.1.1</t>
  </si>
  <si>
    <t>INTI-COR-2</t>
  </si>
  <si>
    <t>INTI-COR-C.2.1</t>
  </si>
  <si>
    <t>INTI-COR-P.2.1</t>
  </si>
  <si>
    <t>GEMA-COR-1</t>
  </si>
  <si>
    <t>GEMA-COR-C.1.1</t>
  </si>
  <si>
    <t>GEMA-COR-P.1.1</t>
  </si>
  <si>
    <t>GEMA-COR-C.2.1</t>
  </si>
  <si>
    <t>GEMA-COR-C.2.2</t>
  </si>
  <si>
    <t>GEMA-COR-P.2.1</t>
  </si>
  <si>
    <t>POSPPR-COR-1</t>
  </si>
  <si>
    <t>GEMA-COR-2</t>
  </si>
  <si>
    <t>POSPPR-COR-C.1.1</t>
  </si>
  <si>
    <t>POSPPR-COR-C.1.2</t>
  </si>
  <si>
    <t>POSPPR-COR-P.1.1</t>
  </si>
  <si>
    <t>POSPPR-COR-P.1.2</t>
  </si>
  <si>
    <t>POSPPR-COR-2</t>
  </si>
  <si>
    <t>POSPPR-COR-C.2.1</t>
  </si>
  <si>
    <t>POSPPR-COR-P.2.1</t>
  </si>
  <si>
    <t>POSPPR-COR-3</t>
  </si>
  <si>
    <t>POSPPR-COR-C.3.1</t>
  </si>
  <si>
    <t>POSPPR-COR-P.3.1</t>
  </si>
  <si>
    <t>POSPPR-COR-4</t>
  </si>
  <si>
    <t>POSPPR-COR-C.4.1</t>
  </si>
  <si>
    <t>POSPPR-COR-P.4.1</t>
  </si>
  <si>
    <t>SEJUT-COR-1</t>
  </si>
  <si>
    <t>SEJUT-COR-C.1.1</t>
  </si>
  <si>
    <t>SEJUT-COR-P.1.1</t>
  </si>
  <si>
    <t>SEJUT-COR-P.1.2</t>
  </si>
  <si>
    <t>SEJUT-COR-P.1.3</t>
  </si>
  <si>
    <t>SEJUT-COR-2</t>
  </si>
  <si>
    <t>SEJUT-COR-C.2.1</t>
  </si>
  <si>
    <t>SEJUT-COR-P.2.1</t>
  </si>
  <si>
    <t>ACCTI-COR-1</t>
  </si>
  <si>
    <t>ACCTI-COR-C.1.1</t>
  </si>
  <si>
    <t>ACCTI-COR-C.1.2</t>
  </si>
  <si>
    <t>ACCTI-COR-P.1.1</t>
  </si>
  <si>
    <t>ACCTI-COR-P.1.2</t>
  </si>
  <si>
    <t>ACCTI-COR-2</t>
  </si>
  <si>
    <t>ACCTI-COR-C.2.1</t>
  </si>
  <si>
    <t>ACCTI-COR-C.2.2</t>
  </si>
  <si>
    <t>ACCTI-COR-P.2.1</t>
  </si>
  <si>
    <t>ACCTI-COR-P.2.2</t>
  </si>
  <si>
    <t>ACCTI-COR-3</t>
  </si>
  <si>
    <t>ACCTI-COR-C.3.1</t>
  </si>
  <si>
    <t>ACCTI-COR-C.3.3</t>
  </si>
  <si>
    <t>ACCTI-COR-P.3.1</t>
  </si>
  <si>
    <t>ACCTI-COR-P.3.2</t>
  </si>
  <si>
    <t>ACCTI-COR-4</t>
  </si>
  <si>
    <t>ACCTI-COR-C.4.1</t>
  </si>
  <si>
    <t>ACCTI-COR-C.4.2</t>
  </si>
  <si>
    <t>ACCTI-COR-P.4.1</t>
  </si>
  <si>
    <t>ACCTI-COR-P.4.2</t>
  </si>
  <si>
    <t>ACCTI-COR-5</t>
  </si>
  <si>
    <t>ACCTI-COR-C.5.1</t>
  </si>
  <si>
    <t>ACCTI-COR-P.5.1</t>
  </si>
  <si>
    <t>ACCTI-COR-6</t>
  </si>
  <si>
    <t>ACCTI-COR-C.6.1</t>
  </si>
  <si>
    <t>ACCTI-COR-C.6.2</t>
  </si>
  <si>
    <t>ACCTI-COR-P.6.1</t>
  </si>
  <si>
    <t>ACCTI-COR-P.6.2</t>
  </si>
  <si>
    <t>ACCTI-COR-7</t>
  </si>
  <si>
    <t>ACCTI-COR-C.7.1</t>
  </si>
  <si>
    <t>ACCTI-COR-P.7.1</t>
  </si>
  <si>
    <t>ACCTI-COR-8</t>
  </si>
  <si>
    <t>SIN ACTIVIDADES PREVENTIVAS PROPUESTAS</t>
  </si>
  <si>
    <t>ACCTI-COR-C.8.1</t>
  </si>
  <si>
    <t>ACCTI-COR-9</t>
  </si>
  <si>
    <t>ACCTI-COR-C.9.1</t>
  </si>
  <si>
    <t>ACCTI-COR-P.9.1</t>
  </si>
  <si>
    <t>ADMTI-COR-1</t>
  </si>
  <si>
    <t>ADMTI-COR-C.1.1</t>
  </si>
  <si>
    <t>ADMTI-COR-C.1.2</t>
  </si>
  <si>
    <t>ADMTI-COR-P.1.1</t>
  </si>
  <si>
    <t>ADMTI-COR-P.1.2</t>
  </si>
  <si>
    <t>ADMTI-COR-2</t>
  </si>
  <si>
    <t>ADMTI-COR-C.2.1</t>
  </si>
  <si>
    <t>ADMTI-COR-C.2.2</t>
  </si>
  <si>
    <t>ADMTI-COR-P.2.1</t>
  </si>
  <si>
    <t>ADMTI-COR-P.2.2</t>
  </si>
  <si>
    <t>ADMTI-COR-3</t>
  </si>
  <si>
    <t>ADMTI-COR-C.3.1</t>
  </si>
  <si>
    <t>ADMTI-COR-P.3.1</t>
  </si>
  <si>
    <t>GINFO-COR-1</t>
  </si>
  <si>
    <t>GINFO-COR-C.1.1</t>
  </si>
  <si>
    <t>GINFO-COR-P.1.1</t>
  </si>
  <si>
    <t>GTHU-COR-1</t>
  </si>
  <si>
    <t>GTHU-COR-2</t>
  </si>
  <si>
    <t>GTHU-COR-C.1.1</t>
  </si>
  <si>
    <t>GTHU-COR-P.1.1</t>
  </si>
  <si>
    <t>GTHU-COR-C.2.1</t>
  </si>
  <si>
    <t>GTHU-COR-P.2.1</t>
  </si>
  <si>
    <t>APJUR-COR-1</t>
  </si>
  <si>
    <t>APJUR-COR-2</t>
  </si>
  <si>
    <t>APJUR-COR-3</t>
  </si>
  <si>
    <t>APJUR-COR-4</t>
  </si>
  <si>
    <t>Número de conceptos y viabilidades supervisados / Número de conceptos y viabilidades emitidos</t>
  </si>
  <si>
    <t>APJUR-COR-C.1.1</t>
  </si>
  <si>
    <t>APJUR-COR-P.1.1</t>
  </si>
  <si>
    <t>APJUR-COR-C.2.1</t>
  </si>
  <si>
    <t>APJUR-COR-P.2.1</t>
  </si>
  <si>
    <t>Número de procesos de cobros coactivos supervisados / Número de procesos de cobros coactivos ejecutados</t>
  </si>
  <si>
    <t>APJUR-COR-C.3.1</t>
  </si>
  <si>
    <t>APJUR-COR-P.3.1</t>
  </si>
  <si>
    <t>Número de respuestas a las demandas supervisadas / Número de respuestas a las demandas notificadas</t>
  </si>
  <si>
    <t>APJUR-COR-C.4.1</t>
  </si>
  <si>
    <t>APJUR-COR-P.4.1</t>
  </si>
  <si>
    <t>ADQBS-COR-1</t>
  </si>
  <si>
    <t>ADQBS-COR-2</t>
  </si>
  <si>
    <t>ADQBS-COR-C.1.1</t>
  </si>
  <si>
    <t>ADQBS-COR-C.1.2</t>
  </si>
  <si>
    <t>ADQBS-COR-P.1.1</t>
  </si>
  <si>
    <t>ADQBS-COR-P.1.2</t>
  </si>
  <si>
    <t>ADQBS-COR-C.2.1</t>
  </si>
  <si>
    <t>ADQBS-COR-C.2.2</t>
  </si>
  <si>
    <t>ADQBS-COR-P.2.1</t>
  </si>
  <si>
    <t>ADQBS-COR-P.2.2</t>
  </si>
  <si>
    <t>ADMBS-COR-1</t>
  </si>
  <si>
    <t>ADMBS-COR-2</t>
  </si>
  <si>
    <t>ADMBS-COR-C.1.1</t>
  </si>
  <si>
    <t>ADMBS-COR-P.1.1</t>
  </si>
  <si>
    <t>ADMBS-COR-C.2.1</t>
  </si>
  <si>
    <t>ADMBS-COR-C.2.2</t>
  </si>
  <si>
    <t>ADMBS-COR-P.2.1</t>
  </si>
  <si>
    <t>SEYM-COR-1</t>
  </si>
  <si>
    <t>GEFIN-COR-C.1.1</t>
  </si>
  <si>
    <t>GEFIN-COR-1</t>
  </si>
  <si>
    <t>GEFIN-COR-P.1.1</t>
  </si>
  <si>
    <t>GEFIN-COR-P.1.2</t>
  </si>
  <si>
    <t>SEYM-COR-C.1.1</t>
  </si>
  <si>
    <t>SEYM-COR-C.1.2</t>
  </si>
  <si>
    <t>SEYM-COR-P.1.1</t>
  </si>
  <si>
    <t>SEYM-COR-P.1.2</t>
  </si>
  <si>
    <t>Publicar el Plan de Acción Anual Institucional y el Plan estratégico Cuatrienal de la Entidad</t>
  </si>
  <si>
    <t>Plan de Acción Anual Institucional y el Plan estratégico Cuatrienal de la Entidad publicado</t>
  </si>
  <si>
    <t>Realizar mesa técnica para validar la pertinencia de la SOLICITUD DE ELABORACIÓN, MODIFICACIÓN Y ELIMINACIÓN INTI-F-007 que elabora la dependencia que requiere la necesidad</t>
  </si>
  <si>
    <t>Número de actos administrativos revisados por los  líderes / Número de actos administrativos suscritos</t>
  </si>
  <si>
    <t>Realizar capacitación a profesionales de Compra Directa sobre ACCTI-P-010 Procedimiento de Compra Directa de Predios con énfasis en los riesgos y controles aprobados en el procedimiento</t>
  </si>
  <si>
    <t>Cobertura de colaboradores de Compra Directa DAT capacitados en el ACCTI--P-010 Procedimiento de Compra Directa de Predios</t>
  </si>
  <si>
    <t>Expediente con verificación de requisitos jurídicos, técnicos y ambientales del propietario y predio objeto de materialización del subsidio</t>
  </si>
  <si>
    <t>Capacitar a los colaboradores de Revocatoria Directa de la SATDD sobre el procedimiento ACCTI-P-005 Revocatoria Directa del Acto de Adjudicación de Baldíos a Persona Natural, ACCTI-P-014 Revocatoria de Titulación de Baldíos en el Marco del Procedimiento Único De Ordenamiento Social De La Propiedad Rural y ADMBS-P-007 Reconstrucción de Expedientes</t>
  </si>
  <si>
    <t>Expediente con verificación  Informe Técnico Jurídico Preliminar y Acto Administrativo de Apertura</t>
  </si>
  <si>
    <t>Realizar capacitación sobre PAAC a profesionales de zonas focalizadas al grupo funcional de barrido predial</t>
  </si>
  <si>
    <t>Expediente con verificación  Informe Técnico Jurídico Definitivo y Acto Administrativo de  Cierre.</t>
  </si>
  <si>
    <t>Capacitar a los profesionales de SATZF  en el Procedimiento ACCTI- P-020 - en el marco del Procedimiento único de ordenamiento social de la Propiedad vigente.</t>
  </si>
  <si>
    <t>Revisiones jurídico - técnicas realizadas sobre las solicitudes de Adjudicación de baldíos a EDP allegas a la SATN</t>
  </si>
  <si>
    <t>(Número de formatos de cumplimiento de requisitos mínimos diligenciados / Número de funcionarios vinculados) X 100</t>
  </si>
  <si>
    <t>(Número de formatos de cumplimiento de requisitos mínimos revisados y aprobados / Número de funcionarios vinculados) X 100</t>
  </si>
  <si>
    <t>(Hojas de control de los expedientes de hoja de vida diligenciados actualizados /  Número de funcionarios vinculados) X 100</t>
  </si>
  <si>
    <t>Cumplimiento: Número de cuentas e informes de actividades revisados y aprobados por el supervisor del contrato / Total de cuentas e informes del contrato.
Impacto: Hallazgos de auditorías internas o externas respecto al incumplimiento de alguna obligación contractual.</t>
  </si>
  <si>
    <t>Estrategia elaborada e implementada mediante la elaboración de comunicaciones, lineamientos, realización de mesas de trabajo, verificaciones periódicas y elaboración de informes, entre otros</t>
  </si>
  <si>
    <t xml:space="preserve">Sensibilización al grupo de gestión financiera sobre la responsabilidad en la verificación del cumplimiento de requisitos para la gestión del pago. </t>
  </si>
  <si>
    <t>Acta de sesión de Consejo Directivo ANT donde se aprueba el Plan de Acción Anual y Plan Estratégico cuatrienal</t>
  </si>
  <si>
    <t>La Oficina de Planeación valida los documentos que han sido elaborados, revisados y aprobados por los responsables del Proceso, con el fin de cumplir los requisitos para la publicación de estos.</t>
  </si>
  <si>
    <t>El responsable asignado por la Oficina de Planeación evalúa el documento con base a la SOLICITUD DE ELABORACIÓN, MODIFICACIÓN Y ELIMINACIÓN INTI-F-007 y la pertinencia de este</t>
  </si>
  <si>
    <t>Publicar información referente a los trámites de la Agencia Nacional de Tierras, así como hacer visibles los canales de atención por medio de los cuales se pueden denunciar los posibles hechos de corrupción</t>
  </si>
  <si>
    <t xml:space="preserve">Campaña de sensibilización frente a los trámites dirigida a la ciudadanía </t>
  </si>
  <si>
    <t>Mediante la implementación de esquemas de control de calidad a la información del componente físico-jurídico  capturada en campo,  analizando las  diferentes variables tanto catastrales como jurídicas dando como resultado la aprobación o no para los predios revisados, evitando así la omisión y la alteración de la información física o jurídica de los predios</t>
  </si>
  <si>
    <t>Controlar la numeración de los FISOS entregados por oferta</t>
  </si>
  <si>
    <t>El sistema automáticamente identifica cuando se registra un FISO si este se encuentra duplicado</t>
  </si>
  <si>
    <t>Validar la numeración de los FISOS al ingresarlos al sistema</t>
  </si>
  <si>
    <t>Los líderes/revisores de cada proceso revisan los actos administrativos que se proyectan por parte de los abogados sustanciadores de las Subdirecciones y de  las Unidades de Gestión Territorial ; la cual tiene como objetivo identificar que la actuación administrativa descrita en ellos y las decisiones u órdenes concuerden con los elementos probatorios y documentos complementarios que hacen parte del expediente, de acuerdo con la normatividad vigente.</t>
  </si>
  <si>
    <t>Un acta de verificación de procedimientos
Formato ACCTI-F-003 Postulación y negociación del predio
Formato ACCTI –F-004 Forma Verificación Condiciones del Propietario
Formato ACCTI-F-005  Forma estudio de títulos
Formato ACCTI-F-091 Forma cruce de información Geográfica
Formato ACCTI-F-007 Forma unificada de visita de caracterización.</t>
  </si>
  <si>
    <t>Verificar el cumplimiento de requisitos del(los) propietario(s)  y del predio(s), como condiciones mínimas (jurídicas, técnicas y ambientales) para la materialización del subsidio,  mediante la revisión de un expediente en  cada trimestre del año.</t>
  </si>
  <si>
    <t>Revisando los expedientes o actuaciones administrativas de revocatoria directa, mediante la aplicación de las listas de chequeo vigentes con registro actualizado en la matriz de revocatoria</t>
  </si>
  <si>
    <t>Revisar e impulsar los procesos de revocatoria en curso, mediante diligenciamiento de la lista de chequeo y/o matriz de revocatoria</t>
  </si>
  <si>
    <t xml:space="preserve">Validar la decisión Acto Administrativo de Apertura,  mediante la verificación  del Informe Técnico Jurídico Preliminar, conforme al procedimiento único.
 </t>
  </si>
  <si>
    <t xml:space="preserve">Validar la decisión Acto Administrativo de Cierre,  mediante la verificación  del Informe Técnico Jurídico Definitivo , conforme al procedimiento único.
</t>
  </si>
  <si>
    <t xml:space="preserve">Con los  resultados del Informe Técnico Jurídico Preliminar y  de la Audiencia Pública de Resultados, se elaborará el Informe Técnico definitivo ( Acto Administrativo de Cierre).
</t>
  </si>
  <si>
    <t xml:space="preserve">Un Acta de verificación
Formato POSPR-F-015 INFORME TÉCNICO JURÍDICO DEFINITIVO.
Resolución de Cierre de Trámite Administrativo (notificada)
Folio de Matricula Inmobiliaria. </t>
  </si>
  <si>
    <t>Brindar garantías de transparencia y legalidad en el proceso.</t>
  </si>
  <si>
    <t>Evidenciar las falencias y reportar al líder del Equipo de Iniciativas Comunitarias para tomar las acciones correspondientes, respecto a suspender, subsanar y/o continuar con la Iniciativa Comunitaria.</t>
  </si>
  <si>
    <t>Realizar la selección objetiva y transparente de los proveedores de acuerdo a lo establecido en la guía operativa.</t>
  </si>
  <si>
    <t>La Subdirección de Asuntos Étnicos realiza Mesas técnicas de seguimiento mensual donde se verifica por cada procedimiento de formalización el estado y ruta a seguir.</t>
  </si>
  <si>
    <t>Realizar revisión mensual a los procedimientos de formalización, con el objeto de verificar su gestión,  avance e identificación de obstáculos, para lo cual el equipo de planeación de la SDAE y los lideres de los equipos de formalización suscribirán acta de seguimiento y control sobre la reunión realizada.</t>
  </si>
  <si>
    <t>ACCTI-F-065 Forma Auto de Archivo por Desistimiento Tácito o Expreso</t>
  </si>
  <si>
    <t>Verificar y revisar el procedimiento realizado en campo por medio de la validación de evidencias de los formatos, datos de campo y del proceso de oficina con relación en la construcción de los linderos para la definición de la cabida.</t>
  </si>
  <si>
    <t>El control de calidad se realiza evaluando los resultados del levantamiento topográfico, el resultado del control se registra en la matriz de control de calidad donde se evalúa desde el procedimiento de campo, pasando por el procesamiento de datos de campo, hasta la generación de informes (Plano, informe levantamiento, redacción técnica de linderos, cruce de información geográfica) en los formatos definidos por la Agencia. "Revisión de los productos generados, bajo las especificaciones de las guías y formatos oficiales adoptados por la Agencia" GINFO-P-007 (ITEM 10)</t>
  </si>
  <si>
    <t>En el caso de No conformidad técnica en el producto, se reporta al profesional o socio estratégico para que este ajuste la información necesaria; este ajuste es nuevamente sometido a un control de calidad. Ningún informe relacionado con el levantamiento topográfico es entregado al solicitante o área misional sin contar con la conformidad de control de calidad.</t>
  </si>
  <si>
    <t>Profesionales de la Subdirección de Talento Humano que realizan verificación de requisitos mínimos</t>
  </si>
  <si>
    <t>Verificar que los soportes presentados por el aspirante evidencien el cumplimiento de los requisitos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</si>
  <si>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certificaciones PGN, CGR, Policía; 4) Revisar concepto examen médico laboral 5) Diligenciar el formato Cumplimiento Requisitos Mínimos GTHU-F-010</t>
  </si>
  <si>
    <t>Verificar el cumplimiento de los requisitos exigidos por el empleo a proveer, de acuerdo con los requisitos de Ley y los contemplados en el Manual Específico de Funciones y de Competencias Laborales de la Agencia.</t>
  </si>
  <si>
    <t>Una vez conformado el expediente del funcionario posesionado, el responsable del control diligencia la hoja de control del expediente, y la actualiza cada vez que surjan nuevos documentos.</t>
  </si>
  <si>
    <t>Grupo de Conceptos - Líder</t>
  </si>
  <si>
    <t xml:space="preserve">El líder del Grupo de Conceptos, previa supervisión por parte del Jefe Jurídico, estudiará y decidirá la procedencia de su expedición. </t>
  </si>
  <si>
    <t>El líder de conceptos verificará la viabilidad jurídica o concepto, así como  la solicitud que dio origen al mismo y   la normatividad vigente que soporte la respuesta  y demás documentos anexos.</t>
  </si>
  <si>
    <t xml:space="preserve">El Líder del Grupo de Conceptos, en caso de tener discrepancias con el contenido del documento emitido, lo regresará al escribiente, mediante el sistema de gestión  documental ORFEO, detallando allí el motivo y solicitando realizar los respectivos ajustes. </t>
  </si>
  <si>
    <t>Supervisión y conceptos  y viabilidades jurídicas por parte del Líder de Grupo de Conceptos,  solicitará a quien proyecte la viabilidad jurídica o concepto, la  solicitud que dio origen al mismo, así como la normatividad que soporte la respuesta y demás documentos anexos.</t>
  </si>
  <si>
    <t>Cada vez que se expide una viabilidad jurídica o concepto, se efectuará el control.</t>
  </si>
  <si>
    <t>El líder del Grupo de Conceptos,  solicitará a quien proyecte la viabilidad jurídica o concepto, la solicitud que dio origen al mismo, así como la normatividad vigente que soporta la respuesta y demás documentos anexos.</t>
  </si>
  <si>
    <t xml:space="preserve">El líder de Representación Judicial,  en caso de tener discrepancias con el contenido del documento emitido, lo regresará al escribiente, mediante el sistema de gestión  documental ORFEO, detallando allí el motivo y solicitando realizar los respectivos ajustes. </t>
  </si>
  <si>
    <t xml:space="preserve">El líder de Grupo de Representación Judicial, previo visto bueno al proyecto de cobro coactivo, verificará el mismo, determinando así la procedencia o no de este. </t>
  </si>
  <si>
    <t>Coordinación para la Gestión Contractual - Secretaría General</t>
  </si>
  <si>
    <t>Matriz asignación de procesos contractuales, donde se especifica tipo de proceso y abogado responsable.</t>
  </si>
  <si>
    <t>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t>
  </si>
  <si>
    <t>Se debe realizar un seguimiento a la verificación de existencia de los bienes de la entidad, confrontándolo con la información registrada en el aplicativo que tiene dispuesto la Agencia para el control de bienes, con el fin de identificar las pérdidas o daños de los mismos.</t>
  </si>
  <si>
    <t>Revisión a las bases de datos de los bienes devolutivos de la entidad, contenidos en la herramienta de gestión Apoteosys (o la plataforma dispuesta), con el fin de verificar la existencia de los mismos y detectar posibles faltantes del inventario.</t>
  </si>
  <si>
    <t>Identificar los roles por dependencia para el acceso a la información, con el propósito de mantener la información en entorno seguro, garantizando la preservación de la confidencialidad, la integridad y la disponibilidad de la información.</t>
  </si>
  <si>
    <t>Cuando no se cumple los permisos de acceso a la información se vulnera la confidencialidad, la integridad y la disponibilidad de la información de la entidad. En caso de acceso indebido el gestor documental (enlace) de cada dependencia debe validar los acceso a través de la opción "seguridad" de cada expediente disponible en el sistema determinando  quienes tienen acceso al expediente.</t>
  </si>
  <si>
    <r>
      <t xml:space="preserve">"Al momento de definir las actividades de control por parte de la primera línea de defensa, es importante considerar que los controles estén bien diseñados, es decir, que efectivamente estos mitigan las causas que hacen que el riesgo se material". </t>
    </r>
    <r>
      <rPr>
        <sz val="16"/>
        <color theme="1"/>
        <rFont val="Calibri"/>
        <family val="2"/>
        <scheme val="minor"/>
      </rPr>
      <t>DAFP 2018</t>
    </r>
  </si>
  <si>
    <t>Injerencia mediática de grupos de interés</t>
  </si>
  <si>
    <t>En las fases iniciales de los procesos agrarios y de formalización.</t>
  </si>
  <si>
    <t xml:space="preserve">Manipulación de la información durante las actividades de verificación de requisitos mínimos del predio de tipo jurídico, técnico o ambiental  bajo el cual se materialice un subsidio, para beneficio propio o de un tercero </t>
  </si>
  <si>
    <t>Durante la  valoración integral del predio, en el marco del análisis de los requisitos mínimos del predio de tipo jurídico, técnico o ambiental.</t>
  </si>
  <si>
    <t>En la elaboración del informe técnico-jurídico preliminar y definitivo, se puede favorecer intereses a particulares a efectos de establecer el inicio fase administrativa y/o judicial</t>
  </si>
  <si>
    <t>Desconocimiento de los requisitos establecidos en el Procedimiento ACCTI-P-005 Revocatoria Baldíos a Persona Natural -Ley 160/94 y ACCTI-P-014 Titulación de Baldíos POSPR, por parte de colaboradores nuevos que ingresan al Grupo de Revocatoria</t>
  </si>
  <si>
    <t>Manipulación de la información entregada a las  subdirecciones misionales según el  POSPR-P-006 P Procedimiento Único de Ordenamiento Social de la Propiedad,  para beneficio propio o de terceros</t>
  </si>
  <si>
    <t>Presencia de intereses particulares o conductas de recibir o solicitar beneficios por parte de los profesionales asignados para la adjudicación de predios baldíos en las zonas focalizadas</t>
  </si>
  <si>
    <t xml:space="preserve">Durante la  validación  de la información remitida por parte DGOSP, como en la  elaboración  del informe  técnico  - jurídico preliminar  y definitivo en el marco del procedimiento único </t>
  </si>
  <si>
    <t>Afectación en el logro de indicadores y metas asociadas a adjudicación de predios baldíos y bienes fiscales patrimoniales en los municipios focalizados</t>
  </si>
  <si>
    <t>Desconocimiento de los requisitos establecidos en el Procedimiento POSPR-P-006 PROCEDIMIENTO ÚNICO DE ORDENAMIENTO SOCIAL DE LA PROPIEDAD, para la adjudicación de predios baldíos en los municipios focalizados, por parte del equipo profesional asignado</t>
  </si>
  <si>
    <t>Dilación en la atención a las solicitudes de comunidades étnicas favoreciendo intereses particulares.</t>
  </si>
  <si>
    <t>2. Baja cobertura de capacitaciones frente a responsabilidades disciplinarias, fiscales o penales por incurrir en potenciales actos de corrupción con alcance a contratistas y funcionarios</t>
  </si>
  <si>
    <t>Presencia de intereses particulares para la modificación de la cabida y linderos de los predios; incluidas las conductas de recibir o solicitar beneficios por parte de un servidor público, contratista u operador para beneficio de un particular, ejecutando actividades por fuera de las normas, procedimientos, parámetros y criterios establecidos en procedimientos, guías, instructivos y formatos.</t>
  </si>
  <si>
    <t>En el desarrollo de la visita técnica, durante el postproceso de la información recopilada en campo y en la generación de informes técnicos que describen la cabida y linderos de los predios.</t>
  </si>
  <si>
    <t xml:space="preserve">Amenazas o presiones indebidas y exposiciones del colaborador frente a terceros interesados </t>
  </si>
  <si>
    <t>No ejecutar las acciones de cobro coactivo para favorecer intereses propios o de terceros.</t>
  </si>
  <si>
    <t>En el desarrollo de defensa jurídica.</t>
  </si>
  <si>
    <t>Indebida verificación de requisitos y evaluación no objetiva de los proveedores.</t>
  </si>
  <si>
    <t>Vicios en la estructuración de los pliegos y términos.</t>
  </si>
  <si>
    <t>Aprobación de informes y pagos de contratos sin cumplimiento del objeto, obligaciones y/o requisitos contractuales en beneficio particular o de terceros.</t>
  </si>
  <si>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Injerencia de grupos económicos (gremios, etc.) en las determinaciones que en materia de tierras y de reforma agraria, deba tomar las autoridades legislativas
5. Influencia de actores externos (políticos, gremios) en las determinaciones de la Entidad</t>
  </si>
  <si>
    <t>1. La limitación se recursos financieros, por parte del Gobierno Nacional, para compras de predios para atender la alta demanda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</si>
  <si>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materia de adjudicación de tierras
3. El paro indefinido decretado por las comunidades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</si>
  <si>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demás,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</si>
  <si>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minería ilegal y cultivos ilícitos.
3. La aplicación de fungicidas y herbicidas en fumigaciones, sean de tipo legal (prevención de siembras ilícitas) o ilegal (para siembras de cultivos ilícitos), que afectan negativamente el suelo rural.</t>
  </si>
  <si>
    <t>1. Las limitaciones, que de tipo legal, existen relacionados con los usos del suelo rural.
2. Los frecuentes cambios normativos, en materia de desarrollo rural y de reforma agraria.
3. Prevalencia de intereses personales o de pequeños grupos económicos en materia de legislación rural.</t>
  </si>
  <si>
    <t>1. La limitación se recursos financieros para compras de predios para atender la alta demanda de tierras de las comunidades rurales.
2. Lo costoso que resulta la visita a gran parte del territorio nacional para hacer presencia institucional (distancias, topográficas,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</si>
  <si>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Subjetividad en materia de toma de decisiones por los funcionarios</t>
  </si>
  <si>
    <t>1. Mapa de procesos y procedimientos institucional bien estructurados
2. Dispersión entre dependencias en las toma de decisiones, en materia de procesos y procedimientos
3. Subjetividad en materia de toma de decisiones, tanto de directivos, como de funcionarios
4. Inducción y reinducción a funcionarios en conocimientos del funcionamiento general de la ANT y sus procesos y procedimientos.</t>
  </si>
  <si>
    <t>1. Se cuenta con plataformas tecnológicas, ágiles y de fácil acceso, al servicio de los pobladores rurales (FISO) y grupos de interés
2. Por la escasa presencia institucional en las regiones se subutiliza las bondades de la plataforma tecnológica, ante las limitaciones de los pobladores rurales en materia de uso de las TICs
3. A pesar de contar con las tecnologías no hay unificación de los datos de avances en la gestión institucional entre dependencias.
4. Escasa coordinación, entre dependencias,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</si>
  <si>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dependencias,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</si>
  <si>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masivos que se programan
4. Poca o baja coordinación, entre dependencias, para una comunicación ágil y fluida
5. Se generen nuevas o mucho más ágiles estrategias de comunicación e información.</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</si>
  <si>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</si>
  <si>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 xml:space="preserve">1. Secretaría General.
2. Subdirección Administrativa y Financiera.
3. Subdirección de Administración de Tierras de la Nación.
4. Oficina de Planeación </t>
  </si>
  <si>
    <t>MAPA DE RIESGOS DE CORRUPCIÓN
Vigencia 2023 - Versión 1
Enero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</si>
</sst>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6"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u/>
      <sz val="11"/>
      <color theme="9"/>
      <name val="Calibri"/>
      <family val="2"/>
      <scheme val="minor"/>
    </font>
    <font>
      <u/>
      <sz val="11"/>
      <color theme="9"/>
      <name val="Arial Narrow"/>
      <family val="2"/>
    </font>
    <font>
      <i/>
      <sz val="14"/>
      <color theme="1"/>
      <name val="Times New Roman"/>
      <family val="1"/>
    </font>
    <font>
      <sz val="9"/>
      <color theme="1"/>
      <name val="Arial Narrow"/>
      <family val="2"/>
    </font>
    <font>
      <sz val="11"/>
      <color rgb="FF000000"/>
      <name val="Arial Narrow"/>
      <family val="2"/>
    </font>
    <font>
      <sz val="11"/>
      <name val="Arial Narrow"/>
      <family val="2"/>
    </font>
    <font>
      <sz val="9"/>
      <name val="Arial Narrow"/>
      <family val="2"/>
    </font>
  </fonts>
  <fills count="1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rgb="FFE2EFDA"/>
        <bgColor rgb="FF000000"/>
      </patternFill>
    </fill>
  </fills>
  <borders count="1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thick">
        <color indexed="64"/>
      </left>
      <right style="thick">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auto="1"/>
      </right>
      <top style="medium">
        <color indexed="64"/>
      </top>
      <bottom style="thick">
        <color indexed="64"/>
      </bottom>
      <diagonal/>
    </border>
    <border>
      <left style="thin">
        <color auto="1"/>
      </left>
      <right/>
      <top style="medium">
        <color indexed="64"/>
      </top>
      <bottom style="thick">
        <color indexed="64"/>
      </bottom>
      <diagonal/>
    </border>
    <border>
      <left/>
      <right style="medium">
        <color indexed="64"/>
      </right>
      <top style="medium">
        <color indexed="64"/>
      </top>
      <bottom style="thick">
        <color indexed="64"/>
      </bottom>
      <diagonal/>
    </border>
  </borders>
  <cellStyleXfs count="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5" fillId="0" borderId="0" applyNumberFormat="0" applyFill="0" applyBorder="0" applyAlignment="0" applyProtection="0"/>
    <xf numFmtId="9" fontId="54" fillId="0" borderId="0" applyFont="0" applyFill="0" applyBorder="0" applyAlignment="0" applyProtection="0"/>
  </cellStyleXfs>
  <cellXfs count="690">
    <xf numFmtId="0" fontId="0" fillId="0" borderId="0" xfId="0"/>
    <xf numFmtId="0" fontId="20" fillId="7"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20" fillId="2" borderId="1" xfId="0" applyFont="1" applyFill="1" applyBorder="1" applyAlignment="1" applyProtection="1">
      <alignment horizontal="center" vertical="center" wrapText="1"/>
      <protection locked="0"/>
    </xf>
    <xf numFmtId="0" fontId="0" fillId="8" borderId="0" xfId="0" applyFill="1" applyProtection="1"/>
    <xf numFmtId="0" fontId="12" fillId="8" borderId="0" xfId="0" applyFont="1" applyFill="1" applyProtection="1"/>
    <xf numFmtId="0" fontId="0" fillId="2" borderId="15" xfId="0" applyFill="1" applyBorder="1" applyProtection="1"/>
    <xf numFmtId="0" fontId="0" fillId="2" borderId="0" xfId="0" applyFill="1" applyBorder="1" applyProtection="1"/>
    <xf numFmtId="0" fontId="0" fillId="2" borderId="16" xfId="0" applyFill="1" applyBorder="1" applyProtection="1"/>
    <xf numFmtId="0" fontId="15" fillId="7" borderId="30" xfId="0" applyFont="1" applyFill="1" applyBorder="1" applyAlignment="1" applyProtection="1">
      <alignment horizontal="center" vertical="center"/>
    </xf>
    <xf numFmtId="0" fontId="0" fillId="3" borderId="31" xfId="0" applyFill="1" applyBorder="1" applyProtection="1"/>
    <xf numFmtId="0" fontId="0" fillId="3" borderId="30" xfId="0" applyFill="1" applyBorder="1" applyProtection="1"/>
    <xf numFmtId="0" fontId="0" fillId="4" borderId="30" xfId="0" applyFill="1" applyBorder="1" applyProtection="1"/>
    <xf numFmtId="0" fontId="0" fillId="9" borderId="31" xfId="0" applyFill="1" applyBorder="1" applyProtection="1"/>
    <xf numFmtId="0" fontId="0" fillId="13" borderId="31" xfId="0" applyFill="1" applyBorder="1" applyProtection="1"/>
    <xf numFmtId="0" fontId="0" fillId="9" borderId="30" xfId="0" applyFill="1" applyBorder="1" applyProtection="1"/>
    <xf numFmtId="0" fontId="0" fillId="13" borderId="30" xfId="0" applyFill="1" applyBorder="1" applyProtection="1"/>
    <xf numFmtId="0" fontId="0" fillId="13" borderId="33" xfId="0" applyFill="1" applyBorder="1" applyProtection="1"/>
    <xf numFmtId="0" fontId="0" fillId="13" borderId="32" xfId="0" applyFill="1" applyBorder="1" applyProtection="1"/>
    <xf numFmtId="0" fontId="0" fillId="9" borderId="32" xfId="0" applyFill="1" applyBorder="1" applyProtection="1"/>
    <xf numFmtId="0" fontId="0" fillId="3" borderId="32" xfId="0" applyFill="1" applyBorder="1" applyProtection="1"/>
    <xf numFmtId="0" fontId="0" fillId="4" borderId="32" xfId="0" applyFill="1" applyBorder="1" applyProtection="1"/>
    <xf numFmtId="0" fontId="16" fillId="2" borderId="0"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23" fillId="2" borderId="0" xfId="0" applyFont="1" applyFill="1" applyBorder="1" applyAlignment="1" applyProtection="1">
      <alignment horizontal="center" vertical="center"/>
    </xf>
    <xf numFmtId="0" fontId="14" fillId="12" borderId="64" xfId="0" applyFont="1" applyFill="1" applyBorder="1" applyAlignment="1" applyProtection="1">
      <alignment horizontal="center" vertical="center" wrapText="1"/>
    </xf>
    <xf numFmtId="0" fontId="14" fillId="12" borderId="65" xfId="0" applyFont="1" applyFill="1" applyBorder="1" applyAlignment="1" applyProtection="1">
      <alignment horizontal="center" vertical="center" wrapText="1"/>
    </xf>
    <xf numFmtId="0" fontId="14" fillId="12" borderId="66" xfId="0" applyFont="1" applyFill="1" applyBorder="1" applyAlignment="1" applyProtection="1">
      <alignment horizontal="center" vertical="center" wrapText="1"/>
    </xf>
    <xf numFmtId="0" fontId="13" fillId="7" borderId="58" xfId="0" applyFont="1" applyFill="1" applyBorder="1" applyAlignment="1" applyProtection="1">
      <alignment horizontal="center" vertical="center" wrapText="1"/>
    </xf>
    <xf numFmtId="0" fontId="26" fillId="7" borderId="4" xfId="0" applyFont="1" applyFill="1" applyBorder="1" applyAlignment="1" applyProtection="1">
      <alignment vertical="center" wrapText="1"/>
    </xf>
    <xf numFmtId="0" fontId="39" fillId="7" borderId="52" xfId="0" applyFont="1" applyFill="1" applyBorder="1" applyAlignment="1" applyProtection="1">
      <alignment vertical="center" wrapText="1"/>
    </xf>
    <xf numFmtId="0" fontId="10" fillId="12" borderId="65" xfId="0" applyFont="1" applyFill="1" applyBorder="1" applyAlignment="1" applyProtection="1">
      <alignment horizontal="center" vertical="center"/>
    </xf>
    <xf numFmtId="0" fontId="10" fillId="12" borderId="66" xfId="0" applyFont="1" applyFill="1" applyBorder="1" applyAlignment="1" applyProtection="1">
      <alignment horizontal="center" vertical="center"/>
    </xf>
    <xf numFmtId="0" fontId="1" fillId="7" borderId="58" xfId="0" applyFont="1" applyFill="1" applyBorder="1" applyAlignment="1" applyProtection="1">
      <alignment horizontal="center" vertical="center" wrapText="1"/>
    </xf>
    <xf numFmtId="0" fontId="13" fillId="7" borderId="4" xfId="0" applyFont="1" applyFill="1" applyBorder="1" applyProtection="1"/>
    <xf numFmtId="0" fontId="13" fillId="7" borderId="52" xfId="0" applyFont="1" applyFill="1" applyBorder="1" applyProtection="1"/>
    <xf numFmtId="0" fontId="1" fillId="7" borderId="25" xfId="0" applyFont="1" applyFill="1" applyBorder="1" applyAlignment="1" applyProtection="1">
      <alignment horizontal="center" vertical="center" wrapText="1"/>
    </xf>
    <xf numFmtId="0" fontId="13" fillId="7" borderId="1" xfId="0" applyFont="1" applyFill="1" applyBorder="1" applyProtection="1"/>
    <xf numFmtId="0" fontId="13" fillId="7" borderId="26" xfId="0" applyFont="1" applyFill="1" applyBorder="1" applyProtection="1"/>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39" fillId="7" borderId="26" xfId="0" applyFont="1" applyFill="1" applyBorder="1" applyAlignment="1" applyProtection="1">
      <alignment vertical="center" wrapText="1"/>
    </xf>
    <xf numFmtId="0" fontId="13" fillId="7" borderId="64" xfId="0" applyFont="1" applyFill="1" applyBorder="1" applyAlignment="1" applyProtection="1">
      <alignment horizontal="center" vertical="center" wrapText="1"/>
    </xf>
    <xf numFmtId="0" fontId="26" fillId="7" borderId="65" xfId="0" applyFont="1" applyFill="1" applyBorder="1" applyAlignment="1" applyProtection="1">
      <alignment vertical="center" wrapText="1"/>
    </xf>
    <xf numFmtId="0" fontId="39" fillId="7" borderId="66" xfId="0" applyFont="1" applyFill="1" applyBorder="1" applyAlignment="1" applyProtection="1">
      <alignment vertical="center" wrapText="1"/>
    </xf>
    <xf numFmtId="0" fontId="13" fillId="7" borderId="58"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xf>
    <xf numFmtId="0" fontId="10" fillId="7" borderId="1" xfId="0" applyFont="1" applyFill="1" applyBorder="1" applyProtection="1"/>
    <xf numFmtId="0" fontId="10" fillId="7" borderId="26" xfId="0" applyFont="1" applyFill="1" applyBorder="1" applyProtection="1"/>
    <xf numFmtId="0" fontId="26" fillId="7" borderId="25" xfId="0" applyFont="1" applyFill="1" applyBorder="1" applyAlignment="1" applyProtection="1">
      <alignment vertical="center"/>
    </xf>
    <xf numFmtId="0" fontId="26" fillId="7" borderId="64" xfId="0" applyFont="1" applyFill="1" applyBorder="1" applyAlignment="1" applyProtection="1">
      <alignment vertical="center"/>
    </xf>
    <xf numFmtId="0" fontId="14" fillId="2" borderId="0" xfId="0" applyFont="1" applyFill="1" applyBorder="1" applyAlignment="1" applyProtection="1">
      <alignment vertical="center" wrapText="1"/>
    </xf>
    <xf numFmtId="0" fontId="14" fillId="2" borderId="0" xfId="0" applyFont="1" applyFill="1" applyBorder="1" applyAlignment="1" applyProtection="1">
      <alignment horizontal="center" vertic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26" fillId="7" borderId="58" xfId="0" applyFont="1" applyFill="1" applyBorder="1" applyAlignment="1" applyProtection="1">
      <alignment horizontal="center" vertical="center"/>
    </xf>
    <xf numFmtId="0" fontId="13" fillId="7" borderId="4" xfId="0" applyFont="1" applyFill="1" applyBorder="1" applyAlignment="1" applyProtection="1">
      <alignment horizontal="center" vertical="center" wrapText="1"/>
    </xf>
    <xf numFmtId="0" fontId="13" fillId="7" borderId="52" xfId="0" applyFont="1" applyFill="1" applyBorder="1" applyAlignment="1" applyProtection="1">
      <alignment horizontal="center" vertical="center" wrapText="1"/>
    </xf>
    <xf numFmtId="0" fontId="26" fillId="7" borderId="25" xfId="0" applyFont="1" applyFill="1" applyBorder="1" applyAlignment="1" applyProtection="1">
      <alignment horizontal="center" vertical="center"/>
    </xf>
    <xf numFmtId="0" fontId="13" fillId="7" borderId="1" xfId="0" applyFont="1" applyFill="1" applyBorder="1" applyAlignment="1" applyProtection="1">
      <alignment horizontal="center" vertical="center" wrapText="1"/>
    </xf>
    <xf numFmtId="0" fontId="13" fillId="7" borderId="26" xfId="0" applyFont="1" applyFill="1" applyBorder="1" applyAlignment="1" applyProtection="1">
      <alignment horizontal="center" vertical="center" wrapText="1"/>
    </xf>
    <xf numFmtId="0" fontId="26" fillId="7" borderId="64" xfId="0" applyFont="1" applyFill="1" applyBorder="1" applyAlignment="1" applyProtection="1">
      <alignment horizontal="center" vertical="center"/>
    </xf>
    <xf numFmtId="0" fontId="13" fillId="7" borderId="65" xfId="0" applyFont="1" applyFill="1" applyBorder="1" applyAlignment="1" applyProtection="1">
      <alignment horizontal="center" vertical="center" wrapText="1"/>
    </xf>
    <xf numFmtId="0" fontId="13" fillId="7" borderId="66" xfId="0" applyFont="1" applyFill="1" applyBorder="1" applyAlignment="1" applyProtection="1">
      <alignment horizontal="center" vertical="center" wrapText="1"/>
    </xf>
    <xf numFmtId="0" fontId="26" fillId="7" borderId="63" xfId="0" applyFont="1" applyFill="1" applyBorder="1" applyAlignment="1" applyProtection="1">
      <alignment horizontal="center" vertical="center"/>
    </xf>
    <xf numFmtId="0" fontId="0" fillId="2" borderId="0" xfId="0" applyFill="1" applyBorder="1" applyAlignment="1" applyProtection="1"/>
    <xf numFmtId="0" fontId="14" fillId="12" borderId="2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wrapText="1"/>
    </xf>
    <xf numFmtId="0" fontId="14" fillId="12" borderId="26" xfId="0" applyFont="1" applyFill="1" applyBorder="1" applyAlignment="1" applyProtection="1">
      <alignment horizontal="center" vertical="center" wrapText="1"/>
    </xf>
    <xf numFmtId="0" fontId="20" fillId="7" borderId="25" xfId="0" applyFont="1" applyFill="1" applyBorder="1" applyAlignment="1" applyProtection="1">
      <alignment horizontal="center" vertical="center"/>
    </xf>
    <xf numFmtId="0" fontId="20" fillId="7" borderId="1" xfId="0" applyFont="1" applyFill="1" applyBorder="1" applyAlignment="1" applyProtection="1">
      <alignment horizontal="center" vertical="center"/>
    </xf>
    <xf numFmtId="0" fontId="26" fillId="7" borderId="26" xfId="0" applyFont="1" applyFill="1" applyBorder="1" applyAlignment="1" applyProtection="1">
      <alignment horizontal="center" vertical="center"/>
    </xf>
    <xf numFmtId="0" fontId="20" fillId="7" borderId="25" xfId="0" applyFont="1" applyFill="1" applyBorder="1" applyAlignment="1" applyProtection="1">
      <alignment horizontal="center" vertical="center" wrapText="1"/>
    </xf>
    <xf numFmtId="0" fontId="20" fillId="7" borderId="1" xfId="0" applyFont="1" applyFill="1" applyBorder="1" applyAlignment="1" applyProtection="1">
      <alignment horizontal="center" vertical="center" wrapText="1"/>
    </xf>
    <xf numFmtId="0" fontId="26" fillId="7" borderId="26" xfId="0" applyFont="1" applyFill="1" applyBorder="1" applyAlignment="1" applyProtection="1">
      <alignment horizontal="center" vertical="center" wrapText="1"/>
    </xf>
    <xf numFmtId="0" fontId="20" fillId="2" borderId="0" xfId="0" applyFont="1" applyFill="1" applyBorder="1" applyAlignment="1" applyProtection="1">
      <alignment vertical="center" wrapText="1"/>
    </xf>
    <xf numFmtId="0" fontId="19" fillId="2" borderId="0" xfId="0" applyFont="1" applyFill="1" applyBorder="1" applyAlignment="1" applyProtection="1">
      <alignment vertical="center"/>
    </xf>
    <xf numFmtId="0" fontId="19" fillId="2" borderId="0" xfId="0" applyFont="1" applyFill="1" applyBorder="1" applyAlignment="1" applyProtection="1">
      <alignment horizontal="center" vertical="center"/>
    </xf>
    <xf numFmtId="0" fontId="20" fillId="7" borderId="64" xfId="0" applyFont="1" applyFill="1" applyBorder="1" applyAlignment="1" applyProtection="1">
      <alignment horizontal="center" vertical="center" wrapText="1"/>
    </xf>
    <xf numFmtId="0" fontId="20" fillId="7" borderId="65" xfId="0" applyFont="1" applyFill="1" applyBorder="1" applyAlignment="1" applyProtection="1">
      <alignment horizontal="center" vertical="center"/>
    </xf>
    <xf numFmtId="0" fontId="26" fillId="7" borderId="66" xfId="0" applyFont="1" applyFill="1" applyBorder="1" applyAlignment="1" applyProtection="1">
      <alignment horizontal="center" vertical="center"/>
    </xf>
    <xf numFmtId="0" fontId="19" fillId="2" borderId="0" xfId="0" applyFont="1" applyFill="1" applyBorder="1" applyAlignment="1" applyProtection="1"/>
    <xf numFmtId="0" fontId="19" fillId="7" borderId="1" xfId="0" applyFont="1" applyFill="1" applyBorder="1" applyAlignment="1" applyProtection="1">
      <alignment vertical="center"/>
    </xf>
    <xf numFmtId="0" fontId="0" fillId="5" borderId="0" xfId="0" applyFill="1" applyBorder="1" applyProtection="1"/>
    <xf numFmtId="0" fontId="18" fillId="7" borderId="0" xfId="0" applyFont="1" applyFill="1" applyBorder="1" applyAlignment="1" applyProtection="1">
      <alignment vertical="center"/>
    </xf>
    <xf numFmtId="0" fontId="0" fillId="7" borderId="0" xfId="0" applyFill="1" applyBorder="1" applyProtection="1"/>
    <xf numFmtId="0" fontId="0" fillId="2" borderId="17" xfId="0" applyFill="1" applyBorder="1" applyProtection="1"/>
    <xf numFmtId="0" fontId="0" fillId="2" borderId="18" xfId="0" applyFill="1" applyBorder="1" applyProtection="1"/>
    <xf numFmtId="0" fontId="0" fillId="2" borderId="19" xfId="0" applyFill="1" applyBorder="1" applyProtection="1"/>
    <xf numFmtId="0" fontId="0" fillId="2" borderId="42" xfId="0" applyFill="1" applyBorder="1" applyProtection="1"/>
    <xf numFmtId="0" fontId="0" fillId="2" borderId="43" xfId="0" applyFill="1" applyBorder="1" applyProtection="1"/>
    <xf numFmtId="0" fontId="22" fillId="2" borderId="42" xfId="6" applyFont="1" applyFill="1" applyBorder="1" applyAlignment="1" applyProtection="1">
      <alignment horizontal="center"/>
    </xf>
    <xf numFmtId="0" fontId="22" fillId="2" borderId="0" xfId="6" applyFont="1" applyFill="1" applyBorder="1" applyAlignment="1" applyProtection="1">
      <alignment horizontal="center"/>
    </xf>
    <xf numFmtId="0" fontId="22" fillId="2" borderId="43" xfId="6" applyFont="1" applyFill="1" applyBorder="1" applyAlignment="1" applyProtection="1">
      <alignment horizontal="center"/>
    </xf>
    <xf numFmtId="0" fontId="0" fillId="2" borderId="44" xfId="0" applyFill="1" applyBorder="1" applyProtection="1"/>
    <xf numFmtId="0" fontId="0" fillId="2" borderId="45" xfId="0" applyFill="1" applyBorder="1" applyProtection="1"/>
    <xf numFmtId="0" fontId="0" fillId="2" borderId="46" xfId="0" applyFill="1" applyBorder="1" applyProtection="1"/>
    <xf numFmtId="0" fontId="11" fillId="0" borderId="24" xfId="5" applyFont="1" applyFill="1" applyBorder="1" applyAlignment="1" applyProtection="1">
      <alignment vertical="center" wrapText="1"/>
    </xf>
    <xf numFmtId="0" fontId="11" fillId="0" borderId="26" xfId="5" applyFont="1" applyFill="1" applyBorder="1" applyAlignment="1" applyProtection="1">
      <alignment vertical="center" wrapText="1"/>
    </xf>
    <xf numFmtId="0" fontId="49" fillId="12" borderId="102" xfId="0" applyFont="1" applyFill="1" applyBorder="1" applyAlignment="1" applyProtection="1">
      <alignment horizontal="center" vertical="center" wrapText="1"/>
    </xf>
    <xf numFmtId="0" fontId="13" fillId="12" borderId="101" xfId="0" applyFont="1" applyFill="1" applyBorder="1" applyAlignment="1" applyProtection="1">
      <alignment horizontal="center" vertical="center" wrapText="1"/>
    </xf>
    <xf numFmtId="0" fontId="0" fillId="2" borderId="15" xfId="0" applyFill="1" applyBorder="1" applyAlignment="1" applyProtection="1"/>
    <xf numFmtId="0" fontId="0" fillId="2" borderId="16" xfId="0" applyFill="1" applyBorder="1" applyAlignment="1" applyProtection="1"/>
    <xf numFmtId="0" fontId="9" fillId="11" borderId="67" xfId="5" applyFont="1" applyFill="1" applyBorder="1" applyAlignment="1" applyProtection="1">
      <alignment horizontal="center" vertical="center" wrapText="1"/>
    </xf>
    <xf numFmtId="0" fontId="10" fillId="12" borderId="26" xfId="0" applyFont="1" applyFill="1" applyBorder="1" applyAlignment="1" applyProtection="1">
      <alignment horizontal="center" vertical="center" wrapText="1"/>
    </xf>
    <xf numFmtId="0" fontId="1" fillId="12" borderId="1" xfId="0" applyFont="1" applyFill="1" applyBorder="1" applyAlignment="1" applyProtection="1">
      <alignment horizontal="center" vertical="center" wrapText="1"/>
    </xf>
    <xf numFmtId="0" fontId="32" fillId="12" borderId="1" xfId="0" applyFont="1" applyFill="1" applyBorder="1" applyAlignment="1" applyProtection="1">
      <alignment horizontal="center" vertical="center" wrapText="1"/>
    </xf>
    <xf numFmtId="0" fontId="31" fillId="0" borderId="5" xfId="0" applyFont="1" applyFill="1" applyBorder="1" applyAlignment="1" applyProtection="1">
      <alignment horizontal="center" vertical="center" wrapText="1"/>
    </xf>
    <xf numFmtId="0" fontId="3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xf>
    <xf numFmtId="0" fontId="20" fillId="0" borderId="1" xfId="0" applyFont="1" applyFill="1" applyBorder="1" applyAlignment="1" applyProtection="1">
      <alignment horizontal="center" vertical="center" wrapText="1"/>
    </xf>
    <xf numFmtId="0" fontId="0" fillId="8" borderId="0" xfId="0" applyFill="1" applyAlignment="1" applyProtection="1">
      <alignment horizontal="center"/>
    </xf>
    <xf numFmtId="0" fontId="32" fillId="12" borderId="95" xfId="0" applyFont="1" applyFill="1" applyBorder="1" applyAlignment="1" applyProtection="1">
      <alignment horizontal="center" vertical="center" wrapText="1"/>
    </xf>
    <xf numFmtId="0" fontId="1" fillId="12" borderId="94" xfId="0" applyFont="1" applyFill="1" applyBorder="1" applyAlignment="1" applyProtection="1">
      <alignment horizontal="center" vertical="center" wrapText="1"/>
    </xf>
    <xf numFmtId="0" fontId="1" fillId="12" borderId="65" xfId="0" applyFont="1" applyFill="1" applyBorder="1" applyAlignment="1" applyProtection="1">
      <alignment horizontal="center" vertical="center" wrapText="1"/>
    </xf>
    <xf numFmtId="0" fontId="36" fillId="12" borderId="94" xfId="0" applyFont="1" applyFill="1" applyBorder="1" applyAlignment="1" applyProtection="1">
      <alignment horizontal="center" vertical="center" wrapText="1"/>
    </xf>
    <xf numFmtId="0" fontId="36" fillId="12" borderId="99" xfId="0" applyFont="1" applyFill="1" applyBorder="1" applyAlignment="1" applyProtection="1">
      <alignment horizontal="center" vertical="center" wrapText="1"/>
    </xf>
    <xf numFmtId="0" fontId="36" fillId="12" borderId="67" xfId="0" applyFont="1" applyFill="1" applyBorder="1" applyAlignment="1" applyProtection="1">
      <alignment horizontal="center" vertical="center" wrapText="1"/>
    </xf>
    <xf numFmtId="0" fontId="14" fillId="0" borderId="4" xfId="0" applyFont="1" applyFill="1" applyBorder="1" applyAlignment="1" applyProtection="1">
      <alignment horizontal="center" vertical="center" wrapText="1"/>
    </xf>
    <xf numFmtId="0" fontId="37" fillId="0" borderId="90" xfId="0" applyFont="1" applyFill="1" applyBorder="1" applyAlignment="1" applyProtection="1">
      <alignment horizontal="center" vertical="center" wrapText="1"/>
    </xf>
    <xf numFmtId="0" fontId="36" fillId="0" borderId="40" xfId="0" applyFont="1" applyFill="1" applyBorder="1" applyAlignment="1" applyProtection="1">
      <alignment horizontal="center" vertical="center" wrapText="1"/>
    </xf>
    <xf numFmtId="0" fontId="0" fillId="2" borderId="0" xfId="0" applyFill="1" applyBorder="1" applyAlignment="1" applyProtection="1">
      <alignment horizontal="center"/>
    </xf>
    <xf numFmtId="0" fontId="0" fillId="2" borderId="45" xfId="0" applyFill="1" applyBorder="1" applyAlignment="1" applyProtection="1">
      <alignment horizontal="center"/>
    </xf>
    <xf numFmtId="0" fontId="1" fillId="14" borderId="0" xfId="0" applyFont="1" applyFill="1" applyAlignment="1" applyProtection="1">
      <alignment horizontal="center" vertical="center"/>
    </xf>
    <xf numFmtId="0" fontId="2" fillId="5" borderId="64" xfId="0" applyFont="1" applyFill="1" applyBorder="1" applyAlignment="1" applyProtection="1">
      <alignment horizontal="center" vertical="center" wrapText="1"/>
    </xf>
    <xf numFmtId="0" fontId="3" fillId="6" borderId="2" xfId="0" applyFont="1" applyFill="1" applyBorder="1" applyAlignment="1" applyProtection="1">
      <alignment horizontal="center" vertical="center" wrapText="1"/>
    </xf>
    <xf numFmtId="0" fontId="3" fillId="6" borderId="51" xfId="0" applyFont="1" applyFill="1" applyBorder="1" applyAlignment="1" applyProtection="1">
      <alignment horizontal="center" vertical="center" wrapText="1"/>
    </xf>
    <xf numFmtId="0" fontId="3" fillId="6" borderId="56" xfId="0" applyNumberFormat="1" applyFont="1" applyFill="1" applyBorder="1" applyAlignment="1" applyProtection="1">
      <alignment horizontal="center" vertical="center" textRotation="90" wrapText="1"/>
    </xf>
    <xf numFmtId="0" fontId="3" fillId="6" borderId="2" xfId="0" applyNumberFormat="1" applyFont="1" applyFill="1" applyBorder="1" applyAlignment="1" applyProtection="1">
      <alignment horizontal="center" vertical="center" textRotation="90" wrapText="1"/>
    </xf>
    <xf numFmtId="0" fontId="3" fillId="6" borderId="51" xfId="0" applyFont="1" applyFill="1" applyBorder="1" applyAlignment="1" applyProtection="1">
      <alignment vertical="center" textRotation="90" wrapText="1"/>
    </xf>
    <xf numFmtId="0" fontId="3" fillId="7" borderId="56" xfId="0" applyFont="1" applyFill="1" applyBorder="1" applyAlignment="1" applyProtection="1">
      <alignment horizontal="center" vertical="center" wrapText="1"/>
    </xf>
    <xf numFmtId="0" fontId="3" fillId="7" borderId="2" xfId="0" applyFont="1" applyFill="1" applyBorder="1" applyAlignment="1" applyProtection="1">
      <alignment horizontal="center" vertical="center" wrapText="1"/>
    </xf>
    <xf numFmtId="0" fontId="3" fillId="7" borderId="51" xfId="0" applyFont="1" applyFill="1" applyBorder="1" applyAlignment="1" applyProtection="1">
      <alignment horizontal="center" vertical="center" wrapText="1"/>
    </xf>
    <xf numFmtId="0" fontId="3" fillId="7" borderId="56" xfId="0" applyNumberFormat="1" applyFont="1" applyFill="1" applyBorder="1" applyAlignment="1" applyProtection="1">
      <alignment horizontal="center" vertical="center" textRotation="90" wrapText="1"/>
    </xf>
    <xf numFmtId="0" fontId="3" fillId="7" borderId="2" xfId="0" applyNumberFormat="1" applyFont="1" applyFill="1" applyBorder="1" applyAlignment="1" applyProtection="1">
      <alignment horizontal="center" vertical="center" textRotation="90" wrapText="1"/>
    </xf>
    <xf numFmtId="0" fontId="3" fillId="7" borderId="51" xfId="0" applyFont="1" applyFill="1" applyBorder="1" applyAlignment="1" applyProtection="1">
      <alignment vertical="center" textRotation="90" wrapText="1"/>
    </xf>
    <xf numFmtId="0" fontId="3" fillId="6" borderId="56" xfId="0" applyFont="1" applyFill="1" applyBorder="1" applyAlignment="1" applyProtection="1">
      <alignment horizontal="center" vertical="center" wrapText="1"/>
    </xf>
    <xf numFmtId="0" fontId="3" fillId="6" borderId="21" xfId="0" applyFont="1" applyFill="1" applyBorder="1" applyAlignment="1" applyProtection="1">
      <alignment horizontal="center" vertical="center" textRotation="90" wrapText="1"/>
    </xf>
    <xf numFmtId="0" fontId="3" fillId="6" borderId="2" xfId="0" applyFont="1" applyFill="1" applyBorder="1" applyAlignment="1" applyProtection="1">
      <alignment horizontal="center" vertical="center" textRotation="90" wrapText="1"/>
    </xf>
    <xf numFmtId="0" fontId="3" fillId="6" borderId="51" xfId="0" applyFont="1" applyFill="1" applyBorder="1" applyAlignment="1" applyProtection="1">
      <alignment horizontal="center" vertical="center" textRotation="90" wrapText="1"/>
    </xf>
    <xf numFmtId="0" fontId="7" fillId="0" borderId="1" xfId="0" applyFont="1" applyFill="1" applyBorder="1" applyAlignment="1" applyProtection="1">
      <alignment horizontal="left" vertical="center" wrapText="1"/>
    </xf>
    <xf numFmtId="0" fontId="55" fillId="0" borderId="1" xfId="0" applyFont="1" applyFill="1" applyBorder="1" applyAlignment="1" applyProtection="1">
      <alignment horizontal="left" vertical="center" wrapText="1"/>
    </xf>
    <xf numFmtId="0" fontId="1" fillId="2" borderId="15" xfId="0" applyFont="1" applyFill="1" applyBorder="1" applyAlignment="1" applyProtection="1">
      <alignment horizontal="center" vertical="center"/>
    </xf>
    <xf numFmtId="0" fontId="1" fillId="2" borderId="0"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1" fillId="2" borderId="18"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xf>
    <xf numFmtId="0" fontId="1" fillId="2" borderId="19" xfId="0" applyFont="1" applyFill="1" applyBorder="1" applyAlignment="1" applyProtection="1">
      <alignment horizontal="center" vertical="center"/>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4" fillId="5" borderId="1" xfId="0" applyFont="1" applyFill="1" applyBorder="1" applyAlignment="1" applyProtection="1">
      <alignment horizontal="center" vertical="center" wrapText="1"/>
    </xf>
    <xf numFmtId="0" fontId="9" fillId="11" borderId="1" xfId="5" applyFont="1" applyFill="1" applyBorder="1" applyAlignment="1" applyProtection="1">
      <alignment horizontal="center" vertical="center" wrapText="1"/>
    </xf>
    <xf numFmtId="0" fontId="9" fillId="11" borderId="23" xfId="5"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 fillId="7" borderId="4" xfId="0"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1" xfId="0" applyFont="1" applyFill="1" applyBorder="1" applyAlignment="1" applyProtection="1">
      <alignment horizontal="center" vertical="top" wrapText="1"/>
    </xf>
    <xf numFmtId="0" fontId="1" fillId="14" borderId="0" xfId="0" applyFont="1" applyFill="1" applyAlignment="1" applyProtection="1">
      <alignment horizontal="left" vertical="center"/>
    </xf>
    <xf numFmtId="0" fontId="1" fillId="2" borderId="0" xfId="0" applyFont="1" applyFill="1" applyBorder="1" applyAlignment="1" applyProtection="1">
      <alignment horizontal="left" vertical="center"/>
    </xf>
    <xf numFmtId="0" fontId="1" fillId="2" borderId="18" xfId="0" applyFont="1" applyFill="1" applyBorder="1" applyAlignment="1" applyProtection="1">
      <alignment horizontal="left" vertical="center"/>
    </xf>
    <xf numFmtId="0" fontId="4" fillId="14" borderId="0" xfId="0" applyFont="1" applyFill="1" applyAlignment="1" applyProtection="1">
      <alignment horizontal="left" vertical="center"/>
    </xf>
    <xf numFmtId="0" fontId="4" fillId="2" borderId="0" xfId="0" applyFont="1" applyFill="1" applyBorder="1" applyAlignment="1" applyProtection="1">
      <alignment horizontal="left" vertical="center"/>
    </xf>
    <xf numFmtId="0" fontId="4" fillId="2" borderId="18" xfId="0" applyFont="1" applyFill="1" applyBorder="1" applyAlignment="1" applyProtection="1">
      <alignment horizontal="left" vertical="center"/>
    </xf>
    <xf numFmtId="0" fontId="1" fillId="7" borderId="1" xfId="0" applyFont="1" applyFill="1" applyBorder="1" applyAlignment="1" applyProtection="1">
      <alignment vertical="center" wrapText="1"/>
    </xf>
    <xf numFmtId="0" fontId="63" fillId="16" borderId="1" xfId="0" applyFont="1" applyFill="1" applyBorder="1" applyAlignment="1" applyProtection="1">
      <alignment horizontal="left" vertical="center" wrapText="1"/>
    </xf>
    <xf numFmtId="0" fontId="39" fillId="16" borderId="1" xfId="0" applyFont="1" applyFill="1" applyBorder="1" applyAlignment="1" applyProtection="1">
      <alignment horizontal="center" vertical="center" wrapText="1"/>
    </xf>
    <xf numFmtId="0" fontId="63" fillId="16" borderId="1" xfId="0" applyFont="1" applyFill="1" applyBorder="1" applyAlignment="1" applyProtection="1">
      <alignment horizontal="center" vertical="center" wrapText="1"/>
    </xf>
    <xf numFmtId="0" fontId="11" fillId="7" borderId="1" xfId="0" applyFont="1" applyFill="1" applyBorder="1" applyAlignment="1" applyProtection="1">
      <alignment vertical="center" wrapText="1"/>
    </xf>
    <xf numFmtId="0" fontId="11" fillId="7" borderId="1" xfId="0" applyFont="1" applyFill="1" applyBorder="1" applyAlignment="1" applyProtection="1">
      <alignment horizontal="left" vertical="center" wrapText="1"/>
    </xf>
    <xf numFmtId="9" fontId="11" fillId="7" borderId="1" xfId="0" applyNumberFormat="1"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wrapText="1"/>
    </xf>
    <xf numFmtId="1" fontId="11" fillId="7" borderId="1" xfId="7" applyNumberFormat="1" applyFont="1" applyFill="1" applyBorder="1" applyAlignment="1" applyProtection="1">
      <alignment horizontal="center" vertical="center" wrapText="1"/>
    </xf>
    <xf numFmtId="1" fontId="10" fillId="7" borderId="1" xfId="7" applyNumberFormat="1" applyFont="1" applyFill="1" applyBorder="1" applyAlignment="1" applyProtection="1">
      <alignment horizontal="center" vertical="center" wrapText="1"/>
    </xf>
    <xf numFmtId="9" fontId="13" fillId="7" borderId="1" xfId="0" applyNumberFormat="1" applyFont="1" applyFill="1" applyBorder="1" applyAlignment="1" applyProtection="1">
      <alignment horizontal="center" vertical="center" wrapText="1"/>
    </xf>
    <xf numFmtId="1" fontId="13" fillId="7" borderId="1" xfId="7" applyNumberFormat="1" applyFont="1" applyFill="1" applyBorder="1" applyAlignment="1" applyProtection="1">
      <alignment horizontal="center" vertical="center" wrapText="1"/>
    </xf>
    <xf numFmtId="1" fontId="1" fillId="7" borderId="1" xfId="7" applyNumberFormat="1" applyFont="1" applyFill="1" applyBorder="1" applyAlignment="1" applyProtection="1">
      <alignment horizontal="center" vertical="center" wrapText="1"/>
    </xf>
    <xf numFmtId="1" fontId="1" fillId="7" borderId="1" xfId="0" applyNumberFormat="1" applyFont="1" applyFill="1" applyBorder="1" applyAlignment="1" applyProtection="1">
      <alignment horizontal="center" vertical="center" wrapText="1"/>
    </xf>
    <xf numFmtId="0" fontId="1" fillId="7" borderId="1" xfId="0" applyFont="1" applyFill="1" applyBorder="1" applyAlignment="1" applyProtection="1">
      <alignment horizontal="left" vertical="center" wrapText="1"/>
    </xf>
    <xf numFmtId="0" fontId="1" fillId="7" borderId="1" xfId="0" applyFont="1" applyFill="1" applyBorder="1" applyAlignment="1" applyProtection="1">
      <alignment horizontal="left" vertical="top" wrapText="1"/>
    </xf>
    <xf numFmtId="0" fontId="11" fillId="7" borderId="8" xfId="0" applyFont="1" applyFill="1" applyBorder="1" applyAlignment="1" applyProtection="1">
      <alignment horizontal="center" vertical="center" wrapText="1"/>
    </xf>
    <xf numFmtId="0" fontId="11" fillId="7" borderId="4" xfId="0" applyFont="1" applyFill="1" applyBorder="1" applyAlignment="1" applyProtection="1">
      <alignment horizontal="center" vertical="center" wrapText="1"/>
    </xf>
    <xf numFmtId="0" fontId="11" fillId="7" borderId="11" xfId="0" applyFont="1" applyFill="1" applyBorder="1" applyAlignment="1" applyProtection="1">
      <alignment horizontal="center" vertical="center" wrapText="1"/>
    </xf>
    <xf numFmtId="0" fontId="11" fillId="7" borderId="90" xfId="0" applyFont="1" applyFill="1" applyBorder="1" applyAlignment="1" applyProtection="1">
      <alignment horizontal="center" vertical="center" wrapText="1"/>
    </xf>
    <xf numFmtId="0" fontId="11" fillId="7" borderId="89" xfId="0" applyFont="1" applyFill="1" applyBorder="1" applyAlignment="1" applyProtection="1">
      <alignment horizontal="center" vertical="center" wrapText="1"/>
    </xf>
    <xf numFmtId="0" fontId="37" fillId="7" borderId="98" xfId="0" applyFont="1" applyFill="1" applyBorder="1" applyAlignment="1" applyProtection="1">
      <alignment horizontal="center" vertical="center" wrapText="1"/>
    </xf>
    <xf numFmtId="0" fontId="11" fillId="7" borderId="7" xfId="0" applyFont="1" applyFill="1" applyBorder="1" applyAlignment="1" applyProtection="1">
      <alignment horizontal="center" vertical="center" wrapText="1"/>
    </xf>
    <xf numFmtId="0" fontId="11" fillId="7" borderId="11" xfId="0" applyFont="1" applyFill="1" applyBorder="1" applyAlignment="1" applyProtection="1">
      <alignment wrapText="1"/>
    </xf>
    <xf numFmtId="0" fontId="65" fillId="7" borderId="1" xfId="0" applyFont="1" applyFill="1" applyBorder="1" applyAlignment="1" applyProtection="1">
      <alignment vertical="center" wrapText="1"/>
    </xf>
    <xf numFmtId="0" fontId="65" fillId="7" borderId="1" xfId="0" applyFont="1" applyFill="1" applyBorder="1" applyAlignment="1" applyProtection="1">
      <alignment horizontal="center" vertical="center" wrapText="1"/>
    </xf>
    <xf numFmtId="0" fontId="1" fillId="7" borderId="1" xfId="0" applyFont="1" applyFill="1" applyBorder="1" applyAlignment="1" applyProtection="1">
      <alignment horizontal="justify" vertical="center" wrapText="1"/>
    </xf>
    <xf numFmtId="0" fontId="62" fillId="7" borderId="1" xfId="0" applyFont="1" applyFill="1" applyBorder="1" applyAlignment="1" applyProtection="1">
      <alignment vertical="center" wrapText="1"/>
    </xf>
    <xf numFmtId="0" fontId="31" fillId="7" borderId="5" xfId="0" applyFont="1" applyFill="1" applyBorder="1" applyAlignment="1" applyProtection="1">
      <alignment horizontal="center" vertical="center" wrapText="1"/>
    </xf>
    <xf numFmtId="0" fontId="31" fillId="7" borderId="1" xfId="0" applyFont="1" applyFill="1" applyBorder="1" applyAlignment="1" applyProtection="1">
      <alignment horizontal="center" vertical="center" wrapText="1"/>
    </xf>
    <xf numFmtId="0" fontId="49" fillId="7" borderId="101" xfId="0" applyFont="1" applyFill="1" applyBorder="1" applyAlignment="1" applyProtection="1">
      <alignment vertical="center" wrapText="1"/>
    </xf>
    <xf numFmtId="0" fontId="13" fillId="7" borderId="101" xfId="0" applyFont="1" applyFill="1" applyBorder="1" applyAlignment="1" applyProtection="1">
      <alignment wrapText="1"/>
    </xf>
    <xf numFmtId="0" fontId="49" fillId="7" borderId="101" xfId="0" applyFont="1" applyFill="1" applyBorder="1" applyAlignment="1" applyProtection="1">
      <alignment horizontal="center" vertical="center" wrapText="1"/>
    </xf>
    <xf numFmtId="0" fontId="49" fillId="7" borderId="101" xfId="0" applyFont="1" applyFill="1" applyBorder="1" applyAlignment="1" applyProtection="1">
      <alignment horizontal="left" vertical="center" wrapText="1"/>
    </xf>
    <xf numFmtId="0" fontId="41" fillId="15" borderId="63" xfId="0" applyFont="1" applyFill="1" applyBorder="1" applyAlignment="1" applyProtection="1">
      <alignment horizontal="center"/>
    </xf>
    <xf numFmtId="0" fontId="41" fillId="15" borderId="23" xfId="0" applyFont="1" applyFill="1" applyBorder="1" applyAlignment="1" applyProtection="1">
      <alignment horizontal="center"/>
    </xf>
    <xf numFmtId="0" fontId="41" fillId="15" borderId="24" xfId="0" applyFont="1" applyFill="1" applyBorder="1" applyAlignment="1" applyProtection="1">
      <alignment horizontal="center"/>
    </xf>
    <xf numFmtId="0" fontId="13" fillId="7" borderId="4" xfId="0" applyFont="1" applyFill="1" applyBorder="1" applyAlignment="1" applyProtection="1">
      <alignment horizontal="center" wrapText="1"/>
    </xf>
    <xf numFmtId="0" fontId="13" fillId="7" borderId="52" xfId="0" applyFont="1" applyFill="1" applyBorder="1" applyAlignment="1" applyProtection="1">
      <alignment horizont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3" fillId="7" borderId="58"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wrapText="1"/>
    </xf>
    <xf numFmtId="0" fontId="13" fillId="7" borderId="25"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13" fillId="7" borderId="1" xfId="0" applyFont="1" applyFill="1" applyBorder="1" applyAlignment="1" applyProtection="1">
      <alignment horizontal="center"/>
    </xf>
    <xf numFmtId="0" fontId="13" fillId="7" borderId="26" xfId="0" applyFont="1" applyFill="1" applyBorder="1" applyAlignment="1" applyProtection="1">
      <alignment horizontal="center"/>
    </xf>
    <xf numFmtId="0" fontId="13" fillId="7" borderId="65" xfId="0" applyFont="1" applyFill="1" applyBorder="1" applyAlignment="1" applyProtection="1">
      <alignment horizontal="center"/>
    </xf>
    <xf numFmtId="0" fontId="13" fillId="7" borderId="66" xfId="0" applyFont="1" applyFill="1" applyBorder="1" applyAlignment="1" applyProtection="1">
      <alignment horizontal="center"/>
    </xf>
    <xf numFmtId="0" fontId="40" fillId="15" borderId="63" xfId="0" applyFont="1" applyFill="1" applyBorder="1" applyAlignment="1" applyProtection="1">
      <alignment horizontal="center" vertical="center" wrapText="1"/>
    </xf>
    <xf numFmtId="0" fontId="40" fillId="15" borderId="23" xfId="0" applyFont="1" applyFill="1" applyBorder="1" applyAlignment="1" applyProtection="1">
      <alignment horizontal="center" vertical="center" wrapText="1"/>
    </xf>
    <xf numFmtId="0" fontId="40" fillId="15" borderId="24" xfId="0" applyFont="1" applyFill="1" applyBorder="1" applyAlignment="1" applyProtection="1">
      <alignment horizontal="center" vertical="center" wrapText="1"/>
    </xf>
    <xf numFmtId="0" fontId="42" fillId="15" borderId="63" xfId="0" applyFont="1" applyFill="1" applyBorder="1" applyAlignment="1" applyProtection="1">
      <alignment horizontal="center" vertical="center" wrapText="1"/>
    </xf>
    <xf numFmtId="0" fontId="42" fillId="15" borderId="23" xfId="0" applyFont="1" applyFill="1" applyBorder="1" applyAlignment="1" applyProtection="1">
      <alignment horizontal="center" vertical="center" wrapText="1"/>
    </xf>
    <xf numFmtId="0" fontId="42" fillId="15" borderId="24" xfId="0" applyFont="1" applyFill="1" applyBorder="1" applyAlignment="1" applyProtection="1">
      <alignment horizontal="center" vertical="center" wrapText="1"/>
    </xf>
    <xf numFmtId="0" fontId="42" fillId="15" borderId="64" xfId="0" applyFont="1" applyFill="1" applyBorder="1" applyAlignment="1" applyProtection="1">
      <alignment horizontal="center" vertical="center" wrapText="1"/>
    </xf>
    <xf numFmtId="0" fontId="42" fillId="15" borderId="65" xfId="0" applyFont="1" applyFill="1" applyBorder="1" applyAlignment="1" applyProtection="1">
      <alignment horizontal="center" vertical="center" wrapText="1"/>
    </xf>
    <xf numFmtId="0" fontId="42" fillId="15" borderId="66" xfId="0" applyFont="1" applyFill="1" applyBorder="1" applyAlignment="1" applyProtection="1">
      <alignment horizontal="center" vertical="center" wrapText="1"/>
    </xf>
    <xf numFmtId="0" fontId="13" fillId="7" borderId="5" xfId="0" applyFont="1" applyFill="1" applyBorder="1" applyAlignment="1" applyProtection="1">
      <alignment horizontal="center"/>
    </xf>
    <xf numFmtId="0" fontId="13" fillId="7" borderId="6" xfId="0" applyFont="1" applyFill="1" applyBorder="1" applyAlignment="1" applyProtection="1">
      <alignment horizontal="center"/>
    </xf>
    <xf numFmtId="0" fontId="13" fillId="7" borderId="50" xfId="0" applyFont="1" applyFill="1" applyBorder="1" applyAlignment="1" applyProtection="1">
      <alignment horizontal="center"/>
    </xf>
    <xf numFmtId="0" fontId="13" fillId="7" borderId="67" xfId="0" applyFont="1" applyFill="1" applyBorder="1" applyAlignment="1" applyProtection="1">
      <alignment horizontal="center"/>
    </xf>
    <xf numFmtId="0" fontId="13" fillId="7" borderId="68" xfId="0" applyFont="1" applyFill="1" applyBorder="1" applyAlignment="1" applyProtection="1">
      <alignment horizontal="center"/>
    </xf>
    <xf numFmtId="0" fontId="13" fillId="7" borderId="70" xfId="0" applyFont="1" applyFill="1" applyBorder="1" applyAlignment="1" applyProtection="1">
      <alignment horizontal="center"/>
    </xf>
    <xf numFmtId="0" fontId="13" fillId="7" borderId="11" xfId="0" applyFont="1" applyFill="1" applyBorder="1" applyAlignment="1" applyProtection="1">
      <alignment horizontal="center"/>
    </xf>
    <xf numFmtId="0" fontId="13" fillId="7" borderId="7" xfId="0" applyFont="1" applyFill="1" applyBorder="1" applyAlignment="1" applyProtection="1">
      <alignment horizontal="center"/>
    </xf>
    <xf numFmtId="0" fontId="13" fillId="7" borderId="28" xfId="0" applyFont="1" applyFill="1" applyBorder="1" applyAlignment="1" applyProtection="1">
      <alignment horizontal="center"/>
    </xf>
    <xf numFmtId="0" fontId="20" fillId="7" borderId="23" xfId="0" applyFont="1" applyFill="1" applyBorder="1" applyAlignment="1" applyProtection="1">
      <alignment horizontal="center"/>
    </xf>
    <xf numFmtId="0" fontId="20" fillId="7" borderId="24" xfId="0" applyFont="1" applyFill="1" applyBorder="1" applyAlignment="1" applyProtection="1">
      <alignment horizontal="center"/>
    </xf>
    <xf numFmtId="0" fontId="20" fillId="7" borderId="1" xfId="0" applyFont="1" applyFill="1" applyBorder="1" applyAlignment="1" applyProtection="1">
      <alignment horizontal="center"/>
    </xf>
    <xf numFmtId="0" fontId="20" fillId="7" borderId="26" xfId="0" applyFont="1" applyFill="1" applyBorder="1" applyAlignment="1" applyProtection="1">
      <alignment horizontal="center"/>
    </xf>
    <xf numFmtId="0" fontId="20" fillId="7" borderId="65" xfId="0" applyFont="1" applyFill="1" applyBorder="1" applyAlignment="1" applyProtection="1">
      <alignment horizontal="center"/>
    </xf>
    <xf numFmtId="0" fontId="20" fillId="7" borderId="66" xfId="0" applyFont="1" applyFill="1" applyBorder="1" applyAlignment="1" applyProtection="1">
      <alignment horizontal="center"/>
    </xf>
    <xf numFmtId="0" fontId="13" fillId="7" borderId="64" xfId="0" applyFont="1" applyFill="1" applyBorder="1" applyAlignment="1" applyProtection="1">
      <alignment horizontal="center" vertical="center" wrapText="1"/>
    </xf>
    <xf numFmtId="0" fontId="13" fillId="7" borderId="6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xf>
    <xf numFmtId="0" fontId="14" fillId="12" borderId="26" xfId="0" applyFont="1" applyFill="1" applyBorder="1" applyAlignment="1" applyProtection="1">
      <alignment horizontal="center" vertical="center"/>
    </xf>
    <xf numFmtId="0" fontId="1" fillId="7" borderId="4"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0" fillId="7" borderId="1" xfId="0" applyFill="1" applyBorder="1" applyAlignment="1" applyProtection="1">
      <alignment horizontal="left" vertical="center"/>
    </xf>
    <xf numFmtId="0" fontId="0" fillId="7" borderId="26" xfId="0" applyFill="1" applyBorder="1" applyAlignment="1" applyProtection="1">
      <alignment horizontal="left" vertical="center"/>
    </xf>
    <xf numFmtId="0" fontId="13" fillId="7" borderId="5" xfId="0" applyFont="1" applyFill="1" applyBorder="1" applyAlignment="1" applyProtection="1">
      <alignment horizontal="center" vertical="center"/>
    </xf>
    <xf numFmtId="0" fontId="13" fillId="7" borderId="6" xfId="0" applyFont="1" applyFill="1" applyBorder="1" applyAlignment="1" applyProtection="1">
      <alignment horizontal="center" vertical="center"/>
    </xf>
    <xf numFmtId="0" fontId="13" fillId="7" borderId="3" xfId="0" applyFont="1" applyFill="1" applyBorder="1" applyAlignment="1" applyProtection="1">
      <alignment horizontal="center" vertical="center"/>
    </xf>
    <xf numFmtId="0" fontId="13" fillId="7" borderId="67" xfId="0" applyFont="1" applyFill="1" applyBorder="1" applyAlignment="1" applyProtection="1">
      <alignment horizontal="center" vertical="center"/>
    </xf>
    <xf numFmtId="0" fontId="13" fillId="7" borderId="68" xfId="0" applyFont="1" applyFill="1" applyBorder="1" applyAlignment="1" applyProtection="1">
      <alignment horizontal="center" vertical="center"/>
    </xf>
    <xf numFmtId="0" fontId="13" fillId="7" borderId="69" xfId="0" applyFont="1" applyFill="1" applyBorder="1" applyAlignment="1" applyProtection="1">
      <alignment horizontal="center" vertical="center"/>
    </xf>
    <xf numFmtId="0" fontId="0" fillId="7" borderId="67" xfId="0" applyFill="1" applyBorder="1" applyAlignment="1" applyProtection="1">
      <alignment horizontal="center"/>
    </xf>
    <xf numFmtId="0" fontId="0" fillId="7" borderId="70" xfId="0" applyFill="1" applyBorder="1" applyAlignment="1" applyProtection="1">
      <alignment horizontal="center"/>
    </xf>
    <xf numFmtId="0" fontId="10" fillId="12" borderId="1" xfId="0" applyFont="1" applyFill="1" applyBorder="1" applyAlignment="1" applyProtection="1">
      <alignment horizontal="center" vertical="center" wrapText="1"/>
    </xf>
    <xf numFmtId="0" fontId="10" fillId="7" borderId="25" xfId="0" applyFont="1" applyFill="1" applyBorder="1" applyAlignment="1" applyProtection="1">
      <alignment horizontal="center"/>
    </xf>
    <xf numFmtId="0" fontId="10" fillId="7" borderId="1" xfId="0" applyFont="1" applyFill="1" applyBorder="1" applyAlignment="1" applyProtection="1">
      <alignment horizontal="center"/>
    </xf>
    <xf numFmtId="0" fontId="1" fillId="7" borderId="25" xfId="0" applyFont="1" applyFill="1" applyBorder="1" applyAlignment="1" applyProtection="1">
      <alignment horizontal="left" vertical="center" wrapText="1"/>
    </xf>
    <xf numFmtId="0" fontId="1" fillId="7" borderId="1" xfId="0" applyFont="1" applyFill="1" applyBorder="1" applyAlignment="1" applyProtection="1">
      <alignment horizontal="left" vertical="center"/>
    </xf>
    <xf numFmtId="0" fontId="10" fillId="12" borderId="25" xfId="0" applyFont="1" applyFill="1" applyBorder="1" applyAlignment="1" applyProtection="1">
      <alignment horizontal="center" vertical="center" wrapText="1"/>
    </xf>
    <xf numFmtId="0" fontId="40" fillId="15" borderId="13" xfId="0" applyFont="1" applyFill="1" applyBorder="1" applyAlignment="1" applyProtection="1">
      <alignment horizontal="center"/>
    </xf>
    <xf numFmtId="0" fontId="40" fillId="15" borderId="14" xfId="0" applyFont="1" applyFill="1" applyBorder="1" applyAlignment="1" applyProtection="1">
      <alignment horizontal="center"/>
    </xf>
    <xf numFmtId="0" fontId="40" fillId="15" borderId="61" xfId="0" applyFont="1" applyFill="1" applyBorder="1" applyAlignment="1" applyProtection="1">
      <alignment horizontal="center"/>
    </xf>
    <xf numFmtId="0" fontId="39" fillId="7" borderId="26" xfId="0" applyFont="1" applyFill="1" applyBorder="1" applyAlignment="1" applyProtection="1">
      <alignment vertical="center" wrapText="1"/>
    </xf>
    <xf numFmtId="0" fontId="40" fillId="15" borderId="63" xfId="0" applyFont="1" applyFill="1" applyBorder="1" applyAlignment="1" applyProtection="1">
      <alignment horizontal="center"/>
    </xf>
    <xf numFmtId="0" fontId="40" fillId="15" borderId="23" xfId="0" applyFont="1" applyFill="1" applyBorder="1" applyAlignment="1" applyProtection="1">
      <alignment horizontal="center"/>
    </xf>
    <xf numFmtId="0" fontId="40" fillId="15" borderId="24" xfId="0" applyFont="1" applyFill="1" applyBorder="1" applyAlignment="1" applyProtection="1">
      <alignment horizontal="center"/>
    </xf>
    <xf numFmtId="0" fontId="14" fillId="12" borderId="67" xfId="0" applyFont="1" applyFill="1" applyBorder="1" applyAlignment="1" applyProtection="1">
      <alignment horizontal="center" vertical="center" wrapText="1"/>
    </xf>
    <xf numFmtId="0" fontId="14" fillId="12" borderId="68" xfId="0" applyFont="1" applyFill="1" applyBorder="1" applyAlignment="1" applyProtection="1">
      <alignment horizontal="center" vertical="center" wrapText="1"/>
    </xf>
    <xf numFmtId="0" fontId="14" fillId="12" borderId="70" xfId="0" applyFont="1" applyFill="1" applyBorder="1" applyAlignment="1" applyProtection="1">
      <alignment horizontal="center" vertical="center" wrapText="1"/>
    </xf>
    <xf numFmtId="0" fontId="1" fillId="7" borderId="108" xfId="0" applyFont="1" applyFill="1" applyBorder="1" applyAlignment="1" applyProtection="1">
      <alignment horizontal="left" vertical="center" wrapText="1"/>
    </xf>
    <xf numFmtId="0" fontId="1" fillId="7" borderId="54" xfId="0" applyFont="1" applyFill="1" applyBorder="1" applyAlignment="1" applyProtection="1">
      <alignment horizontal="left" vertical="center" wrapText="1"/>
    </xf>
    <xf numFmtId="0" fontId="1" fillId="7" borderId="53" xfId="0" applyFont="1" applyFill="1" applyBorder="1" applyAlignment="1" applyProtection="1">
      <alignment horizontal="left" vertical="center" wrapText="1"/>
    </xf>
    <xf numFmtId="0" fontId="1" fillId="7" borderId="5" xfId="0" applyFont="1" applyFill="1" applyBorder="1" applyAlignment="1" applyProtection="1">
      <alignment horizontal="left" vertical="center" wrapText="1"/>
    </xf>
    <xf numFmtId="0" fontId="1" fillId="7" borderId="6" xfId="0" applyFont="1" applyFill="1" applyBorder="1" applyAlignment="1" applyProtection="1">
      <alignment horizontal="left" vertical="center" wrapText="1"/>
    </xf>
    <xf numFmtId="0" fontId="1" fillId="7" borderId="3" xfId="0" applyFont="1" applyFill="1" applyBorder="1" applyAlignment="1" applyProtection="1">
      <alignment horizontal="left" vertical="center" wrapText="1"/>
    </xf>
    <xf numFmtId="0" fontId="14" fillId="12" borderId="65" xfId="0" applyFont="1" applyFill="1" applyBorder="1" applyAlignment="1" applyProtection="1">
      <alignment horizontal="center" vertical="center" wrapText="1"/>
    </xf>
    <xf numFmtId="0" fontId="39" fillId="7" borderId="4" xfId="0" applyFont="1" applyFill="1" applyBorder="1" applyAlignment="1" applyProtection="1">
      <alignment horizontal="center" vertical="center" wrapText="1"/>
    </xf>
    <xf numFmtId="0" fontId="39" fillId="7" borderId="1" xfId="0" applyFont="1" applyFill="1" applyBorder="1" applyAlignment="1" applyProtection="1">
      <alignment horizontal="center" vertical="center" wrapText="1"/>
    </xf>
    <xf numFmtId="0" fontId="39" fillId="7" borderId="6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1" fillId="7" borderId="50" xfId="0" applyFont="1" applyFill="1" applyBorder="1" applyAlignment="1" applyProtection="1">
      <alignment horizontal="left" vertical="center" wrapText="1"/>
    </xf>
    <xf numFmtId="0" fontId="14" fillId="10" borderId="60" xfId="0" applyFont="1" applyFill="1" applyBorder="1" applyAlignment="1" applyProtection="1">
      <alignment horizontal="center" vertical="center"/>
    </xf>
    <xf numFmtId="0" fontId="14" fillId="10" borderId="62" xfId="0" applyFont="1" applyFill="1" applyBorder="1" applyAlignment="1" applyProtection="1">
      <alignment horizontal="center" vertical="center"/>
    </xf>
    <xf numFmtId="0" fontId="14" fillId="10" borderId="59" xfId="0" applyFont="1" applyFill="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9" fillId="11" borderId="1" xfId="5" applyFont="1" applyFill="1" applyBorder="1" applyAlignment="1" applyProtection="1">
      <alignment horizontal="center" vertical="center" wrapText="1"/>
    </xf>
    <xf numFmtId="0" fontId="9" fillId="11" borderId="2" xfId="5" applyFont="1" applyFill="1" applyBorder="1" applyAlignment="1" applyProtection="1">
      <alignment horizontal="center" vertical="center" wrapText="1"/>
    </xf>
    <xf numFmtId="0" fontId="19" fillId="7" borderId="1" xfId="0" applyFont="1" applyFill="1" applyBorder="1" applyAlignment="1" applyProtection="1">
      <alignment horizontal="center"/>
    </xf>
    <xf numFmtId="0" fontId="19" fillId="7" borderId="1" xfId="0" applyFont="1" applyFill="1" applyBorder="1" applyAlignment="1" applyProtection="1">
      <alignment horizontal="center" vertical="center"/>
    </xf>
    <xf numFmtId="0" fontId="13" fillId="0" borderId="1" xfId="5" applyFont="1" applyFill="1" applyBorder="1" applyAlignment="1" applyProtection="1">
      <alignment horizontal="center" vertical="center" wrapText="1"/>
    </xf>
    <xf numFmtId="0" fontId="13" fillId="0" borderId="2" xfId="5" applyFont="1" applyFill="1" applyBorder="1" applyAlignment="1" applyProtection="1">
      <alignment horizontal="center" vertical="center" wrapText="1"/>
    </xf>
    <xf numFmtId="0" fontId="19" fillId="7" borderId="5" xfId="0" applyFont="1" applyFill="1" applyBorder="1" applyAlignment="1" applyProtection="1">
      <alignment horizontal="center" vertical="center"/>
    </xf>
    <xf numFmtId="0" fontId="19" fillId="7" borderId="3" xfId="0" applyFont="1" applyFill="1" applyBorder="1" applyAlignment="1" applyProtection="1">
      <alignment horizontal="center" vertical="center"/>
    </xf>
    <xf numFmtId="0" fontId="17" fillId="2" borderId="15" xfId="0" applyFont="1" applyFill="1" applyBorder="1" applyAlignment="1" applyProtection="1">
      <alignment horizontal="center" wrapText="1"/>
    </xf>
    <xf numFmtId="0" fontId="17" fillId="2" borderId="0" xfId="0" applyFont="1" applyFill="1" applyBorder="1" applyAlignment="1" applyProtection="1">
      <alignment horizontal="center" wrapText="1"/>
    </xf>
    <xf numFmtId="0" fontId="17" fillId="2" borderId="16" xfId="0" applyFont="1" applyFill="1" applyBorder="1" applyAlignment="1" applyProtection="1">
      <alignment horizontal="center" wrapText="1"/>
    </xf>
    <xf numFmtId="0" fontId="43" fillId="15" borderId="30" xfId="0" applyFont="1" applyFill="1" applyBorder="1" applyAlignment="1" applyProtection="1">
      <alignment horizontal="center" vertical="center" textRotation="90"/>
    </xf>
    <xf numFmtId="0" fontId="44" fillId="15" borderId="30" xfId="0" applyFont="1" applyFill="1" applyBorder="1" applyAlignment="1" applyProtection="1">
      <alignment horizontal="center" vertical="center"/>
    </xf>
    <xf numFmtId="0" fontId="41" fillId="15" borderId="1" xfId="0"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wrapText="1"/>
    </xf>
    <xf numFmtId="0" fontId="41" fillId="15" borderId="3" xfId="0" applyFont="1" applyFill="1" applyBorder="1" applyAlignment="1" applyProtection="1">
      <alignment horizontal="center" vertical="center" wrapText="1"/>
    </xf>
    <xf numFmtId="0" fontId="9" fillId="11" borderId="20" xfId="5" applyFont="1" applyFill="1" applyBorder="1" applyAlignment="1" applyProtection="1">
      <alignment horizontal="center" vertical="center" wrapText="1"/>
    </xf>
    <xf numFmtId="0" fontId="9" fillId="11" borderId="21" xfId="5" applyFont="1" applyFill="1" applyBorder="1" applyAlignment="1" applyProtection="1">
      <alignment horizontal="center" vertical="center" wrapText="1"/>
    </xf>
    <xf numFmtId="0" fontId="9" fillId="11" borderId="9" xfId="5" applyFont="1" applyFill="1" applyBorder="1" applyAlignment="1" applyProtection="1">
      <alignment horizontal="center" vertical="center" wrapText="1"/>
    </xf>
    <xf numFmtId="0" fontId="9" fillId="11" borderId="10" xfId="5" applyFont="1" applyFill="1" applyBorder="1" applyAlignment="1" applyProtection="1">
      <alignment horizontal="center" vertical="center" wrapText="1"/>
    </xf>
    <xf numFmtId="0" fontId="11" fillId="0" borderId="20" xfId="5" applyFont="1" applyFill="1" applyBorder="1" applyAlignment="1" applyProtection="1">
      <alignment horizontal="center" vertical="center" wrapText="1"/>
    </xf>
    <xf numFmtId="0" fontId="11" fillId="0" borderId="27" xfId="5" applyFont="1" applyFill="1" applyBorder="1" applyAlignment="1" applyProtection="1">
      <alignment horizontal="center" vertical="center" wrapText="1"/>
    </xf>
    <xf numFmtId="0" fontId="11" fillId="0" borderId="9" xfId="5" applyFont="1" applyFill="1" applyBorder="1" applyAlignment="1" applyProtection="1">
      <alignment horizontal="center" vertical="center" wrapText="1"/>
    </xf>
    <xf numFmtId="0" fontId="11" fillId="0" borderId="16" xfId="5" applyFont="1" applyFill="1" applyBorder="1" applyAlignment="1" applyProtection="1">
      <alignment horizontal="center" vertical="center" wrapText="1"/>
    </xf>
    <xf numFmtId="0" fontId="8" fillId="0" borderId="63" xfId="0" applyFont="1" applyFill="1" applyBorder="1" applyAlignment="1" applyProtection="1">
      <alignment horizontal="center" vertical="center"/>
    </xf>
    <xf numFmtId="0" fontId="8" fillId="0" borderId="23" xfId="0" applyFont="1" applyFill="1" applyBorder="1" applyAlignment="1" applyProtection="1">
      <alignment horizontal="center" vertical="center"/>
    </xf>
    <xf numFmtId="0" fontId="8" fillId="0" borderId="25"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56"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18" fillId="7" borderId="5" xfId="0" applyFont="1" applyFill="1" applyBorder="1" applyAlignment="1" applyProtection="1">
      <alignment horizontal="center" vertical="center"/>
    </xf>
    <xf numFmtId="0" fontId="18" fillId="7" borderId="3" xfId="0" applyFont="1" applyFill="1" applyBorder="1" applyAlignment="1" applyProtection="1">
      <alignment horizontal="center" vertical="center"/>
    </xf>
    <xf numFmtId="0" fontId="27" fillId="4" borderId="1" xfId="0" applyFont="1" applyFill="1" applyBorder="1" applyAlignment="1" applyProtection="1">
      <alignment horizontal="center" vertical="center"/>
    </xf>
    <xf numFmtId="0" fontId="23" fillId="3" borderId="1" xfId="0" applyFont="1" applyFill="1" applyBorder="1" applyAlignment="1" applyProtection="1">
      <alignment horizontal="center" vertical="center"/>
    </xf>
    <xf numFmtId="0" fontId="23" fillId="9" borderId="5" xfId="0" applyFont="1" applyFill="1" applyBorder="1" applyAlignment="1" applyProtection="1">
      <alignment horizontal="center" vertical="center"/>
    </xf>
    <xf numFmtId="0" fontId="23" fillId="9" borderId="3" xfId="0" applyFont="1" applyFill="1" applyBorder="1" applyAlignment="1" applyProtection="1">
      <alignment horizontal="center" vertical="center"/>
    </xf>
    <xf numFmtId="0" fontId="23" fillId="13" borderId="1" xfId="0" applyFont="1" applyFill="1" applyBorder="1" applyAlignment="1" applyProtection="1">
      <alignment horizontal="center" vertical="center"/>
    </xf>
    <xf numFmtId="0" fontId="11" fillId="0" borderId="5" xfId="5" applyFont="1" applyFill="1" applyBorder="1" applyAlignment="1" applyProtection="1">
      <alignment horizontal="center" vertical="center" wrapText="1"/>
    </xf>
    <xf numFmtId="0" fontId="11" fillId="0" borderId="50" xfId="5" applyFont="1" applyFill="1" applyBorder="1" applyAlignment="1" applyProtection="1">
      <alignment horizontal="center" vertical="center" wrapText="1"/>
    </xf>
    <xf numFmtId="0" fontId="11" fillId="0" borderId="48" xfId="5" applyFont="1" applyFill="1" applyBorder="1" applyAlignment="1" applyProtection="1">
      <alignment horizontal="center" vertical="center" wrapText="1"/>
    </xf>
    <xf numFmtId="0" fontId="11" fillId="0" borderId="55" xfId="5"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xf>
    <xf numFmtId="0" fontId="41" fillId="15" borderId="3" xfId="0" applyFont="1" applyFill="1" applyBorder="1" applyAlignment="1" applyProtection="1">
      <alignment horizontal="center" vertical="center"/>
    </xf>
    <xf numFmtId="0" fontId="41" fillId="15" borderId="1" xfId="0" applyFont="1" applyFill="1" applyBorder="1" applyAlignment="1" applyProtection="1">
      <alignment horizontal="center" vertical="center"/>
    </xf>
    <xf numFmtId="0" fontId="10" fillId="0" borderId="48" xfId="5" applyFont="1" applyFill="1" applyBorder="1" applyAlignment="1" applyProtection="1">
      <alignment horizontal="center" vertical="center" wrapText="1"/>
    </xf>
    <xf numFmtId="0" fontId="10" fillId="0" borderId="54" xfId="5" applyFont="1" applyFill="1" applyBorder="1" applyAlignment="1" applyProtection="1">
      <alignment horizontal="center" vertical="center" wrapText="1"/>
    </xf>
    <xf numFmtId="0" fontId="10" fillId="0" borderId="53" xfId="5" applyFont="1" applyFill="1" applyBorder="1" applyAlignment="1" applyProtection="1">
      <alignment horizontal="center" vertical="center" wrapText="1"/>
    </xf>
    <xf numFmtId="0" fontId="13" fillId="0" borderId="5" xfId="5" applyFont="1" applyFill="1" applyBorder="1" applyAlignment="1" applyProtection="1">
      <alignment horizontal="center" vertical="center" wrapText="1"/>
    </xf>
    <xf numFmtId="0" fontId="13" fillId="0" borderId="6" xfId="5" applyFont="1" applyFill="1" applyBorder="1" applyAlignment="1" applyProtection="1">
      <alignment horizontal="center" vertical="center" wrapText="1"/>
    </xf>
    <xf numFmtId="0" fontId="13" fillId="0" borderId="3" xfId="5" applyFont="1" applyFill="1" applyBorder="1" applyAlignment="1" applyProtection="1">
      <alignment horizontal="center" vertical="center" wrapText="1"/>
    </xf>
    <xf numFmtId="0" fontId="46" fillId="10" borderId="60" xfId="0" applyFont="1" applyFill="1" applyBorder="1" applyAlignment="1" applyProtection="1">
      <alignment horizontal="center" vertical="center"/>
    </xf>
    <xf numFmtId="0" fontId="46" fillId="10" borderId="62" xfId="0" applyFont="1" applyFill="1" applyBorder="1" applyAlignment="1" applyProtection="1">
      <alignment horizontal="center" vertical="center"/>
    </xf>
    <xf numFmtId="0" fontId="46" fillId="10" borderId="59" xfId="0" applyFont="1" applyFill="1" applyBorder="1" applyAlignment="1" applyProtection="1">
      <alignment horizontal="center" vertical="center"/>
    </xf>
    <xf numFmtId="0" fontId="8" fillId="0" borderId="34" xfId="0" applyFont="1" applyFill="1" applyBorder="1" applyAlignment="1" applyProtection="1">
      <alignment horizontal="center" vertical="center"/>
    </xf>
    <xf numFmtId="0" fontId="8" fillId="0" borderId="35" xfId="0" applyFont="1" applyFill="1" applyBorder="1" applyAlignment="1" applyProtection="1">
      <alignment horizontal="center" vertical="center"/>
    </xf>
    <xf numFmtId="0" fontId="8" fillId="0" borderId="37" xfId="0" applyFont="1" applyFill="1" applyBorder="1" applyAlignment="1" applyProtection="1">
      <alignment horizontal="center" vertical="center"/>
    </xf>
    <xf numFmtId="0" fontId="8" fillId="0" borderId="71" xfId="0" applyFont="1" applyFill="1" applyBorder="1" applyAlignment="1" applyProtection="1">
      <alignment horizontal="center" vertical="center"/>
    </xf>
    <xf numFmtId="0" fontId="9" fillId="11" borderId="35" xfId="5" applyFont="1" applyFill="1" applyBorder="1" applyAlignment="1" applyProtection="1">
      <alignment horizontal="center" vertical="center" wrapText="1"/>
    </xf>
    <xf numFmtId="0" fontId="10" fillId="0" borderId="35" xfId="5" applyFont="1" applyFill="1" applyBorder="1" applyAlignment="1" applyProtection="1">
      <alignment horizontal="center" vertical="center" wrapText="1"/>
    </xf>
    <xf numFmtId="0" fontId="11" fillId="0" borderId="35" xfId="5"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1"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11" fillId="0" borderId="39" xfId="5" applyFont="1" applyFill="1" applyBorder="1" applyAlignment="1" applyProtection="1">
      <alignment horizontal="center" vertical="center" wrapText="1"/>
    </xf>
    <xf numFmtId="0" fontId="11" fillId="0" borderId="43" xfId="5"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xf>
    <xf numFmtId="0" fontId="18" fillId="0"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7" fillId="2" borderId="42" xfId="0" applyFont="1" applyFill="1" applyBorder="1" applyAlignment="1" applyProtection="1">
      <alignment horizontal="center" wrapText="1"/>
    </xf>
    <xf numFmtId="0" fontId="17" fillId="2" borderId="43" xfId="0" applyFont="1" applyFill="1" applyBorder="1" applyAlignment="1" applyProtection="1">
      <alignment horizontal="center" wrapText="1"/>
    </xf>
    <xf numFmtId="0" fontId="24" fillId="2" borderId="42" xfId="0" applyFont="1" applyFill="1" applyBorder="1" applyAlignment="1" applyProtection="1">
      <alignment horizontal="center" vertical="center" wrapText="1"/>
    </xf>
    <xf numFmtId="0" fontId="24" fillId="2" borderId="0" xfId="0" applyFont="1" applyFill="1" applyBorder="1" applyAlignment="1" applyProtection="1">
      <alignment horizontal="center" vertical="center" wrapText="1"/>
    </xf>
    <xf numFmtId="0" fontId="24" fillId="2" borderId="43" xfId="0" applyFont="1" applyFill="1" applyBorder="1" applyAlignment="1" applyProtection="1">
      <alignment horizontal="center" vertical="center" wrapText="1"/>
    </xf>
    <xf numFmtId="0" fontId="60" fillId="2" borderId="42" xfId="6" applyFont="1" applyFill="1" applyBorder="1" applyAlignment="1" applyProtection="1">
      <alignment horizontal="center"/>
    </xf>
    <xf numFmtId="0" fontId="25" fillId="2" borderId="0" xfId="6" applyFont="1" applyFill="1" applyBorder="1" applyAlignment="1" applyProtection="1">
      <alignment horizontal="center"/>
    </xf>
    <xf numFmtId="0" fontId="25" fillId="2" borderId="43" xfId="6" applyFont="1" applyFill="1" applyBorder="1" applyAlignment="1" applyProtection="1">
      <alignment horizontal="center"/>
    </xf>
    <xf numFmtId="0" fontId="23" fillId="12" borderId="37" xfId="0" applyFont="1" applyFill="1" applyBorder="1" applyAlignment="1" applyProtection="1">
      <alignment horizontal="center" vertical="center"/>
    </xf>
    <xf numFmtId="0" fontId="23" fillId="12" borderId="1" xfId="0" applyFont="1" applyFill="1" applyBorder="1" applyAlignment="1" applyProtection="1">
      <alignment horizontal="center" vertical="center"/>
    </xf>
    <xf numFmtId="0" fontId="19" fillId="12" borderId="1" xfId="0" applyFont="1" applyFill="1" applyBorder="1" applyAlignment="1" applyProtection="1">
      <alignment horizontal="center" vertical="center" wrapText="1"/>
    </xf>
    <xf numFmtId="0" fontId="19" fillId="12"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xf>
    <xf numFmtId="0" fontId="23" fillId="0" borderId="1" xfId="0" applyFont="1" applyFill="1" applyBorder="1" applyAlignment="1" applyProtection="1">
      <alignment horizontal="center" vertical="center"/>
    </xf>
    <xf numFmtId="0" fontId="19" fillId="0" borderId="1" xfId="0" applyFont="1" applyFill="1" applyBorder="1" applyAlignment="1" applyProtection="1">
      <alignment horizontal="center" vertical="center" wrapText="1"/>
    </xf>
    <xf numFmtId="0" fontId="19" fillId="0" borderId="38"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0" fontId="15" fillId="0" borderId="38" xfId="0" applyFont="1" applyFill="1" applyBorder="1" applyAlignment="1" applyProtection="1">
      <alignment horizontal="left" vertical="center" wrapText="1"/>
    </xf>
    <xf numFmtId="0" fontId="15" fillId="0" borderId="1" xfId="0" applyFont="1" applyFill="1" applyBorder="1" applyAlignment="1" applyProtection="1">
      <alignment horizontal="center" vertical="center" wrapText="1"/>
    </xf>
    <xf numFmtId="0" fontId="15" fillId="0" borderId="38" xfId="0" applyFont="1" applyFill="1" applyBorder="1" applyAlignment="1" applyProtection="1">
      <alignment horizontal="center" vertical="center" wrapText="1"/>
    </xf>
    <xf numFmtId="0" fontId="59" fillId="2" borderId="42" xfId="6" applyFont="1" applyFill="1" applyBorder="1" applyAlignment="1" applyProtection="1">
      <alignment horizontal="center"/>
    </xf>
    <xf numFmtId="0" fontId="51" fillId="12" borderId="60" xfId="0" applyFont="1" applyFill="1" applyBorder="1" applyAlignment="1" applyProtection="1">
      <alignment horizontal="left" vertical="center" wrapText="1"/>
    </xf>
    <xf numFmtId="0" fontId="51" fillId="12" borderId="59" xfId="0" applyFont="1" applyFill="1" applyBorder="1" applyAlignment="1" applyProtection="1">
      <alignment horizontal="left" vertical="center" wrapText="1"/>
    </xf>
    <xf numFmtId="0" fontId="53" fillId="5" borderId="13" xfId="0" applyFont="1" applyFill="1" applyBorder="1" applyAlignment="1" applyProtection="1">
      <alignment horizontal="center" vertical="center" wrapText="1"/>
    </xf>
    <xf numFmtId="0" fontId="53" fillId="5" borderId="14" xfId="0" applyFont="1" applyFill="1" applyBorder="1" applyAlignment="1" applyProtection="1">
      <alignment horizontal="center" vertical="center" wrapText="1"/>
    </xf>
    <xf numFmtId="0" fontId="53" fillId="5" borderId="61" xfId="0" applyFont="1" applyFill="1" applyBorder="1" applyAlignment="1" applyProtection="1">
      <alignment horizontal="center" vertical="center" wrapText="1"/>
    </xf>
    <xf numFmtId="0" fontId="53" fillId="5" borderId="15" xfId="0" applyFont="1" applyFill="1" applyBorder="1" applyAlignment="1" applyProtection="1">
      <alignment horizontal="center" vertical="center" wrapText="1"/>
    </xf>
    <xf numFmtId="0" fontId="53" fillId="5" borderId="0" xfId="0" applyFont="1" applyFill="1" applyBorder="1" applyAlignment="1" applyProtection="1">
      <alignment horizontal="center" vertical="center" wrapText="1"/>
    </xf>
    <xf numFmtId="0" fontId="53" fillId="5" borderId="16" xfId="0" applyFont="1" applyFill="1" applyBorder="1" applyAlignment="1" applyProtection="1">
      <alignment horizontal="center" vertical="center" wrapText="1"/>
    </xf>
    <xf numFmtId="0" fontId="51" fillId="12" borderId="60" xfId="0" applyFont="1" applyFill="1" applyBorder="1" applyAlignment="1" applyProtection="1">
      <alignment horizontal="center" vertical="center" wrapText="1"/>
    </xf>
    <xf numFmtId="0" fontId="51" fillId="12" borderId="59" xfId="0" applyFont="1" applyFill="1" applyBorder="1" applyAlignment="1" applyProtection="1">
      <alignment horizontal="center" vertical="center" wrapText="1"/>
    </xf>
    <xf numFmtId="0" fontId="49" fillId="7" borderId="101" xfId="0" applyFont="1" applyFill="1" applyBorder="1" applyAlignment="1" applyProtection="1">
      <alignment horizontal="left" vertical="center" wrapText="1"/>
    </xf>
    <xf numFmtId="0" fontId="53" fillId="5" borderId="101" xfId="0" applyFont="1" applyFill="1" applyBorder="1" applyAlignment="1" applyProtection="1">
      <alignment horizontal="center" vertical="center" wrapText="1"/>
    </xf>
    <xf numFmtId="0" fontId="49" fillId="12" borderId="101" xfId="0" applyFont="1" applyFill="1" applyBorder="1" applyAlignment="1" applyProtection="1">
      <alignment horizontal="left" vertical="center" wrapText="1"/>
    </xf>
    <xf numFmtId="0" fontId="50" fillId="12" borderId="101" xfId="0" applyFont="1" applyFill="1" applyBorder="1" applyAlignment="1" applyProtection="1">
      <alignment horizontal="left" vertical="center" wrapText="1"/>
    </xf>
    <xf numFmtId="0" fontId="48" fillId="5" borderId="60" xfId="0" applyFont="1" applyFill="1" applyBorder="1" applyAlignment="1" applyProtection="1">
      <alignment horizontal="center" vertical="center" wrapText="1"/>
    </xf>
    <xf numFmtId="0" fontId="48" fillId="5" borderId="62" xfId="0" applyFont="1" applyFill="1" applyBorder="1" applyAlignment="1" applyProtection="1">
      <alignment horizontal="center" vertical="center" wrapText="1"/>
    </xf>
    <xf numFmtId="0" fontId="48" fillId="5" borderId="59" xfId="0"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1" fillId="0" borderId="19" xfId="5"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3"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9" fillId="11" borderId="3" xfId="5" applyFont="1" applyFill="1" applyBorder="1" applyAlignment="1" applyProtection="1">
      <alignment horizontal="center" vertical="center" wrapText="1"/>
    </xf>
    <xf numFmtId="0" fontId="9" fillId="11" borderId="22" xfId="5" applyFont="1" applyFill="1" applyBorder="1" applyAlignment="1" applyProtection="1">
      <alignment horizontal="center" vertical="center" wrapText="1"/>
    </xf>
    <xf numFmtId="0" fontId="9" fillId="11" borderId="81" xfId="5" applyFont="1" applyFill="1" applyBorder="1" applyAlignment="1" applyProtection="1">
      <alignment horizontal="center" vertical="center" wrapText="1"/>
    </xf>
    <xf numFmtId="0" fontId="9" fillId="11" borderId="18" xfId="5" applyFont="1" applyFill="1" applyBorder="1" applyAlignment="1" applyProtection="1">
      <alignment horizontal="center" vertical="center" wrapText="1"/>
    </xf>
    <xf numFmtId="0" fontId="13" fillId="0" borderId="20" xfId="5" applyFont="1" applyFill="1" applyBorder="1" applyAlignment="1" applyProtection="1">
      <alignment horizontal="center" vertical="center" wrapText="1"/>
    </xf>
    <xf numFmtId="0" fontId="13" fillId="0" borderId="22" xfId="5" applyFont="1" applyFill="1" applyBorder="1" applyAlignment="1" applyProtection="1">
      <alignment horizontal="center" vertical="center" wrapText="1"/>
    </xf>
    <xf numFmtId="0" fontId="13" fillId="0" borderId="21" xfId="5" applyFont="1" applyFill="1" applyBorder="1" applyAlignment="1" applyProtection="1">
      <alignment horizontal="center" vertical="center" wrapText="1"/>
    </xf>
    <xf numFmtId="0" fontId="13" fillId="0" borderId="81" xfId="5" applyFont="1" applyFill="1" applyBorder="1" applyAlignment="1" applyProtection="1">
      <alignment horizontal="center" vertical="center" wrapText="1"/>
    </xf>
    <xf numFmtId="0" fontId="13" fillId="0" borderId="18" xfId="5" applyFont="1" applyFill="1" applyBorder="1" applyAlignment="1" applyProtection="1">
      <alignment horizontal="center" vertical="center" wrapText="1"/>
    </xf>
    <xf numFmtId="0" fontId="13" fillId="0" borderId="79" xfId="5" applyFont="1" applyFill="1" applyBorder="1" applyAlignment="1" applyProtection="1">
      <alignment horizontal="center" vertical="center" wrapText="1"/>
    </xf>
    <xf numFmtId="0" fontId="1" fillId="7" borderId="1" xfId="0" applyFont="1" applyFill="1" applyBorder="1" applyAlignment="1" applyProtection="1">
      <alignment horizontal="center" vertical="center"/>
    </xf>
    <xf numFmtId="0" fontId="13" fillId="7" borderId="1" xfId="0" applyFont="1" applyFill="1" applyBorder="1" applyAlignment="1" applyProtection="1">
      <alignment horizontal="center" vertical="center"/>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4" fillId="7" borderId="2" xfId="0" applyFont="1" applyFill="1" applyBorder="1" applyAlignment="1" applyProtection="1">
      <alignment horizontal="center" vertical="center" wrapText="1"/>
    </xf>
    <xf numFmtId="0" fontId="4" fillId="7" borderId="4" xfId="0" applyFont="1" applyFill="1" applyBorder="1" applyAlignment="1" applyProtection="1">
      <alignment horizontal="center" vertical="center" wrapText="1"/>
    </xf>
    <xf numFmtId="0" fontId="1" fillId="7" borderId="5" xfId="0" applyFont="1" applyFill="1" applyBorder="1" applyAlignment="1" applyProtection="1">
      <alignment horizontal="center" vertical="center" wrapText="1"/>
    </xf>
    <xf numFmtId="0" fontId="1" fillId="7" borderId="3" xfId="0" applyFont="1" applyFill="1" applyBorder="1" applyAlignment="1" applyProtection="1">
      <alignment horizontal="center" vertical="center" wrapText="1"/>
    </xf>
    <xf numFmtId="0" fontId="14" fillId="0" borderId="22" xfId="0" applyFont="1" applyFill="1" applyBorder="1" applyAlignment="1" applyProtection="1">
      <alignment horizontal="left" vertical="center" wrapText="1"/>
    </xf>
    <xf numFmtId="0" fontId="14" fillId="0" borderId="21" xfId="0" applyFont="1" applyFill="1" applyBorder="1" applyAlignment="1" applyProtection="1">
      <alignment horizontal="left" vertical="center" wrapText="1"/>
    </xf>
    <xf numFmtId="0" fontId="14" fillId="0" borderId="0" xfId="0" applyFont="1" applyFill="1" applyBorder="1" applyAlignment="1" applyProtection="1">
      <alignment horizontal="left" vertical="center" wrapText="1"/>
    </xf>
    <xf numFmtId="0" fontId="14" fillId="0" borderId="10" xfId="0" applyFont="1" applyFill="1" applyBorder="1" applyAlignment="1" applyProtection="1">
      <alignment horizontal="left" vertical="center" wrapText="1"/>
    </xf>
    <xf numFmtId="0" fontId="14" fillId="0" borderId="7" xfId="0" applyFont="1" applyFill="1" applyBorder="1" applyAlignment="1" applyProtection="1">
      <alignment horizontal="left" vertical="center" wrapText="1"/>
    </xf>
    <xf numFmtId="0" fontId="14" fillId="0" borderId="8" xfId="0" applyFont="1" applyFill="1" applyBorder="1" applyAlignment="1" applyProtection="1">
      <alignment horizontal="left" vertical="center" wrapText="1"/>
    </xf>
    <xf numFmtId="0" fontId="13" fillId="0" borderId="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49" xfId="0" applyFont="1" applyFill="1" applyBorder="1" applyAlignment="1" applyProtection="1">
      <alignment horizontal="left" vertical="center" wrapText="1"/>
    </xf>
    <xf numFmtId="0" fontId="64" fillId="7" borderId="1" xfId="0" applyFont="1" applyFill="1" applyBorder="1" applyAlignment="1" applyProtection="1">
      <alignment horizontal="center" vertical="center"/>
    </xf>
    <xf numFmtId="0" fontId="11" fillId="7" borderId="1" xfId="0"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xf>
    <xf numFmtId="0" fontId="13" fillId="7" borderId="2" xfId="0" applyFont="1" applyFill="1" applyBorder="1" applyAlignment="1" applyProtection="1">
      <alignment horizontal="center" vertical="center"/>
    </xf>
    <xf numFmtId="0" fontId="13" fillId="7" borderId="4" xfId="0" applyFont="1" applyFill="1" applyBorder="1" applyAlignment="1" applyProtection="1">
      <alignment horizontal="center" vertical="center"/>
    </xf>
    <xf numFmtId="0" fontId="1" fillId="7" borderId="20" xfId="0" applyFont="1" applyFill="1" applyBorder="1" applyAlignment="1" applyProtection="1">
      <alignment horizontal="center" vertical="center" wrapText="1"/>
    </xf>
    <xf numFmtId="0" fontId="1" fillId="7" borderId="21" xfId="0" applyFont="1" applyFill="1" applyBorder="1" applyAlignment="1" applyProtection="1">
      <alignment horizontal="center" vertical="center" wrapText="1"/>
    </xf>
    <xf numFmtId="0" fontId="1" fillId="7" borderId="11" xfId="0" applyFont="1" applyFill="1" applyBorder="1" applyAlignment="1" applyProtection="1">
      <alignment horizontal="center" vertical="center" wrapText="1"/>
    </xf>
    <xf numFmtId="0" fontId="1" fillId="7" borderId="8" xfId="0" applyFont="1" applyFill="1" applyBorder="1" applyAlignment="1" applyProtection="1">
      <alignment horizontal="center" vertical="center" wrapText="1"/>
    </xf>
    <xf numFmtId="0" fontId="11" fillId="7" borderId="20" xfId="0" applyFont="1" applyFill="1" applyBorder="1" applyAlignment="1" applyProtection="1">
      <alignment horizontal="center" vertical="center" wrapText="1"/>
    </xf>
    <xf numFmtId="0" fontId="11" fillId="7" borderId="21" xfId="0" applyFont="1" applyFill="1" applyBorder="1" applyAlignment="1" applyProtection="1">
      <alignment horizontal="center" vertical="center" wrapText="1"/>
    </xf>
    <xf numFmtId="0" fontId="11" fillId="7" borderId="11" xfId="0" applyFont="1" applyFill="1" applyBorder="1" applyAlignment="1" applyProtection="1">
      <alignment horizontal="center" vertical="center" wrapText="1"/>
    </xf>
    <xf numFmtId="0" fontId="11" fillId="7" borderId="8" xfId="0" applyFont="1" applyFill="1" applyBorder="1" applyAlignment="1" applyProtection="1">
      <alignment horizontal="center" vertical="center" wrapText="1"/>
    </xf>
    <xf numFmtId="0" fontId="13" fillId="0" borderId="20" xfId="0" applyFont="1" applyFill="1" applyBorder="1" applyAlignment="1" applyProtection="1">
      <alignment horizontal="left" vertical="center" wrapText="1"/>
    </xf>
    <xf numFmtId="0" fontId="13" fillId="0" borderId="9" xfId="0" applyFont="1" applyFill="1" applyBorder="1" applyAlignment="1" applyProtection="1">
      <alignment horizontal="left" vertical="center" wrapText="1"/>
    </xf>
    <xf numFmtId="0" fontId="13" fillId="0" borderId="11" xfId="0" applyFont="1" applyFill="1" applyBorder="1" applyAlignment="1" applyProtection="1">
      <alignment horizontal="left" vertical="center" wrapText="1"/>
    </xf>
    <xf numFmtId="0" fontId="4" fillId="7" borderId="1" xfId="0" applyFont="1" applyFill="1" applyBorder="1" applyAlignment="1" applyProtection="1">
      <alignment horizontal="center" vertical="center" wrapText="1"/>
    </xf>
    <xf numFmtId="0" fontId="1" fillId="7" borderId="1" xfId="0" applyFont="1" applyFill="1" applyBorder="1" applyAlignment="1" applyProtection="1">
      <alignment horizontal="left" vertical="center" wrapText="1"/>
    </xf>
    <xf numFmtId="0" fontId="28" fillId="2" borderId="15" xfId="0" applyFont="1" applyFill="1" applyBorder="1" applyAlignment="1" applyProtection="1">
      <alignment horizontal="center" vertical="center" wrapText="1"/>
    </xf>
    <xf numFmtId="0" fontId="28" fillId="2" borderId="0" xfId="0" applyFont="1" applyFill="1" applyBorder="1" applyAlignment="1" applyProtection="1">
      <alignment horizontal="center" vertical="center" wrapText="1"/>
    </xf>
    <xf numFmtId="0" fontId="28" fillId="2" borderId="16" xfId="0" applyFont="1" applyFill="1" applyBorder="1" applyAlignment="1" applyProtection="1">
      <alignment horizontal="center" vertical="center" wrapText="1"/>
    </xf>
    <xf numFmtId="0" fontId="45" fillId="15" borderId="25" xfId="0" applyFont="1" applyFill="1" applyBorder="1" applyAlignment="1" applyProtection="1">
      <alignment horizontal="center" vertical="center"/>
    </xf>
    <xf numFmtId="0" fontId="45" fillId="15" borderId="1" xfId="0" applyFont="1" applyFill="1" applyBorder="1" applyAlignment="1" applyProtection="1">
      <alignment horizontal="center" vertical="center"/>
    </xf>
    <xf numFmtId="0" fontId="45" fillId="15" borderId="26" xfId="0" applyFont="1" applyFill="1" applyBorder="1" applyAlignment="1" applyProtection="1">
      <alignment horizontal="center" vertical="center"/>
    </xf>
    <xf numFmtId="0" fontId="10" fillId="12" borderId="25" xfId="0" applyFont="1" applyFill="1" applyBorder="1" applyAlignment="1" applyProtection="1">
      <alignment horizontal="center" vertical="center"/>
    </xf>
    <xf numFmtId="0" fontId="10" fillId="12" borderId="1" xfId="0" applyFont="1" applyFill="1" applyBorder="1" applyAlignment="1" applyProtection="1">
      <alignment horizontal="center" vertical="center"/>
    </xf>
    <xf numFmtId="0" fontId="13" fillId="12" borderId="20" xfId="0" applyFont="1" applyFill="1" applyBorder="1" applyAlignment="1" applyProtection="1">
      <alignment horizontal="center" vertical="center" wrapText="1"/>
    </xf>
    <xf numFmtId="0" fontId="13" fillId="12" borderId="21" xfId="0" applyFont="1" applyFill="1" applyBorder="1" applyAlignment="1" applyProtection="1">
      <alignment horizontal="center" vertical="center" wrapText="1"/>
    </xf>
    <xf numFmtId="0" fontId="13" fillId="12" borderId="11" xfId="0" applyFont="1" applyFill="1" applyBorder="1" applyAlignment="1" applyProtection="1">
      <alignment horizontal="center" vertical="center" wrapText="1"/>
    </xf>
    <xf numFmtId="0" fontId="13" fillId="12" borderId="8" xfId="0" applyFont="1" applyFill="1" applyBorder="1" applyAlignment="1" applyProtection="1">
      <alignment horizontal="center" vertical="center" wrapText="1"/>
    </xf>
    <xf numFmtId="0" fontId="11" fillId="0" borderId="22" xfId="5" applyFont="1" applyFill="1" applyBorder="1" applyAlignment="1" applyProtection="1">
      <alignment horizontal="center" vertical="center" wrapText="1"/>
    </xf>
    <xf numFmtId="0" fontId="11" fillId="0" borderId="0" xfId="5"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xf>
    <xf numFmtId="0" fontId="8" fillId="0" borderId="47" xfId="0" applyFont="1" applyFill="1" applyBorder="1" applyAlignment="1" applyProtection="1">
      <alignment horizontal="center" vertical="center"/>
    </xf>
    <xf numFmtId="0" fontId="8" fillId="0" borderId="15"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8" fillId="0" borderId="17" xfId="0" applyFont="1" applyFill="1" applyBorder="1" applyAlignment="1" applyProtection="1">
      <alignment horizontal="center" vertical="center"/>
    </xf>
    <xf numFmtId="0" fontId="8" fillId="0" borderId="79" xfId="0" applyFont="1" applyFill="1" applyBorder="1" applyAlignment="1" applyProtection="1">
      <alignment horizontal="center" vertical="center"/>
    </xf>
    <xf numFmtId="0" fontId="10" fillId="0" borderId="110" xfId="5" applyFont="1" applyFill="1" applyBorder="1" applyAlignment="1" applyProtection="1">
      <alignment horizontal="center" vertical="center" wrapText="1"/>
    </xf>
    <xf numFmtId="0" fontId="10" fillId="0" borderId="14" xfId="5" applyFont="1" applyFill="1" applyBorder="1" applyAlignment="1" applyProtection="1">
      <alignment horizontal="center" vertical="center" wrapText="1"/>
    </xf>
    <xf numFmtId="0" fontId="10" fillId="0" borderId="47" xfId="5" applyFont="1" applyFill="1" applyBorder="1" applyAlignment="1" applyProtection="1">
      <alignment horizontal="center" vertical="center" wrapText="1"/>
    </xf>
    <xf numFmtId="0" fontId="13" fillId="0" borderId="9" xfId="5" applyFont="1" applyFill="1" applyBorder="1" applyAlignment="1" applyProtection="1">
      <alignment horizontal="center" vertical="center" wrapText="1"/>
    </xf>
    <xf numFmtId="0" fontId="13" fillId="0" borderId="0" xfId="5" applyFont="1" applyFill="1" applyBorder="1" applyAlignment="1" applyProtection="1">
      <alignment horizontal="center" vertical="center" wrapText="1"/>
    </xf>
    <xf numFmtId="0" fontId="13" fillId="0" borderId="10" xfId="5" applyFont="1" applyFill="1" applyBorder="1" applyAlignment="1" applyProtection="1">
      <alignment horizontal="center" vertical="center" wrapText="1"/>
    </xf>
    <xf numFmtId="0" fontId="11" fillId="0" borderId="23"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4" fillId="12" borderId="5" xfId="0" applyFont="1" applyFill="1" applyBorder="1" applyAlignment="1" applyProtection="1">
      <alignment horizontal="center" vertical="center" wrapText="1"/>
    </xf>
    <xf numFmtId="0" fontId="14" fillId="12" borderId="6" xfId="0" applyFont="1" applyFill="1" applyBorder="1" applyAlignment="1" applyProtection="1">
      <alignment horizontal="center" vertical="center" wrapText="1"/>
    </xf>
    <xf numFmtId="0" fontId="14" fillId="12" borderId="50" xfId="0" applyFont="1" applyFill="1" applyBorder="1" applyAlignment="1" applyProtection="1">
      <alignment horizontal="center" vertical="center" wrapText="1"/>
    </xf>
    <xf numFmtId="0" fontId="10" fillId="12" borderId="2" xfId="0" applyFont="1" applyFill="1" applyBorder="1" applyAlignment="1" applyProtection="1">
      <alignment horizontal="center" vertical="center" wrapText="1"/>
    </xf>
    <xf numFmtId="0" fontId="10" fillId="12" borderId="4" xfId="0" applyFont="1" applyFill="1" applyBorder="1" applyAlignment="1" applyProtection="1">
      <alignment horizontal="center" vertical="center" wrapText="1"/>
    </xf>
    <xf numFmtId="0" fontId="10" fillId="12" borderId="20" xfId="0" applyFont="1" applyFill="1" applyBorder="1" applyAlignment="1" applyProtection="1">
      <alignment horizontal="center" vertical="center" wrapText="1"/>
    </xf>
    <xf numFmtId="0" fontId="10" fillId="12" borderId="21" xfId="0" applyFont="1" applyFill="1" applyBorder="1" applyAlignment="1" applyProtection="1">
      <alignment horizontal="center" vertical="center" wrapText="1"/>
    </xf>
    <xf numFmtId="0" fontId="10" fillId="12" borderId="11" xfId="0" applyFont="1" applyFill="1" applyBorder="1" applyAlignment="1" applyProtection="1">
      <alignment horizontal="center" vertical="center" wrapText="1"/>
    </xf>
    <xf numFmtId="0" fontId="10" fillId="12" borderId="8" xfId="0" applyFont="1" applyFill="1" applyBorder="1" applyAlignment="1" applyProtection="1">
      <alignment horizontal="center" vertical="center" wrapText="1"/>
    </xf>
    <xf numFmtId="0" fontId="14" fillId="0" borderId="29" xfId="0" applyFont="1" applyFill="1" applyBorder="1" applyAlignment="1" applyProtection="1">
      <alignment horizontal="left" vertical="center"/>
    </xf>
    <xf numFmtId="0" fontId="14" fillId="0" borderId="21" xfId="0" applyFont="1" applyFill="1" applyBorder="1" applyAlignment="1" applyProtection="1">
      <alignment horizontal="left" vertical="center"/>
    </xf>
    <xf numFmtId="0" fontId="14" fillId="0" borderId="15" xfId="0" applyFont="1" applyFill="1" applyBorder="1" applyAlignment="1" applyProtection="1">
      <alignment horizontal="left" vertical="center"/>
    </xf>
    <xf numFmtId="0" fontId="14" fillId="0" borderId="10" xfId="0" applyFont="1" applyFill="1" applyBorder="1" applyAlignment="1" applyProtection="1">
      <alignment horizontal="left" vertical="center"/>
    </xf>
    <xf numFmtId="0" fontId="14" fillId="0" borderId="49" xfId="0" applyFont="1" applyFill="1" applyBorder="1" applyAlignment="1" applyProtection="1">
      <alignment horizontal="left" vertical="center"/>
    </xf>
    <xf numFmtId="0" fontId="14" fillId="0" borderId="8" xfId="0" applyFont="1" applyFill="1" applyBorder="1" applyAlignment="1" applyProtection="1">
      <alignment horizontal="left" vertical="center"/>
    </xf>
    <xf numFmtId="0" fontId="1" fillId="0" borderId="5"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57" fillId="12" borderId="2" xfId="0" applyFont="1" applyFill="1" applyBorder="1" applyAlignment="1" applyProtection="1">
      <alignment horizontal="center" vertical="center" wrapText="1"/>
    </xf>
    <xf numFmtId="0" fontId="57" fillId="12" borderId="4"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32" fillId="12" borderId="25" xfId="0" applyFont="1" applyFill="1" applyBorder="1" applyAlignment="1" applyProtection="1">
      <alignment horizontal="center" vertical="center"/>
    </xf>
    <xf numFmtId="0" fontId="32" fillId="12" borderId="1" xfId="0" applyFont="1" applyFill="1" applyBorder="1" applyAlignment="1" applyProtection="1">
      <alignment horizontal="center" vertical="center"/>
    </xf>
    <xf numFmtId="0" fontId="32" fillId="12" borderId="2" xfId="0" applyFont="1" applyFill="1" applyBorder="1" applyAlignment="1" applyProtection="1">
      <alignment horizontal="center" vertical="center" wrapText="1"/>
    </xf>
    <xf numFmtId="0" fontId="32" fillId="12" borderId="4"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2" fillId="12" borderId="21" xfId="0" applyFont="1" applyFill="1" applyBorder="1" applyAlignment="1" applyProtection="1">
      <alignment horizontal="center" vertical="center" wrapText="1"/>
    </xf>
    <xf numFmtId="0" fontId="32" fillId="12" borderId="11" xfId="0" applyFont="1" applyFill="1" applyBorder="1" applyAlignment="1" applyProtection="1">
      <alignment horizontal="center" vertical="center" wrapText="1"/>
    </xf>
    <xf numFmtId="0" fontId="32" fillId="12" borderId="8" xfId="0" applyFont="1" applyFill="1" applyBorder="1" applyAlignment="1" applyProtection="1">
      <alignment horizontal="center" vertical="center" wrapText="1"/>
    </xf>
    <xf numFmtId="0" fontId="46" fillId="12" borderId="26" xfId="0" applyFont="1" applyFill="1" applyBorder="1" applyAlignment="1" applyProtection="1">
      <alignment horizontal="center" vertical="center" wrapText="1"/>
    </xf>
    <xf numFmtId="0" fontId="13" fillId="12" borderId="1" xfId="0" applyFont="1" applyFill="1" applyBorder="1" applyAlignment="1" applyProtection="1">
      <alignment horizontal="center" vertical="center" wrapText="1"/>
    </xf>
    <xf numFmtId="0" fontId="46" fillId="12" borderId="1" xfId="0" applyFont="1" applyFill="1" applyBorder="1" applyAlignment="1" applyProtection="1">
      <alignment horizontal="center" vertical="center" wrapText="1"/>
    </xf>
    <xf numFmtId="0" fontId="21" fillId="12" borderId="20" xfId="0" applyFont="1" applyFill="1" applyBorder="1" applyAlignment="1" applyProtection="1">
      <alignment horizontal="center" vertical="center" wrapText="1"/>
    </xf>
    <xf numFmtId="0" fontId="21" fillId="12" borderId="11" xfId="0" applyFont="1" applyFill="1" applyBorder="1" applyAlignment="1" applyProtection="1">
      <alignment horizontal="center" vertical="center" wrapText="1"/>
    </xf>
    <xf numFmtId="0" fontId="1" fillId="0" borderId="2" xfId="0" applyFont="1" applyFill="1" applyBorder="1" applyAlignment="1" applyProtection="1">
      <alignment vertical="center" wrapText="1"/>
    </xf>
    <xf numFmtId="0" fontId="1" fillId="0" borderId="12" xfId="0" applyFont="1" applyFill="1" applyBorder="1" applyAlignment="1" applyProtection="1">
      <alignment vertical="center" wrapText="1"/>
    </xf>
    <xf numFmtId="0" fontId="1" fillId="0" borderId="4" xfId="0" applyFont="1" applyFill="1" applyBorder="1" applyAlignment="1" applyProtection="1">
      <alignment vertical="center" wrapText="1"/>
    </xf>
    <xf numFmtId="0" fontId="1" fillId="0" borderId="2" xfId="0" applyFont="1" applyFill="1" applyBorder="1" applyAlignment="1" applyProtection="1">
      <alignment horizontal="left" vertical="center" wrapText="1"/>
    </xf>
    <xf numFmtId="0" fontId="1" fillId="0" borderId="1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2" xfId="0" applyFont="1" applyFill="1" applyBorder="1" applyAlignment="1" applyProtection="1">
      <alignment horizontal="left" vertical="center"/>
    </xf>
    <xf numFmtId="0" fontId="1" fillId="0" borderId="12" xfId="0" applyFont="1" applyFill="1" applyBorder="1" applyAlignment="1" applyProtection="1">
      <alignment horizontal="left" vertical="center"/>
    </xf>
    <xf numFmtId="0" fontId="1" fillId="0" borderId="4" xfId="0" applyFont="1" applyFill="1" applyBorder="1" applyAlignment="1" applyProtection="1">
      <alignment horizontal="left" vertical="center"/>
    </xf>
    <xf numFmtId="0" fontId="1" fillId="0" borderId="1" xfId="0" applyFont="1" applyFill="1" applyBorder="1" applyAlignment="1" applyProtection="1">
      <alignment horizontal="left" vertical="center" wrapText="1"/>
    </xf>
    <xf numFmtId="0" fontId="36" fillId="0" borderId="110" xfId="0" applyFont="1" applyFill="1" applyBorder="1" applyAlignment="1" applyProtection="1">
      <alignment horizontal="center" vertical="center" wrapText="1"/>
    </xf>
    <xf numFmtId="0" fontId="36" fillId="0" borderId="11" xfId="0" applyFont="1" applyFill="1" applyBorder="1" applyAlignment="1" applyProtection="1">
      <alignment horizontal="center" vertical="center" wrapText="1"/>
    </xf>
    <xf numFmtId="0" fontId="37" fillId="7" borderId="1" xfId="0"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wrapText="1"/>
    </xf>
    <xf numFmtId="0" fontId="37" fillId="0" borderId="1" xfId="0" applyFont="1" applyFill="1" applyBorder="1" applyAlignment="1" applyProtection="1">
      <alignment horizontal="center" vertical="center" wrapText="1"/>
    </xf>
    <xf numFmtId="0" fontId="36" fillId="12" borderId="113" xfId="0" applyFont="1" applyFill="1" applyBorder="1" applyAlignment="1" applyProtection="1">
      <alignment horizontal="center" vertical="center" wrapText="1"/>
    </xf>
    <xf numFmtId="0" fontId="36" fillId="12" borderId="114" xfId="0" applyFont="1" applyFill="1" applyBorder="1" applyAlignment="1" applyProtection="1">
      <alignment horizontal="center" vertical="center" wrapText="1"/>
    </xf>
    <xf numFmtId="0" fontId="37" fillId="0" borderId="2" xfId="0" applyFont="1" applyFill="1" applyBorder="1" applyAlignment="1" applyProtection="1">
      <alignment horizontal="center" vertical="center" wrapText="1"/>
    </xf>
    <xf numFmtId="0" fontId="37" fillId="0" borderId="4" xfId="0" applyFont="1" applyFill="1" applyBorder="1" applyAlignment="1" applyProtection="1">
      <alignment horizontal="center" vertical="center" wrapText="1"/>
    </xf>
    <xf numFmtId="0" fontId="14" fillId="0" borderId="41" xfId="0" applyFont="1" applyFill="1" applyBorder="1" applyAlignment="1" applyProtection="1">
      <alignment horizontal="left" vertical="center" wrapText="1"/>
    </xf>
    <xf numFmtId="0" fontId="14" fillId="0" borderId="42" xfId="0" applyFont="1" applyFill="1" applyBorder="1" applyAlignment="1" applyProtection="1">
      <alignment horizontal="left" vertical="center" wrapText="1"/>
    </xf>
    <xf numFmtId="0" fontId="14" fillId="0" borderId="76" xfId="0" applyFont="1" applyFill="1" applyBorder="1" applyAlignment="1" applyProtection="1">
      <alignment horizontal="left" vertical="center" wrapText="1"/>
    </xf>
    <xf numFmtId="0" fontId="36" fillId="12" borderId="32" xfId="0" applyFont="1" applyFill="1" applyBorder="1" applyAlignment="1" applyProtection="1">
      <alignment horizontal="center" vertical="center" wrapText="1"/>
    </xf>
    <xf numFmtId="0" fontId="36" fillId="12" borderId="109" xfId="0" applyFont="1" applyFill="1" applyBorder="1" applyAlignment="1" applyProtection="1">
      <alignment horizontal="center" vertical="center" wrapText="1"/>
    </xf>
    <xf numFmtId="0" fontId="36" fillId="12" borderId="97" xfId="0" applyFont="1" applyFill="1" applyBorder="1" applyAlignment="1" applyProtection="1">
      <alignment horizontal="center" vertical="center" wrapText="1"/>
    </xf>
    <xf numFmtId="0" fontId="36" fillId="7" borderId="112" xfId="0" applyFont="1" applyFill="1" applyBorder="1" applyAlignment="1" applyProtection="1">
      <alignment horizontal="center" vertical="center" wrapText="1"/>
    </xf>
    <xf numFmtId="0" fontId="36" fillId="7" borderId="98" xfId="0" applyFont="1" applyFill="1" applyBorder="1" applyAlignment="1" applyProtection="1">
      <alignment horizontal="center" vertical="center" wrapText="1"/>
    </xf>
    <xf numFmtId="0" fontId="36" fillId="12" borderId="105" xfId="0" applyFont="1" applyFill="1" applyBorder="1" applyAlignment="1" applyProtection="1">
      <alignment horizontal="center" vertical="center" wrapText="1"/>
    </xf>
    <xf numFmtId="0" fontId="36" fillId="12" borderId="107" xfId="0" applyFont="1" applyFill="1" applyBorder="1" applyAlignment="1" applyProtection="1">
      <alignment horizontal="center" vertical="center" wrapText="1"/>
    </xf>
    <xf numFmtId="0" fontId="36" fillId="12" borderId="117" xfId="0" applyFont="1" applyFill="1" applyBorder="1" applyAlignment="1" applyProtection="1">
      <alignment horizontal="center" vertical="center" wrapText="1"/>
    </xf>
    <xf numFmtId="0" fontId="36" fillId="0" borderId="111"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0" fillId="12" borderId="73" xfId="0" applyFont="1" applyFill="1" applyBorder="1" applyAlignment="1" applyProtection="1">
      <alignment horizontal="center" vertical="center"/>
    </xf>
    <xf numFmtId="0" fontId="10" fillId="12" borderId="42" xfId="0" applyFont="1" applyFill="1" applyBorder="1" applyAlignment="1" applyProtection="1">
      <alignment horizontal="center" vertical="center"/>
    </xf>
    <xf numFmtId="0" fontId="10" fillId="12" borderId="84" xfId="0" applyFont="1" applyFill="1" applyBorder="1" applyAlignment="1" applyProtection="1">
      <alignment horizontal="center" vertical="center"/>
    </xf>
    <xf numFmtId="0" fontId="10" fillId="12" borderId="82" xfId="0" applyFont="1" applyFill="1" applyBorder="1" applyAlignment="1" applyProtection="1">
      <alignment horizontal="center" vertical="center" wrapText="1"/>
    </xf>
    <xf numFmtId="0" fontId="10" fillId="12" borderId="12" xfId="0" applyFont="1" applyFill="1" applyBorder="1" applyAlignment="1" applyProtection="1">
      <alignment horizontal="center" vertical="center" wrapText="1"/>
    </xf>
    <xf numFmtId="0" fontId="10" fillId="12" borderId="80" xfId="0" applyFont="1" applyFill="1" applyBorder="1" applyAlignment="1" applyProtection="1">
      <alignment horizontal="center" vertical="center" wrapText="1"/>
    </xf>
    <xf numFmtId="0" fontId="10" fillId="12" borderId="83" xfId="0" applyFont="1" applyFill="1" applyBorder="1" applyAlignment="1" applyProtection="1">
      <alignment horizontal="center" vertical="center" wrapText="1"/>
    </xf>
    <xf numFmtId="0" fontId="10" fillId="12" borderId="33" xfId="0" applyFont="1" applyFill="1" applyBorder="1" applyAlignment="1" applyProtection="1">
      <alignment horizontal="center" vertical="center" wrapText="1"/>
    </xf>
    <xf numFmtId="0" fontId="10" fillId="12" borderId="9" xfId="0" applyFont="1" applyFill="1" applyBorder="1" applyAlignment="1" applyProtection="1">
      <alignment horizontal="center" vertical="center" wrapText="1"/>
    </xf>
    <xf numFmtId="0" fontId="10" fillId="12" borderId="43" xfId="0" applyFont="1" applyFill="1" applyBorder="1" applyAlignment="1" applyProtection="1">
      <alignment horizontal="center" vertical="center" wrapText="1"/>
    </xf>
    <xf numFmtId="0" fontId="10" fillId="12" borderId="81" xfId="0" applyFont="1" applyFill="1" applyBorder="1" applyAlignment="1" applyProtection="1">
      <alignment horizontal="center" vertical="center" wrapText="1"/>
    </xf>
    <xf numFmtId="0" fontId="10" fillId="12" borderId="85" xfId="0" applyFont="1" applyFill="1" applyBorder="1" applyAlignment="1" applyProtection="1">
      <alignment horizontal="center" vertical="center" wrapText="1"/>
    </xf>
    <xf numFmtId="0" fontId="4" fillId="12" borderId="71" xfId="0" applyFont="1" applyFill="1" applyBorder="1" applyAlignment="1" applyProtection="1">
      <alignment horizontal="center" vertical="center" wrapText="1"/>
    </xf>
    <xf numFmtId="0" fontId="4" fillId="12" borderId="87" xfId="0" applyFont="1" applyFill="1" applyBorder="1" applyAlignment="1" applyProtection="1">
      <alignment horizontal="center" vertical="center" wrapText="1"/>
    </xf>
    <xf numFmtId="0" fontId="14" fillId="12" borderId="2" xfId="0" applyFont="1" applyFill="1" applyBorder="1" applyAlignment="1" applyProtection="1">
      <alignment horizontal="center" vertical="center" wrapText="1"/>
    </xf>
    <xf numFmtId="0" fontId="14" fillId="12" borderId="80" xfId="0" applyFont="1" applyFill="1" applyBorder="1" applyAlignment="1" applyProtection="1">
      <alignment horizontal="center" vertical="center" wrapText="1"/>
    </xf>
    <xf numFmtId="0" fontId="1" fillId="12" borderId="2" xfId="0" applyFont="1" applyFill="1" applyBorder="1" applyAlignment="1" applyProtection="1">
      <alignment horizontal="center" vertical="center" wrapText="1"/>
    </xf>
    <xf numFmtId="0" fontId="1" fillId="12" borderId="80" xfId="0" applyFont="1" applyFill="1" applyBorder="1" applyAlignment="1" applyProtection="1">
      <alignment horizontal="center" vertical="center" wrapText="1"/>
    </xf>
    <xf numFmtId="0" fontId="36" fillId="12" borderId="103" xfId="0" applyFont="1" applyFill="1" applyBorder="1" applyAlignment="1" applyProtection="1">
      <alignment horizontal="center" vertical="center" wrapText="1"/>
    </xf>
    <xf numFmtId="0" fontId="36" fillId="12" borderId="106" xfId="0" applyFont="1" applyFill="1" applyBorder="1" applyAlignment="1" applyProtection="1">
      <alignment horizontal="center" vertical="center" wrapText="1"/>
    </xf>
    <xf numFmtId="0" fontId="36" fillId="12" borderId="115" xfId="0" applyFont="1" applyFill="1" applyBorder="1" applyAlignment="1" applyProtection="1">
      <alignment horizontal="center" vertical="center" wrapText="1"/>
    </xf>
    <xf numFmtId="0" fontId="36" fillId="12" borderId="104" xfId="0" applyFont="1" applyFill="1" applyBorder="1" applyAlignment="1" applyProtection="1">
      <alignment horizontal="center" vertical="center" wrapText="1"/>
    </xf>
    <xf numFmtId="0" fontId="36" fillId="12" borderId="101" xfId="0" applyFont="1" applyFill="1" applyBorder="1" applyAlignment="1" applyProtection="1">
      <alignment horizontal="center" vertical="center" wrapText="1"/>
    </xf>
    <xf numFmtId="0" fontId="36" fillId="12" borderId="116" xfId="0" applyFont="1" applyFill="1" applyBorder="1" applyAlignment="1" applyProtection="1">
      <alignment horizontal="center" vertical="center" wrapText="1"/>
    </xf>
    <xf numFmtId="0" fontId="26" fillId="12" borderId="34" xfId="0" applyFont="1" applyFill="1" applyBorder="1" applyAlignment="1" applyProtection="1">
      <alignment horizontal="center" vertical="center" wrapText="1"/>
    </xf>
    <xf numFmtId="0" fontId="26" fillId="12" borderId="35" xfId="0" applyFont="1" applyFill="1" applyBorder="1" applyAlignment="1" applyProtection="1">
      <alignment horizontal="center" vertical="center" wrapText="1"/>
    </xf>
    <xf numFmtId="0" fontId="26" fillId="12" borderId="36" xfId="0" applyFont="1" applyFill="1" applyBorder="1" applyAlignment="1" applyProtection="1">
      <alignment horizontal="center" vertical="center" wrapText="1"/>
    </xf>
    <xf numFmtId="0" fontId="32" fillId="12" borderId="86" xfId="0" applyFont="1" applyFill="1" applyBorder="1" applyAlignment="1" applyProtection="1">
      <alignment horizontal="center" vertical="center" wrapText="1"/>
    </xf>
    <xf numFmtId="0" fontId="32" fillId="12" borderId="88" xfId="0" applyFont="1" applyFill="1" applyBorder="1" applyAlignment="1" applyProtection="1">
      <alignment horizontal="center" vertical="center" wrapText="1"/>
    </xf>
    <xf numFmtId="0" fontId="14" fillId="0" borderId="111" xfId="0" applyFont="1" applyFill="1" applyBorder="1" applyAlignment="1" applyProtection="1">
      <alignment horizontal="left" vertical="center"/>
    </xf>
    <xf numFmtId="0" fontId="14" fillId="0" borderId="100" xfId="0" applyFont="1" applyFill="1" applyBorder="1" applyAlignment="1" applyProtection="1">
      <alignment horizontal="left" vertical="center"/>
    </xf>
    <xf numFmtId="0" fontId="14" fillId="0" borderId="89" xfId="0" applyFont="1" applyFill="1" applyBorder="1" applyAlignment="1" applyProtection="1">
      <alignment horizontal="left" vertical="center"/>
    </xf>
    <xf numFmtId="0" fontId="13" fillId="0" borderId="72" xfId="0" applyFont="1" applyFill="1" applyBorder="1" applyAlignment="1" applyProtection="1">
      <alignment horizontal="left" vertical="center"/>
    </xf>
    <xf numFmtId="0" fontId="13" fillId="0" borderId="12" xfId="0" applyFont="1" applyFill="1" applyBorder="1" applyAlignment="1" applyProtection="1">
      <alignment horizontal="left" vertical="center"/>
    </xf>
    <xf numFmtId="0" fontId="13" fillId="0" borderId="4" xfId="0" applyFont="1" applyFill="1" applyBorder="1" applyAlignment="1" applyProtection="1">
      <alignment horizontal="left" vertical="center"/>
    </xf>
    <xf numFmtId="0" fontId="36" fillId="12" borderId="73" xfId="0" applyFont="1" applyFill="1" applyBorder="1" applyAlignment="1" applyProtection="1">
      <alignment horizontal="center" vertical="center" wrapText="1"/>
    </xf>
    <xf numFmtId="0" fontId="36" fillId="12" borderId="33" xfId="0" applyFont="1" applyFill="1" applyBorder="1" applyAlignment="1" applyProtection="1">
      <alignment horizontal="center" vertical="center" wrapText="1"/>
    </xf>
    <xf numFmtId="0" fontId="36" fillId="12" borderId="76" xfId="0" applyFont="1" applyFill="1" applyBorder="1" applyAlignment="1" applyProtection="1">
      <alignment horizontal="center" vertical="center" wrapText="1"/>
    </xf>
    <xf numFmtId="0" fontId="36" fillId="12" borderId="40" xfId="0" applyFont="1" applyFill="1" applyBorder="1" applyAlignment="1" applyProtection="1">
      <alignment horizontal="center" vertical="center" wrapText="1"/>
    </xf>
    <xf numFmtId="0" fontId="36" fillId="12" borderId="74" xfId="0" applyFont="1" applyFill="1" applyBorder="1" applyAlignment="1" applyProtection="1">
      <alignment horizontal="center" vertical="center" wrapText="1"/>
    </xf>
    <xf numFmtId="0" fontId="36" fillId="12" borderId="7" xfId="0" applyFont="1" applyFill="1" applyBorder="1" applyAlignment="1" applyProtection="1">
      <alignment horizontal="center" vertical="center" wrapText="1"/>
    </xf>
    <xf numFmtId="0" fontId="28" fillId="2" borderId="42" xfId="0" applyFont="1" applyFill="1" applyBorder="1" applyAlignment="1" applyProtection="1">
      <alignment horizontal="center" vertical="center" wrapText="1"/>
    </xf>
    <xf numFmtId="0" fontId="28" fillId="2" borderId="43" xfId="0" applyFont="1" applyFill="1" applyBorder="1" applyAlignment="1" applyProtection="1">
      <alignment horizontal="center" vertical="center" wrapText="1"/>
    </xf>
    <xf numFmtId="0" fontId="8" fillId="0" borderId="73" xfId="0" applyFont="1" applyFill="1" applyBorder="1" applyAlignment="1" applyProtection="1">
      <alignment horizontal="center" vertical="center"/>
    </xf>
    <xf numFmtId="0" fontId="8" fillId="0" borderId="75" xfId="0" applyFont="1" applyFill="1" applyBorder="1" applyAlignment="1" applyProtection="1">
      <alignment horizontal="center" vertical="center"/>
    </xf>
    <xf numFmtId="0" fontId="8" fillId="0" borderId="42" xfId="0" applyFont="1" applyFill="1" applyBorder="1" applyAlignment="1" applyProtection="1">
      <alignment horizontal="center" vertical="center"/>
    </xf>
    <xf numFmtId="0" fontId="32" fillId="12" borderId="91" xfId="0" applyFont="1" applyFill="1" applyBorder="1" applyAlignment="1" applyProtection="1">
      <alignment horizontal="center" vertical="center" wrapText="1"/>
    </xf>
    <xf numFmtId="0" fontId="32" fillId="12" borderId="92" xfId="0" applyFont="1" applyFill="1" applyBorder="1" applyAlignment="1" applyProtection="1">
      <alignment horizontal="center" vertical="center" wrapText="1"/>
    </xf>
    <xf numFmtId="0" fontId="32" fillId="12" borderId="93" xfId="0" applyFont="1" applyFill="1" applyBorder="1" applyAlignment="1" applyProtection="1">
      <alignment horizontal="center" vertical="center" wrapText="1"/>
    </xf>
    <xf numFmtId="0" fontId="38" fillId="12" borderId="96" xfId="0" applyFont="1" applyFill="1" applyBorder="1" applyAlignment="1" applyProtection="1">
      <alignment horizontal="center" vertical="center" wrapText="1"/>
    </xf>
    <xf numFmtId="0" fontId="1" fillId="12" borderId="97" xfId="0" applyFont="1" applyFill="1" applyBorder="1" applyAlignment="1" applyProtection="1">
      <alignment horizontal="center" vertical="center" wrapText="1"/>
    </xf>
    <xf numFmtId="0" fontId="45" fillId="5" borderId="118" xfId="0" applyFont="1" applyFill="1" applyBorder="1" applyAlignment="1" applyProtection="1">
      <alignment horizontal="center" vertical="center"/>
    </xf>
    <xf numFmtId="0" fontId="45" fillId="5" borderId="119" xfId="0" applyFont="1" applyFill="1" applyBorder="1" applyAlignment="1" applyProtection="1">
      <alignment horizontal="center" vertical="center"/>
    </xf>
    <xf numFmtId="0" fontId="45" fillId="5" borderId="120" xfId="0" applyFont="1" applyFill="1" applyBorder="1" applyAlignment="1" applyProtection="1">
      <alignment horizontal="center" vertical="center"/>
    </xf>
    <xf numFmtId="0" fontId="45" fillId="5" borderId="121" xfId="0" applyFont="1" applyFill="1" applyBorder="1" applyAlignment="1" applyProtection="1">
      <alignment horizontal="center" vertical="center"/>
    </xf>
    <xf numFmtId="0" fontId="45" fillId="5" borderId="122" xfId="0" applyFont="1" applyFill="1" applyBorder="1" applyAlignment="1" applyProtection="1">
      <alignment horizontal="center" vertical="center"/>
    </xf>
    <xf numFmtId="0" fontId="1" fillId="12" borderId="77" xfId="0" applyFont="1" applyFill="1" applyBorder="1" applyAlignment="1" applyProtection="1">
      <alignment horizontal="center" vertical="center" wrapText="1"/>
    </xf>
    <xf numFmtId="0" fontId="1" fillId="12" borderId="3" xfId="0" applyFont="1" applyFill="1" applyBorder="1" applyAlignment="1" applyProtection="1">
      <alignment horizontal="center" vertical="center" wrapText="1"/>
    </xf>
    <xf numFmtId="0" fontId="1" fillId="12" borderId="5" xfId="0" applyFont="1" applyFill="1" applyBorder="1" applyAlignment="1" applyProtection="1">
      <alignment horizontal="center" vertical="center" wrapText="1"/>
    </xf>
    <xf numFmtId="0" fontId="1" fillId="12" borderId="6" xfId="0" applyFont="1" applyFill="1" applyBorder="1" applyAlignment="1" applyProtection="1">
      <alignment horizontal="center" vertical="center" wrapText="1"/>
    </xf>
    <xf numFmtId="0" fontId="14" fillId="0" borderId="71" xfId="0" applyFont="1" applyFill="1" applyBorder="1" applyAlignment="1" applyProtection="1">
      <alignment horizontal="left" vertical="center" wrapText="1"/>
    </xf>
    <xf numFmtId="0" fontId="14" fillId="0" borderId="100" xfId="0" applyFont="1" applyFill="1" applyBorder="1" applyAlignment="1" applyProtection="1">
      <alignment horizontal="left" vertical="center" wrapText="1"/>
    </xf>
    <xf numFmtId="0" fontId="14" fillId="0" borderId="89" xfId="0" applyFont="1" applyFill="1" applyBorder="1" applyAlignment="1" applyProtection="1">
      <alignment horizontal="left" vertical="center" wrapText="1"/>
    </xf>
    <xf numFmtId="0" fontId="14" fillId="12" borderId="88" xfId="0" applyFont="1" applyFill="1" applyBorder="1" applyAlignment="1" applyProtection="1">
      <alignment horizontal="center" vertical="center" wrapText="1"/>
    </xf>
    <xf numFmtId="0" fontId="13" fillId="0" borderId="2" xfId="0" applyFont="1" applyFill="1" applyBorder="1" applyAlignment="1" applyProtection="1">
      <alignment vertical="center" wrapText="1"/>
    </xf>
    <xf numFmtId="0" fontId="13" fillId="0" borderId="12" xfId="0" applyFont="1" applyFill="1" applyBorder="1" applyAlignment="1" applyProtection="1">
      <alignment vertical="center" wrapText="1"/>
    </xf>
    <xf numFmtId="0" fontId="13" fillId="0" borderId="4" xfId="0" applyFont="1" applyFill="1" applyBorder="1" applyAlignment="1" applyProtection="1">
      <alignment vertical="center" wrapText="1"/>
    </xf>
    <xf numFmtId="0" fontId="1" fillId="0" borderId="2" xfId="0" applyFont="1" applyBorder="1" applyAlignment="1" applyProtection="1">
      <alignment horizontal="center" vertical="center" textRotation="90" wrapText="1"/>
    </xf>
    <xf numFmtId="0" fontId="1" fillId="0" borderId="4" xfId="0" applyFont="1" applyBorder="1" applyAlignment="1" applyProtection="1">
      <alignment horizontal="center" vertical="center" textRotation="90" wrapText="1"/>
    </xf>
    <xf numFmtId="0" fontId="1" fillId="0" borderId="2" xfId="0" applyFont="1" applyFill="1" applyBorder="1" applyAlignment="1" applyProtection="1">
      <alignment horizontal="center" vertical="center" textRotation="90" wrapText="1"/>
    </xf>
    <xf numFmtId="0" fontId="1" fillId="0" borderId="4" xfId="0" applyFont="1" applyFill="1" applyBorder="1" applyAlignment="1" applyProtection="1">
      <alignment horizontal="center" vertical="center" textRotation="90" wrapText="1"/>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12" xfId="0" applyFont="1" applyBorder="1" applyAlignment="1" applyProtection="1">
      <alignment horizontal="center" vertical="center" textRotation="90" wrapText="1"/>
    </xf>
    <xf numFmtId="0" fontId="1" fillId="0" borderId="12" xfId="0" applyFont="1" applyFill="1" applyBorder="1" applyAlignment="1" applyProtection="1">
      <alignment horizontal="center" vertical="center" textRotation="90" wrapText="1"/>
    </xf>
    <xf numFmtId="0" fontId="1" fillId="0" borderId="12" xfId="0" applyFont="1" applyFill="1" applyBorder="1" applyAlignment="1" applyProtection="1">
      <alignment horizontal="center" vertical="center" wrapText="1"/>
    </xf>
    <xf numFmtId="0" fontId="7" fillId="0" borderId="2" xfId="0" applyFont="1" applyFill="1" applyBorder="1" applyAlignment="1" applyProtection="1">
      <alignment horizontal="left" vertical="center" wrapText="1"/>
    </xf>
    <xf numFmtId="0" fontId="7" fillId="0" borderId="4" xfId="0" applyFont="1" applyFill="1" applyBorder="1" applyAlignment="1" applyProtection="1">
      <alignment horizontal="left" vertical="center" wrapText="1"/>
    </xf>
    <xf numFmtId="0" fontId="2" fillId="5" borderId="1" xfId="0" applyFont="1" applyFill="1" applyBorder="1" applyAlignment="1" applyProtection="1">
      <alignment horizontal="left" vertical="center" wrapText="1"/>
    </xf>
    <xf numFmtId="0" fontId="2" fillId="5" borderId="25" xfId="0" applyFont="1" applyFill="1" applyBorder="1" applyAlignment="1" applyProtection="1">
      <alignment horizontal="left" vertical="center" wrapText="1"/>
    </xf>
    <xf numFmtId="0" fontId="7" fillId="0" borderId="12" xfId="0" applyFont="1" applyFill="1" applyBorder="1" applyAlignment="1" applyProtection="1">
      <alignment horizontal="left" vertical="center" wrapText="1"/>
    </xf>
    <xf numFmtId="0" fontId="2" fillId="5" borderId="13" xfId="0" applyFont="1" applyFill="1" applyBorder="1" applyAlignment="1" applyProtection="1">
      <alignment horizontal="center" vertical="center" wrapText="1"/>
    </xf>
    <xf numFmtId="0" fontId="2" fillId="5" borderId="14" xfId="0" applyFont="1" applyFill="1" applyBorder="1" applyAlignment="1" applyProtection="1">
      <alignment horizontal="center" vertical="center" wrapText="1"/>
    </xf>
    <xf numFmtId="0" fontId="2" fillId="5" borderId="61" xfId="0" applyFont="1" applyFill="1" applyBorder="1" applyAlignment="1" applyProtection="1">
      <alignment horizontal="center" vertical="center" wrapText="1"/>
    </xf>
    <xf numFmtId="0" fontId="2" fillId="5" borderId="56" xfId="0" applyFont="1" applyFill="1" applyBorder="1" applyAlignment="1" applyProtection="1">
      <alignment vertical="center" wrapText="1"/>
    </xf>
    <xf numFmtId="0" fontId="2" fillId="5" borderId="57" xfId="0" applyFont="1" applyFill="1" applyBorder="1" applyAlignment="1" applyProtection="1">
      <alignment vertical="center" wrapText="1"/>
    </xf>
    <xf numFmtId="0" fontId="2" fillId="5" borderId="54" xfId="0" applyFont="1" applyFill="1" applyBorder="1" applyAlignment="1" applyProtection="1">
      <alignment horizontal="center" vertical="center" wrapText="1"/>
    </xf>
    <xf numFmtId="0" fontId="2" fillId="5" borderId="55" xfId="0" applyFont="1" applyFill="1" applyBorder="1" applyAlignment="1" applyProtection="1">
      <alignment horizontal="center" vertical="center" wrapText="1"/>
    </xf>
    <xf numFmtId="0" fontId="2" fillId="5" borderId="56" xfId="0" applyFont="1" applyFill="1" applyBorder="1" applyAlignment="1" applyProtection="1">
      <alignment horizontal="left" vertical="center" wrapText="1"/>
    </xf>
    <xf numFmtId="0" fontId="2" fillId="5" borderId="57" xfId="0" applyFont="1" applyFill="1" applyBorder="1" applyAlignment="1" applyProtection="1">
      <alignment horizontal="left" vertical="center" wrapText="1"/>
    </xf>
    <xf numFmtId="0" fontId="2" fillId="5" borderId="108" xfId="0" applyFont="1" applyFill="1" applyBorder="1" applyAlignment="1" applyProtection="1">
      <alignment horizontal="center" vertical="center" wrapText="1"/>
    </xf>
    <xf numFmtId="0" fontId="2" fillId="5" borderId="78" xfId="0" applyFont="1" applyFill="1" applyBorder="1" applyAlignment="1" applyProtection="1">
      <alignment horizontal="left" vertical="center" wrapText="1"/>
    </xf>
    <xf numFmtId="0" fontId="9" fillId="0" borderId="54" xfId="5" applyFont="1" applyFill="1" applyBorder="1" applyAlignment="1" applyProtection="1">
      <alignment horizontal="center" vertical="center" wrapText="1"/>
    </xf>
    <xf numFmtId="0" fontId="9" fillId="0" borderId="55" xfId="5" applyFont="1" applyFill="1" applyBorder="1" applyAlignment="1" applyProtection="1">
      <alignment horizontal="center" vertical="center" wrapText="1"/>
    </xf>
    <xf numFmtId="0" fontId="9" fillId="0" borderId="6" xfId="5" applyFont="1" applyFill="1" applyBorder="1" applyAlignment="1" applyProtection="1">
      <alignment horizontal="center" vertical="center" wrapText="1"/>
    </xf>
    <xf numFmtId="0" fontId="9" fillId="0" borderId="50" xfId="5" applyFont="1" applyFill="1" applyBorder="1" applyAlignment="1" applyProtection="1">
      <alignment horizontal="center" vertical="center" wrapText="1"/>
    </xf>
    <xf numFmtId="0" fontId="9" fillId="0" borderId="22" xfId="5" applyFont="1" applyFill="1" applyBorder="1" applyAlignment="1" applyProtection="1">
      <alignment horizontal="center" vertical="center" wrapText="1"/>
    </xf>
    <xf numFmtId="0" fontId="9" fillId="0" borderId="27" xfId="5" applyFont="1" applyFill="1" applyBorder="1" applyAlignment="1" applyProtection="1">
      <alignment horizontal="center" vertical="center" wrapText="1"/>
    </xf>
    <xf numFmtId="0" fontId="9" fillId="0" borderId="0" xfId="5" applyFont="1" applyFill="1" applyBorder="1" applyAlignment="1" applyProtection="1">
      <alignment horizontal="center" vertical="center" wrapText="1"/>
    </xf>
    <xf numFmtId="0" fontId="9" fillId="0" borderId="16" xfId="5" applyFont="1" applyFill="1" applyBorder="1" applyAlignment="1" applyProtection="1">
      <alignment horizontal="center" vertical="center" wrapText="1"/>
    </xf>
    <xf numFmtId="0" fontId="36" fillId="10" borderId="60" xfId="0" applyFont="1" applyFill="1" applyBorder="1" applyAlignment="1" applyProtection="1">
      <alignment horizontal="center" vertical="center" wrapText="1"/>
    </xf>
    <xf numFmtId="0" fontId="36" fillId="10" borderId="62" xfId="0" applyFont="1" applyFill="1" applyBorder="1" applyAlignment="1" applyProtection="1">
      <alignment horizontal="center" vertical="center"/>
    </xf>
    <xf numFmtId="0" fontId="36" fillId="10" borderId="59" xfId="0" applyFont="1" applyFill="1" applyBorder="1" applyAlignment="1" applyProtection="1">
      <alignment horizontal="center" vertical="center"/>
    </xf>
    <xf numFmtId="0" fontId="9" fillId="11" borderId="54" xfId="5" applyFont="1" applyFill="1" applyBorder="1" applyAlignment="1" applyProtection="1">
      <alignment horizontal="center" vertical="center" wrapText="1"/>
    </xf>
    <xf numFmtId="0" fontId="9" fillId="11" borderId="6" xfId="5" applyFont="1" applyFill="1" applyBorder="1" applyAlignment="1" applyProtection="1">
      <alignment horizontal="center" vertical="center" wrapText="1"/>
    </xf>
    <xf numFmtId="0" fontId="9" fillId="11" borderId="0" xfId="5" applyFont="1" applyFill="1" applyBorder="1" applyAlignment="1" applyProtection="1">
      <alignment horizontal="center" vertical="center" wrapText="1"/>
    </xf>
    <xf numFmtId="0" fontId="1" fillId="7" borderId="2" xfId="0" applyFont="1" applyFill="1" applyBorder="1" applyAlignment="1" applyProtection="1">
      <alignment horizontal="center" vertical="center" wrapText="1"/>
    </xf>
    <xf numFmtId="9" fontId="1" fillId="7" borderId="2" xfId="0" applyNumberFormat="1" applyFont="1" applyFill="1" applyBorder="1" applyAlignment="1" applyProtection="1">
      <alignment horizontal="center" vertical="center" wrapText="1"/>
    </xf>
    <xf numFmtId="9" fontId="1" fillId="7" borderId="4" xfId="0" applyNumberFormat="1" applyFont="1" applyFill="1" applyBorder="1" applyAlignment="1" applyProtection="1">
      <alignment horizontal="center" vertical="center" wrapText="1"/>
    </xf>
    <xf numFmtId="0" fontId="0" fillId="0" borderId="4" xfId="0" applyBorder="1" applyAlignment="1" applyProtection="1">
      <alignment horizontal="left" vertical="center" wrapText="1"/>
    </xf>
    <xf numFmtId="0" fontId="1" fillId="7" borderId="2" xfId="0" applyFont="1" applyFill="1" applyBorder="1" applyAlignment="1" applyProtection="1">
      <alignment horizontal="left" vertical="center" wrapText="1"/>
    </xf>
    <xf numFmtId="0" fontId="0" fillId="0" borderId="12" xfId="0" applyBorder="1" applyAlignment="1" applyProtection="1">
      <alignment horizontal="left" vertical="center" wrapText="1"/>
    </xf>
    <xf numFmtId="0" fontId="55" fillId="0" borderId="2" xfId="0" applyFont="1" applyFill="1" applyBorder="1" applyAlignment="1" applyProtection="1">
      <alignment horizontal="left" vertical="center" wrapText="1"/>
    </xf>
    <xf numFmtId="0" fontId="55" fillId="0" borderId="4" xfId="0" applyFont="1" applyFill="1" applyBorder="1" applyAlignment="1" applyProtection="1">
      <alignment horizontal="left" vertical="center" wrapText="1"/>
    </xf>
    <xf numFmtId="0" fontId="11" fillId="7" borderId="2" xfId="0" applyFont="1" applyFill="1" applyBorder="1" applyAlignment="1" applyProtection="1">
      <alignment horizontal="center" vertical="center" wrapText="1"/>
    </xf>
    <xf numFmtId="0" fontId="11" fillId="7" borderId="4" xfId="0" applyFont="1" applyFill="1" applyBorder="1" applyAlignment="1" applyProtection="1">
      <alignment horizontal="center" vertical="center" wrapText="1"/>
    </xf>
    <xf numFmtId="1" fontId="10" fillId="7" borderId="2" xfId="7" applyNumberFormat="1" applyFont="1" applyFill="1" applyBorder="1" applyAlignment="1" applyProtection="1">
      <alignment horizontal="center" vertical="center" wrapText="1"/>
    </xf>
    <xf numFmtId="1" fontId="10" fillId="7" borderId="4" xfId="7" applyNumberFormat="1" applyFont="1" applyFill="1" applyBorder="1" applyAlignment="1" applyProtection="1">
      <alignment horizontal="center" vertical="center" wrapText="1"/>
    </xf>
    <xf numFmtId="9" fontId="13" fillId="7" borderId="2" xfId="0" applyNumberFormat="1" applyFont="1" applyFill="1" applyBorder="1" applyAlignment="1" applyProtection="1">
      <alignment horizontal="center" vertical="center" wrapText="1"/>
    </xf>
    <xf numFmtId="9" fontId="13" fillId="7" borderId="4" xfId="0" applyNumberFormat="1" applyFont="1" applyFill="1" applyBorder="1" applyAlignment="1" applyProtection="1">
      <alignment horizontal="center" vertical="center" wrapText="1"/>
    </xf>
    <xf numFmtId="1" fontId="13" fillId="7" borderId="2" xfId="7" applyNumberFormat="1" applyFont="1" applyFill="1" applyBorder="1" applyAlignment="1" applyProtection="1">
      <alignment horizontal="center" vertical="center" wrapText="1"/>
    </xf>
    <xf numFmtId="1" fontId="13" fillId="7" borderId="4" xfId="7" applyNumberFormat="1" applyFont="1" applyFill="1" applyBorder="1" applyAlignment="1" applyProtection="1">
      <alignment horizontal="center" vertical="center" wrapText="1"/>
    </xf>
    <xf numFmtId="1" fontId="1" fillId="7" borderId="2" xfId="7" applyNumberFormat="1" applyFont="1" applyFill="1" applyBorder="1" applyAlignment="1" applyProtection="1">
      <alignment horizontal="center" vertical="center" wrapText="1"/>
    </xf>
    <xf numFmtId="1" fontId="1" fillId="7" borderId="4" xfId="7" applyNumberFormat="1"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1" fontId="1" fillId="7" borderId="2" xfId="0" applyNumberFormat="1" applyFont="1" applyFill="1" applyBorder="1" applyAlignment="1" applyProtection="1">
      <alignment horizontal="center" vertical="center" wrapText="1"/>
    </xf>
    <xf numFmtId="1" fontId="1" fillId="7" borderId="4" xfId="0" applyNumberFormat="1" applyFont="1" applyFill="1" applyBorder="1" applyAlignment="1" applyProtection="1">
      <alignment horizontal="center" vertical="center" wrapText="1"/>
    </xf>
    <xf numFmtId="0" fontId="0" fillId="0" borderId="4" xfId="0" applyBorder="1" applyAlignment="1" applyProtection="1">
      <alignment horizontal="center" vertical="center" wrapText="1"/>
    </xf>
    <xf numFmtId="9" fontId="1" fillId="7" borderId="2" xfId="7" applyFont="1" applyFill="1" applyBorder="1" applyAlignment="1" applyProtection="1">
      <alignment horizontal="left" vertical="center" wrapText="1"/>
    </xf>
    <xf numFmtId="9" fontId="1" fillId="7" borderId="2" xfId="7" applyFont="1" applyFill="1" applyBorder="1" applyAlignment="1" applyProtection="1">
      <alignment horizontal="center" vertical="center" wrapText="1"/>
    </xf>
    <xf numFmtId="9" fontId="1" fillId="7" borderId="4" xfId="7" applyFont="1" applyFill="1" applyBorder="1" applyAlignment="1" applyProtection="1">
      <alignment horizontal="center" vertical="center" wrapText="1"/>
    </xf>
  </cellXfs>
  <cellStyles count="8">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Normal" xfId="0" builtinId="0"/>
    <cellStyle name="Normal 2" xfId="5"/>
    <cellStyle name="Porcentaje" xfId="7" builtinId="5"/>
  </cellStyles>
  <dxfs count="24">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276225</xdr:colOff>
      <xdr:row>2</xdr:row>
      <xdr:rowOff>442094</xdr:rowOff>
    </xdr:from>
    <xdr:to>
      <xdr:col>2</xdr:col>
      <xdr:colOff>783970</xdr:colOff>
      <xdr:row>5</xdr:row>
      <xdr:rowOff>152399</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832619"/>
          <a:ext cx="1450720" cy="910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9</xdr:row>
      <xdr:rowOff>152400</xdr:rowOff>
    </xdr:from>
    <xdr:to>
      <xdr:col>5</xdr:col>
      <xdr:colOff>876300</xdr:colOff>
      <xdr:row>13</xdr:row>
      <xdr:rowOff>476250</xdr:rowOff>
    </xdr:to>
    <xdr:sp macro="" textlink="">
      <xdr:nvSpPr>
        <xdr:cNvPr id="3" name="Rectángulo 2"/>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207169</xdr:colOff>
      <xdr:row>1</xdr:row>
      <xdr:rowOff>442095</xdr:rowOff>
    </xdr:from>
    <xdr:to>
      <xdr:col>2</xdr:col>
      <xdr:colOff>752475</xdr:colOff>
      <xdr:row>4</xdr:row>
      <xdr:rowOff>152401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958144</xdr:colOff>
      <xdr:row>2</xdr:row>
      <xdr:rowOff>328614</xdr:rowOff>
    </xdr:from>
    <xdr:to>
      <xdr:col>2</xdr:col>
      <xdr:colOff>1857375</xdr:colOff>
      <xdr:row>5</xdr:row>
      <xdr:rowOff>130968</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4394" y="721520"/>
          <a:ext cx="2077950" cy="1016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64292</xdr:colOff>
      <xdr:row>1</xdr:row>
      <xdr:rowOff>269320</xdr:rowOff>
    </xdr:from>
    <xdr:to>
      <xdr:col>3</xdr:col>
      <xdr:colOff>1143000</xdr:colOff>
      <xdr:row>4</xdr:row>
      <xdr:rowOff>271840</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3980" y="412195"/>
          <a:ext cx="2066926" cy="1216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904875</xdr:colOff>
      <xdr:row>1</xdr:row>
      <xdr:rowOff>269320</xdr:rowOff>
    </xdr:from>
    <xdr:to>
      <xdr:col>2</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108857</xdr:colOff>
      <xdr:row>1</xdr:row>
      <xdr:rowOff>269320</xdr:rowOff>
    </xdr:from>
    <xdr:to>
      <xdr:col>3</xdr:col>
      <xdr:colOff>1905000</xdr:colOff>
      <xdr:row>4</xdr:row>
      <xdr:rowOff>252651</xdr:rowOff>
    </xdr:to>
    <xdr:pic>
      <xdr:nvPicPr>
        <xdr:cNvPr id="10"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6464" y="446213"/>
          <a:ext cx="2149929" cy="1344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994" y="6230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28"/>
  <sheetViews>
    <sheetView zoomScale="60" zoomScaleNormal="60" workbookViewId="0">
      <selection activeCell="B7" sqref="B7:Q7"/>
    </sheetView>
  </sheetViews>
  <sheetFormatPr baseColWidth="10" defaultRowHeight="15" x14ac:dyDescent="0.25"/>
  <cols>
    <col min="1" max="1" width="11.42578125" style="4"/>
    <col min="2" max="2" width="14.140625" style="4" customWidth="1"/>
    <col min="3" max="3" width="14.85546875" style="4" customWidth="1"/>
    <col min="4" max="4" width="15" style="4" customWidth="1"/>
    <col min="5" max="5" width="13" style="4" customWidth="1"/>
    <col min="6" max="6" width="14" style="4" customWidth="1"/>
    <col min="7" max="7" width="13.5703125" style="4" customWidth="1"/>
    <col min="8" max="8" width="14.5703125" style="4" customWidth="1"/>
    <col min="9" max="9" width="14.28515625" style="4" customWidth="1"/>
    <col min="10" max="10" width="11.42578125" style="4"/>
    <col min="11" max="11" width="13" style="4" customWidth="1"/>
    <col min="12" max="12" width="11.42578125" style="4" customWidth="1"/>
    <col min="13" max="13" width="11.42578125" style="4"/>
    <col min="14" max="15" width="11.42578125" style="4" customWidth="1"/>
    <col min="16" max="16" width="11.42578125" style="4"/>
    <col min="17" max="17" width="11.42578125" style="4" customWidth="1"/>
    <col min="18" max="16384" width="11.42578125" style="4"/>
  </cols>
  <sheetData>
    <row r="2" spans="2:17" ht="15.75" thickBot="1" x14ac:dyDescent="0.3"/>
    <row r="3" spans="2:17" s="5" customFormat="1" ht="39" customHeight="1" x14ac:dyDescent="0.25">
      <c r="B3" s="322"/>
      <c r="C3" s="323"/>
      <c r="D3" s="297" t="s">
        <v>71</v>
      </c>
      <c r="E3" s="297"/>
      <c r="F3" s="342" t="s">
        <v>78</v>
      </c>
      <c r="G3" s="343"/>
      <c r="H3" s="343"/>
      <c r="I3" s="343"/>
      <c r="J3" s="343"/>
      <c r="K3" s="343"/>
      <c r="L3" s="343"/>
      <c r="M3" s="344"/>
      <c r="N3" s="297" t="s">
        <v>72</v>
      </c>
      <c r="O3" s="297"/>
      <c r="P3" s="337"/>
      <c r="Q3" s="338"/>
    </row>
    <row r="4" spans="2:17" s="5" customFormat="1" ht="27.75" customHeight="1" x14ac:dyDescent="0.25">
      <c r="B4" s="324"/>
      <c r="C4" s="325"/>
      <c r="D4" s="298" t="s">
        <v>73</v>
      </c>
      <c r="E4" s="298"/>
      <c r="F4" s="345" t="s">
        <v>74</v>
      </c>
      <c r="G4" s="346"/>
      <c r="H4" s="346"/>
      <c r="I4" s="346"/>
      <c r="J4" s="346"/>
      <c r="K4" s="346"/>
      <c r="L4" s="346"/>
      <c r="M4" s="347"/>
      <c r="N4" s="298" t="s">
        <v>75</v>
      </c>
      <c r="O4" s="298"/>
      <c r="P4" s="335"/>
      <c r="Q4" s="336"/>
    </row>
    <row r="5" spans="2:17" s="5" customFormat="1" ht="27.75" customHeight="1" x14ac:dyDescent="0.25">
      <c r="B5" s="324"/>
      <c r="C5" s="325"/>
      <c r="D5" s="298" t="s">
        <v>76</v>
      </c>
      <c r="E5" s="298"/>
      <c r="F5" s="302" t="s">
        <v>79</v>
      </c>
      <c r="G5" s="302"/>
      <c r="H5" s="302"/>
      <c r="I5" s="302"/>
      <c r="J5" s="302"/>
      <c r="K5" s="302"/>
      <c r="L5" s="302"/>
      <c r="M5" s="302"/>
      <c r="N5" s="314" t="s">
        <v>77</v>
      </c>
      <c r="O5" s="315"/>
      <c r="P5" s="318"/>
      <c r="Q5" s="319"/>
    </row>
    <row r="6" spans="2:17" s="5" customFormat="1" ht="42" customHeight="1" thickBot="1" x14ac:dyDescent="0.3">
      <c r="B6" s="326"/>
      <c r="C6" s="327"/>
      <c r="D6" s="299" t="s">
        <v>80</v>
      </c>
      <c r="E6" s="299"/>
      <c r="F6" s="303" t="s">
        <v>81</v>
      </c>
      <c r="G6" s="303"/>
      <c r="H6" s="303"/>
      <c r="I6" s="303"/>
      <c r="J6" s="303"/>
      <c r="K6" s="303"/>
      <c r="L6" s="303"/>
      <c r="M6" s="303"/>
      <c r="N6" s="316"/>
      <c r="O6" s="317"/>
      <c r="P6" s="320"/>
      <c r="Q6" s="321"/>
    </row>
    <row r="7" spans="2:17" ht="23.25" customHeight="1" thickBot="1" x14ac:dyDescent="0.3">
      <c r="B7" s="294" t="s">
        <v>95</v>
      </c>
      <c r="C7" s="295"/>
      <c r="D7" s="295"/>
      <c r="E7" s="295"/>
      <c r="F7" s="295"/>
      <c r="G7" s="295"/>
      <c r="H7" s="295"/>
      <c r="I7" s="295"/>
      <c r="J7" s="295"/>
      <c r="K7" s="295"/>
      <c r="L7" s="295"/>
      <c r="M7" s="295"/>
      <c r="N7" s="295"/>
      <c r="O7" s="295"/>
      <c r="P7" s="295"/>
      <c r="Q7" s="296"/>
    </row>
    <row r="8" spans="2:17" ht="35.25" customHeight="1" x14ac:dyDescent="0.25">
      <c r="B8" s="306" t="s">
        <v>86</v>
      </c>
      <c r="C8" s="307"/>
      <c r="D8" s="307"/>
      <c r="E8" s="307"/>
      <c r="F8" s="307"/>
      <c r="G8" s="307"/>
      <c r="H8" s="307"/>
      <c r="I8" s="307"/>
      <c r="J8" s="307"/>
      <c r="K8" s="307"/>
      <c r="L8" s="307"/>
      <c r="M8" s="307"/>
      <c r="N8" s="307"/>
      <c r="O8" s="307"/>
      <c r="P8" s="307"/>
      <c r="Q8" s="308"/>
    </row>
    <row r="9" spans="2:17" ht="27.75" customHeight="1" thickBot="1" x14ac:dyDescent="0.3">
      <c r="B9" s="6"/>
      <c r="C9" s="7"/>
      <c r="D9" s="7"/>
      <c r="E9" s="7"/>
      <c r="F9" s="7"/>
      <c r="G9" s="7"/>
      <c r="H9" s="7"/>
      <c r="I9" s="7"/>
      <c r="J9" s="7"/>
      <c r="K9" s="7"/>
      <c r="L9" s="7"/>
      <c r="M9" s="7"/>
      <c r="N9" s="7"/>
      <c r="O9" s="7"/>
      <c r="P9" s="7"/>
      <c r="Q9" s="8"/>
    </row>
    <row r="10" spans="2:17" ht="48" customHeight="1" thickTop="1" thickBot="1" x14ac:dyDescent="0.3">
      <c r="B10" s="6"/>
      <c r="C10" s="309" t="s">
        <v>82</v>
      </c>
      <c r="D10" s="9" t="s">
        <v>83</v>
      </c>
      <c r="E10" s="10"/>
      <c r="F10" s="11"/>
      <c r="G10" s="12"/>
      <c r="H10" s="12"/>
      <c r="I10" s="12"/>
      <c r="J10" s="7"/>
      <c r="K10" s="339" t="s">
        <v>113</v>
      </c>
      <c r="L10" s="340"/>
      <c r="M10" s="339" t="s">
        <v>112</v>
      </c>
      <c r="N10" s="340"/>
      <c r="O10" s="341" t="s">
        <v>114</v>
      </c>
      <c r="P10" s="341"/>
      <c r="Q10" s="8"/>
    </row>
    <row r="11" spans="2:17" ht="48" customHeight="1" thickTop="1" thickBot="1" x14ac:dyDescent="0.3">
      <c r="B11" s="6"/>
      <c r="C11" s="309"/>
      <c r="D11" s="9" t="s">
        <v>24</v>
      </c>
      <c r="E11" s="13"/>
      <c r="F11" s="11"/>
      <c r="G11" s="11"/>
      <c r="H11" s="12"/>
      <c r="I11" s="12"/>
      <c r="J11" s="7"/>
      <c r="K11" s="328" t="s">
        <v>25</v>
      </c>
      <c r="L11" s="329"/>
      <c r="M11" s="328" t="s">
        <v>33</v>
      </c>
      <c r="N11" s="329"/>
      <c r="O11" s="330" t="s">
        <v>115</v>
      </c>
      <c r="P11" s="330"/>
      <c r="Q11" s="8"/>
    </row>
    <row r="12" spans="2:17" ht="48" customHeight="1" thickTop="1" thickBot="1" x14ac:dyDescent="0.3">
      <c r="B12" s="6"/>
      <c r="C12" s="309"/>
      <c r="D12" s="9" t="s">
        <v>26</v>
      </c>
      <c r="E12" s="14"/>
      <c r="F12" s="15"/>
      <c r="G12" s="11"/>
      <c r="H12" s="12"/>
      <c r="I12" s="12"/>
      <c r="J12" s="7"/>
      <c r="K12" s="328" t="s">
        <v>25</v>
      </c>
      <c r="L12" s="329"/>
      <c r="M12" s="328" t="s">
        <v>24</v>
      </c>
      <c r="N12" s="329"/>
      <c r="O12" s="330" t="s">
        <v>115</v>
      </c>
      <c r="P12" s="330"/>
      <c r="Q12" s="8"/>
    </row>
    <row r="13" spans="2:17" ht="48" customHeight="1" thickTop="1" thickBot="1" x14ac:dyDescent="0.3">
      <c r="B13" s="6"/>
      <c r="C13" s="309"/>
      <c r="D13" s="9" t="s">
        <v>28</v>
      </c>
      <c r="E13" s="14"/>
      <c r="F13" s="16"/>
      <c r="G13" s="15"/>
      <c r="H13" s="11"/>
      <c r="I13" s="12"/>
      <c r="J13" s="7"/>
      <c r="K13" s="328" t="s">
        <v>25</v>
      </c>
      <c r="L13" s="329"/>
      <c r="M13" s="328" t="s">
        <v>26</v>
      </c>
      <c r="N13" s="329"/>
      <c r="O13" s="330" t="s">
        <v>115</v>
      </c>
      <c r="P13" s="330"/>
      <c r="Q13" s="8"/>
    </row>
    <row r="14" spans="2:17" ht="48" customHeight="1" thickTop="1" thickBot="1" x14ac:dyDescent="0.3">
      <c r="B14" s="6"/>
      <c r="C14" s="309"/>
      <c r="D14" s="9" t="s">
        <v>67</v>
      </c>
      <c r="E14" s="17"/>
      <c r="F14" s="18"/>
      <c r="G14" s="19"/>
      <c r="H14" s="20"/>
      <c r="I14" s="21"/>
      <c r="J14" s="7"/>
      <c r="K14" s="328" t="s">
        <v>25</v>
      </c>
      <c r="L14" s="329"/>
      <c r="M14" s="328" t="s">
        <v>28</v>
      </c>
      <c r="N14" s="329"/>
      <c r="O14" s="330" t="s">
        <v>115</v>
      </c>
      <c r="P14" s="330"/>
      <c r="Q14" s="8"/>
    </row>
    <row r="15" spans="2:17" ht="32.25" customHeight="1" thickTop="1" thickBot="1" x14ac:dyDescent="0.3">
      <c r="B15" s="6"/>
      <c r="C15" s="7"/>
      <c r="D15" s="7"/>
      <c r="E15" s="9" t="s">
        <v>84</v>
      </c>
      <c r="F15" s="9" t="s">
        <v>85</v>
      </c>
      <c r="G15" s="9" t="s">
        <v>58</v>
      </c>
      <c r="H15" s="9" t="s">
        <v>29</v>
      </c>
      <c r="I15" s="9" t="s">
        <v>25</v>
      </c>
      <c r="J15" s="7"/>
      <c r="K15" s="328" t="s">
        <v>25</v>
      </c>
      <c r="L15" s="329"/>
      <c r="M15" s="328" t="s">
        <v>67</v>
      </c>
      <c r="N15" s="329"/>
      <c r="O15" s="330" t="s">
        <v>115</v>
      </c>
      <c r="P15" s="330"/>
      <c r="Q15" s="8"/>
    </row>
    <row r="16" spans="2:17" ht="33.75" customHeight="1" thickTop="1" thickBot="1" x14ac:dyDescent="0.3">
      <c r="B16" s="6"/>
      <c r="C16" s="7"/>
      <c r="D16" s="7"/>
      <c r="E16" s="310" t="s">
        <v>6</v>
      </c>
      <c r="F16" s="310"/>
      <c r="G16" s="310"/>
      <c r="H16" s="310"/>
      <c r="I16" s="310"/>
      <c r="J16" s="7"/>
      <c r="K16" s="328" t="s">
        <v>29</v>
      </c>
      <c r="L16" s="329"/>
      <c r="M16" s="328" t="s">
        <v>33</v>
      </c>
      <c r="N16" s="329"/>
      <c r="O16" s="330" t="s">
        <v>115</v>
      </c>
      <c r="P16" s="330"/>
      <c r="Q16" s="8"/>
    </row>
    <row r="17" spans="2:17" ht="33.75" customHeight="1" thickTop="1" x14ac:dyDescent="0.25">
      <c r="B17" s="6"/>
      <c r="C17" s="7"/>
      <c r="D17" s="7"/>
      <c r="E17" s="22"/>
      <c r="F17" s="22"/>
      <c r="G17" s="22"/>
      <c r="H17" s="22"/>
      <c r="I17" s="22"/>
      <c r="J17" s="7"/>
      <c r="K17" s="328" t="s">
        <v>29</v>
      </c>
      <c r="L17" s="329"/>
      <c r="M17" s="328" t="s">
        <v>24</v>
      </c>
      <c r="N17" s="329"/>
      <c r="O17" s="330" t="s">
        <v>115</v>
      </c>
      <c r="P17" s="330"/>
      <c r="Q17" s="8"/>
    </row>
    <row r="18" spans="2:17" ht="33.75" customHeight="1" x14ac:dyDescent="0.25">
      <c r="B18" s="6"/>
      <c r="C18" s="7"/>
      <c r="D18" s="7"/>
      <c r="E18" s="22"/>
      <c r="F18" s="22"/>
      <c r="G18" s="22"/>
      <c r="H18" s="22"/>
      <c r="I18" s="22"/>
      <c r="J18" s="7"/>
      <c r="K18" s="328" t="s">
        <v>29</v>
      </c>
      <c r="L18" s="329"/>
      <c r="M18" s="328" t="s">
        <v>26</v>
      </c>
      <c r="N18" s="329"/>
      <c r="O18" s="330" t="s">
        <v>115</v>
      </c>
      <c r="P18" s="330"/>
      <c r="Q18" s="8"/>
    </row>
    <row r="19" spans="2:17" ht="33.75" customHeight="1" x14ac:dyDescent="0.25">
      <c r="B19" s="6"/>
      <c r="C19" s="7"/>
      <c r="D19" s="7"/>
      <c r="E19" s="22"/>
      <c r="F19" s="22"/>
      <c r="G19" s="22"/>
      <c r="H19" s="22"/>
      <c r="I19" s="22"/>
      <c r="J19" s="7"/>
      <c r="K19" s="328" t="s">
        <v>29</v>
      </c>
      <c r="L19" s="329"/>
      <c r="M19" s="328" t="s">
        <v>28</v>
      </c>
      <c r="N19" s="329"/>
      <c r="O19" s="331" t="s">
        <v>116</v>
      </c>
      <c r="P19" s="331"/>
      <c r="Q19" s="8"/>
    </row>
    <row r="20" spans="2:17" ht="33.75" customHeight="1" x14ac:dyDescent="0.25">
      <c r="B20" s="6"/>
      <c r="C20" s="7"/>
      <c r="D20" s="7"/>
      <c r="E20" s="22"/>
      <c r="F20" s="22"/>
      <c r="G20" s="22"/>
      <c r="H20" s="22"/>
      <c r="I20" s="22"/>
      <c r="J20" s="7"/>
      <c r="K20" s="328" t="s">
        <v>29</v>
      </c>
      <c r="L20" s="329"/>
      <c r="M20" s="328" t="s">
        <v>67</v>
      </c>
      <c r="N20" s="329"/>
      <c r="O20" s="331" t="s">
        <v>116</v>
      </c>
      <c r="P20" s="331"/>
      <c r="Q20" s="8"/>
    </row>
    <row r="21" spans="2:17" ht="33.75" customHeight="1" x14ac:dyDescent="0.25">
      <c r="B21" s="6"/>
      <c r="C21" s="7"/>
      <c r="D21" s="7"/>
      <c r="E21" s="22"/>
      <c r="F21" s="22"/>
      <c r="G21" s="22"/>
      <c r="H21" s="22"/>
      <c r="I21" s="22"/>
      <c r="J21" s="7"/>
      <c r="K21" s="328" t="s">
        <v>58</v>
      </c>
      <c r="L21" s="329"/>
      <c r="M21" s="328" t="s">
        <v>33</v>
      </c>
      <c r="N21" s="329"/>
      <c r="O21" s="330" t="s">
        <v>115</v>
      </c>
      <c r="P21" s="330"/>
      <c r="Q21" s="8"/>
    </row>
    <row r="22" spans="2:17" ht="33.75" customHeight="1" x14ac:dyDescent="0.25">
      <c r="B22" s="6"/>
      <c r="C22" s="7"/>
      <c r="D22" s="7"/>
      <c r="E22" s="22"/>
      <c r="F22" s="22"/>
      <c r="G22" s="22"/>
      <c r="H22" s="22"/>
      <c r="I22" s="22"/>
      <c r="J22" s="7"/>
      <c r="K22" s="328" t="s">
        <v>58</v>
      </c>
      <c r="L22" s="329"/>
      <c r="M22" s="328" t="s">
        <v>24</v>
      </c>
      <c r="N22" s="329"/>
      <c r="O22" s="331" t="s">
        <v>116</v>
      </c>
      <c r="P22" s="331"/>
      <c r="Q22" s="8"/>
    </row>
    <row r="23" spans="2:17" ht="33.75" customHeight="1" x14ac:dyDescent="0.25">
      <c r="B23" s="6"/>
      <c r="C23" s="7"/>
      <c r="D23" s="7"/>
      <c r="E23" s="22"/>
      <c r="F23" s="22"/>
      <c r="G23" s="22"/>
      <c r="H23" s="22"/>
      <c r="I23" s="22"/>
      <c r="J23" s="7"/>
      <c r="K23" s="328" t="s">
        <v>58</v>
      </c>
      <c r="L23" s="329"/>
      <c r="M23" s="328" t="s">
        <v>26</v>
      </c>
      <c r="N23" s="329"/>
      <c r="O23" s="331" t="s">
        <v>116</v>
      </c>
      <c r="P23" s="331"/>
      <c r="Q23" s="8"/>
    </row>
    <row r="24" spans="2:17" ht="33.75" customHeight="1" x14ac:dyDescent="0.25">
      <c r="B24" s="6"/>
      <c r="C24" s="7"/>
      <c r="D24" s="7"/>
      <c r="E24" s="22"/>
      <c r="F24" s="22"/>
      <c r="G24" s="22"/>
      <c r="H24" s="22"/>
      <c r="I24" s="22"/>
      <c r="J24" s="7"/>
      <c r="K24" s="328" t="s">
        <v>58</v>
      </c>
      <c r="L24" s="329"/>
      <c r="M24" s="328" t="s">
        <v>28</v>
      </c>
      <c r="N24" s="329"/>
      <c r="O24" s="332" t="s">
        <v>117</v>
      </c>
      <c r="P24" s="333"/>
      <c r="Q24" s="8"/>
    </row>
    <row r="25" spans="2:17" ht="33.75" customHeight="1" x14ac:dyDescent="0.25">
      <c r="B25" s="6"/>
      <c r="C25" s="7"/>
      <c r="D25" s="7"/>
      <c r="E25" s="22"/>
      <c r="F25" s="22"/>
      <c r="G25" s="22"/>
      <c r="H25" s="22"/>
      <c r="I25" s="22"/>
      <c r="J25" s="7"/>
      <c r="K25" s="328" t="s">
        <v>58</v>
      </c>
      <c r="L25" s="329"/>
      <c r="M25" s="328" t="s">
        <v>67</v>
      </c>
      <c r="N25" s="329"/>
      <c r="O25" s="332" t="s">
        <v>117</v>
      </c>
      <c r="P25" s="333"/>
      <c r="Q25" s="8"/>
    </row>
    <row r="26" spans="2:17" ht="33.75" customHeight="1" x14ac:dyDescent="0.25">
      <c r="B26" s="6"/>
      <c r="C26" s="7"/>
      <c r="D26" s="7"/>
      <c r="E26" s="22"/>
      <c r="F26" s="22"/>
      <c r="G26" s="22"/>
      <c r="H26" s="22"/>
      <c r="I26" s="22"/>
      <c r="J26" s="7"/>
      <c r="K26" s="328" t="s">
        <v>85</v>
      </c>
      <c r="L26" s="329"/>
      <c r="M26" s="328" t="s">
        <v>33</v>
      </c>
      <c r="N26" s="329"/>
      <c r="O26" s="331" t="s">
        <v>116</v>
      </c>
      <c r="P26" s="331"/>
      <c r="Q26" s="8"/>
    </row>
    <row r="27" spans="2:17" ht="33.75" customHeight="1" x14ac:dyDescent="0.25">
      <c r="B27" s="6"/>
      <c r="C27" s="7"/>
      <c r="D27" s="7"/>
      <c r="E27" s="22"/>
      <c r="F27" s="22"/>
      <c r="G27" s="22"/>
      <c r="H27" s="22"/>
      <c r="I27" s="22"/>
      <c r="J27" s="7"/>
      <c r="K27" s="328" t="s">
        <v>85</v>
      </c>
      <c r="L27" s="329"/>
      <c r="M27" s="328" t="s">
        <v>24</v>
      </c>
      <c r="N27" s="329"/>
      <c r="O27" s="331" t="s">
        <v>116</v>
      </c>
      <c r="P27" s="331"/>
      <c r="Q27" s="8"/>
    </row>
    <row r="28" spans="2:17" ht="33.75" customHeight="1" x14ac:dyDescent="0.25">
      <c r="B28" s="6"/>
      <c r="C28" s="7"/>
      <c r="D28" s="7"/>
      <c r="E28" s="22"/>
      <c r="F28" s="22"/>
      <c r="G28" s="22"/>
      <c r="H28" s="22"/>
      <c r="I28" s="22"/>
      <c r="J28" s="7"/>
      <c r="K28" s="328" t="s">
        <v>85</v>
      </c>
      <c r="L28" s="329"/>
      <c r="M28" s="328" t="s">
        <v>26</v>
      </c>
      <c r="N28" s="329"/>
      <c r="O28" s="332" t="s">
        <v>117</v>
      </c>
      <c r="P28" s="333"/>
      <c r="Q28" s="8"/>
    </row>
    <row r="29" spans="2:17" ht="33.75" customHeight="1" x14ac:dyDescent="0.25">
      <c r="B29" s="6"/>
      <c r="C29" s="7"/>
      <c r="D29" s="7"/>
      <c r="E29" s="22"/>
      <c r="F29" s="22"/>
      <c r="G29" s="22"/>
      <c r="H29" s="22"/>
      <c r="I29" s="22"/>
      <c r="J29" s="7"/>
      <c r="K29" s="328" t="s">
        <v>85</v>
      </c>
      <c r="L29" s="329"/>
      <c r="M29" s="328" t="s">
        <v>28</v>
      </c>
      <c r="N29" s="329"/>
      <c r="O29" s="334" t="s">
        <v>118</v>
      </c>
      <c r="P29" s="334"/>
      <c r="Q29" s="8"/>
    </row>
    <row r="30" spans="2:17" ht="33.75" customHeight="1" x14ac:dyDescent="0.25">
      <c r="B30" s="6"/>
      <c r="C30" s="7"/>
      <c r="D30" s="7"/>
      <c r="E30" s="22"/>
      <c r="F30" s="22"/>
      <c r="G30" s="22"/>
      <c r="H30" s="22"/>
      <c r="I30" s="22"/>
      <c r="J30" s="7"/>
      <c r="K30" s="328" t="s">
        <v>85</v>
      </c>
      <c r="L30" s="329"/>
      <c r="M30" s="328" t="s">
        <v>67</v>
      </c>
      <c r="N30" s="329"/>
      <c r="O30" s="334" t="s">
        <v>118</v>
      </c>
      <c r="P30" s="334"/>
      <c r="Q30" s="8"/>
    </row>
    <row r="31" spans="2:17" ht="33.75" customHeight="1" x14ac:dyDescent="0.25">
      <c r="B31" s="6"/>
      <c r="C31" s="7"/>
      <c r="D31" s="7"/>
      <c r="E31" s="22"/>
      <c r="F31" s="22"/>
      <c r="G31" s="22"/>
      <c r="H31" s="22"/>
      <c r="I31" s="22"/>
      <c r="J31" s="7"/>
      <c r="K31" s="328" t="s">
        <v>84</v>
      </c>
      <c r="L31" s="329"/>
      <c r="M31" s="328" t="s">
        <v>33</v>
      </c>
      <c r="N31" s="329"/>
      <c r="O31" s="331" t="s">
        <v>116</v>
      </c>
      <c r="P31" s="331"/>
      <c r="Q31" s="8"/>
    </row>
    <row r="32" spans="2:17" ht="33.75" customHeight="1" x14ac:dyDescent="0.25">
      <c r="B32" s="6"/>
      <c r="C32" s="7"/>
      <c r="D32" s="7"/>
      <c r="E32" s="22"/>
      <c r="F32" s="22"/>
      <c r="G32" s="22"/>
      <c r="H32" s="22"/>
      <c r="I32" s="22"/>
      <c r="J32" s="7"/>
      <c r="K32" s="328" t="s">
        <v>84</v>
      </c>
      <c r="L32" s="329"/>
      <c r="M32" s="328" t="s">
        <v>24</v>
      </c>
      <c r="N32" s="329"/>
      <c r="O32" s="332" t="s">
        <v>117</v>
      </c>
      <c r="P32" s="333"/>
      <c r="Q32" s="8"/>
    </row>
    <row r="33" spans="2:17" ht="33.75" customHeight="1" x14ac:dyDescent="0.25">
      <c r="B33" s="6"/>
      <c r="C33" s="7"/>
      <c r="D33" s="7"/>
      <c r="E33" s="22"/>
      <c r="F33" s="22"/>
      <c r="G33" s="22"/>
      <c r="H33" s="22"/>
      <c r="I33" s="22"/>
      <c r="J33" s="7"/>
      <c r="K33" s="328" t="s">
        <v>84</v>
      </c>
      <c r="L33" s="329"/>
      <c r="M33" s="328" t="s">
        <v>26</v>
      </c>
      <c r="N33" s="329"/>
      <c r="O33" s="334" t="s">
        <v>118</v>
      </c>
      <c r="P33" s="334"/>
      <c r="Q33" s="8"/>
    </row>
    <row r="34" spans="2:17" ht="33.75" customHeight="1" x14ac:dyDescent="0.25">
      <c r="B34" s="6"/>
      <c r="C34" s="7"/>
      <c r="D34" s="7"/>
      <c r="E34" s="22"/>
      <c r="F34" s="22"/>
      <c r="G34" s="22"/>
      <c r="H34" s="22"/>
      <c r="I34" s="22"/>
      <c r="J34" s="7"/>
      <c r="K34" s="328" t="s">
        <v>84</v>
      </c>
      <c r="L34" s="329"/>
      <c r="M34" s="328" t="s">
        <v>28</v>
      </c>
      <c r="N34" s="329"/>
      <c r="O34" s="334" t="s">
        <v>118</v>
      </c>
      <c r="P34" s="334"/>
      <c r="Q34" s="8"/>
    </row>
    <row r="35" spans="2:17" ht="33.75" customHeight="1" x14ac:dyDescent="0.25">
      <c r="B35" s="6"/>
      <c r="C35" s="7"/>
      <c r="D35" s="7"/>
      <c r="E35" s="22"/>
      <c r="F35" s="22"/>
      <c r="G35" s="22"/>
      <c r="H35" s="22"/>
      <c r="I35" s="22"/>
      <c r="J35" s="7"/>
      <c r="K35" s="328" t="s">
        <v>84</v>
      </c>
      <c r="L35" s="329"/>
      <c r="M35" s="328" t="s">
        <v>67</v>
      </c>
      <c r="N35" s="329"/>
      <c r="O35" s="334" t="s">
        <v>118</v>
      </c>
      <c r="P35" s="334"/>
      <c r="Q35" s="8"/>
    </row>
    <row r="36" spans="2:17" ht="33.75" customHeight="1" x14ac:dyDescent="0.25">
      <c r="B36" s="6"/>
      <c r="C36" s="7"/>
      <c r="D36" s="7"/>
      <c r="E36" s="22"/>
      <c r="F36" s="22"/>
      <c r="G36" s="22"/>
      <c r="H36" s="22"/>
      <c r="I36" s="22"/>
      <c r="J36" s="7"/>
      <c r="K36" s="23"/>
      <c r="L36" s="23"/>
      <c r="M36" s="23"/>
      <c r="N36" s="23"/>
      <c r="O36" s="24"/>
      <c r="P36" s="24"/>
      <c r="Q36" s="8"/>
    </row>
    <row r="37" spans="2:17" ht="33.75" customHeight="1" thickBot="1" x14ac:dyDescent="0.3">
      <c r="B37" s="6"/>
      <c r="C37" s="7"/>
      <c r="D37" s="7"/>
      <c r="E37" s="22"/>
      <c r="F37" s="22"/>
      <c r="G37" s="22"/>
      <c r="H37" s="22"/>
      <c r="I37" s="22"/>
      <c r="J37" s="7"/>
      <c r="K37" s="23"/>
      <c r="L37" s="23"/>
      <c r="M37" s="23"/>
      <c r="N37" s="23"/>
      <c r="O37" s="24"/>
      <c r="P37" s="24"/>
      <c r="Q37" s="8"/>
    </row>
    <row r="38" spans="2:17" ht="23.25" customHeight="1" thickBot="1" x14ac:dyDescent="0.3">
      <c r="B38" s="294" t="s">
        <v>220</v>
      </c>
      <c r="C38" s="295"/>
      <c r="D38" s="295"/>
      <c r="E38" s="295"/>
      <c r="F38" s="295"/>
      <c r="G38" s="295"/>
      <c r="H38" s="295"/>
      <c r="I38" s="295"/>
      <c r="J38" s="295"/>
      <c r="K38" s="295"/>
      <c r="L38" s="295"/>
      <c r="M38" s="295"/>
      <c r="N38" s="295"/>
      <c r="O38" s="295"/>
      <c r="P38" s="295"/>
      <c r="Q38" s="296"/>
    </row>
    <row r="39" spans="2:17" ht="15.75" thickBot="1" x14ac:dyDescent="0.3">
      <c r="B39" s="6"/>
      <c r="C39" s="7"/>
      <c r="D39" s="7"/>
      <c r="E39" s="7"/>
      <c r="F39" s="7"/>
      <c r="G39" s="7"/>
      <c r="H39" s="7"/>
      <c r="I39" s="7"/>
      <c r="J39" s="7"/>
      <c r="K39" s="7"/>
      <c r="L39" s="7"/>
      <c r="M39" s="7"/>
      <c r="N39" s="7"/>
      <c r="O39" s="7"/>
      <c r="P39" s="7"/>
      <c r="Q39" s="8"/>
    </row>
    <row r="40" spans="2:17" ht="18.75" customHeight="1" x14ac:dyDescent="0.25">
      <c r="B40" s="6"/>
      <c r="C40" s="276" t="s">
        <v>211</v>
      </c>
      <c r="D40" s="277"/>
      <c r="E40" s="277"/>
      <c r="F40" s="277"/>
      <c r="G40" s="278"/>
      <c r="H40" s="7"/>
      <c r="I40" s="272" t="s">
        <v>217</v>
      </c>
      <c r="J40" s="273"/>
      <c r="K40" s="273"/>
      <c r="L40" s="273"/>
      <c r="M40" s="273"/>
      <c r="N40" s="273"/>
      <c r="O40" s="273"/>
      <c r="P40" s="274"/>
      <c r="Q40" s="8"/>
    </row>
    <row r="41" spans="2:17" ht="17.25" customHeight="1" thickBot="1" x14ac:dyDescent="0.3">
      <c r="B41" s="6"/>
      <c r="C41" s="25" t="s">
        <v>197</v>
      </c>
      <c r="D41" s="26" t="s">
        <v>198</v>
      </c>
      <c r="E41" s="288" t="s">
        <v>199</v>
      </c>
      <c r="F41" s="288"/>
      <c r="G41" s="27" t="s">
        <v>200</v>
      </c>
      <c r="H41" s="7"/>
      <c r="I41" s="271" t="s">
        <v>62</v>
      </c>
      <c r="J41" s="266" t="s">
        <v>216</v>
      </c>
      <c r="K41" s="266"/>
      <c r="L41" s="266"/>
      <c r="M41" s="266"/>
      <c r="N41" s="266"/>
      <c r="O41" s="252" t="s">
        <v>212</v>
      </c>
      <c r="P41" s="253"/>
      <c r="Q41" s="8"/>
    </row>
    <row r="42" spans="2:17" ht="33" customHeight="1" thickBot="1" x14ac:dyDescent="0.3">
      <c r="B42" s="6"/>
      <c r="C42" s="28">
        <v>5</v>
      </c>
      <c r="D42" s="29" t="s">
        <v>33</v>
      </c>
      <c r="E42" s="289" t="s">
        <v>201</v>
      </c>
      <c r="F42" s="289"/>
      <c r="G42" s="30" t="s">
        <v>202</v>
      </c>
      <c r="H42" s="7"/>
      <c r="I42" s="215"/>
      <c r="J42" s="216"/>
      <c r="K42" s="216"/>
      <c r="L42" s="216"/>
      <c r="M42" s="216"/>
      <c r="N42" s="216"/>
      <c r="O42" s="31" t="s">
        <v>128</v>
      </c>
      <c r="P42" s="32" t="s">
        <v>184</v>
      </c>
      <c r="Q42" s="8"/>
    </row>
    <row r="43" spans="2:17" ht="14.25" customHeight="1" x14ac:dyDescent="0.3">
      <c r="B43" s="6"/>
      <c r="C43" s="219">
        <v>4</v>
      </c>
      <c r="D43" s="292" t="s">
        <v>24</v>
      </c>
      <c r="E43" s="290" t="s">
        <v>203</v>
      </c>
      <c r="F43" s="290"/>
      <c r="G43" s="275" t="s">
        <v>204</v>
      </c>
      <c r="H43" s="7"/>
      <c r="I43" s="33">
        <v>1</v>
      </c>
      <c r="J43" s="254" t="s">
        <v>133</v>
      </c>
      <c r="K43" s="254"/>
      <c r="L43" s="254"/>
      <c r="M43" s="254"/>
      <c r="N43" s="254"/>
      <c r="O43" s="34"/>
      <c r="P43" s="35"/>
      <c r="Q43" s="8"/>
    </row>
    <row r="44" spans="2:17" ht="17.25" customHeight="1" x14ac:dyDescent="0.3">
      <c r="B44" s="6"/>
      <c r="C44" s="219"/>
      <c r="D44" s="292"/>
      <c r="E44" s="290"/>
      <c r="F44" s="290"/>
      <c r="G44" s="275"/>
      <c r="H44" s="7"/>
      <c r="I44" s="36">
        <v>2</v>
      </c>
      <c r="J44" s="255" t="s">
        <v>134</v>
      </c>
      <c r="K44" s="255"/>
      <c r="L44" s="255"/>
      <c r="M44" s="255"/>
      <c r="N44" s="255"/>
      <c r="O44" s="37"/>
      <c r="P44" s="38"/>
      <c r="Q44" s="8"/>
    </row>
    <row r="45" spans="2:17" ht="30" customHeight="1" x14ac:dyDescent="0.3">
      <c r="B45" s="6"/>
      <c r="C45" s="39">
        <v>3</v>
      </c>
      <c r="D45" s="40" t="s">
        <v>26</v>
      </c>
      <c r="E45" s="290" t="s">
        <v>205</v>
      </c>
      <c r="F45" s="290"/>
      <c r="G45" s="41" t="s">
        <v>206</v>
      </c>
      <c r="H45" s="7"/>
      <c r="I45" s="36">
        <v>3</v>
      </c>
      <c r="J45" s="255" t="s">
        <v>135</v>
      </c>
      <c r="K45" s="255"/>
      <c r="L45" s="255"/>
      <c r="M45" s="255"/>
      <c r="N45" s="255"/>
      <c r="O45" s="37"/>
      <c r="P45" s="38"/>
      <c r="Q45" s="8"/>
    </row>
    <row r="46" spans="2:17" ht="26.25" customHeight="1" x14ac:dyDescent="0.3">
      <c r="B46" s="6"/>
      <c r="C46" s="39">
        <v>2</v>
      </c>
      <c r="D46" s="40" t="s">
        <v>28</v>
      </c>
      <c r="E46" s="290" t="s">
        <v>207</v>
      </c>
      <c r="F46" s="290"/>
      <c r="G46" s="41" t="s">
        <v>208</v>
      </c>
      <c r="H46" s="7"/>
      <c r="I46" s="36">
        <v>4</v>
      </c>
      <c r="J46" s="255" t="s">
        <v>136</v>
      </c>
      <c r="K46" s="255"/>
      <c r="L46" s="255"/>
      <c r="M46" s="255"/>
      <c r="N46" s="255"/>
      <c r="O46" s="37"/>
      <c r="P46" s="38"/>
      <c r="Q46" s="8"/>
    </row>
    <row r="47" spans="2:17" ht="40.5" customHeight="1" thickBot="1" x14ac:dyDescent="0.35">
      <c r="B47" s="6"/>
      <c r="C47" s="42">
        <v>1</v>
      </c>
      <c r="D47" s="43" t="s">
        <v>67</v>
      </c>
      <c r="E47" s="291" t="s">
        <v>209</v>
      </c>
      <c r="F47" s="291"/>
      <c r="G47" s="44" t="s">
        <v>210</v>
      </c>
      <c r="H47" s="7"/>
      <c r="I47" s="36">
        <v>5</v>
      </c>
      <c r="J47" s="255" t="s">
        <v>137</v>
      </c>
      <c r="K47" s="255"/>
      <c r="L47" s="255"/>
      <c r="M47" s="255"/>
      <c r="N47" s="255"/>
      <c r="O47" s="37"/>
      <c r="P47" s="38"/>
      <c r="Q47" s="8"/>
    </row>
    <row r="48" spans="2:17" ht="17.25" customHeight="1" x14ac:dyDescent="0.3">
      <c r="B48" s="6"/>
      <c r="C48" s="7"/>
      <c r="D48" s="7"/>
      <c r="E48" s="7"/>
      <c r="F48" s="7"/>
      <c r="G48" s="7"/>
      <c r="H48" s="7"/>
      <c r="I48" s="36">
        <v>6</v>
      </c>
      <c r="J48" s="255" t="s">
        <v>138</v>
      </c>
      <c r="K48" s="255"/>
      <c r="L48" s="255"/>
      <c r="M48" s="255"/>
      <c r="N48" s="255"/>
      <c r="O48" s="37"/>
      <c r="P48" s="38"/>
      <c r="Q48" s="8"/>
    </row>
    <row r="49" spans="2:17" ht="16.5" customHeight="1" thickBot="1" x14ac:dyDescent="0.35">
      <c r="B49" s="6"/>
      <c r="C49" s="7"/>
      <c r="D49" s="7"/>
      <c r="E49" s="7"/>
      <c r="F49" s="7"/>
      <c r="G49" s="7"/>
      <c r="H49" s="7"/>
      <c r="I49" s="36">
        <v>7</v>
      </c>
      <c r="J49" s="255" t="s">
        <v>139</v>
      </c>
      <c r="K49" s="255"/>
      <c r="L49" s="255"/>
      <c r="M49" s="255"/>
      <c r="N49" s="255"/>
      <c r="O49" s="37"/>
      <c r="P49" s="38"/>
      <c r="Q49" s="8"/>
    </row>
    <row r="50" spans="2:17" ht="28.5" customHeight="1" x14ac:dyDescent="0.3">
      <c r="B50" s="6"/>
      <c r="C50" s="276" t="s">
        <v>356</v>
      </c>
      <c r="D50" s="277"/>
      <c r="E50" s="277"/>
      <c r="F50" s="277"/>
      <c r="G50" s="278"/>
      <c r="H50" s="7"/>
      <c r="I50" s="36">
        <v>8</v>
      </c>
      <c r="J50" s="255" t="s">
        <v>140</v>
      </c>
      <c r="K50" s="255"/>
      <c r="L50" s="255"/>
      <c r="M50" s="255"/>
      <c r="N50" s="255"/>
      <c r="O50" s="37"/>
      <c r="P50" s="38"/>
      <c r="Q50" s="8"/>
    </row>
    <row r="51" spans="2:17" ht="17.25" customHeight="1" thickBot="1" x14ac:dyDescent="0.35">
      <c r="B51" s="6"/>
      <c r="C51" s="25" t="s">
        <v>357</v>
      </c>
      <c r="D51" s="279" t="s">
        <v>199</v>
      </c>
      <c r="E51" s="280"/>
      <c r="F51" s="280"/>
      <c r="G51" s="281"/>
      <c r="H51" s="7"/>
      <c r="I51" s="36">
        <v>9</v>
      </c>
      <c r="J51" s="255" t="s">
        <v>141</v>
      </c>
      <c r="K51" s="255"/>
      <c r="L51" s="255"/>
      <c r="M51" s="255"/>
      <c r="N51" s="255"/>
      <c r="O51" s="37"/>
      <c r="P51" s="38"/>
      <c r="Q51" s="8"/>
    </row>
    <row r="52" spans="2:17" ht="29.25" customHeight="1" x14ac:dyDescent="0.3">
      <c r="B52" s="6"/>
      <c r="C52" s="45" t="s">
        <v>358</v>
      </c>
      <c r="D52" s="282" t="s">
        <v>361</v>
      </c>
      <c r="E52" s="283"/>
      <c r="F52" s="283"/>
      <c r="G52" s="284"/>
      <c r="H52" s="7"/>
      <c r="I52" s="36">
        <v>10</v>
      </c>
      <c r="J52" s="255" t="s">
        <v>142</v>
      </c>
      <c r="K52" s="255"/>
      <c r="L52" s="255"/>
      <c r="M52" s="255"/>
      <c r="N52" s="255"/>
      <c r="O52" s="37"/>
      <c r="P52" s="38"/>
      <c r="Q52" s="8"/>
    </row>
    <row r="53" spans="2:17" ht="24.75" customHeight="1" x14ac:dyDescent="0.3">
      <c r="B53" s="6"/>
      <c r="C53" s="46" t="s">
        <v>9</v>
      </c>
      <c r="D53" s="285" t="s">
        <v>362</v>
      </c>
      <c r="E53" s="286"/>
      <c r="F53" s="286"/>
      <c r="G53" s="287"/>
      <c r="H53" s="7"/>
      <c r="I53" s="36">
        <v>11</v>
      </c>
      <c r="J53" s="255" t="s">
        <v>143</v>
      </c>
      <c r="K53" s="255"/>
      <c r="L53" s="255"/>
      <c r="M53" s="255"/>
      <c r="N53" s="255"/>
      <c r="O53" s="37"/>
      <c r="P53" s="38"/>
      <c r="Q53" s="8"/>
    </row>
    <row r="54" spans="2:17" ht="27" customHeight="1" x14ac:dyDescent="0.3">
      <c r="B54" s="6"/>
      <c r="C54" s="46" t="s">
        <v>359</v>
      </c>
      <c r="D54" s="285" t="s">
        <v>363</v>
      </c>
      <c r="E54" s="286"/>
      <c r="F54" s="286"/>
      <c r="G54" s="287"/>
      <c r="H54" s="7"/>
      <c r="I54" s="36">
        <v>12</v>
      </c>
      <c r="J54" s="255" t="s">
        <v>144</v>
      </c>
      <c r="K54" s="255"/>
      <c r="L54" s="255"/>
      <c r="M54" s="255"/>
      <c r="N54" s="255"/>
      <c r="O54" s="37"/>
      <c r="P54" s="38"/>
      <c r="Q54" s="8"/>
    </row>
    <row r="55" spans="2:17" ht="35.25" customHeight="1" x14ac:dyDescent="0.3">
      <c r="B55" s="6"/>
      <c r="C55" s="46" t="s">
        <v>360</v>
      </c>
      <c r="D55" s="285" t="s">
        <v>364</v>
      </c>
      <c r="E55" s="286"/>
      <c r="F55" s="286"/>
      <c r="G55" s="293"/>
      <c r="H55" s="7"/>
      <c r="I55" s="36">
        <v>13</v>
      </c>
      <c r="J55" s="255" t="s">
        <v>145</v>
      </c>
      <c r="K55" s="255"/>
      <c r="L55" s="255"/>
      <c r="M55" s="255"/>
      <c r="N55" s="255"/>
      <c r="O55" s="37"/>
      <c r="P55" s="38"/>
      <c r="Q55" s="8"/>
    </row>
    <row r="56" spans="2:17" ht="17.25" customHeight="1" x14ac:dyDescent="0.3">
      <c r="B56" s="6"/>
      <c r="C56" s="7"/>
      <c r="D56" s="7"/>
      <c r="E56" s="7"/>
      <c r="F56" s="7"/>
      <c r="G56" s="7"/>
      <c r="H56" s="7"/>
      <c r="I56" s="36">
        <v>14</v>
      </c>
      <c r="J56" s="255" t="s">
        <v>146</v>
      </c>
      <c r="K56" s="255"/>
      <c r="L56" s="255"/>
      <c r="M56" s="255"/>
      <c r="N56" s="255"/>
      <c r="O56" s="37"/>
      <c r="P56" s="38"/>
      <c r="Q56" s="8"/>
    </row>
    <row r="57" spans="2:17" ht="17.25" customHeight="1" x14ac:dyDescent="0.3">
      <c r="B57" s="6"/>
      <c r="C57" s="7"/>
      <c r="D57" s="7"/>
      <c r="E57" s="7"/>
      <c r="F57" s="7"/>
      <c r="G57" s="7"/>
      <c r="H57" s="7"/>
      <c r="I57" s="36">
        <v>15</v>
      </c>
      <c r="J57" s="255" t="s">
        <v>147</v>
      </c>
      <c r="K57" s="255"/>
      <c r="L57" s="255"/>
      <c r="M57" s="255"/>
      <c r="N57" s="255"/>
      <c r="O57" s="37"/>
      <c r="P57" s="38"/>
      <c r="Q57" s="8"/>
    </row>
    <row r="58" spans="2:17" ht="17.25" customHeight="1" x14ac:dyDescent="0.3">
      <c r="B58" s="6"/>
      <c r="C58" s="7"/>
      <c r="D58" s="7"/>
      <c r="E58" s="7"/>
      <c r="F58" s="7"/>
      <c r="G58" s="7"/>
      <c r="H58" s="7"/>
      <c r="I58" s="36">
        <v>16</v>
      </c>
      <c r="J58" s="255" t="s">
        <v>148</v>
      </c>
      <c r="K58" s="255"/>
      <c r="L58" s="255"/>
      <c r="M58" s="255"/>
      <c r="N58" s="255"/>
      <c r="O58" s="37"/>
      <c r="P58" s="38"/>
      <c r="Q58" s="8"/>
    </row>
    <row r="59" spans="2:17" ht="17.25" customHeight="1" x14ac:dyDescent="0.3">
      <c r="B59" s="6"/>
      <c r="C59" s="7"/>
      <c r="D59" s="7"/>
      <c r="E59" s="7"/>
      <c r="F59" s="7"/>
      <c r="G59" s="7"/>
      <c r="H59" s="7"/>
      <c r="I59" s="36">
        <v>17</v>
      </c>
      <c r="J59" s="255" t="s">
        <v>149</v>
      </c>
      <c r="K59" s="255"/>
      <c r="L59" s="255"/>
      <c r="M59" s="255"/>
      <c r="N59" s="255"/>
      <c r="O59" s="37"/>
      <c r="P59" s="38"/>
      <c r="Q59" s="8"/>
    </row>
    <row r="60" spans="2:17" ht="17.25" customHeight="1" x14ac:dyDescent="0.3">
      <c r="B60" s="6"/>
      <c r="C60" s="7"/>
      <c r="D60" s="7"/>
      <c r="E60" s="7"/>
      <c r="F60" s="7"/>
      <c r="G60" s="7"/>
      <c r="H60" s="7"/>
      <c r="I60" s="36">
        <v>18</v>
      </c>
      <c r="J60" s="255" t="s">
        <v>150</v>
      </c>
      <c r="K60" s="255"/>
      <c r="L60" s="255"/>
      <c r="M60" s="255"/>
      <c r="N60" s="255"/>
      <c r="O60" s="37"/>
      <c r="P60" s="38"/>
      <c r="Q60" s="8"/>
    </row>
    <row r="61" spans="2:17" ht="17.25" customHeight="1" x14ac:dyDescent="0.3">
      <c r="B61" s="6"/>
      <c r="C61" s="7"/>
      <c r="D61" s="7"/>
      <c r="E61" s="7"/>
      <c r="F61" s="7"/>
      <c r="G61" s="7"/>
      <c r="H61" s="7"/>
      <c r="I61" s="36">
        <v>19</v>
      </c>
      <c r="J61" s="255" t="s">
        <v>151</v>
      </c>
      <c r="K61" s="255"/>
      <c r="L61" s="255"/>
      <c r="M61" s="255"/>
      <c r="N61" s="255"/>
      <c r="O61" s="37"/>
      <c r="P61" s="38"/>
      <c r="Q61" s="8"/>
    </row>
    <row r="62" spans="2:17" ht="15" customHeight="1" x14ac:dyDescent="0.3">
      <c r="B62" s="6"/>
      <c r="C62" s="7"/>
      <c r="D62" s="7"/>
      <c r="E62" s="7"/>
      <c r="F62" s="7"/>
      <c r="G62" s="7"/>
      <c r="H62" s="7"/>
      <c r="I62" s="267" t="s">
        <v>218</v>
      </c>
      <c r="J62" s="268"/>
      <c r="K62" s="268"/>
      <c r="L62" s="268"/>
      <c r="M62" s="268"/>
      <c r="N62" s="268"/>
      <c r="O62" s="47"/>
      <c r="P62" s="48"/>
      <c r="Q62" s="8"/>
    </row>
    <row r="63" spans="2:17" ht="57.75" customHeight="1" x14ac:dyDescent="0.3">
      <c r="B63" s="6"/>
      <c r="C63" s="7"/>
      <c r="D63" s="7"/>
      <c r="E63" s="7"/>
      <c r="F63" s="7"/>
      <c r="G63" s="7"/>
      <c r="H63" s="7"/>
      <c r="I63" s="269" t="s">
        <v>219</v>
      </c>
      <c r="J63" s="270"/>
      <c r="K63" s="270"/>
      <c r="L63" s="270"/>
      <c r="M63" s="270"/>
      <c r="N63" s="270"/>
      <c r="O63" s="37"/>
      <c r="P63" s="38"/>
      <c r="Q63" s="8"/>
    </row>
    <row r="64" spans="2:17" ht="15.75" customHeight="1" x14ac:dyDescent="0.25">
      <c r="B64" s="6"/>
      <c r="C64" s="7"/>
      <c r="D64" s="7"/>
      <c r="E64" s="7"/>
      <c r="F64" s="7"/>
      <c r="G64" s="7"/>
      <c r="H64" s="7"/>
      <c r="I64" s="49" t="s">
        <v>58</v>
      </c>
      <c r="J64" s="258" t="s">
        <v>213</v>
      </c>
      <c r="K64" s="259"/>
      <c r="L64" s="259"/>
      <c r="M64" s="259"/>
      <c r="N64" s="260"/>
      <c r="O64" s="256"/>
      <c r="P64" s="257"/>
      <c r="Q64" s="8"/>
    </row>
    <row r="65" spans="2:17" ht="18" x14ac:dyDescent="0.25">
      <c r="B65" s="6"/>
      <c r="C65" s="7"/>
      <c r="D65" s="7"/>
      <c r="E65" s="7"/>
      <c r="F65" s="7"/>
      <c r="G65" s="7"/>
      <c r="H65" s="7"/>
      <c r="I65" s="49" t="s">
        <v>29</v>
      </c>
      <c r="J65" s="258" t="s">
        <v>214</v>
      </c>
      <c r="K65" s="259"/>
      <c r="L65" s="259"/>
      <c r="M65" s="259"/>
      <c r="N65" s="260"/>
      <c r="O65" s="256"/>
      <c r="P65" s="257"/>
      <c r="Q65" s="8"/>
    </row>
    <row r="66" spans="2:17" ht="18.75" thickBot="1" x14ac:dyDescent="0.3">
      <c r="B66" s="6"/>
      <c r="C66" s="7"/>
      <c r="D66" s="7"/>
      <c r="E66" s="7"/>
      <c r="F66" s="7"/>
      <c r="G66" s="7"/>
      <c r="H66" s="7"/>
      <c r="I66" s="50" t="s">
        <v>25</v>
      </c>
      <c r="J66" s="261" t="s">
        <v>215</v>
      </c>
      <c r="K66" s="262"/>
      <c r="L66" s="262"/>
      <c r="M66" s="262"/>
      <c r="N66" s="263"/>
      <c r="O66" s="264"/>
      <c r="P66" s="265"/>
      <c r="Q66" s="8"/>
    </row>
    <row r="67" spans="2:17" ht="16.5" thickBot="1" x14ac:dyDescent="0.3">
      <c r="B67" s="6"/>
      <c r="C67" s="51"/>
      <c r="D67" s="51"/>
      <c r="E67" s="51"/>
      <c r="F67" s="51"/>
      <c r="G67" s="51"/>
      <c r="H67" s="51"/>
      <c r="I67" s="51"/>
      <c r="J67" s="51"/>
      <c r="K67" s="51"/>
      <c r="L67" s="51"/>
      <c r="M67" s="52"/>
      <c r="N67" s="7"/>
      <c r="O67" s="7"/>
      <c r="P67" s="7"/>
      <c r="Q67" s="8"/>
    </row>
    <row r="68" spans="2:17" ht="23.25" customHeight="1" thickBot="1" x14ac:dyDescent="0.3">
      <c r="B68" s="294" t="s">
        <v>221</v>
      </c>
      <c r="C68" s="295"/>
      <c r="D68" s="295"/>
      <c r="E68" s="295"/>
      <c r="F68" s="295"/>
      <c r="G68" s="295"/>
      <c r="H68" s="295"/>
      <c r="I68" s="295"/>
      <c r="J68" s="295"/>
      <c r="K68" s="295"/>
      <c r="L68" s="295"/>
      <c r="M68" s="295"/>
      <c r="N68" s="295"/>
      <c r="O68" s="295"/>
      <c r="P68" s="295"/>
      <c r="Q68" s="296"/>
    </row>
    <row r="69" spans="2:17" ht="15.75" thickBot="1" x14ac:dyDescent="0.3">
      <c r="B69" s="6"/>
      <c r="C69" s="7"/>
      <c r="D69" s="7"/>
      <c r="E69" s="7"/>
      <c r="F69" s="7"/>
      <c r="G69" s="7"/>
      <c r="H69" s="7"/>
      <c r="I69" s="7"/>
      <c r="J69" s="7"/>
      <c r="K69" s="7"/>
      <c r="L69" s="7"/>
      <c r="M69" s="7"/>
      <c r="N69" s="7"/>
      <c r="O69" s="7"/>
      <c r="P69" s="7"/>
      <c r="Q69" s="8"/>
    </row>
    <row r="70" spans="2:17" ht="15.75" x14ac:dyDescent="0.25">
      <c r="B70" s="6"/>
      <c r="C70" s="210" t="s">
        <v>246</v>
      </c>
      <c r="D70" s="211"/>
      <c r="E70" s="211"/>
      <c r="F70" s="211"/>
      <c r="G70" s="212"/>
      <c r="H70" s="7"/>
      <c r="I70" s="210" t="s">
        <v>237</v>
      </c>
      <c r="J70" s="211"/>
      <c r="K70" s="211"/>
      <c r="L70" s="212"/>
      <c r="M70" s="7"/>
      <c r="N70" s="7"/>
      <c r="O70" s="7"/>
      <c r="P70" s="7"/>
      <c r="Q70" s="8"/>
    </row>
    <row r="71" spans="2:17" ht="66.75" thickBot="1" x14ac:dyDescent="0.3">
      <c r="B71" s="6"/>
      <c r="C71" s="53" t="s">
        <v>241</v>
      </c>
      <c r="D71" s="216" t="s">
        <v>242</v>
      </c>
      <c r="E71" s="216"/>
      <c r="F71" s="216"/>
      <c r="G71" s="221"/>
      <c r="H71" s="7"/>
      <c r="I71" s="215" t="s">
        <v>222</v>
      </c>
      <c r="J71" s="216"/>
      <c r="K71" s="54" t="s">
        <v>223</v>
      </c>
      <c r="L71" s="55" t="s">
        <v>224</v>
      </c>
      <c r="M71" s="7"/>
      <c r="N71" s="7"/>
      <c r="O71" s="7"/>
      <c r="P71" s="7"/>
      <c r="Q71" s="8"/>
    </row>
    <row r="72" spans="2:17" ht="32.25" customHeight="1" x14ac:dyDescent="0.3">
      <c r="B72" s="6"/>
      <c r="C72" s="56" t="s">
        <v>64</v>
      </c>
      <c r="D72" s="213" t="s">
        <v>243</v>
      </c>
      <c r="E72" s="213"/>
      <c r="F72" s="213"/>
      <c r="G72" s="214"/>
      <c r="H72" s="7"/>
      <c r="I72" s="217" t="s">
        <v>225</v>
      </c>
      <c r="J72" s="218"/>
      <c r="K72" s="57" t="s">
        <v>185</v>
      </c>
      <c r="L72" s="58">
        <v>15</v>
      </c>
      <c r="M72" s="7"/>
      <c r="N72" s="7"/>
      <c r="O72" s="7"/>
      <c r="P72" s="7"/>
      <c r="Q72" s="8"/>
    </row>
    <row r="73" spans="2:17" ht="18" x14ac:dyDescent="0.3">
      <c r="B73" s="6"/>
      <c r="C73" s="59" t="s">
        <v>58</v>
      </c>
      <c r="D73" s="222" t="s">
        <v>244</v>
      </c>
      <c r="E73" s="222"/>
      <c r="F73" s="222"/>
      <c r="G73" s="223"/>
      <c r="H73" s="7"/>
      <c r="I73" s="219"/>
      <c r="J73" s="220"/>
      <c r="K73" s="60" t="s">
        <v>226</v>
      </c>
      <c r="L73" s="61">
        <v>0</v>
      </c>
      <c r="M73" s="7"/>
      <c r="N73" s="7"/>
      <c r="O73" s="7"/>
      <c r="P73" s="7"/>
      <c r="Q73" s="8"/>
    </row>
    <row r="74" spans="2:17" ht="18.75" thickBot="1" x14ac:dyDescent="0.35">
      <c r="B74" s="6"/>
      <c r="C74" s="62" t="s">
        <v>65</v>
      </c>
      <c r="D74" s="224" t="s">
        <v>245</v>
      </c>
      <c r="E74" s="224"/>
      <c r="F74" s="224"/>
      <c r="G74" s="225"/>
      <c r="H74" s="7"/>
      <c r="I74" s="219" t="s">
        <v>227</v>
      </c>
      <c r="J74" s="220"/>
      <c r="K74" s="60" t="s">
        <v>186</v>
      </c>
      <c r="L74" s="61">
        <v>15</v>
      </c>
      <c r="M74" s="7"/>
      <c r="N74" s="7"/>
      <c r="O74" s="7"/>
      <c r="P74" s="7"/>
      <c r="Q74" s="8"/>
    </row>
    <row r="75" spans="2:17" ht="16.5" x14ac:dyDescent="0.25">
      <c r="B75" s="6"/>
      <c r="C75" s="7"/>
      <c r="D75" s="7"/>
      <c r="E75" s="7"/>
      <c r="F75" s="7"/>
      <c r="G75" s="7"/>
      <c r="H75" s="7"/>
      <c r="I75" s="219"/>
      <c r="J75" s="220"/>
      <c r="K75" s="60" t="s">
        <v>196</v>
      </c>
      <c r="L75" s="61">
        <v>0</v>
      </c>
      <c r="M75" s="7"/>
      <c r="N75" s="7"/>
      <c r="O75" s="7"/>
      <c r="P75" s="7"/>
      <c r="Q75" s="8"/>
    </row>
    <row r="76" spans="2:17" ht="16.5" x14ac:dyDescent="0.25">
      <c r="B76" s="6"/>
      <c r="C76" s="7"/>
      <c r="D76" s="7"/>
      <c r="E76" s="7"/>
      <c r="F76" s="7"/>
      <c r="G76" s="7"/>
      <c r="H76" s="7"/>
      <c r="I76" s="219" t="s">
        <v>228</v>
      </c>
      <c r="J76" s="220"/>
      <c r="K76" s="60" t="s">
        <v>187</v>
      </c>
      <c r="L76" s="61">
        <v>15</v>
      </c>
      <c r="M76" s="7"/>
      <c r="N76" s="7"/>
      <c r="O76" s="7"/>
      <c r="P76" s="7"/>
      <c r="Q76" s="8"/>
    </row>
    <row r="77" spans="2:17" ht="16.5" x14ac:dyDescent="0.25">
      <c r="B77" s="6"/>
      <c r="C77" s="7"/>
      <c r="D77" s="7"/>
      <c r="E77" s="7"/>
      <c r="F77" s="7"/>
      <c r="G77" s="7"/>
      <c r="H77" s="7"/>
      <c r="I77" s="219"/>
      <c r="J77" s="220"/>
      <c r="K77" s="60" t="s">
        <v>229</v>
      </c>
      <c r="L77" s="61">
        <v>0</v>
      </c>
      <c r="M77" s="7"/>
      <c r="N77" s="7"/>
      <c r="O77" s="7"/>
      <c r="P77" s="7"/>
      <c r="Q77" s="8"/>
    </row>
    <row r="78" spans="2:17" ht="16.5" x14ac:dyDescent="0.25">
      <c r="B78" s="6"/>
      <c r="C78" s="7"/>
      <c r="D78" s="7"/>
      <c r="E78" s="7"/>
      <c r="F78" s="7"/>
      <c r="G78" s="7"/>
      <c r="H78" s="7"/>
      <c r="I78" s="219" t="s">
        <v>230</v>
      </c>
      <c r="J78" s="220"/>
      <c r="K78" s="60" t="s">
        <v>61</v>
      </c>
      <c r="L78" s="61">
        <v>15</v>
      </c>
      <c r="M78" s="7"/>
      <c r="N78" s="7"/>
      <c r="O78" s="7"/>
      <c r="P78" s="7"/>
      <c r="Q78" s="8"/>
    </row>
    <row r="79" spans="2:17" ht="16.5" x14ac:dyDescent="0.25">
      <c r="B79" s="6"/>
      <c r="C79" s="7"/>
      <c r="D79" s="7"/>
      <c r="E79" s="7"/>
      <c r="F79" s="7"/>
      <c r="G79" s="7"/>
      <c r="H79" s="7"/>
      <c r="I79" s="219"/>
      <c r="J79" s="220"/>
      <c r="K79" s="60" t="s">
        <v>191</v>
      </c>
      <c r="L79" s="61">
        <v>10</v>
      </c>
      <c r="M79" s="7"/>
      <c r="N79" s="7"/>
      <c r="O79" s="7"/>
      <c r="P79" s="7"/>
      <c r="Q79" s="8"/>
    </row>
    <row r="80" spans="2:17" ht="33" x14ac:dyDescent="0.25">
      <c r="B80" s="6"/>
      <c r="C80" s="7"/>
      <c r="D80" s="7"/>
      <c r="E80" s="7"/>
      <c r="F80" s="7"/>
      <c r="G80" s="7"/>
      <c r="H80" s="7"/>
      <c r="I80" s="219"/>
      <c r="J80" s="220"/>
      <c r="K80" s="60" t="s">
        <v>231</v>
      </c>
      <c r="L80" s="61">
        <v>0</v>
      </c>
      <c r="M80" s="7"/>
      <c r="N80" s="7"/>
      <c r="O80" s="7"/>
      <c r="P80" s="7"/>
      <c r="Q80" s="8"/>
    </row>
    <row r="81" spans="2:17" ht="16.5" x14ac:dyDescent="0.25">
      <c r="B81" s="6"/>
      <c r="C81" s="7"/>
      <c r="D81" s="7"/>
      <c r="E81" s="7"/>
      <c r="F81" s="7"/>
      <c r="G81" s="7"/>
      <c r="H81" s="7"/>
      <c r="I81" s="219" t="s">
        <v>232</v>
      </c>
      <c r="J81" s="220"/>
      <c r="K81" s="60" t="s">
        <v>188</v>
      </c>
      <c r="L81" s="61">
        <v>15</v>
      </c>
      <c r="M81" s="7"/>
      <c r="N81" s="7"/>
      <c r="O81" s="7"/>
      <c r="P81" s="7"/>
      <c r="Q81" s="8"/>
    </row>
    <row r="82" spans="2:17" ht="16.5" x14ac:dyDescent="0.25">
      <c r="B82" s="6"/>
      <c r="C82" s="7"/>
      <c r="D82" s="7"/>
      <c r="E82" s="7"/>
      <c r="F82" s="7"/>
      <c r="G82" s="7"/>
      <c r="H82" s="7"/>
      <c r="I82" s="219"/>
      <c r="J82" s="220"/>
      <c r="K82" s="60" t="s">
        <v>233</v>
      </c>
      <c r="L82" s="61">
        <v>0</v>
      </c>
      <c r="M82" s="7"/>
      <c r="N82" s="7"/>
      <c r="O82" s="7"/>
      <c r="P82" s="7"/>
      <c r="Q82" s="8"/>
    </row>
    <row r="83" spans="2:17" ht="33" x14ac:dyDescent="0.25">
      <c r="B83" s="6"/>
      <c r="C83" s="7"/>
      <c r="D83" s="7"/>
      <c r="E83" s="7"/>
      <c r="F83" s="7"/>
      <c r="G83" s="7"/>
      <c r="H83" s="7"/>
      <c r="I83" s="219" t="s">
        <v>234</v>
      </c>
      <c r="J83" s="220"/>
      <c r="K83" s="60" t="s">
        <v>189</v>
      </c>
      <c r="L83" s="61">
        <v>15</v>
      </c>
      <c r="M83" s="7"/>
      <c r="N83" s="7"/>
      <c r="O83" s="7"/>
      <c r="P83" s="7"/>
      <c r="Q83" s="8"/>
    </row>
    <row r="84" spans="2:17" ht="49.5" x14ac:dyDescent="0.25">
      <c r="B84" s="6"/>
      <c r="C84" s="7"/>
      <c r="D84" s="7"/>
      <c r="E84" s="7"/>
      <c r="F84" s="7"/>
      <c r="G84" s="7"/>
      <c r="H84" s="7"/>
      <c r="I84" s="219"/>
      <c r="J84" s="220"/>
      <c r="K84" s="60" t="s">
        <v>193</v>
      </c>
      <c r="L84" s="61">
        <v>0</v>
      </c>
      <c r="M84" s="7"/>
      <c r="N84" s="7"/>
      <c r="O84" s="7"/>
      <c r="P84" s="7"/>
      <c r="Q84" s="8"/>
    </row>
    <row r="85" spans="2:17" ht="16.5" x14ac:dyDescent="0.25">
      <c r="B85" s="6"/>
      <c r="C85" s="7"/>
      <c r="D85" s="7"/>
      <c r="E85" s="7"/>
      <c r="F85" s="7"/>
      <c r="G85" s="7"/>
      <c r="H85" s="7"/>
      <c r="I85" s="219" t="s">
        <v>235</v>
      </c>
      <c r="J85" s="220"/>
      <c r="K85" s="60" t="s">
        <v>190</v>
      </c>
      <c r="L85" s="61">
        <v>10</v>
      </c>
      <c r="M85" s="7"/>
      <c r="N85" s="7"/>
      <c r="O85" s="7"/>
      <c r="P85" s="7"/>
      <c r="Q85" s="8"/>
    </row>
    <row r="86" spans="2:17" ht="16.5" x14ac:dyDescent="0.25">
      <c r="B86" s="6"/>
      <c r="C86" s="7"/>
      <c r="D86" s="7"/>
      <c r="E86" s="7"/>
      <c r="F86" s="7"/>
      <c r="G86" s="7"/>
      <c r="H86" s="7"/>
      <c r="I86" s="219"/>
      <c r="J86" s="220"/>
      <c r="K86" s="60" t="s">
        <v>192</v>
      </c>
      <c r="L86" s="61">
        <v>5</v>
      </c>
      <c r="M86" s="7"/>
      <c r="N86" s="7"/>
      <c r="O86" s="7"/>
      <c r="P86" s="7"/>
      <c r="Q86" s="8"/>
    </row>
    <row r="87" spans="2:17" ht="17.25" thickBot="1" x14ac:dyDescent="0.3">
      <c r="B87" s="6"/>
      <c r="C87" s="7"/>
      <c r="D87" s="7"/>
      <c r="E87" s="7"/>
      <c r="F87" s="7"/>
      <c r="G87" s="7"/>
      <c r="H87" s="7"/>
      <c r="I87" s="250"/>
      <c r="J87" s="251"/>
      <c r="K87" s="63" t="s">
        <v>236</v>
      </c>
      <c r="L87" s="64">
        <v>0</v>
      </c>
      <c r="M87" s="7"/>
      <c r="N87" s="7"/>
      <c r="O87" s="7"/>
      <c r="P87" s="7"/>
      <c r="Q87" s="8"/>
    </row>
    <row r="88" spans="2:17" ht="18" x14ac:dyDescent="0.25">
      <c r="B88" s="6"/>
      <c r="C88" s="7"/>
      <c r="D88" s="7"/>
      <c r="E88" s="7"/>
      <c r="F88" s="7"/>
      <c r="G88" s="7"/>
      <c r="H88" s="7"/>
      <c r="I88" s="65" t="s">
        <v>64</v>
      </c>
      <c r="J88" s="244" t="s">
        <v>238</v>
      </c>
      <c r="K88" s="244"/>
      <c r="L88" s="245"/>
      <c r="M88" s="7"/>
      <c r="N88" s="7"/>
      <c r="O88" s="7"/>
      <c r="P88" s="7"/>
      <c r="Q88" s="8"/>
    </row>
    <row r="89" spans="2:17" ht="18" x14ac:dyDescent="0.25">
      <c r="B89" s="6"/>
      <c r="C89" s="7"/>
      <c r="D89" s="7"/>
      <c r="E89" s="7"/>
      <c r="F89" s="7"/>
      <c r="G89" s="7"/>
      <c r="H89" s="7"/>
      <c r="I89" s="59" t="s">
        <v>58</v>
      </c>
      <c r="J89" s="246" t="s">
        <v>239</v>
      </c>
      <c r="K89" s="246"/>
      <c r="L89" s="247"/>
      <c r="M89" s="7"/>
      <c r="N89" s="7"/>
      <c r="O89" s="7"/>
      <c r="P89" s="7"/>
      <c r="Q89" s="8"/>
    </row>
    <row r="90" spans="2:17" ht="18.75" thickBot="1" x14ac:dyDescent="0.3">
      <c r="B90" s="6"/>
      <c r="C90" s="7"/>
      <c r="D90" s="7"/>
      <c r="E90" s="7"/>
      <c r="F90" s="7"/>
      <c r="G90" s="7"/>
      <c r="H90" s="7"/>
      <c r="I90" s="62" t="s">
        <v>65</v>
      </c>
      <c r="J90" s="248" t="s">
        <v>240</v>
      </c>
      <c r="K90" s="248"/>
      <c r="L90" s="249"/>
      <c r="M90" s="7"/>
      <c r="N90" s="7"/>
      <c r="O90" s="7"/>
      <c r="P90" s="7"/>
      <c r="Q90" s="8"/>
    </row>
    <row r="91" spans="2:17" ht="15.75" thickBot="1" x14ac:dyDescent="0.3">
      <c r="B91" s="6"/>
      <c r="C91" s="7"/>
      <c r="D91" s="7"/>
      <c r="E91" s="7"/>
      <c r="F91" s="7"/>
      <c r="G91" s="7"/>
      <c r="H91" s="7"/>
      <c r="I91" s="7"/>
      <c r="J91" s="7"/>
      <c r="K91" s="7"/>
      <c r="L91" s="7"/>
      <c r="M91" s="7"/>
      <c r="N91" s="7"/>
      <c r="O91" s="7"/>
      <c r="P91" s="7"/>
      <c r="Q91" s="8"/>
    </row>
    <row r="92" spans="2:17" ht="23.25" customHeight="1" thickBot="1" x14ac:dyDescent="0.3">
      <c r="B92" s="294" t="s">
        <v>247</v>
      </c>
      <c r="C92" s="295"/>
      <c r="D92" s="295"/>
      <c r="E92" s="295"/>
      <c r="F92" s="295"/>
      <c r="G92" s="295"/>
      <c r="H92" s="295"/>
      <c r="I92" s="295"/>
      <c r="J92" s="295"/>
      <c r="K92" s="295"/>
      <c r="L92" s="295"/>
      <c r="M92" s="295"/>
      <c r="N92" s="295"/>
      <c r="O92" s="295"/>
      <c r="P92" s="295"/>
      <c r="Q92" s="296"/>
    </row>
    <row r="93" spans="2:17" ht="15.75" thickBot="1" x14ac:dyDescent="0.3">
      <c r="B93" s="6"/>
      <c r="C93" s="7"/>
      <c r="D93" s="7"/>
      <c r="E93" s="7"/>
      <c r="F93" s="7"/>
      <c r="G93" s="7"/>
      <c r="H93" s="7"/>
      <c r="I93" s="7"/>
      <c r="J93" s="7"/>
      <c r="K93" s="7"/>
      <c r="L93" s="7"/>
      <c r="M93" s="7"/>
      <c r="N93" s="7"/>
      <c r="O93" s="7"/>
      <c r="P93" s="7"/>
      <c r="Q93" s="8"/>
    </row>
    <row r="94" spans="2:17" ht="45" customHeight="1" x14ac:dyDescent="0.25">
      <c r="B94" s="6"/>
      <c r="C94" s="226" t="s">
        <v>248</v>
      </c>
      <c r="D94" s="227"/>
      <c r="E94" s="228"/>
      <c r="F94" s="66"/>
      <c r="G94" s="7"/>
      <c r="H94" s="7"/>
      <c r="I94" s="229" t="s">
        <v>252</v>
      </c>
      <c r="J94" s="230"/>
      <c r="K94" s="230"/>
      <c r="L94" s="230"/>
      <c r="M94" s="230"/>
      <c r="N94" s="230"/>
      <c r="O94" s="230"/>
      <c r="P94" s="231"/>
      <c r="Q94" s="8"/>
    </row>
    <row r="95" spans="2:17" ht="33" customHeight="1" thickBot="1" x14ac:dyDescent="0.3">
      <c r="B95" s="6"/>
      <c r="C95" s="67" t="s">
        <v>249</v>
      </c>
      <c r="D95" s="68" t="s">
        <v>250</v>
      </c>
      <c r="E95" s="69" t="s">
        <v>251</v>
      </c>
      <c r="F95" s="7"/>
      <c r="G95" s="7"/>
      <c r="H95" s="7"/>
      <c r="I95" s="232"/>
      <c r="J95" s="233"/>
      <c r="K95" s="233"/>
      <c r="L95" s="233"/>
      <c r="M95" s="233"/>
      <c r="N95" s="233"/>
      <c r="O95" s="233"/>
      <c r="P95" s="234"/>
      <c r="Q95" s="8"/>
    </row>
    <row r="96" spans="2:17" ht="18" x14ac:dyDescent="0.3">
      <c r="B96" s="6"/>
      <c r="C96" s="70" t="s">
        <v>64</v>
      </c>
      <c r="D96" s="71" t="s">
        <v>64</v>
      </c>
      <c r="E96" s="72" t="s">
        <v>64</v>
      </c>
      <c r="F96" s="7"/>
      <c r="G96" s="7"/>
      <c r="H96" s="7"/>
      <c r="I96" s="56" t="s">
        <v>64</v>
      </c>
      <c r="J96" s="241" t="s">
        <v>253</v>
      </c>
      <c r="K96" s="242"/>
      <c r="L96" s="242"/>
      <c r="M96" s="242"/>
      <c r="N96" s="242"/>
      <c r="O96" s="242"/>
      <c r="P96" s="243"/>
      <c r="Q96" s="8"/>
    </row>
    <row r="97" spans="2:17" ht="18" x14ac:dyDescent="0.3">
      <c r="B97" s="6"/>
      <c r="C97" s="70" t="s">
        <v>64</v>
      </c>
      <c r="D97" s="71" t="s">
        <v>58</v>
      </c>
      <c r="E97" s="72" t="s">
        <v>58</v>
      </c>
      <c r="F97" s="7"/>
      <c r="G97" s="7"/>
      <c r="H97" s="7"/>
      <c r="I97" s="59" t="s">
        <v>58</v>
      </c>
      <c r="J97" s="235" t="s">
        <v>254</v>
      </c>
      <c r="K97" s="236"/>
      <c r="L97" s="236"/>
      <c r="M97" s="236"/>
      <c r="N97" s="236"/>
      <c r="O97" s="236"/>
      <c r="P97" s="237"/>
      <c r="Q97" s="8"/>
    </row>
    <row r="98" spans="2:17" ht="18.75" thickBot="1" x14ac:dyDescent="0.35">
      <c r="B98" s="6"/>
      <c r="C98" s="70" t="s">
        <v>64</v>
      </c>
      <c r="D98" s="71" t="s">
        <v>65</v>
      </c>
      <c r="E98" s="72" t="s">
        <v>65</v>
      </c>
      <c r="F98" s="7"/>
      <c r="G98" s="7"/>
      <c r="H98" s="7"/>
      <c r="I98" s="62" t="s">
        <v>65</v>
      </c>
      <c r="J98" s="238" t="s">
        <v>255</v>
      </c>
      <c r="K98" s="239"/>
      <c r="L98" s="239"/>
      <c r="M98" s="239"/>
      <c r="N98" s="239"/>
      <c r="O98" s="239"/>
      <c r="P98" s="240"/>
      <c r="Q98" s="8"/>
    </row>
    <row r="99" spans="2:17" ht="18" x14ac:dyDescent="0.25">
      <c r="B99" s="6"/>
      <c r="C99" s="70" t="s">
        <v>58</v>
      </c>
      <c r="D99" s="71" t="s">
        <v>64</v>
      </c>
      <c r="E99" s="72" t="s">
        <v>58</v>
      </c>
      <c r="F99" s="7"/>
      <c r="G99" s="7"/>
      <c r="H99" s="7"/>
      <c r="I99" s="7"/>
      <c r="J99" s="7"/>
      <c r="K99" s="7"/>
      <c r="L99" s="7"/>
      <c r="M99" s="7"/>
      <c r="N99" s="7"/>
      <c r="O99" s="7"/>
      <c r="P99" s="7"/>
      <c r="Q99" s="8"/>
    </row>
    <row r="100" spans="2:17" ht="18" x14ac:dyDescent="0.25">
      <c r="B100" s="6"/>
      <c r="C100" s="70" t="s">
        <v>58</v>
      </c>
      <c r="D100" s="71" t="s">
        <v>58</v>
      </c>
      <c r="E100" s="72" t="s">
        <v>58</v>
      </c>
      <c r="F100" s="7"/>
      <c r="G100" s="7"/>
      <c r="H100" s="7"/>
      <c r="I100" s="7" t="s">
        <v>365</v>
      </c>
      <c r="J100" s="7"/>
      <c r="K100" s="7"/>
      <c r="L100" s="7"/>
      <c r="M100" s="7"/>
      <c r="N100" s="7"/>
      <c r="O100" s="7"/>
      <c r="P100" s="7"/>
      <c r="Q100" s="8"/>
    </row>
    <row r="101" spans="2:17" ht="18" x14ac:dyDescent="0.25">
      <c r="B101" s="6"/>
      <c r="C101" s="70" t="s">
        <v>58</v>
      </c>
      <c r="D101" s="71" t="s">
        <v>65</v>
      </c>
      <c r="E101" s="72" t="s">
        <v>65</v>
      </c>
      <c r="F101" s="7"/>
      <c r="G101" s="7"/>
      <c r="H101" s="7"/>
      <c r="I101" s="7">
        <v>0</v>
      </c>
      <c r="J101" s="7"/>
      <c r="K101" s="7"/>
      <c r="L101" s="7"/>
      <c r="M101" s="7"/>
      <c r="N101" s="7"/>
      <c r="O101" s="7"/>
      <c r="P101" s="7"/>
      <c r="Q101" s="8"/>
    </row>
    <row r="102" spans="2:17" ht="18" x14ac:dyDescent="0.25">
      <c r="B102" s="6"/>
      <c r="C102" s="73" t="s">
        <v>65</v>
      </c>
      <c r="D102" s="74" t="s">
        <v>64</v>
      </c>
      <c r="E102" s="75" t="s">
        <v>65</v>
      </c>
      <c r="F102" s="51"/>
      <c r="G102" s="51"/>
      <c r="H102" s="51"/>
      <c r="I102" s="76">
        <v>1</v>
      </c>
      <c r="J102" s="51"/>
      <c r="K102" s="51"/>
      <c r="L102" s="51"/>
      <c r="M102" s="52"/>
      <c r="N102" s="7"/>
      <c r="O102" s="7"/>
      <c r="P102" s="7"/>
      <c r="Q102" s="8"/>
    </row>
    <row r="103" spans="2:17" ht="18.75" x14ac:dyDescent="0.25">
      <c r="B103" s="6"/>
      <c r="C103" s="73" t="s">
        <v>65</v>
      </c>
      <c r="D103" s="71" t="s">
        <v>58</v>
      </c>
      <c r="E103" s="72" t="s">
        <v>65</v>
      </c>
      <c r="F103" s="77"/>
      <c r="G103" s="77"/>
      <c r="H103" s="77"/>
      <c r="I103" s="77">
        <v>2</v>
      </c>
      <c r="J103" s="77"/>
      <c r="K103" s="77"/>
      <c r="L103" s="77"/>
      <c r="M103" s="78"/>
      <c r="N103" s="7"/>
      <c r="O103" s="7"/>
      <c r="P103" s="7"/>
      <c r="Q103" s="8"/>
    </row>
    <row r="104" spans="2:17" ht="19.5" thickBot="1" x14ac:dyDescent="0.3">
      <c r="B104" s="6"/>
      <c r="C104" s="79" t="s">
        <v>65</v>
      </c>
      <c r="D104" s="80" t="s">
        <v>65</v>
      </c>
      <c r="E104" s="81" t="s">
        <v>65</v>
      </c>
      <c r="F104" s="77"/>
      <c r="G104" s="77"/>
      <c r="H104" s="77"/>
      <c r="I104" s="77"/>
      <c r="J104" s="77"/>
      <c r="K104" s="77"/>
      <c r="L104" s="77"/>
      <c r="M104" s="78"/>
      <c r="N104" s="7"/>
      <c r="O104" s="7"/>
      <c r="P104" s="7"/>
      <c r="Q104" s="8"/>
    </row>
    <row r="105" spans="2:17" ht="19.5" thickBot="1" x14ac:dyDescent="0.35">
      <c r="B105" s="6"/>
      <c r="C105" s="82"/>
      <c r="D105" s="82"/>
      <c r="E105" s="77"/>
      <c r="F105" s="77"/>
      <c r="G105" s="77"/>
      <c r="H105" s="77"/>
      <c r="I105" s="77"/>
      <c r="J105" s="77"/>
      <c r="K105" s="77"/>
      <c r="L105" s="77"/>
      <c r="M105" s="78"/>
      <c r="N105" s="7"/>
      <c r="O105" s="7"/>
      <c r="P105" s="7"/>
      <c r="Q105" s="8"/>
    </row>
    <row r="106" spans="2:17" ht="23.25" customHeight="1" thickBot="1" x14ac:dyDescent="0.3">
      <c r="B106" s="294" t="s">
        <v>96</v>
      </c>
      <c r="C106" s="295"/>
      <c r="D106" s="295"/>
      <c r="E106" s="295"/>
      <c r="F106" s="295"/>
      <c r="G106" s="295"/>
      <c r="H106" s="295"/>
      <c r="I106" s="295"/>
      <c r="J106" s="295"/>
      <c r="K106" s="295"/>
      <c r="L106" s="295"/>
      <c r="M106" s="295"/>
      <c r="N106" s="295"/>
      <c r="O106" s="295"/>
      <c r="P106" s="295"/>
      <c r="Q106" s="296"/>
    </row>
    <row r="107" spans="2:17" x14ac:dyDescent="0.25">
      <c r="B107" s="6"/>
      <c r="C107" s="7"/>
      <c r="D107" s="7"/>
      <c r="E107" s="7"/>
      <c r="F107" s="7"/>
      <c r="G107" s="7"/>
      <c r="H107" s="7"/>
      <c r="I107" s="7"/>
      <c r="J107" s="7"/>
      <c r="K107" s="7"/>
      <c r="L107" s="7"/>
      <c r="M107" s="7"/>
      <c r="N107" s="7"/>
      <c r="O107" s="7"/>
      <c r="P107" s="7"/>
      <c r="Q107" s="8"/>
    </row>
    <row r="108" spans="2:17" ht="72.75" customHeight="1" x14ac:dyDescent="0.25">
      <c r="B108" s="6"/>
      <c r="C108" s="311" t="s">
        <v>87</v>
      </c>
      <c r="D108" s="311"/>
      <c r="E108" s="311" t="s">
        <v>88</v>
      </c>
      <c r="F108" s="311"/>
      <c r="G108" s="311" t="s">
        <v>89</v>
      </c>
      <c r="H108" s="311"/>
      <c r="I108" s="311" t="s">
        <v>90</v>
      </c>
      <c r="J108" s="311"/>
      <c r="K108" s="312" t="s">
        <v>91</v>
      </c>
      <c r="L108" s="313"/>
      <c r="M108" s="52"/>
      <c r="N108" s="7"/>
      <c r="O108" s="7"/>
      <c r="P108" s="7"/>
      <c r="Q108" s="8"/>
    </row>
    <row r="109" spans="2:17" ht="18.75" x14ac:dyDescent="0.3">
      <c r="B109" s="6"/>
      <c r="C109" s="300" t="s">
        <v>64</v>
      </c>
      <c r="D109" s="300"/>
      <c r="E109" s="301" t="s">
        <v>92</v>
      </c>
      <c r="F109" s="301"/>
      <c r="G109" s="301" t="s">
        <v>92</v>
      </c>
      <c r="H109" s="301"/>
      <c r="I109" s="301">
        <v>2</v>
      </c>
      <c r="J109" s="301"/>
      <c r="K109" s="304">
        <v>2</v>
      </c>
      <c r="L109" s="305"/>
      <c r="M109" s="78"/>
      <c r="N109" s="7"/>
      <c r="O109" s="7"/>
      <c r="P109" s="7"/>
      <c r="Q109" s="8"/>
    </row>
    <row r="110" spans="2:17" ht="18.75" x14ac:dyDescent="0.3">
      <c r="B110" s="6"/>
      <c r="C110" s="300" t="s">
        <v>64</v>
      </c>
      <c r="D110" s="300"/>
      <c r="E110" s="301" t="s">
        <v>92</v>
      </c>
      <c r="F110" s="301"/>
      <c r="G110" s="301" t="s">
        <v>93</v>
      </c>
      <c r="H110" s="301"/>
      <c r="I110" s="301">
        <v>2</v>
      </c>
      <c r="J110" s="301"/>
      <c r="K110" s="304">
        <v>1</v>
      </c>
      <c r="L110" s="305"/>
      <c r="M110" s="78"/>
      <c r="N110" s="83" t="s">
        <v>92</v>
      </c>
      <c r="O110" s="83"/>
      <c r="P110" s="7"/>
      <c r="Q110" s="8"/>
    </row>
    <row r="111" spans="2:17" ht="18.75" x14ac:dyDescent="0.3">
      <c r="B111" s="6"/>
      <c r="C111" s="300" t="s">
        <v>64</v>
      </c>
      <c r="D111" s="300"/>
      <c r="E111" s="301" t="s">
        <v>92</v>
      </c>
      <c r="F111" s="301"/>
      <c r="G111" s="301" t="s">
        <v>94</v>
      </c>
      <c r="H111" s="301"/>
      <c r="I111" s="301">
        <v>2</v>
      </c>
      <c r="J111" s="301"/>
      <c r="K111" s="304">
        <v>0</v>
      </c>
      <c r="L111" s="305"/>
      <c r="M111" s="78"/>
      <c r="N111" s="83" t="s">
        <v>94</v>
      </c>
      <c r="O111" s="83"/>
      <c r="P111" s="7"/>
      <c r="Q111" s="8"/>
    </row>
    <row r="112" spans="2:17" ht="18.75" x14ac:dyDescent="0.3">
      <c r="B112" s="6"/>
      <c r="C112" s="300" t="s">
        <v>64</v>
      </c>
      <c r="D112" s="300"/>
      <c r="E112" s="301" t="s">
        <v>94</v>
      </c>
      <c r="F112" s="301"/>
      <c r="G112" s="301" t="s">
        <v>92</v>
      </c>
      <c r="H112" s="301"/>
      <c r="I112" s="301">
        <v>0</v>
      </c>
      <c r="J112" s="301"/>
      <c r="K112" s="304">
        <v>2</v>
      </c>
      <c r="L112" s="305"/>
      <c r="M112" s="78"/>
      <c r="N112" s="7"/>
      <c r="O112" s="7"/>
      <c r="P112" s="7"/>
      <c r="Q112" s="8"/>
    </row>
    <row r="113" spans="2:17" ht="18.75" x14ac:dyDescent="0.3">
      <c r="B113" s="6"/>
      <c r="C113" s="300" t="s">
        <v>58</v>
      </c>
      <c r="D113" s="300"/>
      <c r="E113" s="301" t="s">
        <v>92</v>
      </c>
      <c r="F113" s="301"/>
      <c r="G113" s="301" t="s">
        <v>92</v>
      </c>
      <c r="H113" s="301"/>
      <c r="I113" s="301">
        <v>1</v>
      </c>
      <c r="J113" s="301"/>
      <c r="K113" s="304">
        <v>1</v>
      </c>
      <c r="L113" s="305"/>
      <c r="M113" s="78"/>
      <c r="N113" s="83" t="s">
        <v>92</v>
      </c>
      <c r="O113" s="83"/>
      <c r="P113" s="7"/>
      <c r="Q113" s="8"/>
    </row>
    <row r="114" spans="2:17" ht="18.75" x14ac:dyDescent="0.3">
      <c r="B114" s="6"/>
      <c r="C114" s="300" t="s">
        <v>58</v>
      </c>
      <c r="D114" s="300"/>
      <c r="E114" s="301" t="s">
        <v>92</v>
      </c>
      <c r="F114" s="301"/>
      <c r="G114" s="301" t="s">
        <v>93</v>
      </c>
      <c r="H114" s="301"/>
      <c r="I114" s="301">
        <v>1</v>
      </c>
      <c r="J114" s="301"/>
      <c r="K114" s="304">
        <v>0</v>
      </c>
      <c r="L114" s="305"/>
      <c r="M114" s="78"/>
      <c r="N114" s="83" t="s">
        <v>93</v>
      </c>
      <c r="O114" s="83"/>
      <c r="P114" s="7"/>
      <c r="Q114" s="8"/>
    </row>
    <row r="115" spans="2:17" ht="18.75" x14ac:dyDescent="0.3">
      <c r="B115" s="6"/>
      <c r="C115" s="300" t="s">
        <v>58</v>
      </c>
      <c r="D115" s="300"/>
      <c r="E115" s="301" t="s">
        <v>92</v>
      </c>
      <c r="F115" s="301"/>
      <c r="G115" s="301" t="s">
        <v>94</v>
      </c>
      <c r="H115" s="301"/>
      <c r="I115" s="301">
        <v>1</v>
      </c>
      <c r="J115" s="301"/>
      <c r="K115" s="304">
        <v>0</v>
      </c>
      <c r="L115" s="305"/>
      <c r="M115" s="78"/>
      <c r="N115" s="83" t="s">
        <v>94</v>
      </c>
      <c r="O115" s="83"/>
      <c r="P115" s="7"/>
      <c r="Q115" s="8"/>
    </row>
    <row r="116" spans="2:17" ht="18.75" x14ac:dyDescent="0.3">
      <c r="B116" s="6"/>
      <c r="C116" s="300" t="s">
        <v>58</v>
      </c>
      <c r="D116" s="300"/>
      <c r="E116" s="301" t="s">
        <v>94</v>
      </c>
      <c r="F116" s="301"/>
      <c r="G116" s="301" t="s">
        <v>92</v>
      </c>
      <c r="H116" s="301"/>
      <c r="I116" s="301">
        <v>0</v>
      </c>
      <c r="J116" s="301"/>
      <c r="K116" s="304">
        <v>1</v>
      </c>
      <c r="L116" s="305"/>
      <c r="M116" s="78"/>
      <c r="N116" s="7"/>
      <c r="O116" s="7"/>
      <c r="P116" s="7"/>
      <c r="Q116" s="8"/>
    </row>
    <row r="117" spans="2:17" x14ac:dyDescent="0.25">
      <c r="B117" s="6"/>
      <c r="C117" s="7"/>
      <c r="D117" s="7"/>
      <c r="E117" s="7"/>
      <c r="F117" s="7"/>
      <c r="G117" s="7"/>
      <c r="H117" s="7"/>
      <c r="I117" s="7"/>
      <c r="J117" s="7"/>
      <c r="K117" s="7"/>
      <c r="L117" s="7"/>
      <c r="M117" s="7"/>
      <c r="N117" s="7"/>
      <c r="O117" s="7"/>
      <c r="P117" s="7"/>
      <c r="Q117" s="8"/>
    </row>
    <row r="118" spans="2:17" x14ac:dyDescent="0.25">
      <c r="B118" s="6"/>
      <c r="C118" s="7"/>
      <c r="D118" s="7"/>
      <c r="E118" s="84" t="s">
        <v>372</v>
      </c>
      <c r="F118" s="84"/>
      <c r="G118" s="84"/>
      <c r="H118" s="7"/>
      <c r="I118" s="7"/>
      <c r="J118" s="7"/>
      <c r="K118" s="7"/>
      <c r="L118" s="7"/>
      <c r="M118" s="7"/>
      <c r="N118" s="7"/>
      <c r="O118" s="7"/>
      <c r="P118" s="7"/>
      <c r="Q118" s="8"/>
    </row>
    <row r="119" spans="2:17" ht="15.75" x14ac:dyDescent="0.25">
      <c r="B119" s="6"/>
      <c r="C119" s="7"/>
      <c r="D119" s="7"/>
      <c r="E119" s="85" t="s">
        <v>293</v>
      </c>
      <c r="F119" s="86"/>
      <c r="G119" s="86"/>
      <c r="H119" s="7"/>
      <c r="I119" s="7"/>
      <c r="J119" s="7"/>
      <c r="K119" s="7"/>
      <c r="L119" s="7"/>
      <c r="M119" s="7"/>
      <c r="N119" s="7"/>
      <c r="O119" s="7"/>
      <c r="P119" s="7"/>
      <c r="Q119" s="8"/>
    </row>
    <row r="120" spans="2:17" ht="15.75" x14ac:dyDescent="0.25">
      <c r="B120" s="6"/>
      <c r="C120" s="7"/>
      <c r="D120" s="7"/>
      <c r="E120" s="85" t="s">
        <v>294</v>
      </c>
      <c r="F120" s="86"/>
      <c r="G120" s="86"/>
      <c r="H120" s="7"/>
      <c r="I120" s="7"/>
      <c r="J120" s="7"/>
      <c r="K120" s="7"/>
      <c r="L120" s="7"/>
      <c r="M120" s="7"/>
      <c r="N120" s="7"/>
      <c r="O120" s="7"/>
      <c r="P120" s="7"/>
      <c r="Q120" s="8"/>
    </row>
    <row r="121" spans="2:17" ht="15.75" x14ac:dyDescent="0.25">
      <c r="B121" s="6"/>
      <c r="C121" s="7"/>
      <c r="D121" s="7"/>
      <c r="E121" s="85" t="s">
        <v>295</v>
      </c>
      <c r="F121" s="86"/>
      <c r="G121" s="86"/>
      <c r="H121" s="7"/>
      <c r="I121" s="7"/>
      <c r="J121" s="7"/>
      <c r="K121" s="7"/>
      <c r="L121" s="7"/>
      <c r="M121" s="7"/>
      <c r="N121" s="7"/>
      <c r="O121" s="7"/>
      <c r="P121" s="7"/>
      <c r="Q121" s="8"/>
    </row>
    <row r="122" spans="2:17" x14ac:dyDescent="0.25">
      <c r="B122" s="6"/>
      <c r="C122" s="7"/>
      <c r="D122" s="7"/>
      <c r="E122" s="7"/>
      <c r="F122" s="7"/>
      <c r="G122" s="7"/>
      <c r="H122" s="7"/>
      <c r="I122" s="7"/>
      <c r="J122" s="7"/>
      <c r="K122" s="7"/>
      <c r="L122" s="7"/>
      <c r="M122" s="7"/>
      <c r="N122" s="7"/>
      <c r="O122" s="7"/>
      <c r="P122" s="7"/>
      <c r="Q122" s="8"/>
    </row>
    <row r="123" spans="2:17" x14ac:dyDescent="0.25">
      <c r="B123" s="6"/>
      <c r="C123" s="7"/>
      <c r="D123" s="7"/>
      <c r="E123" s="7"/>
      <c r="F123" s="7"/>
      <c r="G123" s="7"/>
      <c r="H123" s="7"/>
      <c r="I123" s="7"/>
      <c r="J123" s="7"/>
      <c r="K123" s="7"/>
      <c r="L123" s="7"/>
      <c r="M123" s="7"/>
      <c r="N123" s="7"/>
      <c r="O123" s="7"/>
      <c r="P123" s="7"/>
      <c r="Q123" s="8"/>
    </row>
    <row r="124" spans="2:17" x14ac:dyDescent="0.25">
      <c r="B124" s="6"/>
      <c r="C124" s="7"/>
      <c r="D124" s="7"/>
      <c r="E124" s="7"/>
      <c r="F124" s="7"/>
      <c r="G124" s="7"/>
      <c r="H124" s="7"/>
      <c r="I124" s="7"/>
      <c r="J124" s="7"/>
      <c r="K124" s="7"/>
      <c r="L124" s="7"/>
      <c r="M124" s="7"/>
      <c r="N124" s="7"/>
      <c r="O124" s="7"/>
      <c r="P124" s="7"/>
      <c r="Q124" s="8"/>
    </row>
    <row r="125" spans="2:17" x14ac:dyDescent="0.25">
      <c r="B125" s="6"/>
      <c r="C125" s="7"/>
      <c r="D125" s="7"/>
      <c r="E125" s="7"/>
      <c r="F125" s="7"/>
      <c r="G125" s="7"/>
      <c r="H125" s="7"/>
      <c r="I125" s="7"/>
      <c r="J125" s="7"/>
      <c r="K125" s="7"/>
      <c r="L125" s="7"/>
      <c r="M125" s="7"/>
      <c r="N125" s="7"/>
      <c r="O125" s="7"/>
      <c r="P125" s="7"/>
      <c r="Q125" s="8"/>
    </row>
    <row r="126" spans="2:17" x14ac:dyDescent="0.25">
      <c r="B126" s="6"/>
      <c r="C126" s="7"/>
      <c r="D126" s="7"/>
      <c r="E126" s="7"/>
      <c r="F126" s="7"/>
      <c r="G126" s="7"/>
      <c r="H126" s="7"/>
      <c r="I126" s="7"/>
      <c r="J126" s="7"/>
      <c r="K126" s="7"/>
      <c r="L126" s="7"/>
      <c r="M126" s="7"/>
      <c r="N126" s="7"/>
      <c r="O126" s="7"/>
      <c r="P126" s="7"/>
      <c r="Q126" s="8"/>
    </row>
    <row r="127" spans="2:17" x14ac:dyDescent="0.25">
      <c r="B127" s="6"/>
      <c r="C127" s="7"/>
      <c r="D127" s="7"/>
      <c r="E127" s="7"/>
      <c r="F127" s="7"/>
      <c r="G127" s="7"/>
      <c r="H127" s="7"/>
      <c r="I127" s="7"/>
      <c r="J127" s="7"/>
      <c r="K127" s="7"/>
      <c r="L127" s="7"/>
      <c r="M127" s="7"/>
      <c r="N127" s="7"/>
      <c r="O127" s="7"/>
      <c r="P127" s="7"/>
      <c r="Q127" s="8"/>
    </row>
    <row r="128" spans="2:17" ht="15.75" thickBot="1" x14ac:dyDescent="0.3">
      <c r="B128" s="87"/>
      <c r="C128" s="88"/>
      <c r="D128" s="88"/>
      <c r="E128" s="88"/>
      <c r="F128" s="88"/>
      <c r="G128" s="88"/>
      <c r="H128" s="88"/>
      <c r="I128" s="88"/>
      <c r="J128" s="88"/>
      <c r="K128" s="88"/>
      <c r="L128" s="88"/>
      <c r="M128" s="88"/>
      <c r="N128" s="88"/>
      <c r="O128" s="88"/>
      <c r="P128" s="88"/>
      <c r="Q128" s="89"/>
    </row>
  </sheetData>
  <sheetProtection algorithmName="SHA-512" hashValue="aUzTiIbHPHwpgmWWjuJZkV+7HyCQa1FRV6vyg9kmvrKW0z+qB6pHwSb16Y7MHUB2RLgm4oW6t1PvD+IOFxfgyw==" saltValue="uVlW2Jo8+FRwMqtMgy32/A==" spinCount="100000" sheet="1" objects="1" scenarios="1" formatCells="0" formatColumns="0" formatRows="0"/>
  <mergeCells count="215">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O26:P26"/>
    <mergeCell ref="O27:P27"/>
    <mergeCell ref="O28:P28"/>
    <mergeCell ref="O34:P34"/>
    <mergeCell ref="O35:P35"/>
    <mergeCell ref="O23:P23"/>
    <mergeCell ref="O22:P22"/>
    <mergeCell ref="O29:P29"/>
    <mergeCell ref="O30:P30"/>
    <mergeCell ref="O31:P31"/>
    <mergeCell ref="O32:P32"/>
    <mergeCell ref="O33:P33"/>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I83:J84"/>
    <mergeCell ref="C94:E94"/>
    <mergeCell ref="I94:P95"/>
    <mergeCell ref="J97:P97"/>
    <mergeCell ref="J98:P98"/>
    <mergeCell ref="J96:P96"/>
    <mergeCell ref="J88:L88"/>
    <mergeCell ref="J89:L89"/>
    <mergeCell ref="J90:L90"/>
    <mergeCell ref="I85:J87"/>
    <mergeCell ref="C70:G70"/>
    <mergeCell ref="D72:G72"/>
    <mergeCell ref="I71:J71"/>
    <mergeCell ref="I72:J73"/>
    <mergeCell ref="I74:J75"/>
    <mergeCell ref="I76:J77"/>
    <mergeCell ref="I78:J80"/>
    <mergeCell ref="D71:G71"/>
    <mergeCell ref="D73:G73"/>
    <mergeCell ref="D74:G74"/>
    <mergeCell ref="I70:L70"/>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0"/>
  <sheetViews>
    <sheetView zoomScale="60" zoomScaleNormal="60" workbookViewId="0">
      <selection activeCell="B6" sqref="B6:P6"/>
    </sheetView>
  </sheetViews>
  <sheetFormatPr baseColWidth="10" defaultRowHeight="15" x14ac:dyDescent="0.25"/>
  <cols>
    <col min="1" max="1" width="11.42578125" style="4"/>
    <col min="2" max="2" width="14.140625" style="4" customWidth="1"/>
    <col min="3" max="3" width="14.85546875" style="4" customWidth="1"/>
    <col min="4" max="4" width="11.42578125" style="4"/>
    <col min="5" max="5" width="13" style="4" customWidth="1"/>
    <col min="6" max="6" width="14" style="4" customWidth="1"/>
    <col min="7" max="7" width="13.5703125" style="4" customWidth="1"/>
    <col min="8" max="8" width="14.5703125" style="4" customWidth="1"/>
    <col min="9" max="9" width="14.28515625" style="4" customWidth="1"/>
    <col min="10" max="16384" width="11.42578125" style="4"/>
  </cols>
  <sheetData>
    <row r="1" spans="2:16" ht="7.5" customHeight="1" thickBot="1" x14ac:dyDescent="0.3"/>
    <row r="2" spans="2:16" s="5" customFormat="1" ht="39" customHeight="1" thickTop="1" x14ac:dyDescent="0.25">
      <c r="B2" s="351"/>
      <c r="C2" s="352"/>
      <c r="D2" s="355" t="s">
        <v>71</v>
      </c>
      <c r="E2" s="355"/>
      <c r="F2" s="356" t="s">
        <v>78</v>
      </c>
      <c r="G2" s="356"/>
      <c r="H2" s="356"/>
      <c r="I2" s="356"/>
      <c r="J2" s="356"/>
      <c r="K2" s="356"/>
      <c r="L2" s="356"/>
      <c r="M2" s="355" t="s">
        <v>72</v>
      </c>
      <c r="N2" s="355"/>
      <c r="O2" s="357"/>
      <c r="P2" s="358"/>
    </row>
    <row r="3" spans="2:16" s="5" customFormat="1" ht="27.75" customHeight="1" x14ac:dyDescent="0.25">
      <c r="B3" s="353"/>
      <c r="C3" s="325"/>
      <c r="D3" s="298" t="s">
        <v>73</v>
      </c>
      <c r="E3" s="298"/>
      <c r="F3" s="302" t="s">
        <v>74</v>
      </c>
      <c r="G3" s="302"/>
      <c r="H3" s="302"/>
      <c r="I3" s="302"/>
      <c r="J3" s="302"/>
      <c r="K3" s="302"/>
      <c r="L3" s="302"/>
      <c r="M3" s="298" t="s">
        <v>75</v>
      </c>
      <c r="N3" s="298"/>
      <c r="O3" s="359"/>
      <c r="P3" s="360"/>
    </row>
    <row r="4" spans="2:16" s="5" customFormat="1" ht="27.75" customHeight="1" x14ac:dyDescent="0.25">
      <c r="B4" s="353"/>
      <c r="C4" s="325"/>
      <c r="D4" s="298" t="s">
        <v>76</v>
      </c>
      <c r="E4" s="298"/>
      <c r="F4" s="302" t="s">
        <v>79</v>
      </c>
      <c r="G4" s="302"/>
      <c r="H4" s="302"/>
      <c r="I4" s="302"/>
      <c r="J4" s="302"/>
      <c r="K4" s="302"/>
      <c r="L4" s="302"/>
      <c r="M4" s="314" t="s">
        <v>77</v>
      </c>
      <c r="N4" s="315"/>
      <c r="O4" s="318"/>
      <c r="P4" s="361"/>
    </row>
    <row r="5" spans="2:16" s="5" customFormat="1" ht="42" customHeight="1" thickBot="1" x14ac:dyDescent="0.3">
      <c r="B5" s="354"/>
      <c r="C5" s="327"/>
      <c r="D5" s="299" t="s">
        <v>80</v>
      </c>
      <c r="E5" s="299"/>
      <c r="F5" s="303" t="s">
        <v>81</v>
      </c>
      <c r="G5" s="303"/>
      <c r="H5" s="303"/>
      <c r="I5" s="303"/>
      <c r="J5" s="303"/>
      <c r="K5" s="303"/>
      <c r="L5" s="303"/>
      <c r="M5" s="316"/>
      <c r="N5" s="317"/>
      <c r="O5" s="320"/>
      <c r="P5" s="362"/>
    </row>
    <row r="6" spans="2:16" ht="27.75" customHeight="1" thickBot="1" x14ac:dyDescent="0.3">
      <c r="B6" s="348" t="s">
        <v>97</v>
      </c>
      <c r="C6" s="349"/>
      <c r="D6" s="349"/>
      <c r="E6" s="349"/>
      <c r="F6" s="349"/>
      <c r="G6" s="349"/>
      <c r="H6" s="349"/>
      <c r="I6" s="349"/>
      <c r="J6" s="349"/>
      <c r="K6" s="349"/>
      <c r="L6" s="349"/>
      <c r="M6" s="349"/>
      <c r="N6" s="349"/>
      <c r="O6" s="349"/>
      <c r="P6" s="350"/>
    </row>
    <row r="7" spans="2:16" ht="60" customHeight="1" x14ac:dyDescent="0.25">
      <c r="B7" s="367" t="s">
        <v>98</v>
      </c>
      <c r="C7" s="307"/>
      <c r="D7" s="307"/>
      <c r="E7" s="307"/>
      <c r="F7" s="307"/>
      <c r="G7" s="307"/>
      <c r="H7" s="307"/>
      <c r="I7" s="307"/>
      <c r="J7" s="307"/>
      <c r="K7" s="307"/>
      <c r="L7" s="307"/>
      <c r="M7" s="307"/>
      <c r="N7" s="307"/>
      <c r="O7" s="307"/>
      <c r="P7" s="368"/>
    </row>
    <row r="8" spans="2:16" ht="9.75" customHeight="1" x14ac:dyDescent="0.25">
      <c r="B8" s="90"/>
      <c r="C8" s="7"/>
      <c r="D8" s="7"/>
      <c r="E8" s="7"/>
      <c r="F8" s="7"/>
      <c r="G8" s="7"/>
      <c r="H8" s="7"/>
      <c r="I8" s="7"/>
      <c r="J8" s="7"/>
      <c r="K8" s="7"/>
      <c r="L8" s="7"/>
      <c r="M8" s="7"/>
      <c r="N8" s="7"/>
      <c r="O8" s="7"/>
      <c r="P8" s="91"/>
    </row>
    <row r="9" spans="2:16" ht="21.75" customHeight="1" x14ac:dyDescent="0.25">
      <c r="B9" s="369" t="s">
        <v>99</v>
      </c>
      <c r="C9" s="370"/>
      <c r="D9" s="370"/>
      <c r="E9" s="370"/>
      <c r="F9" s="370"/>
      <c r="G9" s="370"/>
      <c r="H9" s="370"/>
      <c r="I9" s="370"/>
      <c r="J9" s="370"/>
      <c r="K9" s="370"/>
      <c r="L9" s="370"/>
      <c r="M9" s="370"/>
      <c r="N9" s="370"/>
      <c r="O9" s="370"/>
      <c r="P9" s="371"/>
    </row>
    <row r="10" spans="2:16" ht="18.75" customHeight="1" x14ac:dyDescent="0.3">
      <c r="B10" s="372" t="s">
        <v>408</v>
      </c>
      <c r="C10" s="373"/>
      <c r="D10" s="373"/>
      <c r="E10" s="373"/>
      <c r="F10" s="373"/>
      <c r="G10" s="373"/>
      <c r="H10" s="373"/>
      <c r="I10" s="373"/>
      <c r="J10" s="373"/>
      <c r="K10" s="373"/>
      <c r="L10" s="373"/>
      <c r="M10" s="373"/>
      <c r="N10" s="373"/>
      <c r="O10" s="373"/>
      <c r="P10" s="374"/>
    </row>
    <row r="11" spans="2:16" ht="18.75" customHeight="1" x14ac:dyDescent="0.3">
      <c r="B11" s="92"/>
      <c r="C11" s="93"/>
      <c r="D11" s="93"/>
      <c r="E11" s="93"/>
      <c r="F11" s="93"/>
      <c r="G11" s="93"/>
      <c r="H11" s="93"/>
      <c r="I11" s="93"/>
      <c r="J11" s="93"/>
      <c r="K11" s="93"/>
      <c r="L11" s="93"/>
      <c r="M11" s="93"/>
      <c r="N11" s="93"/>
      <c r="O11" s="93"/>
      <c r="P11" s="94"/>
    </row>
    <row r="12" spans="2:16" ht="59.25" customHeight="1" x14ac:dyDescent="0.25">
      <c r="B12" s="375" t="s">
        <v>100</v>
      </c>
      <c r="C12" s="376"/>
      <c r="D12" s="377" t="s">
        <v>101</v>
      </c>
      <c r="E12" s="377"/>
      <c r="F12" s="377"/>
      <c r="G12" s="377"/>
      <c r="H12" s="377"/>
      <c r="I12" s="377"/>
      <c r="J12" s="377"/>
      <c r="K12" s="377"/>
      <c r="L12" s="377"/>
      <c r="M12" s="377"/>
      <c r="N12" s="377"/>
      <c r="O12" s="377"/>
      <c r="P12" s="378"/>
    </row>
    <row r="13" spans="2:16" ht="48" customHeight="1" x14ac:dyDescent="0.25">
      <c r="B13" s="379" t="s">
        <v>102</v>
      </c>
      <c r="C13" s="380"/>
      <c r="D13" s="381" t="s">
        <v>103</v>
      </c>
      <c r="E13" s="381"/>
      <c r="F13" s="381"/>
      <c r="G13" s="381"/>
      <c r="H13" s="381"/>
      <c r="I13" s="381"/>
      <c r="J13" s="381"/>
      <c r="K13" s="381"/>
      <c r="L13" s="381"/>
      <c r="M13" s="381"/>
      <c r="N13" s="381"/>
      <c r="O13" s="381"/>
      <c r="P13" s="382"/>
    </row>
    <row r="14" spans="2:16" ht="192" customHeight="1" x14ac:dyDescent="0.25">
      <c r="B14" s="379" t="s">
        <v>104</v>
      </c>
      <c r="C14" s="380"/>
      <c r="D14" s="383" t="s">
        <v>105</v>
      </c>
      <c r="E14" s="383"/>
      <c r="F14" s="383"/>
      <c r="G14" s="383"/>
      <c r="H14" s="383"/>
      <c r="I14" s="383"/>
      <c r="J14" s="383"/>
      <c r="K14" s="383"/>
      <c r="L14" s="383"/>
      <c r="M14" s="383"/>
      <c r="N14" s="383"/>
      <c r="O14" s="383"/>
      <c r="P14" s="384"/>
    </row>
    <row r="15" spans="2:16" ht="69" customHeight="1" x14ac:dyDescent="0.25">
      <c r="B15" s="365" t="s">
        <v>107</v>
      </c>
      <c r="C15" s="366"/>
      <c r="D15" s="385" t="s">
        <v>106</v>
      </c>
      <c r="E15" s="385"/>
      <c r="F15" s="385"/>
      <c r="G15" s="385"/>
      <c r="H15" s="385"/>
      <c r="I15" s="385"/>
      <c r="J15" s="385"/>
      <c r="K15" s="385"/>
      <c r="L15" s="385"/>
      <c r="M15" s="385"/>
      <c r="N15" s="385"/>
      <c r="O15" s="385"/>
      <c r="P15" s="386"/>
    </row>
    <row r="16" spans="2:16" ht="33.75" customHeight="1" thickBot="1" x14ac:dyDescent="0.3">
      <c r="B16" s="365" t="s">
        <v>108</v>
      </c>
      <c r="C16" s="366"/>
      <c r="D16" s="363" t="s">
        <v>109</v>
      </c>
      <c r="E16" s="363"/>
      <c r="F16" s="363"/>
      <c r="G16" s="363"/>
      <c r="H16" s="363"/>
      <c r="I16" s="363"/>
      <c r="J16" s="363"/>
      <c r="K16" s="363"/>
      <c r="L16" s="363"/>
      <c r="M16" s="363"/>
      <c r="N16" s="363"/>
      <c r="O16" s="363"/>
      <c r="P16" s="364"/>
    </row>
    <row r="17" spans="2:16" ht="36.75" customHeight="1" thickBot="1" x14ac:dyDescent="0.3">
      <c r="B17" s="348" t="s">
        <v>402</v>
      </c>
      <c r="C17" s="349"/>
      <c r="D17" s="349"/>
      <c r="E17" s="349"/>
      <c r="F17" s="349"/>
      <c r="G17" s="349"/>
      <c r="H17" s="349"/>
      <c r="I17" s="349"/>
      <c r="J17" s="349"/>
      <c r="K17" s="349"/>
      <c r="L17" s="349"/>
      <c r="M17" s="349"/>
      <c r="N17" s="349"/>
      <c r="O17" s="349"/>
      <c r="P17" s="350"/>
    </row>
    <row r="18" spans="2:16" ht="9.75" customHeight="1" x14ac:dyDescent="0.25">
      <c r="B18" s="90"/>
      <c r="C18" s="7"/>
      <c r="D18" s="7"/>
      <c r="E18" s="7"/>
      <c r="F18" s="7"/>
      <c r="G18" s="7"/>
      <c r="H18" s="7"/>
      <c r="I18" s="7"/>
      <c r="J18" s="7"/>
      <c r="K18" s="7"/>
      <c r="L18" s="7"/>
      <c r="M18" s="7"/>
      <c r="N18" s="7"/>
      <c r="O18" s="7"/>
      <c r="P18" s="91"/>
    </row>
    <row r="19" spans="2:16" ht="21.75" customHeight="1" x14ac:dyDescent="0.25">
      <c r="B19" s="369" t="s">
        <v>403</v>
      </c>
      <c r="C19" s="370"/>
      <c r="D19" s="370"/>
      <c r="E19" s="370"/>
      <c r="F19" s="370"/>
      <c r="G19" s="370"/>
      <c r="H19" s="370"/>
      <c r="I19" s="370"/>
      <c r="J19" s="370"/>
      <c r="K19" s="370"/>
      <c r="L19" s="370"/>
      <c r="M19" s="370"/>
      <c r="N19" s="370"/>
      <c r="O19" s="370"/>
      <c r="P19" s="371"/>
    </row>
    <row r="20" spans="2:16" ht="18.75" customHeight="1" x14ac:dyDescent="0.3">
      <c r="B20" s="387" t="s">
        <v>409</v>
      </c>
      <c r="C20" s="373"/>
      <c r="D20" s="373"/>
      <c r="E20" s="373"/>
      <c r="F20" s="373"/>
      <c r="G20" s="373"/>
      <c r="H20" s="373"/>
      <c r="I20" s="373"/>
      <c r="J20" s="373"/>
      <c r="K20" s="373"/>
      <c r="L20" s="373"/>
      <c r="M20" s="373"/>
      <c r="N20" s="373"/>
      <c r="O20" s="373"/>
      <c r="P20" s="374"/>
    </row>
    <row r="21" spans="2:16" ht="18.75" customHeight="1" x14ac:dyDescent="0.3">
      <c r="B21" s="92"/>
      <c r="C21" s="93"/>
      <c r="D21" s="93"/>
      <c r="E21" s="93"/>
      <c r="F21" s="93"/>
      <c r="G21" s="93"/>
      <c r="H21" s="93"/>
      <c r="I21" s="93"/>
      <c r="J21" s="93"/>
      <c r="K21" s="93"/>
      <c r="L21" s="93"/>
      <c r="M21" s="93"/>
      <c r="N21" s="93"/>
      <c r="O21" s="93"/>
      <c r="P21" s="94"/>
    </row>
    <row r="22" spans="2:16" ht="59.25" customHeight="1" x14ac:dyDescent="0.25">
      <c r="B22" s="375" t="s">
        <v>100</v>
      </c>
      <c r="C22" s="376"/>
      <c r="D22" s="377" t="s">
        <v>405</v>
      </c>
      <c r="E22" s="377"/>
      <c r="F22" s="377"/>
      <c r="G22" s="377"/>
      <c r="H22" s="377"/>
      <c r="I22" s="377"/>
      <c r="J22" s="377"/>
      <c r="K22" s="377"/>
      <c r="L22" s="377"/>
      <c r="M22" s="377"/>
      <c r="N22" s="377"/>
      <c r="O22" s="377"/>
      <c r="P22" s="378"/>
    </row>
    <row r="23" spans="2:16" ht="56.25" customHeight="1" x14ac:dyDescent="0.25">
      <c r="B23" s="379" t="s">
        <v>102</v>
      </c>
      <c r="C23" s="380"/>
      <c r="D23" s="381" t="s">
        <v>404</v>
      </c>
      <c r="E23" s="381"/>
      <c r="F23" s="381"/>
      <c r="G23" s="381"/>
      <c r="H23" s="381"/>
      <c r="I23" s="381"/>
      <c r="J23" s="381"/>
      <c r="K23" s="381"/>
      <c r="L23" s="381"/>
      <c r="M23" s="381"/>
      <c r="N23" s="381"/>
      <c r="O23" s="381"/>
      <c r="P23" s="382"/>
    </row>
    <row r="24" spans="2:16" ht="91.5" customHeight="1" x14ac:dyDescent="0.25">
      <c r="B24" s="379" t="s">
        <v>104</v>
      </c>
      <c r="C24" s="380"/>
      <c r="D24" s="381" t="s">
        <v>406</v>
      </c>
      <c r="E24" s="381"/>
      <c r="F24" s="381"/>
      <c r="G24" s="381"/>
      <c r="H24" s="381"/>
      <c r="I24" s="381"/>
      <c r="J24" s="381"/>
      <c r="K24" s="381"/>
      <c r="L24" s="381"/>
      <c r="M24" s="381"/>
      <c r="N24" s="381"/>
      <c r="O24" s="381"/>
      <c r="P24" s="382"/>
    </row>
    <row r="25" spans="2:16" ht="81.75" customHeight="1" x14ac:dyDescent="0.25">
      <c r="B25" s="365" t="s">
        <v>107</v>
      </c>
      <c r="C25" s="366"/>
      <c r="D25" s="381" t="s">
        <v>406</v>
      </c>
      <c r="E25" s="381"/>
      <c r="F25" s="381"/>
      <c r="G25" s="381"/>
      <c r="H25" s="381"/>
      <c r="I25" s="381"/>
      <c r="J25" s="381"/>
      <c r="K25" s="381"/>
      <c r="L25" s="381"/>
      <c r="M25" s="381"/>
      <c r="N25" s="381"/>
      <c r="O25" s="381"/>
      <c r="P25" s="382"/>
    </row>
    <row r="26" spans="2:16" ht="97.5" customHeight="1" x14ac:dyDescent="0.25">
      <c r="B26" s="365" t="s">
        <v>108</v>
      </c>
      <c r="C26" s="366"/>
      <c r="D26" s="381" t="s">
        <v>407</v>
      </c>
      <c r="E26" s="381"/>
      <c r="F26" s="381"/>
      <c r="G26" s="381"/>
      <c r="H26" s="381"/>
      <c r="I26" s="381"/>
      <c r="J26" s="381"/>
      <c r="K26" s="381"/>
      <c r="L26" s="381"/>
      <c r="M26" s="381"/>
      <c r="N26" s="381"/>
      <c r="O26" s="381"/>
      <c r="P26" s="382"/>
    </row>
    <row r="27" spans="2:16" ht="42" customHeight="1" x14ac:dyDescent="0.25">
      <c r="B27" s="90"/>
      <c r="C27" s="7"/>
      <c r="D27" s="7"/>
      <c r="E27" s="7"/>
      <c r="F27" s="7"/>
      <c r="G27" s="7"/>
      <c r="H27" s="7"/>
      <c r="I27" s="7"/>
      <c r="J27" s="7"/>
      <c r="K27" s="7"/>
      <c r="L27" s="7"/>
      <c r="M27" s="7"/>
      <c r="N27" s="7"/>
      <c r="O27" s="7"/>
      <c r="P27" s="91"/>
    </row>
    <row r="28" spans="2:16" x14ac:dyDescent="0.25">
      <c r="B28" s="90"/>
      <c r="C28" s="7"/>
      <c r="D28" s="7"/>
      <c r="E28" s="7"/>
      <c r="F28" s="7"/>
      <c r="G28" s="7"/>
      <c r="H28" s="7"/>
      <c r="I28" s="7"/>
      <c r="J28" s="7"/>
      <c r="K28" s="7"/>
      <c r="L28" s="7"/>
      <c r="M28" s="7"/>
      <c r="N28" s="7"/>
      <c r="O28" s="7"/>
      <c r="P28" s="91"/>
    </row>
    <row r="29" spans="2:16" ht="15.75" thickBot="1" x14ac:dyDescent="0.3">
      <c r="B29" s="95"/>
      <c r="C29" s="96"/>
      <c r="D29" s="96"/>
      <c r="E29" s="96"/>
      <c r="F29" s="96"/>
      <c r="G29" s="96"/>
      <c r="H29" s="96"/>
      <c r="I29" s="96"/>
      <c r="J29" s="96"/>
      <c r="K29" s="96"/>
      <c r="L29" s="96"/>
      <c r="M29" s="96"/>
      <c r="N29" s="96"/>
      <c r="O29" s="96"/>
      <c r="P29" s="97"/>
    </row>
    <row r="30" spans="2:16" ht="15.75" thickTop="1" x14ac:dyDescent="0.25"/>
  </sheetData>
  <sheetProtection algorithmName="SHA-512" hashValue="wwgsaKud+QxogT2GnT3mYFKebQwGHqozO/ndDZeBYVkzr1JCPmgLbKLkBlf9jw2aoAZMbJuy5PzQiJNBBZTrmw==" saltValue="ARPKq0WOqqFhkz3OlmYR0A==" spinCount="100000" sheet="1" objects="1" scenarios="1" formatCells="0" formatColumns="0" formatRows="0"/>
  <mergeCells count="42">
    <mergeCell ref="B26:C26"/>
    <mergeCell ref="D26:P26"/>
    <mergeCell ref="B23:C23"/>
    <mergeCell ref="D23:P23"/>
    <mergeCell ref="B24:C24"/>
    <mergeCell ref="D24:P24"/>
    <mergeCell ref="B25:C25"/>
    <mergeCell ref="D25:P25"/>
    <mergeCell ref="B17:P17"/>
    <mergeCell ref="B19:P19"/>
    <mergeCell ref="B20:P20"/>
    <mergeCell ref="B22:C22"/>
    <mergeCell ref="D22:P22"/>
    <mergeCell ref="D16:P16"/>
    <mergeCell ref="B15:C15"/>
    <mergeCell ref="B16:C16"/>
    <mergeCell ref="B7:P7"/>
    <mergeCell ref="B9:P9"/>
    <mergeCell ref="B10:P10"/>
    <mergeCell ref="B12:C12"/>
    <mergeCell ref="D12:P12"/>
    <mergeCell ref="B13:C13"/>
    <mergeCell ref="D13:P13"/>
    <mergeCell ref="B14:C14"/>
    <mergeCell ref="D14:P14"/>
    <mergeCell ref="D15:P15"/>
    <mergeCell ref="B6:P6"/>
    <mergeCell ref="B2:C5"/>
    <mergeCell ref="D2:E2"/>
    <mergeCell ref="F2:L2"/>
    <mergeCell ref="M2:N2"/>
    <mergeCell ref="O2:P2"/>
    <mergeCell ref="D3:E3"/>
    <mergeCell ref="F3:L3"/>
    <mergeCell ref="M3:N3"/>
    <mergeCell ref="O3:P3"/>
    <mergeCell ref="D4:E4"/>
    <mergeCell ref="F4:L4"/>
    <mergeCell ref="M4:N5"/>
    <mergeCell ref="O4:P5"/>
    <mergeCell ref="D5:E5"/>
    <mergeCell ref="F5:L5"/>
  </mergeCells>
  <hyperlinks>
    <hyperlink ref="B10" r:id="rId1"/>
    <hyperlink ref="B20" r:id="rId2"/>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zoomScale="60" zoomScaleNormal="60" workbookViewId="0">
      <selection activeCell="B8" sqref="B8:M8"/>
    </sheetView>
  </sheetViews>
  <sheetFormatPr baseColWidth="10" defaultRowHeight="15" x14ac:dyDescent="0.25"/>
  <cols>
    <col min="1" max="1" width="2" style="4" customWidth="1"/>
    <col min="2" max="2" width="14.140625" style="4" customWidth="1"/>
    <col min="3" max="3" width="14.85546875" style="4" customWidth="1"/>
    <col min="4" max="4" width="11.42578125" style="4"/>
    <col min="5" max="5" width="13" style="4" customWidth="1"/>
    <col min="6" max="6" width="18.85546875" style="4" customWidth="1"/>
    <col min="7" max="7" width="73" style="4" customWidth="1"/>
    <col min="8" max="8" width="39" style="4" customWidth="1"/>
    <col min="9" max="9" width="30.5703125" style="4" customWidth="1"/>
    <col min="10" max="10" width="94.7109375" style="4" customWidth="1"/>
    <col min="11" max="11" width="54.85546875" style="4" customWidth="1"/>
    <col min="12" max="12" width="37" style="4" customWidth="1"/>
    <col min="13" max="13" width="41.85546875" style="4" customWidth="1"/>
    <col min="14" max="16384" width="11.42578125" style="4"/>
  </cols>
  <sheetData>
    <row r="1" spans="2:13" ht="9.75" customHeight="1" thickBot="1" x14ac:dyDescent="0.3"/>
    <row r="2" spans="2:13" s="5" customFormat="1" ht="39" customHeight="1" x14ac:dyDescent="0.25">
      <c r="B2" s="322"/>
      <c r="C2" s="323"/>
      <c r="D2" s="297" t="s">
        <v>71</v>
      </c>
      <c r="E2" s="297"/>
      <c r="F2" s="342" t="s">
        <v>78</v>
      </c>
      <c r="G2" s="343"/>
      <c r="H2" s="343"/>
      <c r="I2" s="343"/>
      <c r="J2" s="344"/>
      <c r="K2" s="409" t="s">
        <v>72</v>
      </c>
      <c r="L2" s="410"/>
      <c r="M2" s="98"/>
    </row>
    <row r="3" spans="2:13" s="5" customFormat="1" ht="27.75" customHeight="1" x14ac:dyDescent="0.25">
      <c r="B3" s="324"/>
      <c r="C3" s="325"/>
      <c r="D3" s="298" t="s">
        <v>73</v>
      </c>
      <c r="E3" s="298"/>
      <c r="F3" s="345" t="s">
        <v>74</v>
      </c>
      <c r="G3" s="346"/>
      <c r="H3" s="346"/>
      <c r="I3" s="346"/>
      <c r="J3" s="347"/>
      <c r="K3" s="411" t="s">
        <v>75</v>
      </c>
      <c r="L3" s="412"/>
      <c r="M3" s="99"/>
    </row>
    <row r="4" spans="2:13" s="5" customFormat="1" ht="27.75" customHeight="1" x14ac:dyDescent="0.25">
      <c r="B4" s="324"/>
      <c r="C4" s="325"/>
      <c r="D4" s="298" t="s">
        <v>76</v>
      </c>
      <c r="E4" s="298"/>
      <c r="F4" s="416" t="s">
        <v>79</v>
      </c>
      <c r="G4" s="417"/>
      <c r="H4" s="417"/>
      <c r="I4" s="417"/>
      <c r="J4" s="418"/>
      <c r="K4" s="314" t="s">
        <v>77</v>
      </c>
      <c r="L4" s="413"/>
      <c r="M4" s="319"/>
    </row>
    <row r="5" spans="2:13" s="5" customFormat="1" ht="42" customHeight="1" thickBot="1" x14ac:dyDescent="0.3">
      <c r="B5" s="326"/>
      <c r="C5" s="327"/>
      <c r="D5" s="299" t="s">
        <v>80</v>
      </c>
      <c r="E5" s="299"/>
      <c r="F5" s="419" t="s">
        <v>81</v>
      </c>
      <c r="G5" s="420"/>
      <c r="H5" s="420"/>
      <c r="I5" s="420"/>
      <c r="J5" s="421"/>
      <c r="K5" s="414"/>
      <c r="L5" s="415"/>
      <c r="M5" s="408"/>
    </row>
    <row r="6" spans="2:13" ht="23.25" customHeight="1" thickBot="1" x14ac:dyDescent="0.3">
      <c r="B6" s="294" t="s">
        <v>110</v>
      </c>
      <c r="C6" s="295"/>
      <c r="D6" s="295"/>
      <c r="E6" s="295"/>
      <c r="F6" s="295"/>
      <c r="G6" s="295"/>
      <c r="H6" s="295"/>
      <c r="I6" s="295"/>
      <c r="J6" s="295"/>
      <c r="K6" s="295"/>
      <c r="L6" s="295"/>
      <c r="M6" s="296"/>
    </row>
    <row r="7" spans="2:13" ht="42" customHeight="1" thickBot="1" x14ac:dyDescent="0.3">
      <c r="B7" s="405" t="s">
        <v>111</v>
      </c>
      <c r="C7" s="406"/>
      <c r="D7" s="406"/>
      <c r="E7" s="406"/>
      <c r="F7" s="406"/>
      <c r="G7" s="406"/>
      <c r="H7" s="406"/>
      <c r="I7" s="406"/>
      <c r="J7" s="406"/>
      <c r="K7" s="406"/>
      <c r="L7" s="406"/>
      <c r="M7" s="407"/>
    </row>
    <row r="8" spans="2:13" ht="27.75" customHeight="1" thickBot="1" x14ac:dyDescent="0.3">
      <c r="B8" s="402" t="s">
        <v>265</v>
      </c>
      <c r="C8" s="403"/>
      <c r="D8" s="403"/>
      <c r="E8" s="403"/>
      <c r="F8" s="403"/>
      <c r="G8" s="403"/>
      <c r="H8" s="403"/>
      <c r="I8" s="403"/>
      <c r="J8" s="403"/>
      <c r="K8" s="403"/>
      <c r="L8" s="403"/>
      <c r="M8" s="404"/>
    </row>
    <row r="9" spans="2:13" ht="80.25" customHeight="1" thickBot="1" x14ac:dyDescent="0.3">
      <c r="B9" s="399" t="s">
        <v>262</v>
      </c>
      <c r="C9" s="399"/>
      <c r="D9" s="399"/>
      <c r="E9" s="400" t="s">
        <v>267</v>
      </c>
      <c r="F9" s="400"/>
      <c r="G9" s="398" t="s">
        <v>1161</v>
      </c>
      <c r="H9" s="398"/>
      <c r="I9" s="398"/>
      <c r="J9" s="398"/>
      <c r="K9" s="398"/>
      <c r="L9" s="398"/>
      <c r="M9" s="398"/>
    </row>
    <row r="10" spans="2:13" ht="15.75" thickBot="1" x14ac:dyDescent="0.3">
      <c r="B10" s="399"/>
      <c r="C10" s="399"/>
      <c r="D10" s="399"/>
      <c r="E10" s="400"/>
      <c r="F10" s="400"/>
      <c r="G10" s="398"/>
      <c r="H10" s="398"/>
      <c r="I10" s="398"/>
      <c r="J10" s="398"/>
      <c r="K10" s="398"/>
      <c r="L10" s="398"/>
      <c r="M10" s="398"/>
    </row>
    <row r="11" spans="2:13" ht="34.5" customHeight="1" thickBot="1" x14ac:dyDescent="0.3">
      <c r="B11" s="399"/>
      <c r="C11" s="399"/>
      <c r="D11" s="399"/>
      <c r="E11" s="400" t="s">
        <v>268</v>
      </c>
      <c r="F11" s="400"/>
      <c r="G11" s="398" t="s">
        <v>1162</v>
      </c>
      <c r="H11" s="398"/>
      <c r="I11" s="398"/>
      <c r="J11" s="398"/>
      <c r="K11" s="398"/>
      <c r="L11" s="398"/>
      <c r="M11" s="398"/>
    </row>
    <row r="12" spans="2:13" ht="43.5" customHeight="1" thickBot="1" x14ac:dyDescent="0.3">
      <c r="B12" s="399"/>
      <c r="C12" s="399"/>
      <c r="D12" s="399"/>
      <c r="E12" s="400"/>
      <c r="F12" s="400"/>
      <c r="G12" s="398"/>
      <c r="H12" s="398"/>
      <c r="I12" s="398"/>
      <c r="J12" s="398"/>
      <c r="K12" s="398"/>
      <c r="L12" s="398"/>
      <c r="M12" s="398"/>
    </row>
    <row r="13" spans="2:13" ht="27.75" customHeight="1" thickBot="1" x14ac:dyDescent="0.3">
      <c r="B13" s="399"/>
      <c r="C13" s="399"/>
      <c r="D13" s="399"/>
      <c r="E13" s="400" t="s">
        <v>269</v>
      </c>
      <c r="F13" s="400"/>
      <c r="G13" s="398" t="s">
        <v>1163</v>
      </c>
      <c r="H13" s="398"/>
      <c r="I13" s="398"/>
      <c r="J13" s="398"/>
      <c r="K13" s="398"/>
      <c r="L13" s="398"/>
      <c r="M13" s="398"/>
    </row>
    <row r="14" spans="2:13" ht="42" customHeight="1" thickBot="1" x14ac:dyDescent="0.3">
      <c r="B14" s="399"/>
      <c r="C14" s="399"/>
      <c r="D14" s="399"/>
      <c r="E14" s="400"/>
      <c r="F14" s="400"/>
      <c r="G14" s="398"/>
      <c r="H14" s="398"/>
      <c r="I14" s="398"/>
      <c r="J14" s="398"/>
      <c r="K14" s="398"/>
      <c r="L14" s="398"/>
      <c r="M14" s="398"/>
    </row>
    <row r="15" spans="2:13" ht="27.75" customHeight="1" thickBot="1" x14ac:dyDescent="0.3">
      <c r="B15" s="399"/>
      <c r="C15" s="399"/>
      <c r="D15" s="399"/>
      <c r="E15" s="401" t="s">
        <v>270</v>
      </c>
      <c r="F15" s="401"/>
      <c r="G15" s="398" t="s">
        <v>1164</v>
      </c>
      <c r="H15" s="398"/>
      <c r="I15" s="398"/>
      <c r="J15" s="398"/>
      <c r="K15" s="398"/>
      <c r="L15" s="398"/>
      <c r="M15" s="398"/>
    </row>
    <row r="16" spans="2:13" ht="27.75" customHeight="1" thickBot="1" x14ac:dyDescent="0.3">
      <c r="B16" s="399"/>
      <c r="C16" s="399"/>
      <c r="D16" s="399"/>
      <c r="E16" s="401"/>
      <c r="F16" s="401"/>
      <c r="G16" s="398"/>
      <c r="H16" s="398"/>
      <c r="I16" s="398"/>
      <c r="J16" s="398"/>
      <c r="K16" s="398"/>
      <c r="L16" s="398"/>
      <c r="M16" s="398"/>
    </row>
    <row r="17" spans="2:13" ht="27.75" customHeight="1" thickBot="1" x14ac:dyDescent="0.3">
      <c r="B17" s="399"/>
      <c r="C17" s="399"/>
      <c r="D17" s="399"/>
      <c r="E17" s="400" t="s">
        <v>271</v>
      </c>
      <c r="F17" s="400"/>
      <c r="G17" s="398" t="s">
        <v>1165</v>
      </c>
      <c r="H17" s="398"/>
      <c r="I17" s="398"/>
      <c r="J17" s="398"/>
      <c r="K17" s="398"/>
      <c r="L17" s="398"/>
      <c r="M17" s="398"/>
    </row>
    <row r="18" spans="2:13" ht="27.75" customHeight="1" thickBot="1" x14ac:dyDescent="0.3">
      <c r="B18" s="399"/>
      <c r="C18" s="399"/>
      <c r="D18" s="399"/>
      <c r="E18" s="400"/>
      <c r="F18" s="400"/>
      <c r="G18" s="398"/>
      <c r="H18" s="398"/>
      <c r="I18" s="398"/>
      <c r="J18" s="398"/>
      <c r="K18" s="398"/>
      <c r="L18" s="398"/>
      <c r="M18" s="398"/>
    </row>
    <row r="19" spans="2:13" ht="27.75" customHeight="1" thickBot="1" x14ac:dyDescent="0.3">
      <c r="B19" s="399"/>
      <c r="C19" s="399"/>
      <c r="D19" s="399"/>
      <c r="E19" s="400" t="s">
        <v>272</v>
      </c>
      <c r="F19" s="400"/>
      <c r="G19" s="398" t="s">
        <v>1166</v>
      </c>
      <c r="H19" s="398"/>
      <c r="I19" s="398"/>
      <c r="J19" s="398"/>
      <c r="K19" s="398"/>
      <c r="L19" s="398"/>
      <c r="M19" s="398"/>
    </row>
    <row r="20" spans="2:13" ht="27.75" customHeight="1" thickBot="1" x14ac:dyDescent="0.3">
      <c r="B20" s="399"/>
      <c r="C20" s="399"/>
      <c r="D20" s="399"/>
      <c r="E20" s="400"/>
      <c r="F20" s="400"/>
      <c r="G20" s="398"/>
      <c r="H20" s="398"/>
      <c r="I20" s="398"/>
      <c r="J20" s="398"/>
      <c r="K20" s="398"/>
      <c r="L20" s="398"/>
      <c r="M20" s="398"/>
    </row>
    <row r="21" spans="2:13" ht="27.75" customHeight="1" thickBot="1" x14ac:dyDescent="0.3">
      <c r="B21" s="399" t="s">
        <v>263</v>
      </c>
      <c r="C21" s="399"/>
      <c r="D21" s="399"/>
      <c r="E21" s="400" t="s">
        <v>273</v>
      </c>
      <c r="F21" s="400"/>
      <c r="G21" s="398" t="s">
        <v>1167</v>
      </c>
      <c r="H21" s="398"/>
      <c r="I21" s="398"/>
      <c r="J21" s="398"/>
      <c r="K21" s="398"/>
      <c r="L21" s="398"/>
      <c r="M21" s="398"/>
    </row>
    <row r="22" spans="2:13" ht="27.75" customHeight="1" thickBot="1" x14ac:dyDescent="0.3">
      <c r="B22" s="399"/>
      <c r="C22" s="399"/>
      <c r="D22" s="399"/>
      <c r="E22" s="400"/>
      <c r="F22" s="400"/>
      <c r="G22" s="398"/>
      <c r="H22" s="398"/>
      <c r="I22" s="398"/>
      <c r="J22" s="398"/>
      <c r="K22" s="398"/>
      <c r="L22" s="398"/>
      <c r="M22" s="398"/>
    </row>
    <row r="23" spans="2:13" ht="66" customHeight="1" thickBot="1" x14ac:dyDescent="0.3">
      <c r="B23" s="399"/>
      <c r="C23" s="399"/>
      <c r="D23" s="399"/>
      <c r="E23" s="400" t="s">
        <v>274</v>
      </c>
      <c r="F23" s="400"/>
      <c r="G23" s="398" t="s">
        <v>1168</v>
      </c>
      <c r="H23" s="398"/>
      <c r="I23" s="398"/>
      <c r="J23" s="398"/>
      <c r="K23" s="398"/>
      <c r="L23" s="398"/>
      <c r="M23" s="398"/>
    </row>
    <row r="24" spans="2:13" ht="27.75" customHeight="1" thickBot="1" x14ac:dyDescent="0.3">
      <c r="B24" s="399"/>
      <c r="C24" s="399"/>
      <c r="D24" s="399"/>
      <c r="E24" s="400"/>
      <c r="F24" s="400"/>
      <c r="G24" s="398"/>
      <c r="H24" s="398"/>
      <c r="I24" s="398"/>
      <c r="J24" s="398"/>
      <c r="K24" s="398"/>
      <c r="L24" s="398"/>
      <c r="M24" s="398"/>
    </row>
    <row r="25" spans="2:13" ht="27.75" customHeight="1" thickBot="1" x14ac:dyDescent="0.3">
      <c r="B25" s="399"/>
      <c r="C25" s="399"/>
      <c r="D25" s="399"/>
      <c r="E25" s="400" t="s">
        <v>275</v>
      </c>
      <c r="F25" s="400"/>
      <c r="G25" s="398" t="s">
        <v>1169</v>
      </c>
      <c r="H25" s="398"/>
      <c r="I25" s="398"/>
      <c r="J25" s="398"/>
      <c r="K25" s="398"/>
      <c r="L25" s="398"/>
      <c r="M25" s="398"/>
    </row>
    <row r="26" spans="2:13" ht="42" customHeight="1" thickBot="1" x14ac:dyDescent="0.3">
      <c r="B26" s="399"/>
      <c r="C26" s="399"/>
      <c r="D26" s="399"/>
      <c r="E26" s="400"/>
      <c r="F26" s="400"/>
      <c r="G26" s="398"/>
      <c r="H26" s="398"/>
      <c r="I26" s="398"/>
      <c r="J26" s="398"/>
      <c r="K26" s="398"/>
      <c r="L26" s="398"/>
      <c r="M26" s="398"/>
    </row>
    <row r="27" spans="2:13" ht="35.25" customHeight="1" thickBot="1" x14ac:dyDescent="0.3">
      <c r="B27" s="399"/>
      <c r="C27" s="399"/>
      <c r="D27" s="399"/>
      <c r="E27" s="400" t="s">
        <v>276</v>
      </c>
      <c r="F27" s="400"/>
      <c r="G27" s="398" t="s">
        <v>1170</v>
      </c>
      <c r="H27" s="398"/>
      <c r="I27" s="398"/>
      <c r="J27" s="398"/>
      <c r="K27" s="398"/>
      <c r="L27" s="398"/>
      <c r="M27" s="398"/>
    </row>
    <row r="28" spans="2:13" ht="42" customHeight="1" thickBot="1" x14ac:dyDescent="0.3">
      <c r="B28" s="399"/>
      <c r="C28" s="399"/>
      <c r="D28" s="399"/>
      <c r="E28" s="400"/>
      <c r="F28" s="400"/>
      <c r="G28" s="398"/>
      <c r="H28" s="398"/>
      <c r="I28" s="398"/>
      <c r="J28" s="398"/>
      <c r="K28" s="398"/>
      <c r="L28" s="398"/>
      <c r="M28" s="398"/>
    </row>
    <row r="29" spans="2:13" ht="53.25" customHeight="1" thickBot="1" x14ac:dyDescent="0.3">
      <c r="B29" s="399"/>
      <c r="C29" s="399"/>
      <c r="D29" s="399"/>
      <c r="E29" s="400" t="s">
        <v>277</v>
      </c>
      <c r="F29" s="400"/>
      <c r="G29" s="398" t="s">
        <v>1171</v>
      </c>
      <c r="H29" s="398"/>
      <c r="I29" s="398"/>
      <c r="J29" s="398"/>
      <c r="K29" s="398"/>
      <c r="L29" s="398"/>
      <c r="M29" s="398"/>
    </row>
    <row r="30" spans="2:13" ht="59.25" customHeight="1" thickBot="1" x14ac:dyDescent="0.3">
      <c r="B30" s="399"/>
      <c r="C30" s="399"/>
      <c r="D30" s="399"/>
      <c r="E30" s="400"/>
      <c r="F30" s="400"/>
      <c r="G30" s="398"/>
      <c r="H30" s="398"/>
      <c r="I30" s="398"/>
      <c r="J30" s="398"/>
      <c r="K30" s="398"/>
      <c r="L30" s="398"/>
      <c r="M30" s="398"/>
    </row>
    <row r="31" spans="2:13" ht="39" customHeight="1" thickBot="1" x14ac:dyDescent="0.3">
      <c r="B31" s="399"/>
      <c r="C31" s="399"/>
      <c r="D31" s="399"/>
      <c r="E31" s="401" t="s">
        <v>278</v>
      </c>
      <c r="F31" s="401"/>
      <c r="G31" s="398" t="s">
        <v>1172</v>
      </c>
      <c r="H31" s="398"/>
      <c r="I31" s="398"/>
      <c r="J31" s="398"/>
      <c r="K31" s="398"/>
      <c r="L31" s="398"/>
      <c r="M31" s="398"/>
    </row>
    <row r="32" spans="2:13" ht="49.5" customHeight="1" thickBot="1" x14ac:dyDescent="0.3">
      <c r="B32" s="399"/>
      <c r="C32" s="399"/>
      <c r="D32" s="399"/>
      <c r="E32" s="401"/>
      <c r="F32" s="401"/>
      <c r="G32" s="398"/>
      <c r="H32" s="398"/>
      <c r="I32" s="398"/>
      <c r="J32" s="398"/>
      <c r="K32" s="398"/>
      <c r="L32" s="398"/>
      <c r="M32" s="398"/>
    </row>
    <row r="33" spans="2:13" ht="106.5" customHeight="1" thickBot="1" x14ac:dyDescent="0.3">
      <c r="B33" s="390" t="s">
        <v>264</v>
      </c>
      <c r="C33" s="391"/>
      <c r="D33" s="392"/>
      <c r="E33" s="396" t="s">
        <v>80</v>
      </c>
      <c r="F33" s="397"/>
      <c r="G33" s="100" t="s">
        <v>279</v>
      </c>
      <c r="H33" s="100" t="s">
        <v>280</v>
      </c>
      <c r="I33" s="100" t="s">
        <v>281</v>
      </c>
      <c r="J33" s="100" t="s">
        <v>282</v>
      </c>
      <c r="K33" s="100" t="s">
        <v>283</v>
      </c>
      <c r="L33" s="101" t="s">
        <v>284</v>
      </c>
      <c r="M33" s="101" t="s">
        <v>285</v>
      </c>
    </row>
    <row r="34" spans="2:13" ht="105.75" customHeight="1" thickBot="1" x14ac:dyDescent="0.35">
      <c r="B34" s="393"/>
      <c r="C34" s="394"/>
      <c r="D34" s="395"/>
      <c r="E34" s="388" t="s">
        <v>14</v>
      </c>
      <c r="F34" s="389"/>
      <c r="G34" s="206" t="s">
        <v>301</v>
      </c>
      <c r="H34" s="206"/>
      <c r="I34" s="206"/>
      <c r="J34" s="206" t="s">
        <v>304</v>
      </c>
      <c r="K34" s="206" t="s">
        <v>412</v>
      </c>
      <c r="L34" s="207"/>
      <c r="M34" s="207"/>
    </row>
    <row r="35" spans="2:13" ht="99.75" thickBot="1" x14ac:dyDescent="0.35">
      <c r="B35" s="393"/>
      <c r="C35" s="394"/>
      <c r="D35" s="395"/>
      <c r="E35" s="388" t="s">
        <v>8</v>
      </c>
      <c r="F35" s="389"/>
      <c r="G35" s="206" t="s">
        <v>306</v>
      </c>
      <c r="H35" s="206"/>
      <c r="I35" s="206"/>
      <c r="J35" s="206" t="s">
        <v>307</v>
      </c>
      <c r="K35" s="206" t="s">
        <v>308</v>
      </c>
      <c r="L35" s="207"/>
      <c r="M35" s="207"/>
    </row>
    <row r="36" spans="2:13" ht="149.25" thickBot="1" x14ac:dyDescent="0.35">
      <c r="B36" s="393"/>
      <c r="C36" s="394"/>
      <c r="D36" s="395"/>
      <c r="E36" s="388" t="s">
        <v>11</v>
      </c>
      <c r="F36" s="389"/>
      <c r="G36" s="206" t="s">
        <v>310</v>
      </c>
      <c r="H36" s="206"/>
      <c r="I36" s="206"/>
      <c r="J36" s="206" t="s">
        <v>311</v>
      </c>
      <c r="K36" s="206" t="s">
        <v>312</v>
      </c>
      <c r="L36" s="207"/>
      <c r="M36" s="207"/>
    </row>
    <row r="37" spans="2:13" ht="99.75" thickBot="1" x14ac:dyDescent="0.35">
      <c r="B37" s="393"/>
      <c r="C37" s="394"/>
      <c r="D37" s="395"/>
      <c r="E37" s="388" t="s">
        <v>15</v>
      </c>
      <c r="F37" s="389"/>
      <c r="G37" s="206" t="s">
        <v>314</v>
      </c>
      <c r="H37" s="206"/>
      <c r="I37" s="206"/>
      <c r="J37" s="206" t="s">
        <v>316</v>
      </c>
      <c r="K37" s="206" t="s">
        <v>317</v>
      </c>
      <c r="L37" s="207"/>
      <c r="M37" s="207"/>
    </row>
    <row r="38" spans="2:13" ht="149.25" thickBot="1" x14ac:dyDescent="0.35">
      <c r="B38" s="393"/>
      <c r="C38" s="394"/>
      <c r="D38" s="395"/>
      <c r="E38" s="388" t="s">
        <v>10</v>
      </c>
      <c r="F38" s="389"/>
      <c r="G38" s="206" t="s">
        <v>318</v>
      </c>
      <c r="H38" s="206"/>
      <c r="I38" s="206"/>
      <c r="J38" s="206" t="s">
        <v>320</v>
      </c>
      <c r="K38" s="206" t="s">
        <v>413</v>
      </c>
      <c r="L38" s="207"/>
      <c r="M38" s="207"/>
    </row>
    <row r="39" spans="2:13" ht="116.25" thickBot="1" x14ac:dyDescent="0.35">
      <c r="B39" s="393"/>
      <c r="C39" s="394"/>
      <c r="D39" s="395"/>
      <c r="E39" s="388" t="s">
        <v>16</v>
      </c>
      <c r="F39" s="389"/>
      <c r="G39" s="206" t="s">
        <v>321</v>
      </c>
      <c r="H39" s="206"/>
      <c r="I39" s="206"/>
      <c r="J39" s="206" t="s">
        <v>323</v>
      </c>
      <c r="K39" s="206" t="s">
        <v>324</v>
      </c>
      <c r="L39" s="207"/>
      <c r="M39" s="207"/>
    </row>
    <row r="40" spans="2:13" ht="314.25" thickBot="1" x14ac:dyDescent="0.35">
      <c r="B40" s="393"/>
      <c r="C40" s="394"/>
      <c r="D40" s="395"/>
      <c r="E40" s="388" t="s">
        <v>17</v>
      </c>
      <c r="F40" s="389"/>
      <c r="G40" s="206" t="s">
        <v>325</v>
      </c>
      <c r="H40" s="206"/>
      <c r="I40" s="206"/>
      <c r="J40" s="206" t="s">
        <v>329</v>
      </c>
      <c r="K40" s="206" t="s">
        <v>414</v>
      </c>
      <c r="L40" s="207"/>
      <c r="M40" s="207"/>
    </row>
    <row r="41" spans="2:13" ht="231.75" thickBot="1" x14ac:dyDescent="0.35">
      <c r="B41" s="393"/>
      <c r="C41" s="394"/>
      <c r="D41" s="395"/>
      <c r="E41" s="388" t="s">
        <v>18</v>
      </c>
      <c r="F41" s="389"/>
      <c r="G41" s="206" t="s">
        <v>1173</v>
      </c>
      <c r="H41" s="206"/>
      <c r="I41" s="206"/>
      <c r="J41" s="206" t="s">
        <v>327</v>
      </c>
      <c r="K41" s="206" t="s">
        <v>415</v>
      </c>
      <c r="L41" s="207"/>
      <c r="M41" s="207"/>
    </row>
    <row r="42" spans="2:13" ht="83.25" thickBot="1" x14ac:dyDescent="0.35">
      <c r="B42" s="393"/>
      <c r="C42" s="394"/>
      <c r="D42" s="395"/>
      <c r="E42" s="388" t="s">
        <v>330</v>
      </c>
      <c r="F42" s="389"/>
      <c r="G42" s="206" t="s">
        <v>331</v>
      </c>
      <c r="H42" s="206"/>
      <c r="I42" s="206"/>
      <c r="J42" s="206"/>
      <c r="K42" s="206" t="s">
        <v>305</v>
      </c>
      <c r="L42" s="207"/>
      <c r="M42" s="207"/>
    </row>
    <row r="43" spans="2:13" ht="83.25" thickBot="1" x14ac:dyDescent="0.35">
      <c r="B43" s="393"/>
      <c r="C43" s="394"/>
      <c r="D43" s="395"/>
      <c r="E43" s="388" t="s">
        <v>27</v>
      </c>
      <c r="F43" s="389"/>
      <c r="G43" s="206" t="s">
        <v>332</v>
      </c>
      <c r="H43" s="206"/>
      <c r="I43" s="206"/>
      <c r="J43" s="206" t="s">
        <v>334</v>
      </c>
      <c r="K43" s="206" t="s">
        <v>416</v>
      </c>
      <c r="L43" s="207"/>
      <c r="M43" s="207"/>
    </row>
    <row r="44" spans="2:13" ht="336" customHeight="1" thickBot="1" x14ac:dyDescent="0.35">
      <c r="B44" s="393"/>
      <c r="C44" s="394"/>
      <c r="D44" s="395"/>
      <c r="E44" s="388" t="s">
        <v>19</v>
      </c>
      <c r="F44" s="389"/>
      <c r="G44" s="206" t="s">
        <v>335</v>
      </c>
      <c r="H44" s="206"/>
      <c r="I44" s="206"/>
      <c r="J44" s="206" t="s">
        <v>337</v>
      </c>
      <c r="K44" s="206" t="s">
        <v>338</v>
      </c>
      <c r="L44" s="207"/>
      <c r="M44" s="207"/>
    </row>
    <row r="45" spans="2:13" ht="83.25" thickBot="1" x14ac:dyDescent="0.35">
      <c r="B45" s="393"/>
      <c r="C45" s="394"/>
      <c r="D45" s="395"/>
      <c r="E45" s="388" t="s">
        <v>20</v>
      </c>
      <c r="F45" s="389"/>
      <c r="G45" s="206" t="s">
        <v>339</v>
      </c>
      <c r="H45" s="206"/>
      <c r="I45" s="206"/>
      <c r="J45" s="206" t="s">
        <v>341</v>
      </c>
      <c r="K45" s="206" t="s">
        <v>342</v>
      </c>
      <c r="L45" s="207"/>
      <c r="M45" s="207"/>
    </row>
    <row r="46" spans="2:13" ht="116.25" thickBot="1" x14ac:dyDescent="0.35">
      <c r="B46" s="393"/>
      <c r="C46" s="394"/>
      <c r="D46" s="395"/>
      <c r="E46" s="388" t="s">
        <v>21</v>
      </c>
      <c r="F46" s="389"/>
      <c r="G46" s="206" t="s">
        <v>343</v>
      </c>
      <c r="H46" s="208"/>
      <c r="I46" s="208"/>
      <c r="J46" s="206" t="s">
        <v>345</v>
      </c>
      <c r="K46" s="209" t="s">
        <v>346</v>
      </c>
      <c r="L46" s="207"/>
      <c r="M46" s="207"/>
    </row>
    <row r="47" spans="2:13" ht="215.25" thickBot="1" x14ac:dyDescent="0.35">
      <c r="B47" s="393"/>
      <c r="C47" s="394"/>
      <c r="D47" s="395"/>
      <c r="E47" s="388" t="s">
        <v>22</v>
      </c>
      <c r="F47" s="389"/>
      <c r="G47" s="206" t="s">
        <v>347</v>
      </c>
      <c r="H47" s="208"/>
      <c r="I47" s="208"/>
      <c r="J47" s="206" t="s">
        <v>348</v>
      </c>
      <c r="K47" s="209" t="s">
        <v>346</v>
      </c>
      <c r="L47" s="207"/>
      <c r="M47" s="207"/>
    </row>
    <row r="48" spans="2:13" ht="149.25" thickBot="1" x14ac:dyDescent="0.35">
      <c r="B48" s="393"/>
      <c r="C48" s="394"/>
      <c r="D48" s="395"/>
      <c r="E48" s="388" t="s">
        <v>23</v>
      </c>
      <c r="F48" s="389"/>
      <c r="G48" s="206" t="s">
        <v>350</v>
      </c>
      <c r="H48" s="208"/>
      <c r="I48" s="208"/>
      <c r="J48" s="206" t="s">
        <v>351</v>
      </c>
      <c r="K48" s="209" t="s">
        <v>1174</v>
      </c>
      <c r="L48" s="207"/>
      <c r="M48" s="207"/>
    </row>
    <row r="49" spans="2:13" ht="116.25" thickBot="1" x14ac:dyDescent="0.35">
      <c r="B49" s="393"/>
      <c r="C49" s="394"/>
      <c r="D49" s="395"/>
      <c r="E49" s="388" t="s">
        <v>266</v>
      </c>
      <c r="F49" s="389"/>
      <c r="G49" s="206" t="s">
        <v>353</v>
      </c>
      <c r="H49" s="208"/>
      <c r="I49" s="208"/>
      <c r="J49" s="206" t="s">
        <v>354</v>
      </c>
      <c r="K49" s="209" t="s">
        <v>355</v>
      </c>
      <c r="L49" s="207"/>
      <c r="M49" s="207"/>
    </row>
    <row r="50" spans="2:13" ht="52.5" customHeight="1" x14ac:dyDescent="0.25">
      <c r="B50" s="102"/>
      <c r="C50" s="66"/>
      <c r="D50" s="66"/>
      <c r="E50" s="66"/>
      <c r="F50" s="66"/>
      <c r="G50" s="66"/>
      <c r="H50" s="66"/>
      <c r="I50" s="66"/>
      <c r="J50" s="66"/>
      <c r="K50" s="66"/>
      <c r="L50" s="66"/>
      <c r="M50" s="103"/>
    </row>
    <row r="51" spans="2:13" ht="18.75" x14ac:dyDescent="0.3">
      <c r="B51" s="6"/>
      <c r="C51" s="82"/>
      <c r="D51" s="82"/>
      <c r="E51" s="77"/>
      <c r="F51" s="77"/>
      <c r="G51" s="77"/>
      <c r="H51" s="77"/>
      <c r="I51" s="77"/>
      <c r="J51" s="7"/>
      <c r="K51" s="7"/>
      <c r="L51" s="7"/>
      <c r="M51" s="8"/>
    </row>
    <row r="52" spans="2:13" x14ac:dyDescent="0.25">
      <c r="B52" s="6"/>
      <c r="C52" s="7"/>
      <c r="D52" s="7"/>
      <c r="E52" s="7"/>
      <c r="F52" s="7"/>
      <c r="G52" s="7"/>
      <c r="H52" s="7"/>
      <c r="I52" s="7"/>
      <c r="J52" s="7"/>
      <c r="K52" s="7"/>
      <c r="L52" s="7"/>
      <c r="M52" s="8"/>
    </row>
    <row r="53" spans="2:13" ht="15.75" thickBot="1" x14ac:dyDescent="0.3">
      <c r="B53" s="87"/>
      <c r="C53" s="88"/>
      <c r="D53" s="88"/>
      <c r="E53" s="88"/>
      <c r="F53" s="88"/>
      <c r="G53" s="88"/>
      <c r="H53" s="88"/>
      <c r="I53" s="88"/>
      <c r="J53" s="88"/>
      <c r="K53" s="88"/>
      <c r="L53" s="88"/>
      <c r="M53" s="89"/>
    </row>
  </sheetData>
  <sheetProtection algorithmName="SHA-512" hashValue="soYctJozisVorqfHvC8wpwZyeVDEUZUELSQ4GExtgixtsuyfIGYPMhjIinR3DfgjQLI4TdpNwKD8GlZGquS9Mg==" saltValue="XnJoWUhWp8IBVh4EkgWMyQ==" spinCount="100000" sheet="1" objects="1" scenarios="1" formatCells="0" formatColumns="0" formatRows="0"/>
  <mergeCells count="6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 ref="B8:M8"/>
    <mergeCell ref="B9:D20"/>
    <mergeCell ref="E9:F10"/>
    <mergeCell ref="E11:F12"/>
    <mergeCell ref="E13:F14"/>
    <mergeCell ref="E15:F16"/>
    <mergeCell ref="E17:F18"/>
    <mergeCell ref="E19:F20"/>
    <mergeCell ref="G31:M32"/>
    <mergeCell ref="G9:M10"/>
    <mergeCell ref="G11:M12"/>
    <mergeCell ref="G13:M14"/>
    <mergeCell ref="G15:M16"/>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82"/>
  <sheetViews>
    <sheetView topLeftCell="A2" zoomScale="60" zoomScaleNormal="60" workbookViewId="0">
      <selection activeCell="B7" sqref="B7:Q7"/>
    </sheetView>
  </sheetViews>
  <sheetFormatPr baseColWidth="10" defaultRowHeight="15" x14ac:dyDescent="0.25"/>
  <cols>
    <col min="1" max="1" width="7.140625" style="4" customWidth="1"/>
    <col min="2" max="2" width="17.7109375" style="4" customWidth="1"/>
    <col min="3" max="3" width="40.7109375" style="4" customWidth="1"/>
    <col min="4" max="4" width="59.28515625" style="4" customWidth="1"/>
    <col min="5" max="5" width="33" style="4" customWidth="1"/>
    <col min="6" max="6" width="6.5703125" style="4" customWidth="1"/>
    <col min="7" max="7" width="69.5703125" style="4" customWidth="1"/>
    <col min="8" max="8" width="28" style="4" customWidth="1"/>
    <col min="9" max="9" width="29.7109375" style="4" customWidth="1"/>
    <col min="10" max="10" width="25" style="4" customWidth="1"/>
    <col min="11" max="11" width="16.140625" style="4" customWidth="1"/>
    <col min="12" max="12" width="28" style="4" customWidth="1"/>
    <col min="13" max="13" width="23.28515625" style="4" customWidth="1"/>
    <col min="14" max="14" width="8.42578125" style="4" customWidth="1"/>
    <col min="15" max="15" width="7.85546875" style="4" customWidth="1"/>
    <col min="16" max="16" width="10.28515625" style="4" customWidth="1"/>
    <col min="17" max="17" width="10.85546875" style="4" customWidth="1"/>
    <col min="18" max="16384" width="11.42578125" style="4"/>
  </cols>
  <sheetData>
    <row r="2" spans="2:17" ht="15.75" thickBot="1" x14ac:dyDescent="0.3"/>
    <row r="3" spans="2:17" s="5" customFormat="1" ht="39" customHeight="1" x14ac:dyDescent="0.25">
      <c r="B3" s="474"/>
      <c r="C3" s="475"/>
      <c r="D3" s="162" t="s">
        <v>71</v>
      </c>
      <c r="E3" s="480" t="s">
        <v>78</v>
      </c>
      <c r="F3" s="481"/>
      <c r="G3" s="481"/>
      <c r="H3" s="481"/>
      <c r="I3" s="481"/>
      <c r="J3" s="481"/>
      <c r="K3" s="482"/>
      <c r="L3" s="297" t="s">
        <v>72</v>
      </c>
      <c r="M3" s="297"/>
      <c r="N3" s="486"/>
      <c r="O3" s="337"/>
      <c r="P3" s="337"/>
      <c r="Q3" s="487"/>
    </row>
    <row r="4" spans="2:17" s="5" customFormat="1" ht="27.75" customHeight="1" x14ac:dyDescent="0.25">
      <c r="B4" s="476"/>
      <c r="C4" s="477"/>
      <c r="D4" s="163" t="s">
        <v>73</v>
      </c>
      <c r="E4" s="483" t="s">
        <v>74</v>
      </c>
      <c r="F4" s="484"/>
      <c r="G4" s="484"/>
      <c r="H4" s="484"/>
      <c r="I4" s="484"/>
      <c r="J4" s="484"/>
      <c r="K4" s="485"/>
      <c r="L4" s="298" t="s">
        <v>75</v>
      </c>
      <c r="M4" s="298"/>
      <c r="N4" s="359"/>
      <c r="O4" s="335"/>
      <c r="P4" s="335"/>
      <c r="Q4" s="488"/>
    </row>
    <row r="5" spans="2:17" s="5" customFormat="1" ht="27.75" customHeight="1" x14ac:dyDescent="0.25">
      <c r="B5" s="476"/>
      <c r="C5" s="477"/>
      <c r="D5" s="163" t="s">
        <v>76</v>
      </c>
      <c r="E5" s="483" t="s">
        <v>79</v>
      </c>
      <c r="F5" s="484"/>
      <c r="G5" s="484"/>
      <c r="H5" s="484"/>
      <c r="I5" s="484"/>
      <c r="J5" s="484"/>
      <c r="K5" s="485"/>
      <c r="L5" s="314" t="s">
        <v>77</v>
      </c>
      <c r="M5" s="315"/>
      <c r="N5" s="318"/>
      <c r="O5" s="472"/>
      <c r="P5" s="472"/>
      <c r="Q5" s="319"/>
    </row>
    <row r="6" spans="2:17" s="5" customFormat="1" ht="42" customHeight="1" thickBot="1" x14ac:dyDescent="0.3">
      <c r="B6" s="478"/>
      <c r="C6" s="479"/>
      <c r="D6" s="104" t="s">
        <v>80</v>
      </c>
      <c r="E6" s="419" t="s">
        <v>81</v>
      </c>
      <c r="F6" s="420"/>
      <c r="G6" s="420"/>
      <c r="H6" s="420"/>
      <c r="I6" s="420"/>
      <c r="J6" s="420"/>
      <c r="K6" s="421"/>
      <c r="L6" s="316"/>
      <c r="M6" s="317"/>
      <c r="N6" s="320"/>
      <c r="O6" s="473"/>
      <c r="P6" s="473"/>
      <c r="Q6" s="321"/>
    </row>
    <row r="7" spans="2:17" ht="23.25" customHeight="1" thickBot="1" x14ac:dyDescent="0.3">
      <c r="B7" s="294" t="s">
        <v>119</v>
      </c>
      <c r="C7" s="295"/>
      <c r="D7" s="295"/>
      <c r="E7" s="295"/>
      <c r="F7" s="295"/>
      <c r="G7" s="295"/>
      <c r="H7" s="295"/>
      <c r="I7" s="295"/>
      <c r="J7" s="295"/>
      <c r="K7" s="295"/>
      <c r="L7" s="295"/>
      <c r="M7" s="295"/>
      <c r="N7" s="295"/>
      <c r="O7" s="295"/>
      <c r="P7" s="295"/>
      <c r="Q7" s="296"/>
    </row>
    <row r="8" spans="2:17" ht="48" customHeight="1" x14ac:dyDescent="0.25">
      <c r="B8" s="460" t="s">
        <v>132</v>
      </c>
      <c r="C8" s="461"/>
      <c r="D8" s="461"/>
      <c r="E8" s="461"/>
      <c r="F8" s="461"/>
      <c r="G8" s="461"/>
      <c r="H8" s="461"/>
      <c r="I8" s="461"/>
      <c r="J8" s="461"/>
      <c r="K8" s="461"/>
      <c r="L8" s="461"/>
      <c r="M8" s="461"/>
      <c r="N8" s="461"/>
      <c r="O8" s="461"/>
      <c r="P8" s="461"/>
      <c r="Q8" s="462"/>
    </row>
    <row r="9" spans="2:17" ht="27.75" customHeight="1" x14ac:dyDescent="0.25">
      <c r="B9" s="463" t="s">
        <v>120</v>
      </c>
      <c r="C9" s="464"/>
      <c r="D9" s="464"/>
      <c r="E9" s="464"/>
      <c r="F9" s="464"/>
      <c r="G9" s="464"/>
      <c r="H9" s="464"/>
      <c r="I9" s="464"/>
      <c r="J9" s="464"/>
      <c r="K9" s="464"/>
      <c r="L9" s="464"/>
      <c r="M9" s="464"/>
      <c r="N9" s="464"/>
      <c r="O9" s="464"/>
      <c r="P9" s="464"/>
      <c r="Q9" s="465"/>
    </row>
    <row r="10" spans="2:17" ht="36" customHeight="1" x14ac:dyDescent="0.25">
      <c r="B10" s="466" t="s">
        <v>80</v>
      </c>
      <c r="C10" s="467"/>
      <c r="D10" s="492" t="s">
        <v>302</v>
      </c>
      <c r="E10" s="492" t="s">
        <v>127</v>
      </c>
      <c r="F10" s="266" t="s">
        <v>129</v>
      </c>
      <c r="G10" s="266"/>
      <c r="H10" s="468" t="s">
        <v>130</v>
      </c>
      <c r="I10" s="469"/>
      <c r="J10" s="468" t="s">
        <v>373</v>
      </c>
      <c r="K10" s="469"/>
      <c r="L10" s="494" t="s">
        <v>131</v>
      </c>
      <c r="M10" s="495"/>
      <c r="N10" s="489" t="s">
        <v>121</v>
      </c>
      <c r="O10" s="490"/>
      <c r="P10" s="490"/>
      <c r="Q10" s="491"/>
    </row>
    <row r="11" spans="2:17" ht="46.5" customHeight="1" x14ac:dyDescent="0.25">
      <c r="B11" s="466"/>
      <c r="C11" s="467"/>
      <c r="D11" s="493"/>
      <c r="E11" s="493"/>
      <c r="F11" s="266"/>
      <c r="G11" s="266"/>
      <c r="H11" s="470"/>
      <c r="I11" s="471"/>
      <c r="J11" s="470"/>
      <c r="K11" s="471"/>
      <c r="L11" s="496"/>
      <c r="M11" s="497"/>
      <c r="N11" s="159" t="s">
        <v>122</v>
      </c>
      <c r="O11" s="159" t="s">
        <v>123</v>
      </c>
      <c r="P11" s="159" t="s">
        <v>124</v>
      </c>
      <c r="Q11" s="105" t="s">
        <v>125</v>
      </c>
    </row>
    <row r="12" spans="2:17" ht="36.75" customHeight="1" x14ac:dyDescent="0.25">
      <c r="B12" s="498" t="str">
        <f>'2 - CONTEXTO'!E34</f>
        <v>Direccionamiento Estratégico</v>
      </c>
      <c r="C12" s="499"/>
      <c r="D12" s="436" t="s">
        <v>303</v>
      </c>
      <c r="E12" s="455" t="str">
        <f>'2 - CONTEXTO'!K34</f>
        <v>1. Oficina del Planeación.
2. Dirección General.</v>
      </c>
      <c r="F12" s="458">
        <v>1</v>
      </c>
      <c r="G12" s="255" t="s">
        <v>418</v>
      </c>
      <c r="H12" s="255" t="s">
        <v>1140</v>
      </c>
      <c r="I12" s="422"/>
      <c r="J12" s="255" t="s">
        <v>419</v>
      </c>
      <c r="K12" s="255"/>
      <c r="L12" s="255" t="s">
        <v>420</v>
      </c>
      <c r="M12" s="422"/>
      <c r="N12" s="423" t="s">
        <v>128</v>
      </c>
      <c r="O12" s="423" t="s">
        <v>128</v>
      </c>
      <c r="P12" s="423" t="s">
        <v>128</v>
      </c>
      <c r="Q12" s="423" t="s">
        <v>128</v>
      </c>
    </row>
    <row r="13" spans="2:17" ht="16.5" customHeight="1" x14ac:dyDescent="0.25">
      <c r="B13" s="500"/>
      <c r="C13" s="501"/>
      <c r="D13" s="437"/>
      <c r="E13" s="456"/>
      <c r="F13" s="458"/>
      <c r="G13" s="255"/>
      <c r="H13" s="255" t="s">
        <v>385</v>
      </c>
      <c r="I13" s="422"/>
      <c r="J13" s="255"/>
      <c r="K13" s="255"/>
      <c r="L13" s="255" t="s">
        <v>387</v>
      </c>
      <c r="M13" s="422"/>
      <c r="N13" s="423"/>
      <c r="O13" s="423"/>
      <c r="P13" s="423"/>
      <c r="Q13" s="423"/>
    </row>
    <row r="14" spans="2:17" ht="16.5" customHeight="1" x14ac:dyDescent="0.25">
      <c r="B14" s="500"/>
      <c r="C14" s="501"/>
      <c r="D14" s="437"/>
      <c r="E14" s="456"/>
      <c r="F14" s="458">
        <v>2</v>
      </c>
      <c r="G14" s="255" t="s">
        <v>375</v>
      </c>
      <c r="H14" s="255" t="s">
        <v>380</v>
      </c>
      <c r="I14" s="422"/>
      <c r="J14" s="255"/>
      <c r="K14" s="255"/>
      <c r="L14" s="255" t="s">
        <v>383</v>
      </c>
      <c r="M14" s="422"/>
      <c r="N14" s="423"/>
      <c r="O14" s="423"/>
      <c r="P14" s="423"/>
      <c r="Q14" s="423"/>
    </row>
    <row r="15" spans="2:17" ht="16.5" customHeight="1" x14ac:dyDescent="0.25">
      <c r="B15" s="500"/>
      <c r="C15" s="501"/>
      <c r="D15" s="437"/>
      <c r="E15" s="456"/>
      <c r="F15" s="458"/>
      <c r="G15" s="255"/>
      <c r="H15" s="255" t="s">
        <v>384</v>
      </c>
      <c r="I15" s="422"/>
      <c r="J15" s="255"/>
      <c r="K15" s="255"/>
      <c r="L15" s="255" t="s">
        <v>386</v>
      </c>
      <c r="M15" s="422"/>
      <c r="N15" s="423"/>
      <c r="O15" s="423"/>
      <c r="P15" s="423"/>
      <c r="Q15" s="423"/>
    </row>
    <row r="16" spans="2:17" ht="16.5" customHeight="1" x14ac:dyDescent="0.25">
      <c r="B16" s="500"/>
      <c r="C16" s="501"/>
      <c r="D16" s="437"/>
      <c r="E16" s="456"/>
      <c r="F16" s="458">
        <v>3</v>
      </c>
      <c r="G16" s="255" t="s">
        <v>376</v>
      </c>
      <c r="H16" s="255" t="s">
        <v>381</v>
      </c>
      <c r="I16" s="422"/>
      <c r="J16" s="255"/>
      <c r="K16" s="255"/>
      <c r="L16" s="255" t="s">
        <v>393</v>
      </c>
      <c r="M16" s="422"/>
      <c r="N16" s="423"/>
      <c r="O16" s="423"/>
      <c r="P16" s="423"/>
      <c r="Q16" s="423"/>
    </row>
    <row r="17" spans="2:17" ht="16.5" customHeight="1" x14ac:dyDescent="0.25">
      <c r="B17" s="500"/>
      <c r="C17" s="501"/>
      <c r="D17" s="437"/>
      <c r="E17" s="456"/>
      <c r="F17" s="458"/>
      <c r="G17" s="255"/>
      <c r="H17" s="255" t="s">
        <v>388</v>
      </c>
      <c r="I17" s="422"/>
      <c r="J17" s="255"/>
      <c r="K17" s="255"/>
      <c r="L17" s="255" t="s">
        <v>394</v>
      </c>
      <c r="M17" s="422"/>
      <c r="N17" s="423"/>
      <c r="O17" s="423"/>
      <c r="P17" s="423"/>
      <c r="Q17" s="423"/>
    </row>
    <row r="18" spans="2:17" ht="16.5" customHeight="1" x14ac:dyDescent="0.25">
      <c r="B18" s="500"/>
      <c r="C18" s="501"/>
      <c r="D18" s="437"/>
      <c r="E18" s="456"/>
      <c r="F18" s="458">
        <v>4</v>
      </c>
      <c r="G18" s="255" t="s">
        <v>377</v>
      </c>
      <c r="H18" s="255" t="s">
        <v>389</v>
      </c>
      <c r="I18" s="422"/>
      <c r="J18" s="255"/>
      <c r="K18" s="255"/>
      <c r="L18" s="255" t="s">
        <v>395</v>
      </c>
      <c r="M18" s="422"/>
      <c r="N18" s="423"/>
      <c r="O18" s="423"/>
      <c r="P18" s="423"/>
      <c r="Q18" s="423"/>
    </row>
    <row r="19" spans="2:17" ht="16.5" customHeight="1" x14ac:dyDescent="0.25">
      <c r="B19" s="500"/>
      <c r="C19" s="501"/>
      <c r="D19" s="437"/>
      <c r="E19" s="456"/>
      <c r="F19" s="458"/>
      <c r="G19" s="255"/>
      <c r="H19" s="255" t="s">
        <v>390</v>
      </c>
      <c r="I19" s="422"/>
      <c r="J19" s="255"/>
      <c r="K19" s="255"/>
      <c r="L19" s="255" t="s">
        <v>396</v>
      </c>
      <c r="M19" s="422"/>
      <c r="N19" s="423"/>
      <c r="O19" s="423"/>
      <c r="P19" s="423"/>
      <c r="Q19" s="423"/>
    </row>
    <row r="20" spans="2:17" ht="16.5" customHeight="1" x14ac:dyDescent="0.25">
      <c r="B20" s="500"/>
      <c r="C20" s="501"/>
      <c r="D20" s="437"/>
      <c r="E20" s="456"/>
      <c r="F20" s="458">
        <v>5</v>
      </c>
      <c r="G20" s="255" t="s">
        <v>378</v>
      </c>
      <c r="H20" s="255" t="s">
        <v>391</v>
      </c>
      <c r="I20" s="422"/>
      <c r="J20" s="255"/>
      <c r="K20" s="255"/>
      <c r="L20" s="255" t="s">
        <v>397</v>
      </c>
      <c r="M20" s="422"/>
      <c r="N20" s="423"/>
      <c r="O20" s="423"/>
      <c r="P20" s="423"/>
      <c r="Q20" s="423"/>
    </row>
    <row r="21" spans="2:17" ht="16.5" customHeight="1" x14ac:dyDescent="0.25">
      <c r="B21" s="502"/>
      <c r="C21" s="503"/>
      <c r="D21" s="438"/>
      <c r="E21" s="457"/>
      <c r="F21" s="458"/>
      <c r="G21" s="255"/>
      <c r="H21" s="255" t="s">
        <v>392</v>
      </c>
      <c r="I21" s="422"/>
      <c r="J21" s="255"/>
      <c r="K21" s="255"/>
      <c r="L21" s="255" t="s">
        <v>398</v>
      </c>
      <c r="M21" s="422"/>
      <c r="N21" s="423"/>
      <c r="O21" s="423"/>
      <c r="P21" s="423"/>
      <c r="Q21" s="423"/>
    </row>
    <row r="22" spans="2:17" ht="16.5" customHeight="1" x14ac:dyDescent="0.25">
      <c r="B22" s="439" t="str">
        <f>'2 - CONTEXTO'!E35</f>
        <v>Comunicación y Gestión con Grupos de Interés.</v>
      </c>
      <c r="C22" s="431"/>
      <c r="D22" s="436" t="s">
        <v>309</v>
      </c>
      <c r="E22" s="455" t="str">
        <f>'2 - CONTEXTO'!K35</f>
        <v>1. Dirección General.
2. Secretaría General.
3. Oficina de Planeación.
4. Oficina Jurídica.
5. Oficina del Inspector de la Gestión de Tierras.
6. Oficina de Control Interno.</v>
      </c>
      <c r="F22" s="458">
        <v>1</v>
      </c>
      <c r="G22" s="255" t="s">
        <v>374</v>
      </c>
      <c r="H22" s="255" t="s">
        <v>379</v>
      </c>
      <c r="I22" s="422"/>
      <c r="J22" s="255"/>
      <c r="K22" s="255"/>
      <c r="L22" s="255" t="s">
        <v>382</v>
      </c>
      <c r="M22" s="422"/>
      <c r="N22" s="423"/>
      <c r="O22" s="423"/>
      <c r="P22" s="423"/>
      <c r="Q22" s="423"/>
    </row>
    <row r="23" spans="2:17" ht="16.5" customHeight="1" x14ac:dyDescent="0.25">
      <c r="B23" s="440"/>
      <c r="C23" s="433"/>
      <c r="D23" s="437"/>
      <c r="E23" s="456"/>
      <c r="F23" s="458"/>
      <c r="G23" s="255"/>
      <c r="H23" s="255" t="s">
        <v>385</v>
      </c>
      <c r="I23" s="422"/>
      <c r="J23" s="255"/>
      <c r="K23" s="255"/>
      <c r="L23" s="255" t="s">
        <v>387</v>
      </c>
      <c r="M23" s="422"/>
      <c r="N23" s="423"/>
      <c r="O23" s="423"/>
      <c r="P23" s="423"/>
      <c r="Q23" s="423"/>
    </row>
    <row r="24" spans="2:17" ht="16.5" customHeight="1" x14ac:dyDescent="0.25">
      <c r="B24" s="440"/>
      <c r="C24" s="433"/>
      <c r="D24" s="437"/>
      <c r="E24" s="456"/>
      <c r="F24" s="458">
        <v>2</v>
      </c>
      <c r="G24" s="255" t="s">
        <v>375</v>
      </c>
      <c r="H24" s="255" t="s">
        <v>380</v>
      </c>
      <c r="I24" s="422"/>
      <c r="J24" s="255"/>
      <c r="K24" s="255"/>
      <c r="L24" s="255" t="s">
        <v>383</v>
      </c>
      <c r="M24" s="422"/>
      <c r="N24" s="423"/>
      <c r="O24" s="423"/>
      <c r="P24" s="423"/>
      <c r="Q24" s="423"/>
    </row>
    <row r="25" spans="2:17" ht="16.5" customHeight="1" x14ac:dyDescent="0.25">
      <c r="B25" s="440"/>
      <c r="C25" s="433"/>
      <c r="D25" s="437"/>
      <c r="E25" s="456"/>
      <c r="F25" s="458"/>
      <c r="G25" s="255"/>
      <c r="H25" s="255" t="s">
        <v>384</v>
      </c>
      <c r="I25" s="422"/>
      <c r="J25" s="255"/>
      <c r="K25" s="255"/>
      <c r="L25" s="255" t="s">
        <v>386</v>
      </c>
      <c r="M25" s="422"/>
      <c r="N25" s="423"/>
      <c r="O25" s="423"/>
      <c r="P25" s="423"/>
      <c r="Q25" s="423"/>
    </row>
    <row r="26" spans="2:17" ht="16.5" customHeight="1" x14ac:dyDescent="0.25">
      <c r="B26" s="440"/>
      <c r="C26" s="433"/>
      <c r="D26" s="437"/>
      <c r="E26" s="456"/>
      <c r="F26" s="458">
        <v>3</v>
      </c>
      <c r="G26" s="255" t="s">
        <v>376</v>
      </c>
      <c r="H26" s="255" t="s">
        <v>381</v>
      </c>
      <c r="I26" s="422"/>
      <c r="J26" s="255"/>
      <c r="K26" s="255"/>
      <c r="L26" s="255" t="s">
        <v>393</v>
      </c>
      <c r="M26" s="422"/>
      <c r="N26" s="423"/>
      <c r="O26" s="423"/>
      <c r="P26" s="423"/>
      <c r="Q26" s="423"/>
    </row>
    <row r="27" spans="2:17" ht="16.5" customHeight="1" x14ac:dyDescent="0.25">
      <c r="B27" s="440"/>
      <c r="C27" s="433"/>
      <c r="D27" s="437"/>
      <c r="E27" s="456"/>
      <c r="F27" s="458"/>
      <c r="G27" s="255"/>
      <c r="H27" s="255" t="s">
        <v>388</v>
      </c>
      <c r="I27" s="422"/>
      <c r="J27" s="255"/>
      <c r="K27" s="255"/>
      <c r="L27" s="255" t="s">
        <v>394</v>
      </c>
      <c r="M27" s="422"/>
      <c r="N27" s="423"/>
      <c r="O27" s="423"/>
      <c r="P27" s="423"/>
      <c r="Q27" s="423"/>
    </row>
    <row r="28" spans="2:17" ht="16.5" customHeight="1" x14ac:dyDescent="0.25">
      <c r="B28" s="440"/>
      <c r="C28" s="433"/>
      <c r="D28" s="437"/>
      <c r="E28" s="456"/>
      <c r="F28" s="458">
        <v>4</v>
      </c>
      <c r="G28" s="255" t="s">
        <v>377</v>
      </c>
      <c r="H28" s="255" t="s">
        <v>389</v>
      </c>
      <c r="I28" s="422"/>
      <c r="J28" s="255"/>
      <c r="K28" s="255"/>
      <c r="L28" s="255" t="s">
        <v>395</v>
      </c>
      <c r="M28" s="422"/>
      <c r="N28" s="423"/>
      <c r="O28" s="423"/>
      <c r="P28" s="423"/>
      <c r="Q28" s="423"/>
    </row>
    <row r="29" spans="2:17" ht="16.5" customHeight="1" x14ac:dyDescent="0.25">
      <c r="B29" s="440"/>
      <c r="C29" s="433"/>
      <c r="D29" s="437"/>
      <c r="E29" s="456"/>
      <c r="F29" s="458"/>
      <c r="G29" s="255"/>
      <c r="H29" s="255" t="s">
        <v>390</v>
      </c>
      <c r="I29" s="422"/>
      <c r="J29" s="255"/>
      <c r="K29" s="255"/>
      <c r="L29" s="255" t="s">
        <v>396</v>
      </c>
      <c r="M29" s="422"/>
      <c r="N29" s="423"/>
      <c r="O29" s="423"/>
      <c r="P29" s="423"/>
      <c r="Q29" s="423"/>
    </row>
    <row r="30" spans="2:17" ht="16.5" customHeight="1" x14ac:dyDescent="0.25">
      <c r="B30" s="440"/>
      <c r="C30" s="433"/>
      <c r="D30" s="437"/>
      <c r="E30" s="456"/>
      <c r="F30" s="458">
        <v>5</v>
      </c>
      <c r="G30" s="255" t="s">
        <v>378</v>
      </c>
      <c r="H30" s="255" t="s">
        <v>391</v>
      </c>
      <c r="I30" s="422"/>
      <c r="J30" s="255"/>
      <c r="K30" s="255"/>
      <c r="L30" s="255" t="s">
        <v>397</v>
      </c>
      <c r="M30" s="422"/>
      <c r="N30" s="423"/>
      <c r="O30" s="423"/>
      <c r="P30" s="423"/>
      <c r="Q30" s="423"/>
    </row>
    <row r="31" spans="2:17" ht="16.5" customHeight="1" x14ac:dyDescent="0.25">
      <c r="B31" s="441"/>
      <c r="C31" s="435"/>
      <c r="D31" s="438"/>
      <c r="E31" s="457"/>
      <c r="F31" s="458"/>
      <c r="G31" s="255"/>
      <c r="H31" s="255" t="s">
        <v>392</v>
      </c>
      <c r="I31" s="422"/>
      <c r="J31" s="255"/>
      <c r="K31" s="255"/>
      <c r="L31" s="255" t="s">
        <v>398</v>
      </c>
      <c r="M31" s="422"/>
      <c r="N31" s="423"/>
      <c r="O31" s="423"/>
      <c r="P31" s="423"/>
      <c r="Q31" s="423"/>
    </row>
    <row r="32" spans="2:17" ht="37.5" customHeight="1" x14ac:dyDescent="0.25">
      <c r="B32" s="439" t="str">
        <f>'2 - CONTEXTO'!E36</f>
        <v>Inteligencia de la información.</v>
      </c>
      <c r="C32" s="431"/>
      <c r="D32" s="436" t="s">
        <v>313</v>
      </c>
      <c r="E32" s="436" t="str">
        <f>'2 - CONTEXTO'!K36</f>
        <v>1. Dirección de Gestión del Ordenamiento Social de la Propiedad.
2. Oficina de Planeación.</v>
      </c>
      <c r="F32" s="426">
        <v>1</v>
      </c>
      <c r="G32" s="255" t="s">
        <v>421</v>
      </c>
      <c r="H32" s="255" t="s">
        <v>422</v>
      </c>
      <c r="I32" s="422"/>
      <c r="J32" s="255" t="s">
        <v>423</v>
      </c>
      <c r="K32" s="255"/>
      <c r="L32" s="255" t="s">
        <v>424</v>
      </c>
      <c r="M32" s="422"/>
      <c r="N32" s="423" t="s">
        <v>128</v>
      </c>
      <c r="O32" s="423" t="s">
        <v>128</v>
      </c>
      <c r="P32" s="423" t="s">
        <v>128</v>
      </c>
      <c r="Q32" s="423" t="s">
        <v>128</v>
      </c>
    </row>
    <row r="33" spans="2:17" ht="16.5" customHeight="1" x14ac:dyDescent="0.25">
      <c r="B33" s="440"/>
      <c r="C33" s="433"/>
      <c r="D33" s="437"/>
      <c r="E33" s="437"/>
      <c r="F33" s="427"/>
      <c r="G33" s="255"/>
      <c r="H33" s="255" t="s">
        <v>385</v>
      </c>
      <c r="I33" s="422"/>
      <c r="J33" s="255"/>
      <c r="K33" s="255"/>
      <c r="L33" s="255" t="s">
        <v>387</v>
      </c>
      <c r="M33" s="422"/>
      <c r="N33" s="423"/>
      <c r="O33" s="423"/>
      <c r="P33" s="423"/>
      <c r="Q33" s="423"/>
    </row>
    <row r="34" spans="2:17" ht="27.75" customHeight="1" x14ac:dyDescent="0.25">
      <c r="B34" s="440"/>
      <c r="C34" s="433"/>
      <c r="D34" s="437"/>
      <c r="E34" s="437"/>
      <c r="F34" s="426">
        <v>2</v>
      </c>
      <c r="G34" s="255" t="s">
        <v>439</v>
      </c>
      <c r="H34" s="255" t="s">
        <v>440</v>
      </c>
      <c r="I34" s="422"/>
      <c r="J34" s="255" t="s">
        <v>441</v>
      </c>
      <c r="K34" s="255"/>
      <c r="L34" s="255" t="s">
        <v>442</v>
      </c>
      <c r="M34" s="422"/>
      <c r="N34" s="423" t="s">
        <v>128</v>
      </c>
      <c r="O34" s="423" t="s">
        <v>128</v>
      </c>
      <c r="P34" s="423" t="s">
        <v>128</v>
      </c>
      <c r="Q34" s="423" t="s">
        <v>128</v>
      </c>
    </row>
    <row r="35" spans="2:17" ht="31.5" customHeight="1" x14ac:dyDescent="0.25">
      <c r="B35" s="440"/>
      <c r="C35" s="433"/>
      <c r="D35" s="437"/>
      <c r="E35" s="437"/>
      <c r="F35" s="427"/>
      <c r="G35" s="255"/>
      <c r="H35" s="255" t="s">
        <v>443</v>
      </c>
      <c r="I35" s="422"/>
      <c r="J35" s="255"/>
      <c r="K35" s="255"/>
      <c r="L35" s="255" t="s">
        <v>444</v>
      </c>
      <c r="M35" s="422"/>
      <c r="N35" s="423"/>
      <c r="O35" s="423"/>
      <c r="P35" s="423"/>
      <c r="Q35" s="423"/>
    </row>
    <row r="36" spans="2:17" ht="16.5" customHeight="1" x14ac:dyDescent="0.25">
      <c r="B36" s="440"/>
      <c r="C36" s="433"/>
      <c r="D36" s="437"/>
      <c r="E36" s="437"/>
      <c r="F36" s="426">
        <v>3</v>
      </c>
      <c r="G36" s="255" t="s">
        <v>376</v>
      </c>
      <c r="H36" s="255" t="s">
        <v>381</v>
      </c>
      <c r="I36" s="422"/>
      <c r="J36" s="255"/>
      <c r="K36" s="255"/>
      <c r="L36" s="255" t="s">
        <v>393</v>
      </c>
      <c r="M36" s="422"/>
      <c r="N36" s="423"/>
      <c r="O36" s="423"/>
      <c r="P36" s="423"/>
      <c r="Q36" s="423"/>
    </row>
    <row r="37" spans="2:17" ht="16.5" customHeight="1" x14ac:dyDescent="0.25">
      <c r="B37" s="440"/>
      <c r="C37" s="433"/>
      <c r="D37" s="437"/>
      <c r="E37" s="437"/>
      <c r="F37" s="427"/>
      <c r="G37" s="255"/>
      <c r="H37" s="255" t="s">
        <v>388</v>
      </c>
      <c r="I37" s="422"/>
      <c r="J37" s="255"/>
      <c r="K37" s="255"/>
      <c r="L37" s="255" t="s">
        <v>394</v>
      </c>
      <c r="M37" s="422"/>
      <c r="N37" s="423"/>
      <c r="O37" s="423"/>
      <c r="P37" s="423"/>
      <c r="Q37" s="423"/>
    </row>
    <row r="38" spans="2:17" ht="16.5" customHeight="1" x14ac:dyDescent="0.25">
      <c r="B38" s="440"/>
      <c r="C38" s="433"/>
      <c r="D38" s="437"/>
      <c r="E38" s="437"/>
      <c r="F38" s="426">
        <v>4</v>
      </c>
      <c r="G38" s="255" t="s">
        <v>377</v>
      </c>
      <c r="H38" s="255" t="s">
        <v>389</v>
      </c>
      <c r="I38" s="422"/>
      <c r="J38" s="255"/>
      <c r="K38" s="255"/>
      <c r="L38" s="255" t="s">
        <v>395</v>
      </c>
      <c r="M38" s="422"/>
      <c r="N38" s="423"/>
      <c r="O38" s="423"/>
      <c r="P38" s="423"/>
      <c r="Q38" s="423"/>
    </row>
    <row r="39" spans="2:17" ht="16.5" customHeight="1" x14ac:dyDescent="0.25">
      <c r="B39" s="440"/>
      <c r="C39" s="433"/>
      <c r="D39" s="437"/>
      <c r="E39" s="437"/>
      <c r="F39" s="427"/>
      <c r="G39" s="255"/>
      <c r="H39" s="255" t="s">
        <v>390</v>
      </c>
      <c r="I39" s="422"/>
      <c r="J39" s="255"/>
      <c r="K39" s="255"/>
      <c r="L39" s="255" t="s">
        <v>396</v>
      </c>
      <c r="M39" s="422"/>
      <c r="N39" s="423"/>
      <c r="O39" s="423"/>
      <c r="P39" s="423"/>
      <c r="Q39" s="423"/>
    </row>
    <row r="40" spans="2:17" ht="16.5" customHeight="1" x14ac:dyDescent="0.25">
      <c r="B40" s="440"/>
      <c r="C40" s="433"/>
      <c r="D40" s="437"/>
      <c r="E40" s="437"/>
      <c r="F40" s="426">
        <v>5</v>
      </c>
      <c r="G40" s="255" t="s">
        <v>378</v>
      </c>
      <c r="H40" s="255" t="s">
        <v>391</v>
      </c>
      <c r="I40" s="422"/>
      <c r="J40" s="255"/>
      <c r="K40" s="255"/>
      <c r="L40" s="255" t="s">
        <v>397</v>
      </c>
      <c r="M40" s="422"/>
      <c r="N40" s="423"/>
      <c r="O40" s="423"/>
      <c r="P40" s="423"/>
      <c r="Q40" s="423"/>
    </row>
    <row r="41" spans="2:17" ht="16.5" customHeight="1" x14ac:dyDescent="0.25">
      <c r="B41" s="441"/>
      <c r="C41" s="435"/>
      <c r="D41" s="438"/>
      <c r="E41" s="438"/>
      <c r="F41" s="427"/>
      <c r="G41" s="255"/>
      <c r="H41" s="255" t="s">
        <v>392</v>
      </c>
      <c r="I41" s="422"/>
      <c r="J41" s="255"/>
      <c r="K41" s="255"/>
      <c r="L41" s="255" t="s">
        <v>398</v>
      </c>
      <c r="M41" s="422"/>
      <c r="N41" s="423"/>
      <c r="O41" s="423"/>
      <c r="P41" s="423"/>
      <c r="Q41" s="423"/>
    </row>
    <row r="42" spans="2:17" ht="29.25" customHeight="1" x14ac:dyDescent="0.25">
      <c r="B42" s="439" t="str">
        <f>'2 - CONTEXTO'!E37</f>
        <v>Gestión del Modelo de Atención.</v>
      </c>
      <c r="C42" s="431"/>
      <c r="D42" s="436" t="s">
        <v>315</v>
      </c>
      <c r="E42" s="436" t="str">
        <f>'2 - CONTEXTO'!K37</f>
        <v>1. Secretaría General.
2. Dirección de Gestión del Ordenamiento social de la Propiedad.
3. Dirección Acceso a Tierras.
4. Dirección Gestión Jurídica de Tierras.
5. Dirección Asuntos Étnicos.</v>
      </c>
      <c r="F42" s="426">
        <v>1</v>
      </c>
      <c r="G42" s="255" t="s">
        <v>506</v>
      </c>
      <c r="H42" s="255" t="s">
        <v>507</v>
      </c>
      <c r="I42" s="422"/>
      <c r="J42" s="255" t="s">
        <v>508</v>
      </c>
      <c r="K42" s="255"/>
      <c r="L42" s="255" t="s">
        <v>509</v>
      </c>
      <c r="M42" s="422"/>
      <c r="N42" s="423" t="s">
        <v>128</v>
      </c>
      <c r="O42" s="423" t="s">
        <v>128</v>
      </c>
      <c r="P42" s="423" t="s">
        <v>128</v>
      </c>
      <c r="Q42" s="423" t="s">
        <v>128</v>
      </c>
    </row>
    <row r="43" spans="2:17" ht="16.5" customHeight="1" x14ac:dyDescent="0.25">
      <c r="B43" s="440"/>
      <c r="C43" s="433"/>
      <c r="D43" s="437"/>
      <c r="E43" s="437"/>
      <c r="F43" s="427"/>
      <c r="G43" s="255"/>
      <c r="H43" s="255" t="s">
        <v>510</v>
      </c>
      <c r="I43" s="422"/>
      <c r="J43" s="255"/>
      <c r="K43" s="255"/>
      <c r="L43" s="255" t="s">
        <v>511</v>
      </c>
      <c r="M43" s="422"/>
      <c r="N43" s="423"/>
      <c r="O43" s="423"/>
      <c r="P43" s="423"/>
      <c r="Q43" s="423"/>
    </row>
    <row r="44" spans="2:17" ht="31.5" customHeight="1" x14ac:dyDescent="0.25">
      <c r="B44" s="440"/>
      <c r="C44" s="433"/>
      <c r="D44" s="437"/>
      <c r="E44" s="437"/>
      <c r="F44" s="426">
        <v>2</v>
      </c>
      <c r="G44" s="255" t="s">
        <v>512</v>
      </c>
      <c r="H44" s="255" t="s">
        <v>513</v>
      </c>
      <c r="I44" s="422"/>
      <c r="J44" s="255" t="s">
        <v>514</v>
      </c>
      <c r="K44" s="255"/>
      <c r="L44" s="255" t="s">
        <v>509</v>
      </c>
      <c r="M44" s="422"/>
      <c r="N44" s="423" t="s">
        <v>128</v>
      </c>
      <c r="O44" s="423" t="s">
        <v>128</v>
      </c>
      <c r="P44" s="423" t="s">
        <v>128</v>
      </c>
      <c r="Q44" s="423" t="s">
        <v>128</v>
      </c>
    </row>
    <row r="45" spans="2:17" ht="16.5" customHeight="1" x14ac:dyDescent="0.25">
      <c r="B45" s="440"/>
      <c r="C45" s="433"/>
      <c r="D45" s="437"/>
      <c r="E45" s="437"/>
      <c r="F45" s="427"/>
      <c r="G45" s="255"/>
      <c r="H45" s="255" t="s">
        <v>515</v>
      </c>
      <c r="I45" s="422"/>
      <c r="J45" s="255"/>
      <c r="K45" s="255"/>
      <c r="L45" s="255" t="s">
        <v>516</v>
      </c>
      <c r="M45" s="422"/>
      <c r="N45" s="423"/>
      <c r="O45" s="423"/>
      <c r="P45" s="423"/>
      <c r="Q45" s="423"/>
    </row>
    <row r="46" spans="2:17" ht="16.5" customHeight="1" x14ac:dyDescent="0.25">
      <c r="B46" s="440"/>
      <c r="C46" s="433"/>
      <c r="D46" s="437"/>
      <c r="E46" s="437"/>
      <c r="F46" s="426">
        <v>3</v>
      </c>
      <c r="G46" s="255" t="s">
        <v>376</v>
      </c>
      <c r="H46" s="255" t="s">
        <v>381</v>
      </c>
      <c r="I46" s="422"/>
      <c r="J46" s="255"/>
      <c r="K46" s="255"/>
      <c r="L46" s="255" t="s">
        <v>393</v>
      </c>
      <c r="M46" s="422"/>
      <c r="N46" s="423"/>
      <c r="O46" s="423"/>
      <c r="P46" s="423"/>
      <c r="Q46" s="423"/>
    </row>
    <row r="47" spans="2:17" ht="16.5" customHeight="1" x14ac:dyDescent="0.25">
      <c r="B47" s="440"/>
      <c r="C47" s="433"/>
      <c r="D47" s="437"/>
      <c r="E47" s="437"/>
      <c r="F47" s="427"/>
      <c r="G47" s="255"/>
      <c r="H47" s="255" t="s">
        <v>388</v>
      </c>
      <c r="I47" s="422"/>
      <c r="J47" s="255"/>
      <c r="K47" s="255"/>
      <c r="L47" s="255" t="s">
        <v>394</v>
      </c>
      <c r="M47" s="422"/>
      <c r="N47" s="423"/>
      <c r="O47" s="423"/>
      <c r="P47" s="423"/>
      <c r="Q47" s="423"/>
    </row>
    <row r="48" spans="2:17" ht="16.5" customHeight="1" x14ac:dyDescent="0.25">
      <c r="B48" s="440"/>
      <c r="C48" s="433"/>
      <c r="D48" s="437"/>
      <c r="E48" s="437"/>
      <c r="F48" s="426">
        <v>4</v>
      </c>
      <c r="G48" s="255" t="s">
        <v>377</v>
      </c>
      <c r="H48" s="255" t="s">
        <v>389</v>
      </c>
      <c r="I48" s="422"/>
      <c r="J48" s="255"/>
      <c r="K48" s="255"/>
      <c r="L48" s="255" t="s">
        <v>395</v>
      </c>
      <c r="M48" s="422"/>
      <c r="N48" s="423"/>
      <c r="O48" s="423"/>
      <c r="P48" s="423"/>
      <c r="Q48" s="423"/>
    </row>
    <row r="49" spans="2:17" ht="16.5" customHeight="1" x14ac:dyDescent="0.25">
      <c r="B49" s="440"/>
      <c r="C49" s="433"/>
      <c r="D49" s="437"/>
      <c r="E49" s="437"/>
      <c r="F49" s="427"/>
      <c r="G49" s="255"/>
      <c r="H49" s="255" t="s">
        <v>390</v>
      </c>
      <c r="I49" s="422"/>
      <c r="J49" s="255"/>
      <c r="K49" s="255"/>
      <c r="L49" s="255" t="s">
        <v>396</v>
      </c>
      <c r="M49" s="422"/>
      <c r="N49" s="423"/>
      <c r="O49" s="423"/>
      <c r="P49" s="423"/>
      <c r="Q49" s="423"/>
    </row>
    <row r="50" spans="2:17" ht="16.5" customHeight="1" x14ac:dyDescent="0.25">
      <c r="B50" s="440"/>
      <c r="C50" s="433"/>
      <c r="D50" s="437"/>
      <c r="E50" s="437"/>
      <c r="F50" s="426">
        <v>5</v>
      </c>
      <c r="G50" s="255" t="s">
        <v>378</v>
      </c>
      <c r="H50" s="255" t="s">
        <v>391</v>
      </c>
      <c r="I50" s="422"/>
      <c r="J50" s="255"/>
      <c r="K50" s="255"/>
      <c r="L50" s="255" t="s">
        <v>397</v>
      </c>
      <c r="M50" s="422"/>
      <c r="N50" s="423"/>
      <c r="O50" s="423"/>
      <c r="P50" s="423"/>
      <c r="Q50" s="423"/>
    </row>
    <row r="51" spans="2:17" ht="16.5" customHeight="1" x14ac:dyDescent="0.25">
      <c r="B51" s="441"/>
      <c r="C51" s="435"/>
      <c r="D51" s="438"/>
      <c r="E51" s="438"/>
      <c r="F51" s="427"/>
      <c r="G51" s="255"/>
      <c r="H51" s="255" t="s">
        <v>392</v>
      </c>
      <c r="I51" s="422"/>
      <c r="J51" s="255"/>
      <c r="K51" s="255"/>
      <c r="L51" s="255" t="s">
        <v>398</v>
      </c>
      <c r="M51" s="422"/>
      <c r="N51" s="423"/>
      <c r="O51" s="423"/>
      <c r="P51" s="423"/>
      <c r="Q51" s="423"/>
    </row>
    <row r="52" spans="2:17" ht="25.5" customHeight="1" x14ac:dyDescent="0.25">
      <c r="B52" s="439" t="str">
        <f>'2 - CONTEXTO'!E38</f>
        <v>Planificación del Ordenamiento Social de la Propiedad</v>
      </c>
      <c r="C52" s="431"/>
      <c r="D52" s="436" t="s">
        <v>319</v>
      </c>
      <c r="E52" s="436"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F52" s="426">
        <v>1</v>
      </c>
      <c r="G52" s="255" t="s">
        <v>445</v>
      </c>
      <c r="H52" s="255" t="s">
        <v>446</v>
      </c>
      <c r="I52" s="422"/>
      <c r="J52" s="255" t="s">
        <v>447</v>
      </c>
      <c r="K52" s="255"/>
      <c r="L52" s="255" t="s">
        <v>448</v>
      </c>
      <c r="M52" s="422"/>
      <c r="N52" s="423" t="s">
        <v>128</v>
      </c>
      <c r="O52" s="423" t="s">
        <v>128</v>
      </c>
      <c r="P52" s="423" t="s">
        <v>128</v>
      </c>
      <c r="Q52" s="423" t="s">
        <v>128</v>
      </c>
    </row>
    <row r="53" spans="2:17" ht="32.25" customHeight="1" x14ac:dyDescent="0.25">
      <c r="B53" s="440"/>
      <c r="C53" s="433"/>
      <c r="D53" s="437"/>
      <c r="E53" s="437"/>
      <c r="F53" s="427"/>
      <c r="G53" s="255"/>
      <c r="H53" s="255" t="s">
        <v>449</v>
      </c>
      <c r="I53" s="422"/>
      <c r="J53" s="255"/>
      <c r="K53" s="255"/>
      <c r="L53" s="255" t="s">
        <v>450</v>
      </c>
      <c r="M53" s="422"/>
      <c r="N53" s="423"/>
      <c r="O53" s="423"/>
      <c r="P53" s="423"/>
      <c r="Q53" s="423"/>
    </row>
    <row r="54" spans="2:17" ht="31.5" customHeight="1" x14ac:dyDescent="0.25">
      <c r="B54" s="440"/>
      <c r="C54" s="433"/>
      <c r="D54" s="437"/>
      <c r="E54" s="437"/>
      <c r="F54" s="426">
        <v>2</v>
      </c>
      <c r="G54" s="255" t="s">
        <v>451</v>
      </c>
      <c r="H54" s="255" t="s">
        <v>452</v>
      </c>
      <c r="I54" s="422"/>
      <c r="J54" s="255" t="s">
        <v>453</v>
      </c>
      <c r="K54" s="255"/>
      <c r="L54" s="255" t="s">
        <v>454</v>
      </c>
      <c r="M54" s="422"/>
      <c r="N54" s="423" t="s">
        <v>128</v>
      </c>
      <c r="O54" s="423" t="s">
        <v>128</v>
      </c>
      <c r="P54" s="423" t="s">
        <v>128</v>
      </c>
      <c r="Q54" s="423" t="s">
        <v>128</v>
      </c>
    </row>
    <row r="55" spans="2:17" ht="25.5" customHeight="1" x14ac:dyDescent="0.25">
      <c r="B55" s="440"/>
      <c r="C55" s="433"/>
      <c r="D55" s="437"/>
      <c r="E55" s="437"/>
      <c r="F55" s="427"/>
      <c r="G55" s="255"/>
      <c r="H55" s="255" t="s">
        <v>384</v>
      </c>
      <c r="I55" s="422"/>
      <c r="J55" s="255"/>
      <c r="K55" s="255"/>
      <c r="L55" s="255" t="s">
        <v>455</v>
      </c>
      <c r="M55" s="422"/>
      <c r="N55" s="423"/>
      <c r="O55" s="423"/>
      <c r="P55" s="423"/>
      <c r="Q55" s="423"/>
    </row>
    <row r="56" spans="2:17" ht="30" customHeight="1" x14ac:dyDescent="0.25">
      <c r="B56" s="440"/>
      <c r="C56" s="433"/>
      <c r="D56" s="437"/>
      <c r="E56" s="437"/>
      <c r="F56" s="426">
        <v>3</v>
      </c>
      <c r="G56" s="255" t="s">
        <v>456</v>
      </c>
      <c r="H56" s="255" t="s">
        <v>457</v>
      </c>
      <c r="I56" s="422"/>
      <c r="J56" s="255" t="s">
        <v>458</v>
      </c>
      <c r="K56" s="255"/>
      <c r="L56" s="255" t="s">
        <v>459</v>
      </c>
      <c r="M56" s="422"/>
      <c r="N56" s="423" t="s">
        <v>128</v>
      </c>
      <c r="O56" s="423" t="s">
        <v>128</v>
      </c>
      <c r="P56" s="423" t="s">
        <v>128</v>
      </c>
      <c r="Q56" s="423" t="s">
        <v>128</v>
      </c>
    </row>
    <row r="57" spans="2:17" ht="16.5" customHeight="1" x14ac:dyDescent="0.25">
      <c r="B57" s="440"/>
      <c r="C57" s="433"/>
      <c r="D57" s="437"/>
      <c r="E57" s="437"/>
      <c r="F57" s="427"/>
      <c r="G57" s="255"/>
      <c r="H57" s="255" t="s">
        <v>388</v>
      </c>
      <c r="I57" s="422"/>
      <c r="J57" s="255"/>
      <c r="K57" s="255"/>
      <c r="L57" s="255" t="s">
        <v>460</v>
      </c>
      <c r="M57" s="422"/>
      <c r="N57" s="423"/>
      <c r="O57" s="423"/>
      <c r="P57" s="423"/>
      <c r="Q57" s="423"/>
    </row>
    <row r="58" spans="2:17" ht="37.5" customHeight="1" x14ac:dyDescent="0.25">
      <c r="B58" s="440"/>
      <c r="C58" s="433"/>
      <c r="D58" s="437"/>
      <c r="E58" s="437"/>
      <c r="F58" s="426">
        <v>4</v>
      </c>
      <c r="G58" s="255" t="s">
        <v>640</v>
      </c>
      <c r="H58" s="255" t="s">
        <v>641</v>
      </c>
      <c r="I58" s="422"/>
      <c r="J58" s="255" t="s">
        <v>642</v>
      </c>
      <c r="K58" s="255"/>
      <c r="L58" s="255" t="s">
        <v>643</v>
      </c>
      <c r="M58" s="422"/>
      <c r="N58" s="423" t="s">
        <v>128</v>
      </c>
      <c r="O58" s="423" t="s">
        <v>128</v>
      </c>
      <c r="P58" s="423" t="s">
        <v>128</v>
      </c>
      <c r="Q58" s="423" t="s">
        <v>128</v>
      </c>
    </row>
    <row r="59" spans="2:17" ht="20.25" customHeight="1" x14ac:dyDescent="0.25">
      <c r="B59" s="440"/>
      <c r="C59" s="433"/>
      <c r="D59" s="437"/>
      <c r="E59" s="437"/>
      <c r="F59" s="427"/>
      <c r="G59" s="255"/>
      <c r="H59" s="255" t="s">
        <v>644</v>
      </c>
      <c r="I59" s="422"/>
      <c r="J59" s="255"/>
      <c r="K59" s="255"/>
      <c r="L59" s="255" t="s">
        <v>387</v>
      </c>
      <c r="M59" s="422"/>
      <c r="N59" s="423"/>
      <c r="O59" s="423"/>
      <c r="P59" s="423"/>
      <c r="Q59" s="423"/>
    </row>
    <row r="60" spans="2:17" ht="16.5" customHeight="1" x14ac:dyDescent="0.25">
      <c r="B60" s="440"/>
      <c r="C60" s="433"/>
      <c r="D60" s="437"/>
      <c r="E60" s="437"/>
      <c r="F60" s="426">
        <v>5</v>
      </c>
      <c r="G60" s="255" t="s">
        <v>378</v>
      </c>
      <c r="H60" s="255" t="s">
        <v>391</v>
      </c>
      <c r="I60" s="422"/>
      <c r="J60" s="255"/>
      <c r="K60" s="255"/>
      <c r="L60" s="255" t="s">
        <v>397</v>
      </c>
      <c r="M60" s="422"/>
      <c r="N60" s="423"/>
      <c r="O60" s="423"/>
      <c r="P60" s="423"/>
      <c r="Q60" s="423"/>
    </row>
    <row r="61" spans="2:17" ht="16.5" customHeight="1" x14ac:dyDescent="0.25">
      <c r="B61" s="441"/>
      <c r="C61" s="435"/>
      <c r="D61" s="438"/>
      <c r="E61" s="438"/>
      <c r="F61" s="427"/>
      <c r="G61" s="255"/>
      <c r="H61" s="255" t="s">
        <v>392</v>
      </c>
      <c r="I61" s="422"/>
      <c r="J61" s="255"/>
      <c r="K61" s="255"/>
      <c r="L61" s="255" t="s">
        <v>398</v>
      </c>
      <c r="M61" s="422"/>
      <c r="N61" s="423"/>
      <c r="O61" s="423"/>
      <c r="P61" s="423"/>
      <c r="Q61" s="423"/>
    </row>
    <row r="62" spans="2:17" ht="46.5" customHeight="1" x14ac:dyDescent="0.25">
      <c r="B62" s="439" t="str">
        <f>'2 - CONTEXTO'!E39</f>
        <v>Seguridad Jurídica sobre la Titularidad de la Tierra y los Territorios</v>
      </c>
      <c r="C62" s="431"/>
      <c r="D62" s="436" t="s">
        <v>322</v>
      </c>
      <c r="E62" s="436" t="str">
        <f>'2 - CONTEXTO'!K39</f>
        <v>1. Dirección de Gestión Jurídica de Tierras.
2. Subdirección de procesos Agrarios y Gestión Jurídica.
3. Subdirección de seguridad Jurídica.
4. Dirección Asuntos Étnicos.
5. Subdirección Asuntos Étnicos.</v>
      </c>
      <c r="F62" s="426">
        <v>1</v>
      </c>
      <c r="G62" s="255" t="s">
        <v>648</v>
      </c>
      <c r="H62" s="255" t="s">
        <v>649</v>
      </c>
      <c r="I62" s="422"/>
      <c r="J62" s="255" t="s">
        <v>650</v>
      </c>
      <c r="K62" s="255"/>
      <c r="L62" s="255" t="s">
        <v>651</v>
      </c>
      <c r="M62" s="422"/>
      <c r="N62" s="423" t="s">
        <v>128</v>
      </c>
      <c r="O62" s="423" t="s">
        <v>128</v>
      </c>
      <c r="P62" s="423" t="s">
        <v>128</v>
      </c>
      <c r="Q62" s="423" t="s">
        <v>128</v>
      </c>
    </row>
    <row r="63" spans="2:17" ht="16.5" customHeight="1" x14ac:dyDescent="0.25">
      <c r="B63" s="440"/>
      <c r="C63" s="433"/>
      <c r="D63" s="437"/>
      <c r="E63" s="437"/>
      <c r="F63" s="427"/>
      <c r="G63" s="255"/>
      <c r="H63" s="255" t="s">
        <v>385</v>
      </c>
      <c r="I63" s="422"/>
      <c r="J63" s="255"/>
      <c r="K63" s="255"/>
      <c r="L63" s="255" t="s">
        <v>454</v>
      </c>
      <c r="M63" s="422"/>
      <c r="N63" s="423"/>
      <c r="O63" s="423"/>
      <c r="P63" s="423"/>
      <c r="Q63" s="423"/>
    </row>
    <row r="64" spans="2:17" ht="46.5" customHeight="1" x14ac:dyDescent="0.25">
      <c r="B64" s="440"/>
      <c r="C64" s="433"/>
      <c r="D64" s="437"/>
      <c r="E64" s="437"/>
      <c r="F64" s="426">
        <v>2</v>
      </c>
      <c r="G64" s="255" t="s">
        <v>645</v>
      </c>
      <c r="H64" s="255" t="s">
        <v>646</v>
      </c>
      <c r="I64" s="422"/>
      <c r="J64" s="255" t="s">
        <v>1141</v>
      </c>
      <c r="K64" s="255"/>
      <c r="L64" s="255" t="s">
        <v>643</v>
      </c>
      <c r="M64" s="422"/>
      <c r="N64" s="423" t="s">
        <v>128</v>
      </c>
      <c r="O64" s="423" t="s">
        <v>128</v>
      </c>
      <c r="P64" s="423" t="s">
        <v>128</v>
      </c>
      <c r="Q64" s="423" t="s">
        <v>128</v>
      </c>
    </row>
    <row r="65" spans="2:17" ht="44.25" customHeight="1" x14ac:dyDescent="0.25">
      <c r="B65" s="440"/>
      <c r="C65" s="433"/>
      <c r="D65" s="437"/>
      <c r="E65" s="437"/>
      <c r="F65" s="427"/>
      <c r="G65" s="255"/>
      <c r="H65" s="255" t="s">
        <v>647</v>
      </c>
      <c r="I65" s="422"/>
      <c r="J65" s="255"/>
      <c r="K65" s="255"/>
      <c r="L65" s="255" t="s">
        <v>387</v>
      </c>
      <c r="M65" s="422"/>
      <c r="N65" s="423"/>
      <c r="O65" s="423"/>
      <c r="P65" s="423"/>
      <c r="Q65" s="423"/>
    </row>
    <row r="66" spans="2:17" ht="16.5" customHeight="1" x14ac:dyDescent="0.25">
      <c r="B66" s="440"/>
      <c r="C66" s="433"/>
      <c r="D66" s="437"/>
      <c r="E66" s="437"/>
      <c r="F66" s="426">
        <v>3</v>
      </c>
      <c r="G66" s="255" t="s">
        <v>376</v>
      </c>
      <c r="H66" s="255" t="s">
        <v>381</v>
      </c>
      <c r="I66" s="422"/>
      <c r="J66" s="255"/>
      <c r="K66" s="255"/>
      <c r="L66" s="255" t="s">
        <v>393</v>
      </c>
      <c r="M66" s="422"/>
      <c r="N66" s="423"/>
      <c r="O66" s="423"/>
      <c r="P66" s="423"/>
      <c r="Q66" s="423"/>
    </row>
    <row r="67" spans="2:17" ht="16.5" customHeight="1" x14ac:dyDescent="0.25">
      <c r="B67" s="440"/>
      <c r="C67" s="433"/>
      <c r="D67" s="437"/>
      <c r="E67" s="437"/>
      <c r="F67" s="427"/>
      <c r="G67" s="255"/>
      <c r="H67" s="255" t="s">
        <v>388</v>
      </c>
      <c r="I67" s="422"/>
      <c r="J67" s="255"/>
      <c r="K67" s="255"/>
      <c r="L67" s="255" t="s">
        <v>394</v>
      </c>
      <c r="M67" s="422"/>
      <c r="N67" s="423"/>
      <c r="O67" s="423"/>
      <c r="P67" s="423"/>
      <c r="Q67" s="423"/>
    </row>
    <row r="68" spans="2:17" ht="16.5" customHeight="1" x14ac:dyDescent="0.25">
      <c r="B68" s="440"/>
      <c r="C68" s="433"/>
      <c r="D68" s="437"/>
      <c r="E68" s="437"/>
      <c r="F68" s="426">
        <v>4</v>
      </c>
      <c r="G68" s="255" t="s">
        <v>377</v>
      </c>
      <c r="H68" s="255" t="s">
        <v>389</v>
      </c>
      <c r="I68" s="422"/>
      <c r="J68" s="255"/>
      <c r="K68" s="255"/>
      <c r="L68" s="255" t="s">
        <v>395</v>
      </c>
      <c r="M68" s="422"/>
      <c r="N68" s="423"/>
      <c r="O68" s="423"/>
      <c r="P68" s="423"/>
      <c r="Q68" s="423"/>
    </row>
    <row r="69" spans="2:17" ht="16.5" customHeight="1" x14ac:dyDescent="0.25">
      <c r="B69" s="440"/>
      <c r="C69" s="433"/>
      <c r="D69" s="437"/>
      <c r="E69" s="437"/>
      <c r="F69" s="427"/>
      <c r="G69" s="255"/>
      <c r="H69" s="255" t="s">
        <v>390</v>
      </c>
      <c r="I69" s="422"/>
      <c r="J69" s="255"/>
      <c r="K69" s="255"/>
      <c r="L69" s="255" t="s">
        <v>396</v>
      </c>
      <c r="M69" s="422"/>
      <c r="N69" s="423"/>
      <c r="O69" s="423"/>
      <c r="P69" s="423"/>
      <c r="Q69" s="423"/>
    </row>
    <row r="70" spans="2:17" ht="16.5" customHeight="1" x14ac:dyDescent="0.25">
      <c r="B70" s="440"/>
      <c r="C70" s="433"/>
      <c r="D70" s="437"/>
      <c r="E70" s="437"/>
      <c r="F70" s="426">
        <v>5</v>
      </c>
      <c r="G70" s="255" t="s">
        <v>378</v>
      </c>
      <c r="H70" s="255" t="s">
        <v>391</v>
      </c>
      <c r="I70" s="422"/>
      <c r="J70" s="255"/>
      <c r="K70" s="255"/>
      <c r="L70" s="255" t="s">
        <v>397</v>
      </c>
      <c r="M70" s="422"/>
      <c r="N70" s="423"/>
      <c r="O70" s="423"/>
      <c r="P70" s="423"/>
      <c r="Q70" s="423"/>
    </row>
    <row r="71" spans="2:17" ht="16.5" customHeight="1" x14ac:dyDescent="0.25">
      <c r="B71" s="441"/>
      <c r="C71" s="435"/>
      <c r="D71" s="438"/>
      <c r="E71" s="438"/>
      <c r="F71" s="427"/>
      <c r="G71" s="255"/>
      <c r="H71" s="255" t="s">
        <v>392</v>
      </c>
      <c r="I71" s="422"/>
      <c r="J71" s="255"/>
      <c r="K71" s="255"/>
      <c r="L71" s="255" t="s">
        <v>398</v>
      </c>
      <c r="M71" s="422"/>
      <c r="N71" s="423"/>
      <c r="O71" s="423"/>
      <c r="P71" s="423"/>
      <c r="Q71" s="423"/>
    </row>
    <row r="72" spans="2:17" ht="60.75" customHeight="1" x14ac:dyDescent="0.25">
      <c r="B72" s="439" t="str">
        <f>'2 - CONTEXTO'!E40</f>
        <v>Acceso a la Propiedad de la Tierra y los Territorios</v>
      </c>
      <c r="C72" s="431"/>
      <c r="D72" s="436" t="s">
        <v>326</v>
      </c>
      <c r="E72" s="436"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F72" s="426">
        <v>1</v>
      </c>
      <c r="G72" s="443" t="s">
        <v>666</v>
      </c>
      <c r="H72" s="443" t="s">
        <v>667</v>
      </c>
      <c r="I72" s="444"/>
      <c r="J72" s="451" t="s">
        <v>668</v>
      </c>
      <c r="K72" s="452"/>
      <c r="L72" s="443" t="s">
        <v>669</v>
      </c>
      <c r="M72" s="444"/>
      <c r="N72" s="442" t="s">
        <v>128</v>
      </c>
      <c r="O72" s="442" t="s">
        <v>128</v>
      </c>
      <c r="P72" s="442" t="s">
        <v>128</v>
      </c>
      <c r="Q72" s="442" t="s">
        <v>128</v>
      </c>
    </row>
    <row r="73" spans="2:17" ht="64.5" customHeight="1" x14ac:dyDescent="0.25">
      <c r="B73" s="440"/>
      <c r="C73" s="433"/>
      <c r="D73" s="437"/>
      <c r="E73" s="437"/>
      <c r="F73" s="427"/>
      <c r="G73" s="443"/>
      <c r="H73" s="443" t="s">
        <v>670</v>
      </c>
      <c r="I73" s="444"/>
      <c r="J73" s="453"/>
      <c r="K73" s="454"/>
      <c r="L73" s="443" t="s">
        <v>671</v>
      </c>
      <c r="M73" s="444"/>
      <c r="N73" s="442"/>
      <c r="O73" s="442"/>
      <c r="P73" s="442"/>
      <c r="Q73" s="442"/>
    </row>
    <row r="74" spans="2:17" ht="57.75" customHeight="1" x14ac:dyDescent="0.25">
      <c r="B74" s="440"/>
      <c r="C74" s="433"/>
      <c r="D74" s="437"/>
      <c r="E74" s="437"/>
      <c r="F74" s="426">
        <v>2</v>
      </c>
      <c r="G74" s="443" t="s">
        <v>1142</v>
      </c>
      <c r="H74" s="443" t="s">
        <v>672</v>
      </c>
      <c r="I74" s="444"/>
      <c r="J74" s="443" t="s">
        <v>1143</v>
      </c>
      <c r="K74" s="443"/>
      <c r="L74" s="443" t="s">
        <v>673</v>
      </c>
      <c r="M74" s="444"/>
      <c r="N74" s="442" t="s">
        <v>128</v>
      </c>
      <c r="O74" s="442" t="s">
        <v>128</v>
      </c>
      <c r="P74" s="442" t="s">
        <v>128</v>
      </c>
      <c r="Q74" s="442" t="s">
        <v>128</v>
      </c>
    </row>
    <row r="75" spans="2:17" ht="67.5" customHeight="1" x14ac:dyDescent="0.25">
      <c r="B75" s="440"/>
      <c r="C75" s="433"/>
      <c r="D75" s="437"/>
      <c r="E75" s="437"/>
      <c r="F75" s="427"/>
      <c r="G75" s="443"/>
      <c r="H75" s="443" t="s">
        <v>674</v>
      </c>
      <c r="I75" s="444"/>
      <c r="J75" s="443"/>
      <c r="K75" s="443"/>
      <c r="L75" s="443" t="s">
        <v>675</v>
      </c>
      <c r="M75" s="444"/>
      <c r="N75" s="442"/>
      <c r="O75" s="442"/>
      <c r="P75" s="442"/>
      <c r="Q75" s="442"/>
    </row>
    <row r="76" spans="2:17" ht="55.5" customHeight="1" x14ac:dyDescent="0.25">
      <c r="B76" s="440"/>
      <c r="C76" s="433"/>
      <c r="D76" s="437"/>
      <c r="E76" s="437"/>
      <c r="F76" s="426">
        <v>3</v>
      </c>
      <c r="G76" s="443" t="s">
        <v>676</v>
      </c>
      <c r="H76" s="443" t="s">
        <v>1144</v>
      </c>
      <c r="I76" s="444"/>
      <c r="J76" s="443" t="s">
        <v>677</v>
      </c>
      <c r="K76" s="443"/>
      <c r="L76" s="443" t="s">
        <v>678</v>
      </c>
      <c r="M76" s="444"/>
      <c r="N76" s="442" t="s">
        <v>128</v>
      </c>
      <c r="O76" s="442" t="s">
        <v>128</v>
      </c>
      <c r="P76" s="442" t="s">
        <v>128</v>
      </c>
      <c r="Q76" s="442" t="s">
        <v>128</v>
      </c>
    </row>
    <row r="77" spans="2:17" ht="61.5" customHeight="1" x14ac:dyDescent="0.25">
      <c r="B77" s="440"/>
      <c r="C77" s="433"/>
      <c r="D77" s="437"/>
      <c r="E77" s="437"/>
      <c r="F77" s="427"/>
      <c r="G77" s="443"/>
      <c r="H77" s="443" t="s">
        <v>1145</v>
      </c>
      <c r="I77" s="444"/>
      <c r="J77" s="443"/>
      <c r="K77" s="443"/>
      <c r="L77" s="443" t="s">
        <v>675</v>
      </c>
      <c r="M77" s="444"/>
      <c r="N77" s="442"/>
      <c r="O77" s="442"/>
      <c r="P77" s="442"/>
      <c r="Q77" s="442"/>
    </row>
    <row r="78" spans="2:17" ht="48" customHeight="1" x14ac:dyDescent="0.25">
      <c r="B78" s="440"/>
      <c r="C78" s="433"/>
      <c r="D78" s="437"/>
      <c r="E78" s="437"/>
      <c r="F78" s="426">
        <v>4</v>
      </c>
      <c r="G78" s="443" t="s">
        <v>1146</v>
      </c>
      <c r="H78" s="443" t="s">
        <v>1147</v>
      </c>
      <c r="I78" s="444"/>
      <c r="J78" s="443" t="s">
        <v>1148</v>
      </c>
      <c r="K78" s="443"/>
      <c r="L78" s="443" t="s">
        <v>1149</v>
      </c>
      <c r="M78" s="444"/>
      <c r="N78" s="442" t="s">
        <v>128</v>
      </c>
      <c r="O78" s="442" t="s">
        <v>128</v>
      </c>
      <c r="P78" s="442" t="s">
        <v>128</v>
      </c>
      <c r="Q78" s="442" t="s">
        <v>128</v>
      </c>
    </row>
    <row r="79" spans="2:17" ht="66.75" customHeight="1" x14ac:dyDescent="0.25">
      <c r="B79" s="440"/>
      <c r="C79" s="433"/>
      <c r="D79" s="437"/>
      <c r="E79" s="437"/>
      <c r="F79" s="427"/>
      <c r="G79" s="443"/>
      <c r="H79" s="443" t="s">
        <v>1150</v>
      </c>
      <c r="I79" s="444"/>
      <c r="J79" s="443"/>
      <c r="K79" s="443"/>
      <c r="L79" s="443" t="s">
        <v>675</v>
      </c>
      <c r="M79" s="444"/>
      <c r="N79" s="442"/>
      <c r="O79" s="442"/>
      <c r="P79" s="442"/>
      <c r="Q79" s="442"/>
    </row>
    <row r="80" spans="2:17" ht="79.5" customHeight="1" x14ac:dyDescent="0.25">
      <c r="B80" s="440"/>
      <c r="C80" s="433"/>
      <c r="D80" s="437"/>
      <c r="E80" s="437"/>
      <c r="F80" s="426">
        <v>5</v>
      </c>
      <c r="G80" s="255" t="s">
        <v>774</v>
      </c>
      <c r="H80" s="255" t="s">
        <v>775</v>
      </c>
      <c r="I80" s="422"/>
      <c r="J80" s="255" t="s">
        <v>776</v>
      </c>
      <c r="K80" s="255"/>
      <c r="L80" s="255" t="s">
        <v>777</v>
      </c>
      <c r="M80" s="422"/>
      <c r="N80" s="423" t="s">
        <v>128</v>
      </c>
      <c r="O80" s="423" t="s">
        <v>128</v>
      </c>
      <c r="P80" s="423" t="s">
        <v>128</v>
      </c>
      <c r="Q80" s="423" t="s">
        <v>128</v>
      </c>
    </row>
    <row r="81" spans="2:17" ht="39" customHeight="1" x14ac:dyDescent="0.25">
      <c r="B81" s="440"/>
      <c r="C81" s="433"/>
      <c r="D81" s="437"/>
      <c r="E81" s="437"/>
      <c r="F81" s="427"/>
      <c r="G81" s="255"/>
      <c r="H81" s="255" t="s">
        <v>778</v>
      </c>
      <c r="I81" s="422"/>
      <c r="J81" s="255"/>
      <c r="K81" s="255"/>
      <c r="L81" s="255" t="s">
        <v>779</v>
      </c>
      <c r="M81" s="422"/>
      <c r="N81" s="423"/>
      <c r="O81" s="423"/>
      <c r="P81" s="423"/>
      <c r="Q81" s="423"/>
    </row>
    <row r="82" spans="2:17" ht="39" customHeight="1" x14ac:dyDescent="0.25">
      <c r="B82" s="440"/>
      <c r="C82" s="433"/>
      <c r="D82" s="437"/>
      <c r="E82" s="437"/>
      <c r="F82" s="426">
        <v>6</v>
      </c>
      <c r="G82" s="255" t="s">
        <v>780</v>
      </c>
      <c r="H82" s="255" t="s">
        <v>781</v>
      </c>
      <c r="I82" s="422"/>
      <c r="J82" s="447" t="s">
        <v>782</v>
      </c>
      <c r="K82" s="448"/>
      <c r="L82" s="255" t="s">
        <v>783</v>
      </c>
      <c r="M82" s="422"/>
      <c r="N82" s="445" t="s">
        <v>128</v>
      </c>
      <c r="O82" s="445" t="s">
        <v>128</v>
      </c>
      <c r="P82" s="445" t="s">
        <v>128</v>
      </c>
      <c r="Q82" s="445" t="s">
        <v>128</v>
      </c>
    </row>
    <row r="83" spans="2:17" ht="56.25" customHeight="1" x14ac:dyDescent="0.25">
      <c r="B83" s="440"/>
      <c r="C83" s="433"/>
      <c r="D83" s="437"/>
      <c r="E83" s="437"/>
      <c r="F83" s="427"/>
      <c r="G83" s="255"/>
      <c r="H83" s="255" t="s">
        <v>784</v>
      </c>
      <c r="I83" s="422"/>
      <c r="J83" s="449"/>
      <c r="K83" s="450"/>
      <c r="L83" s="255" t="s">
        <v>785</v>
      </c>
      <c r="M83" s="422"/>
      <c r="N83" s="446"/>
      <c r="O83" s="446"/>
      <c r="P83" s="446"/>
      <c r="Q83" s="446"/>
    </row>
    <row r="84" spans="2:17" ht="40.5" customHeight="1" x14ac:dyDescent="0.25">
      <c r="B84" s="440"/>
      <c r="C84" s="433"/>
      <c r="D84" s="437"/>
      <c r="E84" s="437"/>
      <c r="F84" s="426">
        <v>7</v>
      </c>
      <c r="G84" s="255" t="s">
        <v>1151</v>
      </c>
      <c r="H84" s="428" t="s">
        <v>786</v>
      </c>
      <c r="I84" s="429"/>
      <c r="J84" s="447" t="s">
        <v>787</v>
      </c>
      <c r="K84" s="448"/>
      <c r="L84" s="255" t="s">
        <v>788</v>
      </c>
      <c r="M84" s="422"/>
      <c r="N84" s="445" t="s">
        <v>128</v>
      </c>
      <c r="O84" s="445" t="s">
        <v>128</v>
      </c>
      <c r="P84" s="445" t="s">
        <v>128</v>
      </c>
      <c r="Q84" s="445" t="s">
        <v>128</v>
      </c>
    </row>
    <row r="85" spans="2:17" ht="16.5" customHeight="1" x14ac:dyDescent="0.25">
      <c r="B85" s="440"/>
      <c r="C85" s="433"/>
      <c r="D85" s="437"/>
      <c r="E85" s="437"/>
      <c r="F85" s="427"/>
      <c r="G85" s="255"/>
      <c r="H85" s="428"/>
      <c r="I85" s="429"/>
      <c r="J85" s="449"/>
      <c r="K85" s="450"/>
      <c r="L85" s="255" t="s">
        <v>400</v>
      </c>
      <c r="M85" s="422"/>
      <c r="N85" s="446"/>
      <c r="O85" s="446"/>
      <c r="P85" s="446"/>
      <c r="Q85" s="446"/>
    </row>
    <row r="86" spans="2:17" ht="48" customHeight="1" x14ac:dyDescent="0.25">
      <c r="B86" s="440"/>
      <c r="C86" s="433"/>
      <c r="D86" s="437"/>
      <c r="E86" s="437"/>
      <c r="F86" s="426">
        <v>8</v>
      </c>
      <c r="G86" s="255" t="s">
        <v>789</v>
      </c>
      <c r="H86" s="255" t="s">
        <v>790</v>
      </c>
      <c r="I86" s="422"/>
      <c r="J86" s="447" t="s">
        <v>791</v>
      </c>
      <c r="K86" s="448"/>
      <c r="L86" s="255" t="s">
        <v>788</v>
      </c>
      <c r="M86" s="422"/>
      <c r="N86" s="445" t="s">
        <v>128</v>
      </c>
      <c r="O86" s="445" t="s">
        <v>128</v>
      </c>
      <c r="P86" s="445" t="s">
        <v>128</v>
      </c>
      <c r="Q86" s="445" t="s">
        <v>128</v>
      </c>
    </row>
    <row r="87" spans="2:17" ht="16.5" customHeight="1" x14ac:dyDescent="0.25">
      <c r="B87" s="440"/>
      <c r="C87" s="433"/>
      <c r="D87" s="437"/>
      <c r="E87" s="437"/>
      <c r="F87" s="427"/>
      <c r="G87" s="255"/>
      <c r="H87" s="255" t="s">
        <v>399</v>
      </c>
      <c r="I87" s="422"/>
      <c r="J87" s="449"/>
      <c r="K87" s="450"/>
      <c r="L87" s="255" t="s">
        <v>401</v>
      </c>
      <c r="M87" s="422"/>
      <c r="N87" s="446"/>
      <c r="O87" s="446"/>
      <c r="P87" s="446"/>
      <c r="Q87" s="446"/>
    </row>
    <row r="88" spans="2:17" ht="55.5" customHeight="1" x14ac:dyDescent="0.25">
      <c r="B88" s="440"/>
      <c r="C88" s="433"/>
      <c r="D88" s="437"/>
      <c r="E88" s="437"/>
      <c r="F88" s="426">
        <v>9</v>
      </c>
      <c r="G88" s="255" t="s">
        <v>834</v>
      </c>
      <c r="H88" s="255" t="s">
        <v>835</v>
      </c>
      <c r="I88" s="422"/>
      <c r="J88" s="255" t="s">
        <v>836</v>
      </c>
      <c r="K88" s="255"/>
      <c r="L88" s="255" t="s">
        <v>643</v>
      </c>
      <c r="M88" s="422"/>
      <c r="N88" s="423" t="s">
        <v>128</v>
      </c>
      <c r="O88" s="423" t="s">
        <v>128</v>
      </c>
      <c r="P88" s="423" t="s">
        <v>128</v>
      </c>
      <c r="Q88" s="423" t="s">
        <v>128</v>
      </c>
    </row>
    <row r="89" spans="2:17" ht="48.75" customHeight="1" x14ac:dyDescent="0.25">
      <c r="B89" s="441"/>
      <c r="C89" s="435"/>
      <c r="D89" s="438"/>
      <c r="E89" s="438"/>
      <c r="F89" s="427"/>
      <c r="G89" s="255"/>
      <c r="H89" s="255" t="s">
        <v>1152</v>
      </c>
      <c r="I89" s="422"/>
      <c r="J89" s="255"/>
      <c r="K89" s="255"/>
      <c r="L89" s="255" t="s">
        <v>387</v>
      </c>
      <c r="M89" s="422"/>
      <c r="N89" s="423"/>
      <c r="O89" s="423"/>
      <c r="P89" s="423"/>
      <c r="Q89" s="423"/>
    </row>
    <row r="90" spans="2:17" ht="54" customHeight="1" x14ac:dyDescent="0.25">
      <c r="B90" s="439" t="str">
        <f>'2 - CONTEXTO'!E41</f>
        <v>Administración de Tierras.</v>
      </c>
      <c r="C90" s="431"/>
      <c r="D90" s="436" t="s">
        <v>328</v>
      </c>
      <c r="E90" s="436" t="str">
        <f>'2 - CONTEXTO'!K41</f>
        <v>1. Dirección de Acceso a Tierras.
2. Subdirección de Administración de Tierras de la Nación.
3. Dirección de Asuntos Étnicos.
4. Subdirección de Asuntos Étnicos.
5. UGT's.</v>
      </c>
      <c r="F90" s="426">
        <v>1</v>
      </c>
      <c r="G90" s="443" t="s">
        <v>679</v>
      </c>
      <c r="H90" s="443" t="s">
        <v>680</v>
      </c>
      <c r="I90" s="444"/>
      <c r="J90" s="443" t="s">
        <v>681</v>
      </c>
      <c r="K90" s="443"/>
      <c r="L90" s="443" t="s">
        <v>682</v>
      </c>
      <c r="M90" s="444"/>
      <c r="N90" s="442" t="s">
        <v>128</v>
      </c>
      <c r="O90" s="442" t="s">
        <v>128</v>
      </c>
      <c r="P90" s="442" t="s">
        <v>128</v>
      </c>
      <c r="Q90" s="442" t="s">
        <v>128</v>
      </c>
    </row>
    <row r="91" spans="2:17" ht="66.75" customHeight="1" x14ac:dyDescent="0.25">
      <c r="B91" s="440"/>
      <c r="C91" s="433"/>
      <c r="D91" s="437"/>
      <c r="E91" s="437"/>
      <c r="F91" s="427"/>
      <c r="G91" s="443"/>
      <c r="H91" s="443" t="s">
        <v>683</v>
      </c>
      <c r="I91" s="444"/>
      <c r="J91" s="443"/>
      <c r="K91" s="443"/>
      <c r="L91" s="443" t="s">
        <v>675</v>
      </c>
      <c r="M91" s="444"/>
      <c r="N91" s="442"/>
      <c r="O91" s="442"/>
      <c r="P91" s="442"/>
      <c r="Q91" s="442"/>
    </row>
    <row r="92" spans="2:17" ht="63" customHeight="1" x14ac:dyDescent="0.25">
      <c r="B92" s="440"/>
      <c r="C92" s="433"/>
      <c r="D92" s="437"/>
      <c r="E92" s="437"/>
      <c r="F92" s="426">
        <v>2</v>
      </c>
      <c r="G92" s="443" t="s">
        <v>684</v>
      </c>
      <c r="H92" s="443" t="s">
        <v>685</v>
      </c>
      <c r="I92" s="444"/>
      <c r="J92" s="443" t="s">
        <v>686</v>
      </c>
      <c r="K92" s="443"/>
      <c r="L92" s="443" t="s">
        <v>687</v>
      </c>
      <c r="M92" s="444"/>
      <c r="N92" s="442" t="s">
        <v>128</v>
      </c>
      <c r="O92" s="442" t="s">
        <v>128</v>
      </c>
      <c r="P92" s="442" t="s">
        <v>128</v>
      </c>
      <c r="Q92" s="442" t="s">
        <v>128</v>
      </c>
    </row>
    <row r="93" spans="2:17" ht="55.5" customHeight="1" x14ac:dyDescent="0.25">
      <c r="B93" s="440"/>
      <c r="C93" s="433"/>
      <c r="D93" s="437"/>
      <c r="E93" s="437"/>
      <c r="F93" s="427"/>
      <c r="G93" s="443"/>
      <c r="H93" s="443" t="s">
        <v>688</v>
      </c>
      <c r="I93" s="444"/>
      <c r="J93" s="443"/>
      <c r="K93" s="443"/>
      <c r="L93" s="443" t="s">
        <v>675</v>
      </c>
      <c r="M93" s="444"/>
      <c r="N93" s="442"/>
      <c r="O93" s="442"/>
      <c r="P93" s="442"/>
      <c r="Q93" s="442"/>
    </row>
    <row r="94" spans="2:17" ht="33" customHeight="1" x14ac:dyDescent="0.25">
      <c r="B94" s="440"/>
      <c r="C94" s="433"/>
      <c r="D94" s="437"/>
      <c r="E94" s="437"/>
      <c r="F94" s="426">
        <v>3</v>
      </c>
      <c r="G94" s="255" t="s">
        <v>837</v>
      </c>
      <c r="H94" s="255" t="s">
        <v>641</v>
      </c>
      <c r="I94" s="422"/>
      <c r="J94" s="255" t="s">
        <v>838</v>
      </c>
      <c r="K94" s="255"/>
      <c r="L94" s="255" t="s">
        <v>643</v>
      </c>
      <c r="M94" s="422"/>
      <c r="N94" s="423" t="s">
        <v>128</v>
      </c>
      <c r="O94" s="423" t="s">
        <v>128</v>
      </c>
      <c r="P94" s="423" t="s">
        <v>128</v>
      </c>
      <c r="Q94" s="423" t="s">
        <v>128</v>
      </c>
    </row>
    <row r="95" spans="2:17" ht="22.5" customHeight="1" x14ac:dyDescent="0.25">
      <c r="B95" s="440"/>
      <c r="C95" s="433"/>
      <c r="D95" s="437"/>
      <c r="E95" s="437"/>
      <c r="F95" s="427"/>
      <c r="G95" s="255"/>
      <c r="H95" s="255" t="s">
        <v>839</v>
      </c>
      <c r="I95" s="422"/>
      <c r="J95" s="255"/>
      <c r="K95" s="255"/>
      <c r="L95" s="255" t="s">
        <v>387</v>
      </c>
      <c r="M95" s="422"/>
      <c r="N95" s="423"/>
      <c r="O95" s="423"/>
      <c r="P95" s="423"/>
      <c r="Q95" s="423"/>
    </row>
    <row r="96" spans="2:17" ht="16.5" customHeight="1" x14ac:dyDescent="0.25">
      <c r="B96" s="440"/>
      <c r="C96" s="433"/>
      <c r="D96" s="437"/>
      <c r="E96" s="437"/>
      <c r="F96" s="426">
        <v>4</v>
      </c>
      <c r="G96" s="255" t="s">
        <v>377</v>
      </c>
      <c r="H96" s="255" t="s">
        <v>389</v>
      </c>
      <c r="I96" s="422"/>
      <c r="J96" s="255"/>
      <c r="K96" s="255"/>
      <c r="L96" s="255" t="s">
        <v>395</v>
      </c>
      <c r="M96" s="422"/>
      <c r="N96" s="423"/>
      <c r="O96" s="423"/>
      <c r="P96" s="423"/>
      <c r="Q96" s="423"/>
    </row>
    <row r="97" spans="2:17" ht="16.5" customHeight="1" x14ac:dyDescent="0.25">
      <c r="B97" s="440"/>
      <c r="C97" s="433"/>
      <c r="D97" s="437"/>
      <c r="E97" s="437"/>
      <c r="F97" s="427"/>
      <c r="G97" s="255"/>
      <c r="H97" s="255" t="s">
        <v>390</v>
      </c>
      <c r="I97" s="422"/>
      <c r="J97" s="255"/>
      <c r="K97" s="255"/>
      <c r="L97" s="255" t="s">
        <v>396</v>
      </c>
      <c r="M97" s="422"/>
      <c r="N97" s="423"/>
      <c r="O97" s="423"/>
      <c r="P97" s="423"/>
      <c r="Q97" s="423"/>
    </row>
    <row r="98" spans="2:17" ht="16.5" customHeight="1" x14ac:dyDescent="0.25">
      <c r="B98" s="440"/>
      <c r="C98" s="433"/>
      <c r="D98" s="437"/>
      <c r="E98" s="437"/>
      <c r="F98" s="426">
        <v>5</v>
      </c>
      <c r="G98" s="255" t="s">
        <v>378</v>
      </c>
      <c r="H98" s="255" t="s">
        <v>391</v>
      </c>
      <c r="I98" s="422"/>
      <c r="J98" s="255"/>
      <c r="K98" s="255"/>
      <c r="L98" s="255" t="s">
        <v>397</v>
      </c>
      <c r="M98" s="422"/>
      <c r="N98" s="423"/>
      <c r="O98" s="423"/>
      <c r="P98" s="423"/>
      <c r="Q98" s="423"/>
    </row>
    <row r="99" spans="2:17" ht="16.5" customHeight="1" x14ac:dyDescent="0.25">
      <c r="B99" s="441"/>
      <c r="C99" s="435"/>
      <c r="D99" s="438"/>
      <c r="E99" s="438"/>
      <c r="F99" s="427"/>
      <c r="G99" s="255"/>
      <c r="H99" s="255" t="s">
        <v>392</v>
      </c>
      <c r="I99" s="422"/>
      <c r="J99" s="255"/>
      <c r="K99" s="255"/>
      <c r="L99" s="255" t="s">
        <v>398</v>
      </c>
      <c r="M99" s="422"/>
      <c r="N99" s="423"/>
      <c r="O99" s="423"/>
      <c r="P99" s="423"/>
      <c r="Q99" s="423"/>
    </row>
    <row r="100" spans="2:17" ht="16.5" customHeight="1" x14ac:dyDescent="0.25">
      <c r="B100" s="439" t="str">
        <f>'2 - CONTEXTO'!E42</f>
        <v>Evaluación del Impacto del Ordenamiento Social de la Propiedad Rural</v>
      </c>
      <c r="C100" s="431"/>
      <c r="D100" s="436" t="s">
        <v>319</v>
      </c>
      <c r="E100" s="436" t="str">
        <f>'2 - CONTEXTO'!K42</f>
        <v>1. Oficina del Planeación.</v>
      </c>
      <c r="F100" s="426">
        <v>1</v>
      </c>
      <c r="G100" s="255" t="s">
        <v>374</v>
      </c>
      <c r="H100" s="255" t="s">
        <v>379</v>
      </c>
      <c r="I100" s="422"/>
      <c r="J100" s="255"/>
      <c r="K100" s="255"/>
      <c r="L100" s="255" t="s">
        <v>382</v>
      </c>
      <c r="M100" s="422"/>
      <c r="N100" s="423"/>
      <c r="O100" s="423"/>
      <c r="P100" s="423"/>
      <c r="Q100" s="423"/>
    </row>
    <row r="101" spans="2:17" ht="16.5" customHeight="1" x14ac:dyDescent="0.25">
      <c r="B101" s="440"/>
      <c r="C101" s="433"/>
      <c r="D101" s="437"/>
      <c r="E101" s="437"/>
      <c r="F101" s="427"/>
      <c r="G101" s="255"/>
      <c r="H101" s="255" t="s">
        <v>385</v>
      </c>
      <c r="I101" s="422"/>
      <c r="J101" s="255"/>
      <c r="K101" s="255"/>
      <c r="L101" s="255" t="s">
        <v>387</v>
      </c>
      <c r="M101" s="422"/>
      <c r="N101" s="423"/>
      <c r="O101" s="423"/>
      <c r="P101" s="423"/>
      <c r="Q101" s="423"/>
    </row>
    <row r="102" spans="2:17" ht="16.5" customHeight="1" x14ac:dyDescent="0.25">
      <c r="B102" s="440"/>
      <c r="C102" s="433"/>
      <c r="D102" s="437"/>
      <c r="E102" s="437"/>
      <c r="F102" s="426">
        <v>2</v>
      </c>
      <c r="G102" s="255" t="s">
        <v>375</v>
      </c>
      <c r="H102" s="255" t="s">
        <v>380</v>
      </c>
      <c r="I102" s="422"/>
      <c r="J102" s="255"/>
      <c r="K102" s="255"/>
      <c r="L102" s="255" t="s">
        <v>383</v>
      </c>
      <c r="M102" s="422"/>
      <c r="N102" s="423"/>
      <c r="O102" s="423"/>
      <c r="P102" s="423"/>
      <c r="Q102" s="423"/>
    </row>
    <row r="103" spans="2:17" ht="16.5" customHeight="1" x14ac:dyDescent="0.25">
      <c r="B103" s="440"/>
      <c r="C103" s="433"/>
      <c r="D103" s="437"/>
      <c r="E103" s="437"/>
      <c r="F103" s="427"/>
      <c r="G103" s="255"/>
      <c r="H103" s="255" t="s">
        <v>384</v>
      </c>
      <c r="I103" s="422"/>
      <c r="J103" s="255"/>
      <c r="K103" s="255"/>
      <c r="L103" s="255" t="s">
        <v>386</v>
      </c>
      <c r="M103" s="422"/>
      <c r="N103" s="423"/>
      <c r="O103" s="423"/>
      <c r="P103" s="423"/>
      <c r="Q103" s="423"/>
    </row>
    <row r="104" spans="2:17" ht="16.5" customHeight="1" x14ac:dyDescent="0.25">
      <c r="B104" s="440"/>
      <c r="C104" s="433"/>
      <c r="D104" s="437"/>
      <c r="E104" s="437"/>
      <c r="F104" s="426">
        <v>3</v>
      </c>
      <c r="G104" s="255" t="s">
        <v>376</v>
      </c>
      <c r="H104" s="255" t="s">
        <v>381</v>
      </c>
      <c r="I104" s="422"/>
      <c r="J104" s="255"/>
      <c r="K104" s="255"/>
      <c r="L104" s="255" t="s">
        <v>393</v>
      </c>
      <c r="M104" s="422"/>
      <c r="N104" s="423"/>
      <c r="O104" s="423"/>
      <c r="P104" s="423"/>
      <c r="Q104" s="423"/>
    </row>
    <row r="105" spans="2:17" ht="16.5" customHeight="1" x14ac:dyDescent="0.25">
      <c r="B105" s="440"/>
      <c r="C105" s="433"/>
      <c r="D105" s="437"/>
      <c r="E105" s="437"/>
      <c r="F105" s="427"/>
      <c r="G105" s="255"/>
      <c r="H105" s="255" t="s">
        <v>388</v>
      </c>
      <c r="I105" s="422"/>
      <c r="J105" s="255"/>
      <c r="K105" s="255"/>
      <c r="L105" s="255" t="s">
        <v>394</v>
      </c>
      <c r="M105" s="422"/>
      <c r="N105" s="423"/>
      <c r="O105" s="423"/>
      <c r="P105" s="423"/>
      <c r="Q105" s="423"/>
    </row>
    <row r="106" spans="2:17" ht="16.5" customHeight="1" x14ac:dyDescent="0.25">
      <c r="B106" s="440"/>
      <c r="C106" s="433"/>
      <c r="D106" s="437"/>
      <c r="E106" s="437"/>
      <c r="F106" s="426">
        <v>4</v>
      </c>
      <c r="G106" s="255" t="s">
        <v>377</v>
      </c>
      <c r="H106" s="255" t="s">
        <v>389</v>
      </c>
      <c r="I106" s="422"/>
      <c r="J106" s="255"/>
      <c r="K106" s="255"/>
      <c r="L106" s="255" t="s">
        <v>395</v>
      </c>
      <c r="M106" s="422"/>
      <c r="N106" s="423"/>
      <c r="O106" s="423"/>
      <c r="P106" s="423"/>
      <c r="Q106" s="423"/>
    </row>
    <row r="107" spans="2:17" ht="16.5" customHeight="1" x14ac:dyDescent="0.25">
      <c r="B107" s="440"/>
      <c r="C107" s="433"/>
      <c r="D107" s="437"/>
      <c r="E107" s="437"/>
      <c r="F107" s="427"/>
      <c r="G107" s="255"/>
      <c r="H107" s="255" t="s">
        <v>390</v>
      </c>
      <c r="I107" s="422"/>
      <c r="J107" s="255"/>
      <c r="K107" s="255"/>
      <c r="L107" s="255" t="s">
        <v>396</v>
      </c>
      <c r="M107" s="422"/>
      <c r="N107" s="423"/>
      <c r="O107" s="423"/>
      <c r="P107" s="423"/>
      <c r="Q107" s="423"/>
    </row>
    <row r="108" spans="2:17" ht="16.5" customHeight="1" x14ac:dyDescent="0.25">
      <c r="B108" s="440"/>
      <c r="C108" s="433"/>
      <c r="D108" s="437"/>
      <c r="E108" s="437"/>
      <c r="F108" s="426">
        <v>5</v>
      </c>
      <c r="G108" s="255" t="s">
        <v>378</v>
      </c>
      <c r="H108" s="255" t="s">
        <v>391</v>
      </c>
      <c r="I108" s="422"/>
      <c r="J108" s="255"/>
      <c r="K108" s="255"/>
      <c r="L108" s="255" t="s">
        <v>397</v>
      </c>
      <c r="M108" s="422"/>
      <c r="N108" s="423"/>
      <c r="O108" s="423"/>
      <c r="P108" s="423"/>
      <c r="Q108" s="423"/>
    </row>
    <row r="109" spans="2:17" ht="16.5" customHeight="1" x14ac:dyDescent="0.25">
      <c r="B109" s="441"/>
      <c r="C109" s="435"/>
      <c r="D109" s="438"/>
      <c r="E109" s="438"/>
      <c r="F109" s="427"/>
      <c r="G109" s="255"/>
      <c r="H109" s="255" t="s">
        <v>392</v>
      </c>
      <c r="I109" s="422"/>
      <c r="J109" s="255"/>
      <c r="K109" s="255"/>
      <c r="L109" s="255" t="s">
        <v>398</v>
      </c>
      <c r="M109" s="422"/>
      <c r="N109" s="423"/>
      <c r="O109" s="423"/>
      <c r="P109" s="423"/>
      <c r="Q109" s="423"/>
    </row>
    <row r="110" spans="2:17" ht="83.25" customHeight="1" x14ac:dyDescent="0.25">
      <c r="B110" s="439" t="str">
        <f>'2 - CONTEXTO'!E43</f>
        <v>Gestión de la Información</v>
      </c>
      <c r="C110" s="431"/>
      <c r="D110" s="436" t="s">
        <v>333</v>
      </c>
      <c r="E110" s="436" t="str">
        <f>'2 - CONTEXTO'!K43</f>
        <v>1. Dirección General (Comunicaciones y Topografía).
2.Secretaria General.
3. Dirección de Gestión del Ordenamiento Social de la Propiedad.
4. Subdirección de Sistemas de Información de Tierras.</v>
      </c>
      <c r="F110" s="426">
        <v>1</v>
      </c>
      <c r="G110" s="255" t="s">
        <v>859</v>
      </c>
      <c r="H110" s="255" t="s">
        <v>1153</v>
      </c>
      <c r="I110" s="422"/>
      <c r="J110" s="255" t="s">
        <v>1154</v>
      </c>
      <c r="K110" s="255"/>
      <c r="L110" s="459" t="s">
        <v>860</v>
      </c>
      <c r="M110" s="270"/>
      <c r="N110" s="423" t="s">
        <v>128</v>
      </c>
      <c r="O110" s="423" t="s">
        <v>128</v>
      </c>
      <c r="P110" s="423" t="s">
        <v>128</v>
      </c>
      <c r="Q110" s="423" t="s">
        <v>128</v>
      </c>
    </row>
    <row r="111" spans="2:17" ht="16.5" customHeight="1" x14ac:dyDescent="0.25">
      <c r="B111" s="440"/>
      <c r="C111" s="433"/>
      <c r="D111" s="437"/>
      <c r="E111" s="437"/>
      <c r="F111" s="427"/>
      <c r="G111" s="255"/>
      <c r="H111" s="255" t="s">
        <v>385</v>
      </c>
      <c r="I111" s="422"/>
      <c r="J111" s="255"/>
      <c r="K111" s="255"/>
      <c r="L111" s="255" t="s">
        <v>387</v>
      </c>
      <c r="M111" s="422"/>
      <c r="N111" s="423"/>
      <c r="O111" s="423"/>
      <c r="P111" s="423"/>
      <c r="Q111" s="423"/>
    </row>
    <row r="112" spans="2:17" ht="16.5" customHeight="1" x14ac:dyDescent="0.25">
      <c r="B112" s="440"/>
      <c r="C112" s="433"/>
      <c r="D112" s="437"/>
      <c r="E112" s="437"/>
      <c r="F112" s="426">
        <v>2</v>
      </c>
      <c r="G112" s="255" t="s">
        <v>375</v>
      </c>
      <c r="H112" s="255" t="s">
        <v>380</v>
      </c>
      <c r="I112" s="422"/>
      <c r="J112" s="255"/>
      <c r="K112" s="255"/>
      <c r="L112" s="255" t="s">
        <v>383</v>
      </c>
      <c r="M112" s="422"/>
      <c r="N112" s="423"/>
      <c r="O112" s="423"/>
      <c r="P112" s="423"/>
      <c r="Q112" s="423"/>
    </row>
    <row r="113" spans="2:17" ht="16.5" customHeight="1" x14ac:dyDescent="0.25">
      <c r="B113" s="440"/>
      <c r="C113" s="433"/>
      <c r="D113" s="437"/>
      <c r="E113" s="437"/>
      <c r="F113" s="427"/>
      <c r="G113" s="255"/>
      <c r="H113" s="255" t="s">
        <v>384</v>
      </c>
      <c r="I113" s="422"/>
      <c r="J113" s="255"/>
      <c r="K113" s="255"/>
      <c r="L113" s="255" t="s">
        <v>386</v>
      </c>
      <c r="M113" s="422"/>
      <c r="N113" s="423"/>
      <c r="O113" s="423"/>
      <c r="P113" s="423"/>
      <c r="Q113" s="423"/>
    </row>
    <row r="114" spans="2:17" ht="16.5" customHeight="1" x14ac:dyDescent="0.25">
      <c r="B114" s="440"/>
      <c r="C114" s="433"/>
      <c r="D114" s="437"/>
      <c r="E114" s="437"/>
      <c r="F114" s="426">
        <v>3</v>
      </c>
      <c r="G114" s="255" t="s">
        <v>376</v>
      </c>
      <c r="H114" s="255" t="s">
        <v>381</v>
      </c>
      <c r="I114" s="422"/>
      <c r="J114" s="255"/>
      <c r="K114" s="255"/>
      <c r="L114" s="255" t="s">
        <v>393</v>
      </c>
      <c r="M114" s="422"/>
      <c r="N114" s="423"/>
      <c r="O114" s="423"/>
      <c r="P114" s="423"/>
      <c r="Q114" s="423"/>
    </row>
    <row r="115" spans="2:17" ht="16.5" customHeight="1" x14ac:dyDescent="0.25">
      <c r="B115" s="440"/>
      <c r="C115" s="433"/>
      <c r="D115" s="437"/>
      <c r="E115" s="437"/>
      <c r="F115" s="427"/>
      <c r="G115" s="255"/>
      <c r="H115" s="255" t="s">
        <v>388</v>
      </c>
      <c r="I115" s="422"/>
      <c r="J115" s="255"/>
      <c r="K115" s="255"/>
      <c r="L115" s="255" t="s">
        <v>394</v>
      </c>
      <c r="M115" s="422"/>
      <c r="N115" s="423"/>
      <c r="O115" s="423"/>
      <c r="P115" s="423"/>
      <c r="Q115" s="423"/>
    </row>
    <row r="116" spans="2:17" ht="16.5" customHeight="1" x14ac:dyDescent="0.25">
      <c r="B116" s="440"/>
      <c r="C116" s="433"/>
      <c r="D116" s="437"/>
      <c r="E116" s="437"/>
      <c r="F116" s="426">
        <v>4</v>
      </c>
      <c r="G116" s="255" t="s">
        <v>377</v>
      </c>
      <c r="H116" s="255" t="s">
        <v>389</v>
      </c>
      <c r="I116" s="422"/>
      <c r="J116" s="255"/>
      <c r="K116" s="255"/>
      <c r="L116" s="255" t="s">
        <v>395</v>
      </c>
      <c r="M116" s="422"/>
      <c r="N116" s="423"/>
      <c r="O116" s="423"/>
      <c r="P116" s="423"/>
      <c r="Q116" s="423"/>
    </row>
    <row r="117" spans="2:17" ht="16.5" customHeight="1" x14ac:dyDescent="0.25">
      <c r="B117" s="440"/>
      <c r="C117" s="433"/>
      <c r="D117" s="437"/>
      <c r="E117" s="437"/>
      <c r="F117" s="427"/>
      <c r="G117" s="255"/>
      <c r="H117" s="255" t="s">
        <v>390</v>
      </c>
      <c r="I117" s="422"/>
      <c r="J117" s="255"/>
      <c r="K117" s="255"/>
      <c r="L117" s="255" t="s">
        <v>396</v>
      </c>
      <c r="M117" s="422"/>
      <c r="N117" s="423"/>
      <c r="O117" s="423"/>
      <c r="P117" s="423"/>
      <c r="Q117" s="423"/>
    </row>
    <row r="118" spans="2:17" ht="16.5" customHeight="1" x14ac:dyDescent="0.25">
      <c r="B118" s="440"/>
      <c r="C118" s="433"/>
      <c r="D118" s="437"/>
      <c r="E118" s="437"/>
      <c r="F118" s="426">
        <v>5</v>
      </c>
      <c r="G118" s="255" t="s">
        <v>378</v>
      </c>
      <c r="H118" s="255" t="s">
        <v>391</v>
      </c>
      <c r="I118" s="422"/>
      <c r="J118" s="255"/>
      <c r="K118" s="255"/>
      <c r="L118" s="255" t="s">
        <v>397</v>
      </c>
      <c r="M118" s="422"/>
      <c r="N118" s="423"/>
      <c r="O118" s="423"/>
      <c r="P118" s="423"/>
      <c r="Q118" s="423"/>
    </row>
    <row r="119" spans="2:17" ht="16.5" customHeight="1" x14ac:dyDescent="0.25">
      <c r="B119" s="441"/>
      <c r="C119" s="435"/>
      <c r="D119" s="438"/>
      <c r="E119" s="438"/>
      <c r="F119" s="427"/>
      <c r="G119" s="255"/>
      <c r="H119" s="255" t="s">
        <v>392</v>
      </c>
      <c r="I119" s="422"/>
      <c r="J119" s="255"/>
      <c r="K119" s="255"/>
      <c r="L119" s="255" t="s">
        <v>398</v>
      </c>
      <c r="M119" s="422"/>
      <c r="N119" s="423"/>
      <c r="O119" s="423"/>
      <c r="P119" s="423"/>
      <c r="Q119" s="423"/>
    </row>
    <row r="120" spans="2:17" ht="47.25" customHeight="1" x14ac:dyDescent="0.25">
      <c r="B120" s="439" t="str">
        <f>'2 - CONTEXTO'!E44</f>
        <v>Gestión del Talento Humano</v>
      </c>
      <c r="C120" s="431"/>
      <c r="D120" s="436" t="s">
        <v>336</v>
      </c>
      <c r="E120" s="436" t="str">
        <f>'2 - CONTEXTO'!K44</f>
        <v>1. Subdirección de Talento Humano.
2. Secretaría General.</v>
      </c>
      <c r="F120" s="426">
        <v>1</v>
      </c>
      <c r="G120" s="255" t="s">
        <v>517</v>
      </c>
      <c r="H120" s="255" t="s">
        <v>518</v>
      </c>
      <c r="I120" s="422"/>
      <c r="J120" s="255" t="s">
        <v>519</v>
      </c>
      <c r="K120" s="255"/>
      <c r="L120" s="255" t="s">
        <v>520</v>
      </c>
      <c r="M120" s="422"/>
      <c r="N120" s="423" t="s">
        <v>128</v>
      </c>
      <c r="O120" s="423" t="s">
        <v>128</v>
      </c>
      <c r="P120" s="423" t="s">
        <v>128</v>
      </c>
      <c r="Q120" s="423" t="s">
        <v>128</v>
      </c>
    </row>
    <row r="121" spans="2:17" ht="32.25" customHeight="1" x14ac:dyDescent="0.25">
      <c r="B121" s="440"/>
      <c r="C121" s="433"/>
      <c r="D121" s="437"/>
      <c r="E121" s="437"/>
      <c r="F121" s="427"/>
      <c r="G121" s="255"/>
      <c r="H121" s="255" t="s">
        <v>521</v>
      </c>
      <c r="I121" s="422"/>
      <c r="J121" s="255"/>
      <c r="K121" s="255"/>
      <c r="L121" s="255" t="s">
        <v>522</v>
      </c>
      <c r="M121" s="422"/>
      <c r="N121" s="423"/>
      <c r="O121" s="423"/>
      <c r="P121" s="423"/>
      <c r="Q121" s="423"/>
    </row>
    <row r="122" spans="2:17" ht="15" customHeight="1" x14ac:dyDescent="0.25">
      <c r="B122" s="440"/>
      <c r="C122" s="433"/>
      <c r="D122" s="437"/>
      <c r="E122" s="437"/>
      <c r="F122" s="426">
        <v>2</v>
      </c>
      <c r="G122" s="255" t="s">
        <v>523</v>
      </c>
      <c r="H122" s="255" t="s">
        <v>524</v>
      </c>
      <c r="I122" s="422"/>
      <c r="J122" s="255" t="s">
        <v>525</v>
      </c>
      <c r="K122" s="255"/>
      <c r="L122" s="255" t="s">
        <v>526</v>
      </c>
      <c r="M122" s="422"/>
      <c r="N122" s="423" t="s">
        <v>128</v>
      </c>
      <c r="O122" s="423" t="s">
        <v>128</v>
      </c>
      <c r="P122" s="423" t="s">
        <v>128</v>
      </c>
      <c r="Q122" s="423" t="s">
        <v>128</v>
      </c>
    </row>
    <row r="123" spans="2:17" ht="35.25" customHeight="1" x14ac:dyDescent="0.25">
      <c r="B123" s="440"/>
      <c r="C123" s="433"/>
      <c r="D123" s="437"/>
      <c r="E123" s="437"/>
      <c r="F123" s="427"/>
      <c r="G123" s="255"/>
      <c r="H123" s="255" t="s">
        <v>527</v>
      </c>
      <c r="I123" s="422"/>
      <c r="J123" s="255"/>
      <c r="K123" s="255"/>
      <c r="L123" s="255" t="s">
        <v>528</v>
      </c>
      <c r="M123" s="422"/>
      <c r="N123" s="423"/>
      <c r="O123" s="423"/>
      <c r="P123" s="423"/>
      <c r="Q123" s="423"/>
    </row>
    <row r="124" spans="2:17" ht="15" customHeight="1" x14ac:dyDescent="0.25">
      <c r="B124" s="440"/>
      <c r="C124" s="433"/>
      <c r="D124" s="437"/>
      <c r="E124" s="437"/>
      <c r="F124" s="426">
        <v>3</v>
      </c>
      <c r="G124" s="255" t="s">
        <v>376</v>
      </c>
      <c r="H124" s="255" t="s">
        <v>381</v>
      </c>
      <c r="I124" s="422"/>
      <c r="J124" s="255"/>
      <c r="K124" s="255"/>
      <c r="L124" s="255" t="s">
        <v>393</v>
      </c>
      <c r="M124" s="422"/>
      <c r="N124" s="423"/>
      <c r="O124" s="423"/>
      <c r="P124" s="423"/>
      <c r="Q124" s="423"/>
    </row>
    <row r="125" spans="2:17" ht="15" customHeight="1" x14ac:dyDescent="0.25">
      <c r="B125" s="440"/>
      <c r="C125" s="433"/>
      <c r="D125" s="437"/>
      <c r="E125" s="437"/>
      <c r="F125" s="427"/>
      <c r="G125" s="255"/>
      <c r="H125" s="255" t="s">
        <v>388</v>
      </c>
      <c r="I125" s="422"/>
      <c r="J125" s="255"/>
      <c r="K125" s="255"/>
      <c r="L125" s="255" t="s">
        <v>394</v>
      </c>
      <c r="M125" s="422"/>
      <c r="N125" s="423"/>
      <c r="O125" s="423"/>
      <c r="P125" s="423"/>
      <c r="Q125" s="423"/>
    </row>
    <row r="126" spans="2:17" ht="15" customHeight="1" x14ac:dyDescent="0.25">
      <c r="B126" s="440"/>
      <c r="C126" s="433"/>
      <c r="D126" s="437"/>
      <c r="E126" s="437"/>
      <c r="F126" s="426">
        <v>4</v>
      </c>
      <c r="G126" s="255" t="s">
        <v>377</v>
      </c>
      <c r="H126" s="255" t="s">
        <v>389</v>
      </c>
      <c r="I126" s="422"/>
      <c r="J126" s="255"/>
      <c r="K126" s="255"/>
      <c r="L126" s="255" t="s">
        <v>395</v>
      </c>
      <c r="M126" s="422"/>
      <c r="N126" s="423"/>
      <c r="O126" s="423"/>
      <c r="P126" s="423"/>
      <c r="Q126" s="423"/>
    </row>
    <row r="127" spans="2:17" ht="15" customHeight="1" x14ac:dyDescent="0.25">
      <c r="B127" s="440"/>
      <c r="C127" s="433"/>
      <c r="D127" s="437"/>
      <c r="E127" s="437"/>
      <c r="F127" s="427"/>
      <c r="G127" s="255"/>
      <c r="H127" s="255" t="s">
        <v>390</v>
      </c>
      <c r="I127" s="422"/>
      <c r="J127" s="255"/>
      <c r="K127" s="255"/>
      <c r="L127" s="255" t="s">
        <v>396</v>
      </c>
      <c r="M127" s="422"/>
      <c r="N127" s="423"/>
      <c r="O127" s="423"/>
      <c r="P127" s="423"/>
      <c r="Q127" s="423"/>
    </row>
    <row r="128" spans="2:17" ht="15" customHeight="1" x14ac:dyDescent="0.25">
      <c r="B128" s="440"/>
      <c r="C128" s="433"/>
      <c r="D128" s="437"/>
      <c r="E128" s="437"/>
      <c r="F128" s="426">
        <v>5</v>
      </c>
      <c r="G128" s="255" t="s">
        <v>378</v>
      </c>
      <c r="H128" s="255" t="s">
        <v>391</v>
      </c>
      <c r="I128" s="422"/>
      <c r="J128" s="255"/>
      <c r="K128" s="255"/>
      <c r="L128" s="255" t="s">
        <v>397</v>
      </c>
      <c r="M128" s="422"/>
      <c r="N128" s="423"/>
      <c r="O128" s="423"/>
      <c r="P128" s="423"/>
      <c r="Q128" s="423"/>
    </row>
    <row r="129" spans="2:17" ht="16.5" customHeight="1" x14ac:dyDescent="0.25">
      <c r="B129" s="441"/>
      <c r="C129" s="435"/>
      <c r="D129" s="438"/>
      <c r="E129" s="438"/>
      <c r="F129" s="427"/>
      <c r="G129" s="255"/>
      <c r="H129" s="255" t="s">
        <v>392</v>
      </c>
      <c r="I129" s="422"/>
      <c r="J129" s="255"/>
      <c r="K129" s="255"/>
      <c r="L129" s="255" t="s">
        <v>398</v>
      </c>
      <c r="M129" s="422"/>
      <c r="N129" s="423"/>
      <c r="O129" s="423"/>
      <c r="P129" s="423"/>
      <c r="Q129" s="423"/>
    </row>
    <row r="130" spans="2:17" ht="16.5" customHeight="1" x14ac:dyDescent="0.25">
      <c r="B130" s="439" t="str">
        <f>'2 - CONTEXTO'!E45</f>
        <v>Apoyo Jurídico</v>
      </c>
      <c r="C130" s="431"/>
      <c r="D130" s="436" t="s">
        <v>340</v>
      </c>
      <c r="E130" s="436" t="str">
        <f>'2 - CONTEXTO'!K45</f>
        <v>1. Oficina Jurídica</v>
      </c>
      <c r="F130" s="426">
        <v>1</v>
      </c>
      <c r="G130" s="255" t="s">
        <v>869</v>
      </c>
      <c r="H130" s="255" t="s">
        <v>870</v>
      </c>
      <c r="I130" s="422"/>
      <c r="J130" s="255" t="s">
        <v>871</v>
      </c>
      <c r="K130" s="255"/>
      <c r="L130" s="255" t="s">
        <v>872</v>
      </c>
      <c r="M130" s="422"/>
      <c r="N130" s="423" t="s">
        <v>128</v>
      </c>
      <c r="O130" s="423" t="s">
        <v>128</v>
      </c>
      <c r="P130" s="423" t="s">
        <v>128</v>
      </c>
      <c r="Q130" s="423" t="s">
        <v>128</v>
      </c>
    </row>
    <row r="131" spans="2:17" ht="35.25" customHeight="1" x14ac:dyDescent="0.25">
      <c r="B131" s="440"/>
      <c r="C131" s="433"/>
      <c r="D131" s="437"/>
      <c r="E131" s="437"/>
      <c r="F131" s="427"/>
      <c r="G131" s="255"/>
      <c r="H131" s="255" t="s">
        <v>1155</v>
      </c>
      <c r="I131" s="422"/>
      <c r="J131" s="255"/>
      <c r="K131" s="255"/>
      <c r="L131" s="255" t="s">
        <v>873</v>
      </c>
      <c r="M131" s="422"/>
      <c r="N131" s="423"/>
      <c r="O131" s="423"/>
      <c r="P131" s="423"/>
      <c r="Q131" s="423"/>
    </row>
    <row r="132" spans="2:17" ht="35.25" customHeight="1" x14ac:dyDescent="0.25">
      <c r="B132" s="440"/>
      <c r="C132" s="433"/>
      <c r="D132" s="437"/>
      <c r="E132" s="437"/>
      <c r="F132" s="426">
        <v>2</v>
      </c>
      <c r="G132" s="255" t="s">
        <v>874</v>
      </c>
      <c r="H132" s="255" t="s">
        <v>875</v>
      </c>
      <c r="I132" s="422"/>
      <c r="J132" s="255" t="s">
        <v>876</v>
      </c>
      <c r="K132" s="255"/>
      <c r="L132" s="255" t="s">
        <v>877</v>
      </c>
      <c r="M132" s="422"/>
      <c r="N132" s="423" t="s">
        <v>128</v>
      </c>
      <c r="O132" s="423" t="s">
        <v>128</v>
      </c>
      <c r="P132" s="423" t="s">
        <v>128</v>
      </c>
      <c r="Q132" s="423" t="s">
        <v>128</v>
      </c>
    </row>
    <row r="133" spans="2:17" ht="39.75" customHeight="1" x14ac:dyDescent="0.25">
      <c r="B133" s="440"/>
      <c r="C133" s="433"/>
      <c r="D133" s="437"/>
      <c r="E133" s="437"/>
      <c r="F133" s="427"/>
      <c r="G133" s="255"/>
      <c r="H133" s="255" t="s">
        <v>878</v>
      </c>
      <c r="I133" s="422"/>
      <c r="J133" s="255"/>
      <c r="K133" s="255"/>
      <c r="L133" s="255" t="s">
        <v>879</v>
      </c>
      <c r="M133" s="422"/>
      <c r="N133" s="423"/>
      <c r="O133" s="423"/>
      <c r="P133" s="423"/>
      <c r="Q133" s="423"/>
    </row>
    <row r="134" spans="2:17" ht="15" customHeight="1" x14ac:dyDescent="0.25">
      <c r="B134" s="440"/>
      <c r="C134" s="433"/>
      <c r="D134" s="437"/>
      <c r="E134" s="437"/>
      <c r="F134" s="426">
        <v>3</v>
      </c>
      <c r="G134" s="255" t="s">
        <v>1156</v>
      </c>
      <c r="H134" s="255" t="s">
        <v>880</v>
      </c>
      <c r="I134" s="422"/>
      <c r="J134" s="255" t="s">
        <v>881</v>
      </c>
      <c r="K134" s="255"/>
      <c r="L134" s="255" t="s">
        <v>882</v>
      </c>
      <c r="M134" s="422"/>
      <c r="N134" s="423" t="s">
        <v>128</v>
      </c>
      <c r="O134" s="423" t="s">
        <v>128</v>
      </c>
      <c r="P134" s="423" t="s">
        <v>128</v>
      </c>
      <c r="Q134" s="423" t="s">
        <v>128</v>
      </c>
    </row>
    <row r="135" spans="2:17" ht="43.5" customHeight="1" x14ac:dyDescent="0.25">
      <c r="B135" s="440"/>
      <c r="C135" s="433"/>
      <c r="D135" s="437"/>
      <c r="E135" s="437"/>
      <c r="F135" s="427"/>
      <c r="G135" s="255"/>
      <c r="H135" s="255" t="s">
        <v>883</v>
      </c>
      <c r="I135" s="422"/>
      <c r="J135" s="255"/>
      <c r="K135" s="255"/>
      <c r="L135" s="255" t="s">
        <v>884</v>
      </c>
      <c r="M135" s="422"/>
      <c r="N135" s="423"/>
      <c r="O135" s="423"/>
      <c r="P135" s="423"/>
      <c r="Q135" s="423"/>
    </row>
    <row r="136" spans="2:17" ht="35.25" customHeight="1" x14ac:dyDescent="0.25">
      <c r="B136" s="440"/>
      <c r="C136" s="433"/>
      <c r="D136" s="437"/>
      <c r="E136" s="437"/>
      <c r="F136" s="426">
        <v>4</v>
      </c>
      <c r="G136" s="255" t="s">
        <v>885</v>
      </c>
      <c r="H136" s="255" t="s">
        <v>886</v>
      </c>
      <c r="I136" s="422"/>
      <c r="J136" s="255" t="s">
        <v>1157</v>
      </c>
      <c r="K136" s="255"/>
      <c r="L136" s="255" t="s">
        <v>887</v>
      </c>
      <c r="M136" s="422"/>
      <c r="N136" s="423" t="s">
        <v>128</v>
      </c>
      <c r="O136" s="423" t="s">
        <v>128</v>
      </c>
      <c r="P136" s="423" t="s">
        <v>128</v>
      </c>
      <c r="Q136" s="423" t="s">
        <v>128</v>
      </c>
    </row>
    <row r="137" spans="2:17" ht="39" customHeight="1" x14ac:dyDescent="0.25">
      <c r="B137" s="440"/>
      <c r="C137" s="433"/>
      <c r="D137" s="437"/>
      <c r="E137" s="437"/>
      <c r="F137" s="427"/>
      <c r="G137" s="255"/>
      <c r="H137" s="255" t="s">
        <v>888</v>
      </c>
      <c r="I137" s="422"/>
      <c r="J137" s="255"/>
      <c r="K137" s="255"/>
      <c r="L137" s="255" t="s">
        <v>889</v>
      </c>
      <c r="M137" s="422"/>
      <c r="N137" s="423"/>
      <c r="O137" s="423"/>
      <c r="P137" s="423"/>
      <c r="Q137" s="423"/>
    </row>
    <row r="138" spans="2:17" x14ac:dyDescent="0.25">
      <c r="B138" s="440"/>
      <c r="C138" s="433"/>
      <c r="D138" s="437"/>
      <c r="E138" s="437"/>
      <c r="F138" s="426">
        <v>5</v>
      </c>
      <c r="G138" s="255" t="s">
        <v>378</v>
      </c>
      <c r="H138" s="255" t="s">
        <v>391</v>
      </c>
      <c r="I138" s="422"/>
      <c r="J138" s="255"/>
      <c r="K138" s="255"/>
      <c r="L138" s="255" t="s">
        <v>397</v>
      </c>
      <c r="M138" s="422"/>
      <c r="N138" s="423"/>
      <c r="O138" s="423"/>
      <c r="P138" s="423"/>
      <c r="Q138" s="423"/>
    </row>
    <row r="139" spans="2:17" x14ac:dyDescent="0.25">
      <c r="B139" s="441"/>
      <c r="C139" s="435"/>
      <c r="D139" s="438"/>
      <c r="E139" s="438"/>
      <c r="F139" s="427"/>
      <c r="G139" s="255"/>
      <c r="H139" s="255" t="s">
        <v>392</v>
      </c>
      <c r="I139" s="422"/>
      <c r="J139" s="255"/>
      <c r="K139" s="255"/>
      <c r="L139" s="255" t="s">
        <v>398</v>
      </c>
      <c r="M139" s="422"/>
      <c r="N139" s="423"/>
      <c r="O139" s="423"/>
      <c r="P139" s="423"/>
      <c r="Q139" s="423"/>
    </row>
    <row r="140" spans="2:17" ht="37.5" customHeight="1" x14ac:dyDescent="0.25">
      <c r="B140" s="439" t="str">
        <f>'2 - CONTEXTO'!E46</f>
        <v>Adquisición de Bienes y Servicios</v>
      </c>
      <c r="C140" s="431"/>
      <c r="D140" s="436" t="s">
        <v>344</v>
      </c>
      <c r="E140" s="436" t="str">
        <f>'2 - CONTEXTO'!K46</f>
        <v>1. Subdirección Administrativa y Financiera.
2. Secretaría General.</v>
      </c>
      <c r="F140" s="426">
        <v>1</v>
      </c>
      <c r="G140" s="255" t="s">
        <v>529</v>
      </c>
      <c r="H140" s="255" t="s">
        <v>1158</v>
      </c>
      <c r="I140" s="422"/>
      <c r="J140" s="255" t="s">
        <v>530</v>
      </c>
      <c r="K140" s="255"/>
      <c r="L140" s="255" t="s">
        <v>531</v>
      </c>
      <c r="M140" s="422"/>
      <c r="N140" s="423" t="s">
        <v>128</v>
      </c>
      <c r="O140" s="423" t="s">
        <v>128</v>
      </c>
      <c r="P140" s="423" t="s">
        <v>128</v>
      </c>
      <c r="Q140" s="423" t="s">
        <v>128</v>
      </c>
    </row>
    <row r="141" spans="2:17" ht="30" customHeight="1" x14ac:dyDescent="0.25">
      <c r="B141" s="440"/>
      <c r="C141" s="433"/>
      <c r="D141" s="437"/>
      <c r="E141" s="437"/>
      <c r="F141" s="427"/>
      <c r="G141" s="255"/>
      <c r="H141" s="255" t="s">
        <v>1159</v>
      </c>
      <c r="I141" s="422"/>
      <c r="J141" s="255"/>
      <c r="K141" s="255"/>
      <c r="L141" s="255" t="s">
        <v>532</v>
      </c>
      <c r="M141" s="422"/>
      <c r="N141" s="423"/>
      <c r="O141" s="423"/>
      <c r="P141" s="423"/>
      <c r="Q141" s="423"/>
    </row>
    <row r="142" spans="2:17" ht="34.5" customHeight="1" x14ac:dyDescent="0.25">
      <c r="B142" s="440"/>
      <c r="C142" s="433"/>
      <c r="D142" s="437"/>
      <c r="E142" s="437"/>
      <c r="F142" s="426">
        <v>2</v>
      </c>
      <c r="G142" s="255" t="s">
        <v>1160</v>
      </c>
      <c r="H142" s="255" t="s">
        <v>533</v>
      </c>
      <c r="I142" s="422"/>
      <c r="J142" s="255" t="s">
        <v>534</v>
      </c>
      <c r="K142" s="255"/>
      <c r="L142" s="255" t="s">
        <v>531</v>
      </c>
      <c r="M142" s="422"/>
      <c r="N142" s="423" t="s">
        <v>128</v>
      </c>
      <c r="O142" s="423" t="s">
        <v>128</v>
      </c>
      <c r="P142" s="423" t="s">
        <v>128</v>
      </c>
      <c r="Q142" s="423" t="s">
        <v>128</v>
      </c>
    </row>
    <row r="143" spans="2:17" ht="54.75" customHeight="1" x14ac:dyDescent="0.25">
      <c r="B143" s="440"/>
      <c r="C143" s="433"/>
      <c r="D143" s="437"/>
      <c r="E143" s="437"/>
      <c r="F143" s="427"/>
      <c r="G143" s="255"/>
      <c r="H143" s="255" t="s">
        <v>535</v>
      </c>
      <c r="I143" s="422"/>
      <c r="J143" s="255"/>
      <c r="K143" s="255"/>
      <c r="L143" s="255" t="s">
        <v>532</v>
      </c>
      <c r="M143" s="422"/>
      <c r="N143" s="423"/>
      <c r="O143" s="423"/>
      <c r="P143" s="423"/>
      <c r="Q143" s="423"/>
    </row>
    <row r="144" spans="2:17" ht="17.25" customHeight="1" x14ac:dyDescent="0.25">
      <c r="B144" s="440"/>
      <c r="C144" s="433"/>
      <c r="D144" s="437"/>
      <c r="E144" s="437"/>
      <c r="F144" s="426">
        <v>3</v>
      </c>
      <c r="G144" s="255" t="s">
        <v>376</v>
      </c>
      <c r="H144" s="255" t="s">
        <v>381</v>
      </c>
      <c r="I144" s="422"/>
      <c r="J144" s="255"/>
      <c r="K144" s="255"/>
      <c r="L144" s="255" t="s">
        <v>393</v>
      </c>
      <c r="M144" s="422"/>
      <c r="N144" s="423"/>
      <c r="O144" s="423"/>
      <c r="P144" s="423"/>
      <c r="Q144" s="423"/>
    </row>
    <row r="145" spans="2:17" ht="17.25" customHeight="1" x14ac:dyDescent="0.25">
      <c r="B145" s="440"/>
      <c r="C145" s="433"/>
      <c r="D145" s="437"/>
      <c r="E145" s="437"/>
      <c r="F145" s="427"/>
      <c r="G145" s="255"/>
      <c r="H145" s="255" t="s">
        <v>388</v>
      </c>
      <c r="I145" s="422"/>
      <c r="J145" s="255"/>
      <c r="K145" s="255"/>
      <c r="L145" s="255" t="s">
        <v>394</v>
      </c>
      <c r="M145" s="422"/>
      <c r="N145" s="423"/>
      <c r="O145" s="423"/>
      <c r="P145" s="423"/>
      <c r="Q145" s="423"/>
    </row>
    <row r="146" spans="2:17" ht="17.25" customHeight="1" x14ac:dyDescent="0.25">
      <c r="B146" s="440"/>
      <c r="C146" s="433"/>
      <c r="D146" s="437"/>
      <c r="E146" s="437"/>
      <c r="F146" s="426">
        <v>4</v>
      </c>
      <c r="G146" s="255" t="s">
        <v>377</v>
      </c>
      <c r="H146" s="255" t="s">
        <v>389</v>
      </c>
      <c r="I146" s="422"/>
      <c r="J146" s="255"/>
      <c r="K146" s="255"/>
      <c r="L146" s="255" t="s">
        <v>395</v>
      </c>
      <c r="M146" s="422"/>
      <c r="N146" s="423"/>
      <c r="O146" s="423"/>
      <c r="P146" s="423"/>
      <c r="Q146" s="423"/>
    </row>
    <row r="147" spans="2:17" ht="17.25" customHeight="1" x14ac:dyDescent="0.25">
      <c r="B147" s="440"/>
      <c r="C147" s="433"/>
      <c r="D147" s="437"/>
      <c r="E147" s="437"/>
      <c r="F147" s="427"/>
      <c r="G147" s="255"/>
      <c r="H147" s="255" t="s">
        <v>390</v>
      </c>
      <c r="I147" s="422"/>
      <c r="J147" s="255"/>
      <c r="K147" s="255"/>
      <c r="L147" s="255" t="s">
        <v>396</v>
      </c>
      <c r="M147" s="422"/>
      <c r="N147" s="423"/>
      <c r="O147" s="423"/>
      <c r="P147" s="423"/>
      <c r="Q147" s="423"/>
    </row>
    <row r="148" spans="2:17" x14ac:dyDescent="0.25">
      <c r="B148" s="440"/>
      <c r="C148" s="433"/>
      <c r="D148" s="437"/>
      <c r="E148" s="437"/>
      <c r="F148" s="426">
        <v>5</v>
      </c>
      <c r="G148" s="255" t="s">
        <v>378</v>
      </c>
      <c r="H148" s="255" t="s">
        <v>391</v>
      </c>
      <c r="I148" s="422"/>
      <c r="J148" s="255"/>
      <c r="K148" s="255"/>
      <c r="L148" s="255" t="s">
        <v>397</v>
      </c>
      <c r="M148" s="422"/>
      <c r="N148" s="423"/>
      <c r="O148" s="423"/>
      <c r="P148" s="423"/>
      <c r="Q148" s="423"/>
    </row>
    <row r="149" spans="2:17" x14ac:dyDescent="0.25">
      <c r="B149" s="441"/>
      <c r="C149" s="435"/>
      <c r="D149" s="438"/>
      <c r="E149" s="438"/>
      <c r="F149" s="427"/>
      <c r="G149" s="255"/>
      <c r="H149" s="255" t="s">
        <v>392</v>
      </c>
      <c r="I149" s="422"/>
      <c r="J149" s="255"/>
      <c r="K149" s="255"/>
      <c r="L149" s="255" t="s">
        <v>398</v>
      </c>
      <c r="M149" s="422"/>
      <c r="N149" s="423"/>
      <c r="O149" s="423"/>
      <c r="P149" s="423"/>
      <c r="Q149" s="423"/>
    </row>
    <row r="150" spans="2:17" ht="36.75" customHeight="1" x14ac:dyDescent="0.25">
      <c r="B150" s="430" t="str">
        <f>'2 - CONTEXTO'!E47</f>
        <v>Administración de Bienes y Servicios</v>
      </c>
      <c r="C150" s="431"/>
      <c r="D150" s="436" t="s">
        <v>349</v>
      </c>
      <c r="E150" s="436" t="str">
        <f>'2 - CONTEXTO'!K47</f>
        <v>1. Subdirección Administrativa y Financiera.
2. Secretaría General.</v>
      </c>
      <c r="F150" s="426">
        <v>1</v>
      </c>
      <c r="G150" s="255" t="s">
        <v>536</v>
      </c>
      <c r="H150" s="428" t="s">
        <v>537</v>
      </c>
      <c r="I150" s="429"/>
      <c r="J150" s="255" t="s">
        <v>538</v>
      </c>
      <c r="K150" s="255"/>
      <c r="L150" s="255" t="s">
        <v>539</v>
      </c>
      <c r="M150" s="422"/>
      <c r="N150" s="423" t="s">
        <v>128</v>
      </c>
      <c r="O150" s="423" t="s">
        <v>184</v>
      </c>
      <c r="P150" s="423" t="s">
        <v>184</v>
      </c>
      <c r="Q150" s="423" t="s">
        <v>184</v>
      </c>
    </row>
    <row r="151" spans="2:17" ht="27.75" customHeight="1" x14ac:dyDescent="0.25">
      <c r="B151" s="432"/>
      <c r="C151" s="433"/>
      <c r="D151" s="437"/>
      <c r="E151" s="437"/>
      <c r="F151" s="427"/>
      <c r="G151" s="255"/>
      <c r="H151" s="428" t="s">
        <v>540</v>
      </c>
      <c r="I151" s="429"/>
      <c r="J151" s="255"/>
      <c r="K151" s="255"/>
      <c r="L151" s="255" t="s">
        <v>541</v>
      </c>
      <c r="M151" s="422"/>
      <c r="N151" s="423"/>
      <c r="O151" s="423"/>
      <c r="P151" s="423"/>
      <c r="Q151" s="423"/>
    </row>
    <row r="152" spans="2:17" ht="15" customHeight="1" x14ac:dyDescent="0.25">
      <c r="B152" s="432"/>
      <c r="C152" s="433"/>
      <c r="D152" s="437"/>
      <c r="E152" s="437"/>
      <c r="F152" s="426">
        <v>2</v>
      </c>
      <c r="G152" s="255" t="s">
        <v>542</v>
      </c>
      <c r="H152" s="255" t="s">
        <v>543</v>
      </c>
      <c r="I152" s="422"/>
      <c r="J152" s="255" t="s">
        <v>544</v>
      </c>
      <c r="K152" s="255"/>
      <c r="L152" s="255" t="s">
        <v>545</v>
      </c>
      <c r="M152" s="422"/>
      <c r="N152" s="423" t="s">
        <v>128</v>
      </c>
      <c r="O152" s="423" t="s">
        <v>184</v>
      </c>
      <c r="P152" s="423" t="s">
        <v>128</v>
      </c>
      <c r="Q152" s="423" t="s">
        <v>128</v>
      </c>
    </row>
    <row r="153" spans="2:17" ht="15" customHeight="1" x14ac:dyDescent="0.25">
      <c r="B153" s="432"/>
      <c r="C153" s="433"/>
      <c r="D153" s="437"/>
      <c r="E153" s="437"/>
      <c r="F153" s="427"/>
      <c r="G153" s="255"/>
      <c r="H153" s="255" t="s">
        <v>546</v>
      </c>
      <c r="I153" s="422"/>
      <c r="J153" s="255"/>
      <c r="K153" s="255"/>
      <c r="L153" s="255" t="s">
        <v>450</v>
      </c>
      <c r="M153" s="422"/>
      <c r="N153" s="423"/>
      <c r="O153" s="423"/>
      <c r="P153" s="423"/>
      <c r="Q153" s="423"/>
    </row>
    <row r="154" spans="2:17" x14ac:dyDescent="0.25">
      <c r="B154" s="432"/>
      <c r="C154" s="433"/>
      <c r="D154" s="437"/>
      <c r="E154" s="437"/>
      <c r="F154" s="426">
        <v>3</v>
      </c>
      <c r="G154" s="255" t="s">
        <v>376</v>
      </c>
      <c r="H154" s="255" t="s">
        <v>381</v>
      </c>
      <c r="I154" s="422"/>
      <c r="J154" s="255"/>
      <c r="K154" s="255"/>
      <c r="L154" s="255" t="s">
        <v>393</v>
      </c>
      <c r="M154" s="422"/>
      <c r="N154" s="423"/>
      <c r="O154" s="423"/>
      <c r="P154" s="423"/>
      <c r="Q154" s="423"/>
    </row>
    <row r="155" spans="2:17" x14ac:dyDescent="0.25">
      <c r="B155" s="432"/>
      <c r="C155" s="433"/>
      <c r="D155" s="437"/>
      <c r="E155" s="437"/>
      <c r="F155" s="427"/>
      <c r="G155" s="255"/>
      <c r="H155" s="255" t="s">
        <v>388</v>
      </c>
      <c r="I155" s="422"/>
      <c r="J155" s="255"/>
      <c r="K155" s="255"/>
      <c r="L155" s="255" t="s">
        <v>394</v>
      </c>
      <c r="M155" s="422"/>
      <c r="N155" s="423"/>
      <c r="O155" s="423"/>
      <c r="P155" s="423"/>
      <c r="Q155" s="423"/>
    </row>
    <row r="156" spans="2:17" x14ac:dyDescent="0.25">
      <c r="B156" s="432"/>
      <c r="C156" s="433"/>
      <c r="D156" s="437"/>
      <c r="E156" s="437"/>
      <c r="F156" s="426">
        <v>4</v>
      </c>
      <c r="G156" s="255" t="s">
        <v>377</v>
      </c>
      <c r="H156" s="255" t="s">
        <v>389</v>
      </c>
      <c r="I156" s="422"/>
      <c r="J156" s="255"/>
      <c r="K156" s="255"/>
      <c r="L156" s="255" t="s">
        <v>395</v>
      </c>
      <c r="M156" s="422"/>
      <c r="N156" s="423"/>
      <c r="O156" s="423"/>
      <c r="P156" s="423"/>
      <c r="Q156" s="423"/>
    </row>
    <row r="157" spans="2:17" x14ac:dyDescent="0.25">
      <c r="B157" s="432"/>
      <c r="C157" s="433"/>
      <c r="D157" s="437"/>
      <c r="E157" s="437"/>
      <c r="F157" s="427"/>
      <c r="G157" s="255"/>
      <c r="H157" s="255" t="s">
        <v>390</v>
      </c>
      <c r="I157" s="422"/>
      <c r="J157" s="255"/>
      <c r="K157" s="255"/>
      <c r="L157" s="255" t="s">
        <v>396</v>
      </c>
      <c r="M157" s="422"/>
      <c r="N157" s="423"/>
      <c r="O157" s="423"/>
      <c r="P157" s="423"/>
      <c r="Q157" s="423"/>
    </row>
    <row r="158" spans="2:17" x14ac:dyDescent="0.25">
      <c r="B158" s="432"/>
      <c r="C158" s="433"/>
      <c r="D158" s="437"/>
      <c r="E158" s="437"/>
      <c r="F158" s="426">
        <v>5</v>
      </c>
      <c r="G158" s="255" t="s">
        <v>378</v>
      </c>
      <c r="H158" s="255" t="s">
        <v>391</v>
      </c>
      <c r="I158" s="422"/>
      <c r="J158" s="255"/>
      <c r="K158" s="255"/>
      <c r="L158" s="255" t="s">
        <v>397</v>
      </c>
      <c r="M158" s="422"/>
      <c r="N158" s="423"/>
      <c r="O158" s="423"/>
      <c r="P158" s="423"/>
      <c r="Q158" s="423"/>
    </row>
    <row r="159" spans="2:17" x14ac:dyDescent="0.25">
      <c r="B159" s="434"/>
      <c r="C159" s="435"/>
      <c r="D159" s="438"/>
      <c r="E159" s="438"/>
      <c r="F159" s="427"/>
      <c r="G159" s="255"/>
      <c r="H159" s="255" t="s">
        <v>392</v>
      </c>
      <c r="I159" s="422"/>
      <c r="J159" s="255"/>
      <c r="K159" s="255"/>
      <c r="L159" s="255" t="s">
        <v>398</v>
      </c>
      <c r="M159" s="422"/>
      <c r="N159" s="423"/>
      <c r="O159" s="423"/>
      <c r="P159" s="423"/>
      <c r="Q159" s="423"/>
    </row>
    <row r="160" spans="2:17" ht="26.25" customHeight="1" x14ac:dyDescent="0.25">
      <c r="B160" s="424" t="str">
        <f>'2 - CONTEXTO'!E48</f>
        <v>Gestión Financiera</v>
      </c>
      <c r="C160" s="424"/>
      <c r="D160" s="425" t="s">
        <v>352</v>
      </c>
      <c r="E160" s="425" t="str">
        <f>'2 - CONTEXTO'!K48</f>
        <v xml:space="preserve">1. Secretaría General.
2. Subdirección Administrativa y Financiera.
3. Subdirección de Administración de Tierras de la Nación.
4. Oficina de Planeación </v>
      </c>
      <c r="F160" s="426">
        <v>1</v>
      </c>
      <c r="G160" s="255" t="s">
        <v>547</v>
      </c>
      <c r="H160" s="255" t="s">
        <v>548</v>
      </c>
      <c r="I160" s="422"/>
      <c r="J160" s="255" t="s">
        <v>549</v>
      </c>
      <c r="K160" s="255"/>
      <c r="L160" s="255" t="s">
        <v>550</v>
      </c>
      <c r="M160" s="422"/>
      <c r="N160" s="423" t="s">
        <v>128</v>
      </c>
      <c r="O160" s="423" t="s">
        <v>128</v>
      </c>
      <c r="P160" s="423" t="s">
        <v>128</v>
      </c>
      <c r="Q160" s="423" t="s">
        <v>128</v>
      </c>
    </row>
    <row r="161" spans="2:17" ht="30" customHeight="1" x14ac:dyDescent="0.25">
      <c r="B161" s="424"/>
      <c r="C161" s="424"/>
      <c r="D161" s="425"/>
      <c r="E161" s="425"/>
      <c r="F161" s="427"/>
      <c r="G161" s="255"/>
      <c r="H161" s="255" t="s">
        <v>551</v>
      </c>
      <c r="I161" s="422"/>
      <c r="J161" s="255"/>
      <c r="K161" s="255"/>
      <c r="L161" s="255" t="s">
        <v>552</v>
      </c>
      <c r="M161" s="422"/>
      <c r="N161" s="423"/>
      <c r="O161" s="423"/>
      <c r="P161" s="423"/>
      <c r="Q161" s="423"/>
    </row>
    <row r="162" spans="2:17" x14ac:dyDescent="0.25">
      <c r="B162" s="424"/>
      <c r="C162" s="424"/>
      <c r="D162" s="425"/>
      <c r="E162" s="425"/>
      <c r="F162" s="426">
        <v>2</v>
      </c>
      <c r="G162" s="255" t="s">
        <v>375</v>
      </c>
      <c r="H162" s="255" t="s">
        <v>380</v>
      </c>
      <c r="I162" s="422"/>
      <c r="J162" s="255"/>
      <c r="K162" s="255"/>
      <c r="L162" s="255" t="s">
        <v>383</v>
      </c>
      <c r="M162" s="422"/>
      <c r="N162" s="423"/>
      <c r="O162" s="423"/>
      <c r="P162" s="423"/>
      <c r="Q162" s="423"/>
    </row>
    <row r="163" spans="2:17" x14ac:dyDescent="0.25">
      <c r="B163" s="424"/>
      <c r="C163" s="424"/>
      <c r="D163" s="425"/>
      <c r="E163" s="425"/>
      <c r="F163" s="427"/>
      <c r="G163" s="255"/>
      <c r="H163" s="255" t="s">
        <v>384</v>
      </c>
      <c r="I163" s="422"/>
      <c r="J163" s="255"/>
      <c r="K163" s="255"/>
      <c r="L163" s="255" t="s">
        <v>386</v>
      </c>
      <c r="M163" s="422"/>
      <c r="N163" s="423"/>
      <c r="O163" s="423"/>
      <c r="P163" s="423"/>
      <c r="Q163" s="423"/>
    </row>
    <row r="164" spans="2:17" x14ac:dyDescent="0.25">
      <c r="B164" s="424"/>
      <c r="C164" s="424"/>
      <c r="D164" s="425"/>
      <c r="E164" s="425"/>
      <c r="F164" s="426">
        <v>3</v>
      </c>
      <c r="G164" s="255" t="s">
        <v>376</v>
      </c>
      <c r="H164" s="255" t="s">
        <v>381</v>
      </c>
      <c r="I164" s="422"/>
      <c r="J164" s="255"/>
      <c r="K164" s="255"/>
      <c r="L164" s="255" t="s">
        <v>393</v>
      </c>
      <c r="M164" s="422"/>
      <c r="N164" s="423"/>
      <c r="O164" s="423"/>
      <c r="P164" s="423"/>
      <c r="Q164" s="423"/>
    </row>
    <row r="165" spans="2:17" x14ac:dyDescent="0.25">
      <c r="B165" s="424"/>
      <c r="C165" s="424"/>
      <c r="D165" s="425"/>
      <c r="E165" s="425"/>
      <c r="F165" s="427"/>
      <c r="G165" s="255"/>
      <c r="H165" s="255" t="s">
        <v>388</v>
      </c>
      <c r="I165" s="422"/>
      <c r="J165" s="255"/>
      <c r="K165" s="255"/>
      <c r="L165" s="255" t="s">
        <v>394</v>
      </c>
      <c r="M165" s="422"/>
      <c r="N165" s="423"/>
      <c r="O165" s="423"/>
      <c r="P165" s="423"/>
      <c r="Q165" s="423"/>
    </row>
    <row r="166" spans="2:17" x14ac:dyDescent="0.25">
      <c r="B166" s="424"/>
      <c r="C166" s="424"/>
      <c r="D166" s="425"/>
      <c r="E166" s="425"/>
      <c r="F166" s="426">
        <v>4</v>
      </c>
      <c r="G166" s="255" t="s">
        <v>377</v>
      </c>
      <c r="H166" s="255" t="s">
        <v>389</v>
      </c>
      <c r="I166" s="422"/>
      <c r="J166" s="255"/>
      <c r="K166" s="255"/>
      <c r="L166" s="255" t="s">
        <v>395</v>
      </c>
      <c r="M166" s="422"/>
      <c r="N166" s="423"/>
      <c r="O166" s="423"/>
      <c r="P166" s="423"/>
      <c r="Q166" s="423"/>
    </row>
    <row r="167" spans="2:17" x14ac:dyDescent="0.25">
      <c r="B167" s="424"/>
      <c r="C167" s="424"/>
      <c r="D167" s="425"/>
      <c r="E167" s="425"/>
      <c r="F167" s="427"/>
      <c r="G167" s="255"/>
      <c r="H167" s="255" t="s">
        <v>390</v>
      </c>
      <c r="I167" s="422"/>
      <c r="J167" s="255"/>
      <c r="K167" s="255"/>
      <c r="L167" s="255" t="s">
        <v>396</v>
      </c>
      <c r="M167" s="422"/>
      <c r="N167" s="423"/>
      <c r="O167" s="423"/>
      <c r="P167" s="423"/>
      <c r="Q167" s="423"/>
    </row>
    <row r="168" spans="2:17" x14ac:dyDescent="0.25">
      <c r="B168" s="424"/>
      <c r="C168" s="424"/>
      <c r="D168" s="425"/>
      <c r="E168" s="425"/>
      <c r="F168" s="426">
        <v>5</v>
      </c>
      <c r="G168" s="255" t="s">
        <v>378</v>
      </c>
      <c r="H168" s="255" t="s">
        <v>391</v>
      </c>
      <c r="I168" s="422"/>
      <c r="J168" s="255"/>
      <c r="K168" s="255"/>
      <c r="L168" s="255" t="s">
        <v>397</v>
      </c>
      <c r="M168" s="422"/>
      <c r="N168" s="423"/>
      <c r="O168" s="423"/>
      <c r="P168" s="423"/>
      <c r="Q168" s="423"/>
    </row>
    <row r="169" spans="2:17" x14ac:dyDescent="0.25">
      <c r="B169" s="424"/>
      <c r="C169" s="424"/>
      <c r="D169" s="425"/>
      <c r="E169" s="425"/>
      <c r="F169" s="427"/>
      <c r="G169" s="255"/>
      <c r="H169" s="255" t="s">
        <v>392</v>
      </c>
      <c r="I169" s="422"/>
      <c r="J169" s="255"/>
      <c r="K169" s="255"/>
      <c r="L169" s="255" t="s">
        <v>398</v>
      </c>
      <c r="M169" s="422"/>
      <c r="N169" s="423"/>
      <c r="O169" s="423"/>
      <c r="P169" s="423"/>
      <c r="Q169" s="423"/>
    </row>
    <row r="170" spans="2:17" ht="36.75" customHeight="1" x14ac:dyDescent="0.25">
      <c r="B170" s="424" t="str">
        <f>'2 - CONTEXTO'!E49</f>
        <v>Seguimiento, Evaluación y Mejora</v>
      </c>
      <c r="C170" s="424"/>
      <c r="D170" s="425" t="s">
        <v>417</v>
      </c>
      <c r="E170" s="425" t="str">
        <f>'2 - CONTEXTO'!K49</f>
        <v xml:space="preserve">1. Oficina de Control Interno.
2. Oficina de Planeación.
3. Oficina del Inspector de Gestión de Tierras.
4. Secretaría General
</v>
      </c>
      <c r="F170" s="426">
        <v>1</v>
      </c>
      <c r="G170" s="459" t="s">
        <v>911</v>
      </c>
      <c r="H170" s="459" t="s">
        <v>912</v>
      </c>
      <c r="I170" s="270"/>
      <c r="J170" s="459" t="s">
        <v>913</v>
      </c>
      <c r="K170" s="459"/>
      <c r="L170" s="459" t="s">
        <v>914</v>
      </c>
      <c r="M170" s="270"/>
      <c r="N170" s="423" t="s">
        <v>128</v>
      </c>
      <c r="O170" s="423" t="s">
        <v>128</v>
      </c>
      <c r="P170" s="423" t="s">
        <v>128</v>
      </c>
      <c r="Q170" s="423" t="s">
        <v>128</v>
      </c>
    </row>
    <row r="171" spans="2:17" ht="35.25" customHeight="1" x14ac:dyDescent="0.25">
      <c r="B171" s="424"/>
      <c r="C171" s="424"/>
      <c r="D171" s="425"/>
      <c r="E171" s="425"/>
      <c r="F171" s="427"/>
      <c r="G171" s="459"/>
      <c r="H171" s="459" t="s">
        <v>915</v>
      </c>
      <c r="I171" s="270"/>
      <c r="J171" s="459"/>
      <c r="K171" s="459"/>
      <c r="L171" s="459" t="s">
        <v>916</v>
      </c>
      <c r="M171" s="270"/>
      <c r="N171" s="423"/>
      <c r="O171" s="423"/>
      <c r="P171" s="423"/>
      <c r="Q171" s="423"/>
    </row>
    <row r="172" spans="2:17" x14ac:dyDescent="0.25">
      <c r="B172" s="424"/>
      <c r="C172" s="424"/>
      <c r="D172" s="425"/>
      <c r="E172" s="425"/>
      <c r="F172" s="426">
        <v>2</v>
      </c>
      <c r="G172" s="255" t="s">
        <v>375</v>
      </c>
      <c r="H172" s="255" t="s">
        <v>380</v>
      </c>
      <c r="I172" s="422"/>
      <c r="J172" s="255"/>
      <c r="K172" s="255"/>
      <c r="L172" s="255" t="s">
        <v>383</v>
      </c>
      <c r="M172" s="422"/>
      <c r="N172" s="423"/>
      <c r="O172" s="423"/>
      <c r="P172" s="423"/>
      <c r="Q172" s="423"/>
    </row>
    <row r="173" spans="2:17" x14ac:dyDescent="0.25">
      <c r="B173" s="424"/>
      <c r="C173" s="424"/>
      <c r="D173" s="425"/>
      <c r="E173" s="425"/>
      <c r="F173" s="427"/>
      <c r="G173" s="255"/>
      <c r="H173" s="255" t="s">
        <v>384</v>
      </c>
      <c r="I173" s="422"/>
      <c r="J173" s="255"/>
      <c r="K173" s="255"/>
      <c r="L173" s="255" t="s">
        <v>386</v>
      </c>
      <c r="M173" s="422"/>
      <c r="N173" s="423"/>
      <c r="O173" s="423"/>
      <c r="P173" s="423"/>
      <c r="Q173" s="423"/>
    </row>
    <row r="174" spans="2:17" x14ac:dyDescent="0.25">
      <c r="B174" s="424"/>
      <c r="C174" s="424"/>
      <c r="D174" s="425"/>
      <c r="E174" s="425"/>
      <c r="F174" s="426">
        <v>3</v>
      </c>
      <c r="G174" s="255" t="s">
        <v>376</v>
      </c>
      <c r="H174" s="255" t="s">
        <v>381</v>
      </c>
      <c r="I174" s="422"/>
      <c r="J174" s="255"/>
      <c r="K174" s="255"/>
      <c r="L174" s="255" t="s">
        <v>393</v>
      </c>
      <c r="M174" s="422"/>
      <c r="N174" s="423"/>
      <c r="O174" s="423"/>
      <c r="P174" s="423"/>
      <c r="Q174" s="423"/>
    </row>
    <row r="175" spans="2:17" x14ac:dyDescent="0.25">
      <c r="B175" s="424"/>
      <c r="C175" s="424"/>
      <c r="D175" s="425"/>
      <c r="E175" s="425"/>
      <c r="F175" s="427"/>
      <c r="G175" s="255"/>
      <c r="H175" s="255" t="s">
        <v>388</v>
      </c>
      <c r="I175" s="422"/>
      <c r="J175" s="255"/>
      <c r="K175" s="255"/>
      <c r="L175" s="255" t="s">
        <v>394</v>
      </c>
      <c r="M175" s="422"/>
      <c r="N175" s="423"/>
      <c r="O175" s="423"/>
      <c r="P175" s="423"/>
      <c r="Q175" s="423"/>
    </row>
    <row r="176" spans="2:17" x14ac:dyDescent="0.25">
      <c r="B176" s="424"/>
      <c r="C176" s="424"/>
      <c r="D176" s="425"/>
      <c r="E176" s="425"/>
      <c r="F176" s="426">
        <v>4</v>
      </c>
      <c r="G176" s="255" t="s">
        <v>377</v>
      </c>
      <c r="H176" s="255" t="s">
        <v>389</v>
      </c>
      <c r="I176" s="422"/>
      <c r="J176" s="255"/>
      <c r="K176" s="255"/>
      <c r="L176" s="255" t="s">
        <v>395</v>
      </c>
      <c r="M176" s="422"/>
      <c r="N176" s="423"/>
      <c r="O176" s="423"/>
      <c r="P176" s="423"/>
      <c r="Q176" s="423"/>
    </row>
    <row r="177" spans="2:17" x14ac:dyDescent="0.25">
      <c r="B177" s="424"/>
      <c r="C177" s="424"/>
      <c r="D177" s="425"/>
      <c r="E177" s="425"/>
      <c r="F177" s="427"/>
      <c r="G177" s="255"/>
      <c r="H177" s="255" t="s">
        <v>390</v>
      </c>
      <c r="I177" s="422"/>
      <c r="J177" s="255"/>
      <c r="K177" s="255"/>
      <c r="L177" s="255" t="s">
        <v>396</v>
      </c>
      <c r="M177" s="422"/>
      <c r="N177" s="423"/>
      <c r="O177" s="423"/>
      <c r="P177" s="423"/>
      <c r="Q177" s="423"/>
    </row>
    <row r="178" spans="2:17" x14ac:dyDescent="0.25">
      <c r="B178" s="424"/>
      <c r="C178" s="424"/>
      <c r="D178" s="425"/>
      <c r="E178" s="425"/>
      <c r="F178" s="426">
        <v>5</v>
      </c>
      <c r="G178" s="255" t="s">
        <v>378</v>
      </c>
      <c r="H178" s="255" t="s">
        <v>391</v>
      </c>
      <c r="I178" s="422"/>
      <c r="J178" s="255"/>
      <c r="K178" s="255"/>
      <c r="L178" s="255" t="s">
        <v>397</v>
      </c>
      <c r="M178" s="422"/>
      <c r="N178" s="423"/>
      <c r="O178" s="423"/>
      <c r="P178" s="423"/>
      <c r="Q178" s="423"/>
    </row>
    <row r="179" spans="2:17" x14ac:dyDescent="0.25">
      <c r="B179" s="424"/>
      <c r="C179" s="424"/>
      <c r="D179" s="425"/>
      <c r="E179" s="425"/>
      <c r="F179" s="427"/>
      <c r="G179" s="255"/>
      <c r="H179" s="255" t="s">
        <v>392</v>
      </c>
      <c r="I179" s="422"/>
      <c r="J179" s="255"/>
      <c r="K179" s="255"/>
      <c r="L179" s="255" t="s">
        <v>398</v>
      </c>
      <c r="M179" s="422"/>
      <c r="N179" s="423"/>
      <c r="O179" s="423"/>
      <c r="P179" s="423"/>
      <c r="Q179" s="423"/>
    </row>
    <row r="180" spans="2:17" ht="18.75" x14ac:dyDescent="0.3">
      <c r="B180" s="6"/>
      <c r="C180" s="82"/>
      <c r="D180" s="82"/>
      <c r="E180" s="82"/>
      <c r="F180" s="82"/>
      <c r="G180" s="77"/>
      <c r="H180" s="77"/>
      <c r="I180" s="77"/>
      <c r="J180" s="77"/>
      <c r="K180" s="77"/>
      <c r="L180" s="77"/>
      <c r="M180" s="77"/>
      <c r="N180" s="7"/>
      <c r="O180" s="7"/>
      <c r="P180" s="7"/>
      <c r="Q180" s="8"/>
    </row>
    <row r="181" spans="2:17" x14ac:dyDescent="0.25">
      <c r="B181" s="6"/>
      <c r="C181" s="7"/>
      <c r="D181" s="7"/>
      <c r="E181" s="7"/>
      <c r="F181" s="7"/>
      <c r="G181" s="7"/>
      <c r="H181" s="7"/>
      <c r="I181" s="7"/>
      <c r="J181" s="7"/>
      <c r="K181" s="7"/>
      <c r="L181" s="7"/>
      <c r="M181" s="7"/>
      <c r="N181" s="7"/>
      <c r="O181" s="7"/>
      <c r="P181" s="7"/>
      <c r="Q181" s="8"/>
    </row>
    <row r="182" spans="2:17" ht="69" customHeight="1" thickBot="1" x14ac:dyDescent="0.3">
      <c r="B182" s="87"/>
      <c r="C182" s="88"/>
      <c r="D182" s="88"/>
      <c r="E182" s="88"/>
      <c r="F182" s="88"/>
      <c r="G182" s="88"/>
      <c r="H182" s="88"/>
      <c r="I182" s="88"/>
      <c r="J182" s="88"/>
      <c r="K182" s="88"/>
      <c r="L182" s="88"/>
      <c r="M182" s="88"/>
      <c r="N182" s="88"/>
      <c r="O182" s="88"/>
      <c r="P182" s="88"/>
      <c r="Q182" s="89"/>
    </row>
  </sheetData>
  <sheetProtection algorithmName="SHA-512" hashValue="H77zA+WqFcJ5XYlJ93MyFhLhL66xAb8ZHwL99924T8TSvrLEfltSc119mXywNR4SPnRMtmAwzJrXdV7DKgbOag==" saltValue="QfJG404pUZhP4tW6D2FHZA==" spinCount="100000" sheet="1" objects="1" scenarios="1" formatCells="0" formatColumns="0" formatRows="0"/>
  <mergeCells count="994">
    <mergeCell ref="O178:O179"/>
    <mergeCell ref="P178:P179"/>
    <mergeCell ref="Q178:Q179"/>
    <mergeCell ref="H179:I179"/>
    <mergeCell ref="L179:M179"/>
    <mergeCell ref="O170:O171"/>
    <mergeCell ref="P170:P171"/>
    <mergeCell ref="Q170:Q171"/>
    <mergeCell ref="H171:I171"/>
    <mergeCell ref="L171:M171"/>
    <mergeCell ref="O174:O175"/>
    <mergeCell ref="P174:P175"/>
    <mergeCell ref="Q174:Q175"/>
    <mergeCell ref="H175:I175"/>
    <mergeCell ref="L175:M175"/>
    <mergeCell ref="J176:K177"/>
    <mergeCell ref="L176:M176"/>
    <mergeCell ref="N176:N177"/>
    <mergeCell ref="O176:O177"/>
    <mergeCell ref="P176:P177"/>
    <mergeCell ref="Q176:Q177"/>
    <mergeCell ref="H177:I177"/>
    <mergeCell ref="L177:M177"/>
    <mergeCell ref="F172:F173"/>
    <mergeCell ref="G172:G173"/>
    <mergeCell ref="H172:I172"/>
    <mergeCell ref="J172:K173"/>
    <mergeCell ref="L172:M172"/>
    <mergeCell ref="N172:N173"/>
    <mergeCell ref="O172:O173"/>
    <mergeCell ref="P172:P173"/>
    <mergeCell ref="Q172:Q173"/>
    <mergeCell ref="H173:I173"/>
    <mergeCell ref="L173:M173"/>
    <mergeCell ref="B170:C179"/>
    <mergeCell ref="D170:D179"/>
    <mergeCell ref="E170:E179"/>
    <mergeCell ref="F170:F171"/>
    <mergeCell ref="G170:G171"/>
    <mergeCell ref="H170:I170"/>
    <mergeCell ref="J170:K171"/>
    <mergeCell ref="L170:M170"/>
    <mergeCell ref="N170:N171"/>
    <mergeCell ref="F174:F175"/>
    <mergeCell ref="G174:G175"/>
    <mergeCell ref="H174:I174"/>
    <mergeCell ref="J174:K175"/>
    <mergeCell ref="L174:M174"/>
    <mergeCell ref="N174:N175"/>
    <mergeCell ref="F178:F179"/>
    <mergeCell ref="G178:G179"/>
    <mergeCell ref="H178:I178"/>
    <mergeCell ref="J178:K179"/>
    <mergeCell ref="L178:M178"/>
    <mergeCell ref="N178:N179"/>
    <mergeCell ref="F176:F177"/>
    <mergeCell ref="G176:G177"/>
    <mergeCell ref="H176:I176"/>
    <mergeCell ref="L140:M140"/>
    <mergeCell ref="H89:I89"/>
    <mergeCell ref="F166:F167"/>
    <mergeCell ref="G166:G167"/>
    <mergeCell ref="J166:K167"/>
    <mergeCell ref="H112:I112"/>
    <mergeCell ref="H114:I114"/>
    <mergeCell ref="H116:I116"/>
    <mergeCell ref="H118:I118"/>
    <mergeCell ref="L112:M112"/>
    <mergeCell ref="L160:M160"/>
    <mergeCell ref="L118:M118"/>
    <mergeCell ref="H136:I136"/>
    <mergeCell ref="L136:M136"/>
    <mergeCell ref="H142:I142"/>
    <mergeCell ref="H144:I144"/>
    <mergeCell ref="H146:I146"/>
    <mergeCell ref="L142:M142"/>
    <mergeCell ref="L144:M144"/>
    <mergeCell ref="L146:M146"/>
    <mergeCell ref="J138:K139"/>
    <mergeCell ref="H160:I160"/>
    <mergeCell ref="J130:K131"/>
    <mergeCell ref="J134:K135"/>
    <mergeCell ref="H140:I140"/>
    <mergeCell ref="H120:I120"/>
    <mergeCell ref="L120:M120"/>
    <mergeCell ref="H126:I126"/>
    <mergeCell ref="J78:K79"/>
    <mergeCell ref="L79:M79"/>
    <mergeCell ref="J80:K81"/>
    <mergeCell ref="H81:I81"/>
    <mergeCell ref="H52:I52"/>
    <mergeCell ref="L52:M52"/>
    <mergeCell ref="H56:I56"/>
    <mergeCell ref="H58:I58"/>
    <mergeCell ref="L56:M56"/>
    <mergeCell ref="L58:M58"/>
    <mergeCell ref="L100:M100"/>
    <mergeCell ref="L102:M102"/>
    <mergeCell ref="L104:M104"/>
    <mergeCell ref="H100:I100"/>
    <mergeCell ref="H102:I102"/>
    <mergeCell ref="H67:I67"/>
    <mergeCell ref="J66:K67"/>
    <mergeCell ref="J76:K77"/>
    <mergeCell ref="L77:M77"/>
    <mergeCell ref="L75:M75"/>
    <mergeCell ref="L16:M16"/>
    <mergeCell ref="L18:M18"/>
    <mergeCell ref="L20:M20"/>
    <mergeCell ref="L34:M34"/>
    <mergeCell ref="L36:M36"/>
    <mergeCell ref="H138:I138"/>
    <mergeCell ref="L138:M138"/>
    <mergeCell ref="L130:M130"/>
    <mergeCell ref="H132:I132"/>
    <mergeCell ref="L132:M132"/>
    <mergeCell ref="H130:I130"/>
    <mergeCell ref="H134:I134"/>
    <mergeCell ref="H42:I42"/>
    <mergeCell ref="L67:M67"/>
    <mergeCell ref="J68:K69"/>
    <mergeCell ref="H69:I69"/>
    <mergeCell ref="H76:I76"/>
    <mergeCell ref="L76:M76"/>
    <mergeCell ref="H74:I74"/>
    <mergeCell ref="L74:M74"/>
    <mergeCell ref="L42:M42"/>
    <mergeCell ref="H48:I48"/>
    <mergeCell ref="H40:I40"/>
    <mergeCell ref="J32:K33"/>
    <mergeCell ref="N12:N13"/>
    <mergeCell ref="O12:O13"/>
    <mergeCell ref="P12:P13"/>
    <mergeCell ref="Q12:Q13"/>
    <mergeCell ref="H13:I13"/>
    <mergeCell ref="L13:M13"/>
    <mergeCell ref="H30:I30"/>
    <mergeCell ref="H32:I32"/>
    <mergeCell ref="L12:M12"/>
    <mergeCell ref="L22:M22"/>
    <mergeCell ref="L30:M30"/>
    <mergeCell ref="L32:M32"/>
    <mergeCell ref="H24:I24"/>
    <mergeCell ref="H26:I26"/>
    <mergeCell ref="H28:I28"/>
    <mergeCell ref="L24:M24"/>
    <mergeCell ref="L26:M26"/>
    <mergeCell ref="L28:M28"/>
    <mergeCell ref="H22:I22"/>
    <mergeCell ref="H25:I25"/>
    <mergeCell ref="N14:N15"/>
    <mergeCell ref="O14:O15"/>
    <mergeCell ref="P14:P15"/>
    <mergeCell ref="L14:M14"/>
    <mergeCell ref="Q14:Q15"/>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B12:C21"/>
    <mergeCell ref="H110:I110"/>
    <mergeCell ref="L110:M110"/>
    <mergeCell ref="H98:I98"/>
    <mergeCell ref="L98:M98"/>
    <mergeCell ref="H92:I92"/>
    <mergeCell ref="H94:I94"/>
    <mergeCell ref="H96:I96"/>
    <mergeCell ref="H72:I72"/>
    <mergeCell ref="L72:M72"/>
    <mergeCell ref="H88:I88"/>
    <mergeCell ref="L88:M88"/>
    <mergeCell ref="H80:I80"/>
    <mergeCell ref="L80:M80"/>
    <mergeCell ref="H78:I78"/>
    <mergeCell ref="L78:M78"/>
    <mergeCell ref="H82:I82"/>
    <mergeCell ref="L82:M82"/>
    <mergeCell ref="H84:I84"/>
    <mergeCell ref="H86:I86"/>
    <mergeCell ref="L84:M84"/>
    <mergeCell ref="N16:N17"/>
    <mergeCell ref="O16:O17"/>
    <mergeCell ref="P16:P17"/>
    <mergeCell ref="Q16:Q17"/>
    <mergeCell ref="H17:I17"/>
    <mergeCell ref="H15:I15"/>
    <mergeCell ref="L15:M15"/>
    <mergeCell ref="L17:M17"/>
    <mergeCell ref="B62:C71"/>
    <mergeCell ref="D62:D71"/>
    <mergeCell ref="E62:E71"/>
    <mergeCell ref="F62:F63"/>
    <mergeCell ref="G62:G63"/>
    <mergeCell ref="H63:I63"/>
    <mergeCell ref="J62:K63"/>
    <mergeCell ref="J64:K65"/>
    <mergeCell ref="H65:I65"/>
    <mergeCell ref="G64:G65"/>
    <mergeCell ref="F64:F65"/>
    <mergeCell ref="F66:F67"/>
    <mergeCell ref="G66:G67"/>
    <mergeCell ref="H64:I64"/>
    <mergeCell ref="H66:I66"/>
    <mergeCell ref="H68:I68"/>
    <mergeCell ref="D12:D21"/>
    <mergeCell ref="E12:E21"/>
    <mergeCell ref="F18:F19"/>
    <mergeCell ref="G18:G19"/>
    <mergeCell ref="F20:F21"/>
    <mergeCell ref="G20:G21"/>
    <mergeCell ref="F16:F17"/>
    <mergeCell ref="G16:G17"/>
    <mergeCell ref="F14:F15"/>
    <mergeCell ref="G14:G15"/>
    <mergeCell ref="J14:K15"/>
    <mergeCell ref="H18:I18"/>
    <mergeCell ref="H20:I20"/>
    <mergeCell ref="H12:I12"/>
    <mergeCell ref="F12:F13"/>
    <mergeCell ref="G12:G13"/>
    <mergeCell ref="J12:K13"/>
    <mergeCell ref="H14:I14"/>
    <mergeCell ref="H16:I16"/>
    <mergeCell ref="J16:K17"/>
    <mergeCell ref="N18:N19"/>
    <mergeCell ref="O18:O19"/>
    <mergeCell ref="P18:P19"/>
    <mergeCell ref="Q18:Q19"/>
    <mergeCell ref="N20:N21"/>
    <mergeCell ref="O20:O21"/>
    <mergeCell ref="P20:P21"/>
    <mergeCell ref="Q20:Q21"/>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H27:I27"/>
    <mergeCell ref="H29:I29"/>
    <mergeCell ref="H31:I31"/>
    <mergeCell ref="L19:M19"/>
    <mergeCell ref="L21:M21"/>
    <mergeCell ref="L23:M23"/>
    <mergeCell ref="J22:K23"/>
    <mergeCell ref="J24:K25"/>
    <mergeCell ref="J26:K27"/>
    <mergeCell ref="J28:K29"/>
    <mergeCell ref="J30:K31"/>
    <mergeCell ref="L25:M25"/>
    <mergeCell ref="L27:M27"/>
    <mergeCell ref="L29:M29"/>
    <mergeCell ref="L31:M31"/>
    <mergeCell ref="J18:K19"/>
    <mergeCell ref="J20:K21"/>
    <mergeCell ref="N22:N23"/>
    <mergeCell ref="N24:N25"/>
    <mergeCell ref="N26:N27"/>
    <mergeCell ref="N28:N29"/>
    <mergeCell ref="N30:N31"/>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D32:D41"/>
    <mergeCell ref="E32:E41"/>
    <mergeCell ref="F32:F33"/>
    <mergeCell ref="G32:G33"/>
    <mergeCell ref="L33:M33"/>
    <mergeCell ref="N32:N33"/>
    <mergeCell ref="O32:O33"/>
    <mergeCell ref="P32:P33"/>
    <mergeCell ref="F34:F35"/>
    <mergeCell ref="F36:F37"/>
    <mergeCell ref="G36:G37"/>
    <mergeCell ref="H37:I37"/>
    <mergeCell ref="J36:K37"/>
    <mergeCell ref="N36:N37"/>
    <mergeCell ref="O36:O37"/>
    <mergeCell ref="P36:P37"/>
    <mergeCell ref="F38:F39"/>
    <mergeCell ref="F40:F41"/>
    <mergeCell ref="G40:G41"/>
    <mergeCell ref="H41:I41"/>
    <mergeCell ref="J40:K41"/>
    <mergeCell ref="L41:M41"/>
    <mergeCell ref="L38:M38"/>
    <mergeCell ref="L40:M40"/>
    <mergeCell ref="Q32:Q33"/>
    <mergeCell ref="Q34:Q35"/>
    <mergeCell ref="P34:P35"/>
    <mergeCell ref="O34:O35"/>
    <mergeCell ref="N34:N35"/>
    <mergeCell ref="L35:M35"/>
    <mergeCell ref="J34:K35"/>
    <mergeCell ref="H35:I35"/>
    <mergeCell ref="G34:G35"/>
    <mergeCell ref="H34:I34"/>
    <mergeCell ref="H33:I33"/>
    <mergeCell ref="Q36:Q37"/>
    <mergeCell ref="Q38:Q39"/>
    <mergeCell ref="P38:P39"/>
    <mergeCell ref="O38:O39"/>
    <mergeCell ref="N38:N39"/>
    <mergeCell ref="L39:M39"/>
    <mergeCell ref="J38:K39"/>
    <mergeCell ref="H39:I39"/>
    <mergeCell ref="G38:G39"/>
    <mergeCell ref="H36:I36"/>
    <mergeCell ref="H38:I38"/>
    <mergeCell ref="N40:N41"/>
    <mergeCell ref="O40:O41"/>
    <mergeCell ref="P40:P41"/>
    <mergeCell ref="Q40:Q41"/>
    <mergeCell ref="B42:C51"/>
    <mergeCell ref="D42:D51"/>
    <mergeCell ref="E42:E51"/>
    <mergeCell ref="F42:F43"/>
    <mergeCell ref="G42:G43"/>
    <mergeCell ref="H43:I43"/>
    <mergeCell ref="J42:K43"/>
    <mergeCell ref="L43:M43"/>
    <mergeCell ref="N42:N43"/>
    <mergeCell ref="O42:O43"/>
    <mergeCell ref="P42:P43"/>
    <mergeCell ref="Q42:Q43"/>
    <mergeCell ref="Q44:Q45"/>
    <mergeCell ref="P44:P45"/>
    <mergeCell ref="O44:O45"/>
    <mergeCell ref="N44:N45"/>
    <mergeCell ref="L45:M45"/>
    <mergeCell ref="J44:K45"/>
    <mergeCell ref="H45:I45"/>
    <mergeCell ref="B32:C41"/>
    <mergeCell ref="G44:G45"/>
    <mergeCell ref="F44:F45"/>
    <mergeCell ref="F46:F47"/>
    <mergeCell ref="G46:G47"/>
    <mergeCell ref="H47:I47"/>
    <mergeCell ref="J46:K47"/>
    <mergeCell ref="L47:M47"/>
    <mergeCell ref="N46:N47"/>
    <mergeCell ref="O46:O47"/>
    <mergeCell ref="H44:I44"/>
    <mergeCell ref="H46:I46"/>
    <mergeCell ref="L44:M44"/>
    <mergeCell ref="L46:M46"/>
    <mergeCell ref="P46:P47"/>
    <mergeCell ref="Q46:Q47"/>
    <mergeCell ref="Q48:Q49"/>
    <mergeCell ref="P48:P49"/>
    <mergeCell ref="O48:O49"/>
    <mergeCell ref="N48:N49"/>
    <mergeCell ref="L49:M49"/>
    <mergeCell ref="J48:K49"/>
    <mergeCell ref="H49:I49"/>
    <mergeCell ref="L48:M48"/>
    <mergeCell ref="G48:G49"/>
    <mergeCell ref="F48:F49"/>
    <mergeCell ref="F50:F51"/>
    <mergeCell ref="G50:G51"/>
    <mergeCell ref="H51:I51"/>
    <mergeCell ref="J50:K51"/>
    <mergeCell ref="L51:M51"/>
    <mergeCell ref="N50:N51"/>
    <mergeCell ref="O50:O51"/>
    <mergeCell ref="H50:I50"/>
    <mergeCell ref="L50:M50"/>
    <mergeCell ref="B52:C61"/>
    <mergeCell ref="D52:D61"/>
    <mergeCell ref="E52:E61"/>
    <mergeCell ref="F52:F53"/>
    <mergeCell ref="G52:G53"/>
    <mergeCell ref="H53:I53"/>
    <mergeCell ref="J52:K53"/>
    <mergeCell ref="L53:M53"/>
    <mergeCell ref="N52:N53"/>
    <mergeCell ref="N54:N55"/>
    <mergeCell ref="L55:M55"/>
    <mergeCell ref="J54:K55"/>
    <mergeCell ref="H55:I55"/>
    <mergeCell ref="G54:G55"/>
    <mergeCell ref="F54:F55"/>
    <mergeCell ref="F56:F57"/>
    <mergeCell ref="H54:I54"/>
    <mergeCell ref="L54:M54"/>
    <mergeCell ref="G56:G57"/>
    <mergeCell ref="H57:I57"/>
    <mergeCell ref="L57:M57"/>
    <mergeCell ref="J56:K57"/>
    <mergeCell ref="N56:N57"/>
    <mergeCell ref="F60:F61"/>
    <mergeCell ref="O56:O57"/>
    <mergeCell ref="P56:P57"/>
    <mergeCell ref="Q56:Q57"/>
    <mergeCell ref="P50:P51"/>
    <mergeCell ref="Q50:Q51"/>
    <mergeCell ref="O52:O53"/>
    <mergeCell ref="P52:P53"/>
    <mergeCell ref="Q52:Q53"/>
    <mergeCell ref="Q54:Q55"/>
    <mergeCell ref="P54:P55"/>
    <mergeCell ref="O54:O55"/>
    <mergeCell ref="Q58:Q59"/>
    <mergeCell ref="P58:P59"/>
    <mergeCell ref="O58:O59"/>
    <mergeCell ref="N58:N59"/>
    <mergeCell ref="L59:M59"/>
    <mergeCell ref="J58:K59"/>
    <mergeCell ref="H59:I59"/>
    <mergeCell ref="G58:G59"/>
    <mergeCell ref="F58:F59"/>
    <mergeCell ref="G60:G61"/>
    <mergeCell ref="H61:I61"/>
    <mergeCell ref="J60:K61"/>
    <mergeCell ref="L61:M61"/>
    <mergeCell ref="N60:N61"/>
    <mergeCell ref="O60:O61"/>
    <mergeCell ref="P60:P61"/>
    <mergeCell ref="Q60:Q61"/>
    <mergeCell ref="N62:N63"/>
    <mergeCell ref="O62:O63"/>
    <mergeCell ref="P62:P63"/>
    <mergeCell ref="Q62:Q63"/>
    <mergeCell ref="H62:I62"/>
    <mergeCell ref="L62:M62"/>
    <mergeCell ref="L63:M63"/>
    <mergeCell ref="H60:I60"/>
    <mergeCell ref="L60:M60"/>
    <mergeCell ref="Q64:Q65"/>
    <mergeCell ref="P64:P65"/>
    <mergeCell ref="O64:O65"/>
    <mergeCell ref="N64:N65"/>
    <mergeCell ref="L65:M65"/>
    <mergeCell ref="N66:N67"/>
    <mergeCell ref="O66:O67"/>
    <mergeCell ref="P66:P67"/>
    <mergeCell ref="Q66:Q67"/>
    <mergeCell ref="L64:M64"/>
    <mergeCell ref="L66:M66"/>
    <mergeCell ref="F78:F79"/>
    <mergeCell ref="G78:G79"/>
    <mergeCell ref="Q68:Q69"/>
    <mergeCell ref="P68:P69"/>
    <mergeCell ref="O68:O69"/>
    <mergeCell ref="N68:N69"/>
    <mergeCell ref="L69:M69"/>
    <mergeCell ref="G68:G69"/>
    <mergeCell ref="F68:F69"/>
    <mergeCell ref="F70:F71"/>
    <mergeCell ref="G70:G71"/>
    <mergeCell ref="H71:I71"/>
    <mergeCell ref="J70:K71"/>
    <mergeCell ref="L71:M71"/>
    <mergeCell ref="N70:N71"/>
    <mergeCell ref="O70:O71"/>
    <mergeCell ref="H70:I70"/>
    <mergeCell ref="L68:M68"/>
    <mergeCell ref="L70:M70"/>
    <mergeCell ref="J72:K73"/>
    <mergeCell ref="L73:M73"/>
    <mergeCell ref="N72:N73"/>
    <mergeCell ref="N74:N75"/>
    <mergeCell ref="H79:I79"/>
    <mergeCell ref="G74:G75"/>
    <mergeCell ref="F74:F75"/>
    <mergeCell ref="O76:O77"/>
    <mergeCell ref="P76:P77"/>
    <mergeCell ref="Q76:Q77"/>
    <mergeCell ref="P70:P71"/>
    <mergeCell ref="Q70:Q71"/>
    <mergeCell ref="O72:O73"/>
    <mergeCell ref="P72:P73"/>
    <mergeCell ref="Q72:Q73"/>
    <mergeCell ref="Q74:Q75"/>
    <mergeCell ref="P74:P75"/>
    <mergeCell ref="O74:O75"/>
    <mergeCell ref="N76:N77"/>
    <mergeCell ref="H75:I75"/>
    <mergeCell ref="J74:K75"/>
    <mergeCell ref="N78:N79"/>
    <mergeCell ref="O78:O79"/>
    <mergeCell ref="P78:P79"/>
    <mergeCell ref="Q78:Q79"/>
    <mergeCell ref="Q80:Q81"/>
    <mergeCell ref="P80:P81"/>
    <mergeCell ref="O80:O81"/>
    <mergeCell ref="N80:N81"/>
    <mergeCell ref="L81:M81"/>
    <mergeCell ref="G80:G81"/>
    <mergeCell ref="F80:F81"/>
    <mergeCell ref="F82:F83"/>
    <mergeCell ref="G82:G83"/>
    <mergeCell ref="H83:I83"/>
    <mergeCell ref="J82:K83"/>
    <mergeCell ref="L83:M83"/>
    <mergeCell ref="N82:N83"/>
    <mergeCell ref="O82:O83"/>
    <mergeCell ref="P82:P83"/>
    <mergeCell ref="Q82:Q83"/>
    <mergeCell ref="Q84:Q85"/>
    <mergeCell ref="P84:P85"/>
    <mergeCell ref="O84:O85"/>
    <mergeCell ref="N84:N85"/>
    <mergeCell ref="L85:M85"/>
    <mergeCell ref="J84:K85"/>
    <mergeCell ref="H85:I85"/>
    <mergeCell ref="G84:G85"/>
    <mergeCell ref="F84:F85"/>
    <mergeCell ref="F86:F87"/>
    <mergeCell ref="G86:G87"/>
    <mergeCell ref="H87:I87"/>
    <mergeCell ref="J86:K87"/>
    <mergeCell ref="L87:M87"/>
    <mergeCell ref="N86:N87"/>
    <mergeCell ref="L86:M86"/>
    <mergeCell ref="O86:O87"/>
    <mergeCell ref="P86:P87"/>
    <mergeCell ref="Q86:Q87"/>
    <mergeCell ref="Q88:Q89"/>
    <mergeCell ref="P88:P89"/>
    <mergeCell ref="O88:O89"/>
    <mergeCell ref="N88:N89"/>
    <mergeCell ref="L89:M89"/>
    <mergeCell ref="J88:K89"/>
    <mergeCell ref="G88:G89"/>
    <mergeCell ref="F88:F89"/>
    <mergeCell ref="B90:C99"/>
    <mergeCell ref="D90:D99"/>
    <mergeCell ref="E90:E99"/>
    <mergeCell ref="F90:F91"/>
    <mergeCell ref="G90:G91"/>
    <mergeCell ref="H91:I91"/>
    <mergeCell ref="H97:I97"/>
    <mergeCell ref="G96:G97"/>
    <mergeCell ref="F96:F97"/>
    <mergeCell ref="F98:F99"/>
    <mergeCell ref="G98:G99"/>
    <mergeCell ref="H99:I99"/>
    <mergeCell ref="B72:C89"/>
    <mergeCell ref="D72:D89"/>
    <mergeCell ref="E72:E89"/>
    <mergeCell ref="F72:F73"/>
    <mergeCell ref="G72:G73"/>
    <mergeCell ref="H73:I73"/>
    <mergeCell ref="F76:F77"/>
    <mergeCell ref="G76:G77"/>
    <mergeCell ref="H77:I77"/>
    <mergeCell ref="H93:I93"/>
    <mergeCell ref="G92:G93"/>
    <mergeCell ref="F92:F93"/>
    <mergeCell ref="F94:F95"/>
    <mergeCell ref="G94:G95"/>
    <mergeCell ref="H95:I95"/>
    <mergeCell ref="J94:K95"/>
    <mergeCell ref="L95:M95"/>
    <mergeCell ref="N94:N95"/>
    <mergeCell ref="O90:O91"/>
    <mergeCell ref="O94:O95"/>
    <mergeCell ref="L92:M92"/>
    <mergeCell ref="L94:M94"/>
    <mergeCell ref="H90:I90"/>
    <mergeCell ref="L90:M90"/>
    <mergeCell ref="P90:P91"/>
    <mergeCell ref="Q90:Q91"/>
    <mergeCell ref="Q92:Q93"/>
    <mergeCell ref="P92:P93"/>
    <mergeCell ref="O92:O93"/>
    <mergeCell ref="N92:N93"/>
    <mergeCell ref="L93:M93"/>
    <mergeCell ref="J92:K93"/>
    <mergeCell ref="J90:K91"/>
    <mergeCell ref="L91:M91"/>
    <mergeCell ref="N90:N91"/>
    <mergeCell ref="P94:P95"/>
    <mergeCell ref="Q94:Q95"/>
    <mergeCell ref="Q96:Q97"/>
    <mergeCell ref="P96:P97"/>
    <mergeCell ref="O96:O97"/>
    <mergeCell ref="N96:N97"/>
    <mergeCell ref="L97:M97"/>
    <mergeCell ref="J96:K97"/>
    <mergeCell ref="N98:N99"/>
    <mergeCell ref="O98:O99"/>
    <mergeCell ref="P98:P99"/>
    <mergeCell ref="Q98:Q99"/>
    <mergeCell ref="L96:M96"/>
    <mergeCell ref="J98:K99"/>
    <mergeCell ref="L99:M99"/>
    <mergeCell ref="B100:C109"/>
    <mergeCell ref="D100:D109"/>
    <mergeCell ref="E100:E109"/>
    <mergeCell ref="F100:F101"/>
    <mergeCell ref="G100:G101"/>
    <mergeCell ref="H101:I101"/>
    <mergeCell ref="J100:K101"/>
    <mergeCell ref="L101:M101"/>
    <mergeCell ref="N100:N101"/>
    <mergeCell ref="H103:I103"/>
    <mergeCell ref="G102:G103"/>
    <mergeCell ref="F108:F109"/>
    <mergeCell ref="G108:G109"/>
    <mergeCell ref="H109:I109"/>
    <mergeCell ref="J108:K109"/>
    <mergeCell ref="L109:M109"/>
    <mergeCell ref="N108:N109"/>
    <mergeCell ref="L106:M106"/>
    <mergeCell ref="L108:M108"/>
    <mergeCell ref="O100:O101"/>
    <mergeCell ref="P100:P101"/>
    <mergeCell ref="Q100:Q101"/>
    <mergeCell ref="Q102:Q103"/>
    <mergeCell ref="P102:P103"/>
    <mergeCell ref="O102:O103"/>
    <mergeCell ref="N102:N103"/>
    <mergeCell ref="L103:M103"/>
    <mergeCell ref="J102:K103"/>
    <mergeCell ref="Q104:Q105"/>
    <mergeCell ref="Q106:Q107"/>
    <mergeCell ref="P106:P107"/>
    <mergeCell ref="O106:O107"/>
    <mergeCell ref="N106:N107"/>
    <mergeCell ref="L107:M107"/>
    <mergeCell ref="J106:K107"/>
    <mergeCell ref="H107:I107"/>
    <mergeCell ref="F102:F103"/>
    <mergeCell ref="F104:F105"/>
    <mergeCell ref="G104:G105"/>
    <mergeCell ref="H105:I105"/>
    <mergeCell ref="J104:K105"/>
    <mergeCell ref="L105:M105"/>
    <mergeCell ref="N104:N105"/>
    <mergeCell ref="O104:O105"/>
    <mergeCell ref="P104:P105"/>
    <mergeCell ref="H104:I104"/>
    <mergeCell ref="H106:I106"/>
    <mergeCell ref="G106:G107"/>
    <mergeCell ref="F106:F107"/>
    <mergeCell ref="O108:O109"/>
    <mergeCell ref="H108:I108"/>
    <mergeCell ref="P108:P109"/>
    <mergeCell ref="Q108:Q109"/>
    <mergeCell ref="B110:C119"/>
    <mergeCell ref="D110:D119"/>
    <mergeCell ref="E110:E119"/>
    <mergeCell ref="F110:F111"/>
    <mergeCell ref="G110:G111"/>
    <mergeCell ref="H111:I111"/>
    <mergeCell ref="J110:K111"/>
    <mergeCell ref="L111:M111"/>
    <mergeCell ref="N110:N111"/>
    <mergeCell ref="O110:O111"/>
    <mergeCell ref="P110:P111"/>
    <mergeCell ref="Q110:Q111"/>
    <mergeCell ref="Q112:Q113"/>
    <mergeCell ref="P112:P113"/>
    <mergeCell ref="O112:O113"/>
    <mergeCell ref="N112:N113"/>
    <mergeCell ref="L113:M113"/>
    <mergeCell ref="J112:K113"/>
    <mergeCell ref="H113:I113"/>
    <mergeCell ref="G112:G113"/>
    <mergeCell ref="F112:F113"/>
    <mergeCell ref="F114:F115"/>
    <mergeCell ref="O114:O115"/>
    <mergeCell ref="P114:P115"/>
    <mergeCell ref="Q114:Q115"/>
    <mergeCell ref="F116:F117"/>
    <mergeCell ref="G116:G117"/>
    <mergeCell ref="H117:I117"/>
    <mergeCell ref="J116:K117"/>
    <mergeCell ref="L117:M117"/>
    <mergeCell ref="N116:N117"/>
    <mergeCell ref="O116:O117"/>
    <mergeCell ref="P116:P117"/>
    <mergeCell ref="Q116:Q117"/>
    <mergeCell ref="L114:M114"/>
    <mergeCell ref="L116:M116"/>
    <mergeCell ref="F118:F119"/>
    <mergeCell ref="L37:M37"/>
    <mergeCell ref="G120:G121"/>
    <mergeCell ref="J120:K121"/>
    <mergeCell ref="N120:N121"/>
    <mergeCell ref="O120:O121"/>
    <mergeCell ref="P120:P121"/>
    <mergeCell ref="Q120:Q121"/>
    <mergeCell ref="H121:I121"/>
    <mergeCell ref="L121:M121"/>
    <mergeCell ref="F120:F121"/>
    <mergeCell ref="Q118:Q119"/>
    <mergeCell ref="P118:P119"/>
    <mergeCell ref="O118:O119"/>
    <mergeCell ref="N118:N119"/>
    <mergeCell ref="L119:M119"/>
    <mergeCell ref="J118:K119"/>
    <mergeCell ref="H119:I119"/>
    <mergeCell ref="G118:G119"/>
    <mergeCell ref="G114:G115"/>
    <mergeCell ref="H115:I115"/>
    <mergeCell ref="J114:K115"/>
    <mergeCell ref="L115:M115"/>
    <mergeCell ref="N114:N115"/>
    <mergeCell ref="N122:N123"/>
    <mergeCell ref="O122:O123"/>
    <mergeCell ref="P122:P123"/>
    <mergeCell ref="Q122:Q123"/>
    <mergeCell ref="H123:I123"/>
    <mergeCell ref="L123:M123"/>
    <mergeCell ref="G124:G125"/>
    <mergeCell ref="J124:K125"/>
    <mergeCell ref="N124:N125"/>
    <mergeCell ref="O124:O125"/>
    <mergeCell ref="P124:P125"/>
    <mergeCell ref="Q124:Q125"/>
    <mergeCell ref="H125:I125"/>
    <mergeCell ref="L125:M125"/>
    <mergeCell ref="G122:G123"/>
    <mergeCell ref="J122:K123"/>
    <mergeCell ref="H124:I124"/>
    <mergeCell ref="L124:M124"/>
    <mergeCell ref="H122:I122"/>
    <mergeCell ref="L122:M122"/>
    <mergeCell ref="N126:N127"/>
    <mergeCell ref="O126:O127"/>
    <mergeCell ref="P126:P127"/>
    <mergeCell ref="Q126:Q127"/>
    <mergeCell ref="H127:I127"/>
    <mergeCell ref="L127:M127"/>
    <mergeCell ref="G128:G129"/>
    <mergeCell ref="J128:K129"/>
    <mergeCell ref="N128:N129"/>
    <mergeCell ref="O128:O129"/>
    <mergeCell ref="P128:P129"/>
    <mergeCell ref="Q128:Q129"/>
    <mergeCell ref="H129:I129"/>
    <mergeCell ref="L129:M129"/>
    <mergeCell ref="G126:G127"/>
    <mergeCell ref="L126:M126"/>
    <mergeCell ref="J126:K127"/>
    <mergeCell ref="H128:I128"/>
    <mergeCell ref="L128:M128"/>
    <mergeCell ref="F128:F129"/>
    <mergeCell ref="E120:E129"/>
    <mergeCell ref="D120:D129"/>
    <mergeCell ref="B120:C129"/>
    <mergeCell ref="B130:C139"/>
    <mergeCell ref="D130:D139"/>
    <mergeCell ref="E130:E139"/>
    <mergeCell ref="F130:F131"/>
    <mergeCell ref="G130:G131"/>
    <mergeCell ref="F134:F135"/>
    <mergeCell ref="G134:G135"/>
    <mergeCell ref="F138:F139"/>
    <mergeCell ref="G138:G139"/>
    <mergeCell ref="F122:F123"/>
    <mergeCell ref="F124:F125"/>
    <mergeCell ref="F126:F127"/>
    <mergeCell ref="N130:N131"/>
    <mergeCell ref="O130:O131"/>
    <mergeCell ref="P130:P131"/>
    <mergeCell ref="Q130:Q131"/>
    <mergeCell ref="H131:I131"/>
    <mergeCell ref="L131:M131"/>
    <mergeCell ref="F132:F133"/>
    <mergeCell ref="G132:G133"/>
    <mergeCell ref="J132:K133"/>
    <mergeCell ref="N132:N133"/>
    <mergeCell ref="O132:O133"/>
    <mergeCell ref="P132:P133"/>
    <mergeCell ref="Q132:Q133"/>
    <mergeCell ref="H133:I133"/>
    <mergeCell ref="L133:M133"/>
    <mergeCell ref="N134:N135"/>
    <mergeCell ref="O134:O135"/>
    <mergeCell ref="P134:P135"/>
    <mergeCell ref="Q134:Q135"/>
    <mergeCell ref="H135:I135"/>
    <mergeCell ref="L135:M135"/>
    <mergeCell ref="F136:F137"/>
    <mergeCell ref="G136:G137"/>
    <mergeCell ref="J136:K137"/>
    <mergeCell ref="N136:N137"/>
    <mergeCell ref="O136:O137"/>
    <mergeCell ref="P136:P137"/>
    <mergeCell ref="Q136:Q137"/>
    <mergeCell ref="H137:I137"/>
    <mergeCell ref="L137:M137"/>
    <mergeCell ref="L134:M134"/>
    <mergeCell ref="N138:N139"/>
    <mergeCell ref="O138:O139"/>
    <mergeCell ref="P138:P139"/>
    <mergeCell ref="Q138:Q139"/>
    <mergeCell ref="H139:I139"/>
    <mergeCell ref="L139:M139"/>
    <mergeCell ref="B140:C149"/>
    <mergeCell ref="D140:D149"/>
    <mergeCell ref="E140:E149"/>
    <mergeCell ref="F140:F141"/>
    <mergeCell ref="G140:G141"/>
    <mergeCell ref="J140:K141"/>
    <mergeCell ref="N140:N141"/>
    <mergeCell ref="O140:O141"/>
    <mergeCell ref="P140:P141"/>
    <mergeCell ref="Q140:Q141"/>
    <mergeCell ref="H141:I141"/>
    <mergeCell ref="L141:M141"/>
    <mergeCell ref="F142:F143"/>
    <mergeCell ref="G142:G143"/>
    <mergeCell ref="J142:K143"/>
    <mergeCell ref="N142:N143"/>
    <mergeCell ref="O142:O143"/>
    <mergeCell ref="P142:P143"/>
    <mergeCell ref="Q142:Q143"/>
    <mergeCell ref="H143:I143"/>
    <mergeCell ref="L143:M143"/>
    <mergeCell ref="F144:F145"/>
    <mergeCell ref="G144:G145"/>
    <mergeCell ref="J144:K145"/>
    <mergeCell ref="N144:N145"/>
    <mergeCell ref="O144:O145"/>
    <mergeCell ref="P144:P145"/>
    <mergeCell ref="Q144:Q145"/>
    <mergeCell ref="H145:I145"/>
    <mergeCell ref="L145:M145"/>
    <mergeCell ref="F146:F147"/>
    <mergeCell ref="G146:G147"/>
    <mergeCell ref="J146:K147"/>
    <mergeCell ref="N146:N147"/>
    <mergeCell ref="O146:O147"/>
    <mergeCell ref="P146:P147"/>
    <mergeCell ref="Q146:Q147"/>
    <mergeCell ref="H147:I147"/>
    <mergeCell ref="L147:M147"/>
    <mergeCell ref="F148:F149"/>
    <mergeCell ref="G148:G149"/>
    <mergeCell ref="J148:K149"/>
    <mergeCell ref="N148:N149"/>
    <mergeCell ref="O148:O149"/>
    <mergeCell ref="P148:P149"/>
    <mergeCell ref="Q148:Q149"/>
    <mergeCell ref="H149:I149"/>
    <mergeCell ref="L149:M149"/>
    <mergeCell ref="L148:M148"/>
    <mergeCell ref="H148:I148"/>
    <mergeCell ref="B150:C159"/>
    <mergeCell ref="D150:D159"/>
    <mergeCell ref="E150:E159"/>
    <mergeCell ref="F150:F151"/>
    <mergeCell ref="G150:G151"/>
    <mergeCell ref="J150:K151"/>
    <mergeCell ref="N150:N151"/>
    <mergeCell ref="O150:O151"/>
    <mergeCell ref="P150:P151"/>
    <mergeCell ref="F154:F155"/>
    <mergeCell ref="G154:G155"/>
    <mergeCell ref="J154:K155"/>
    <mergeCell ref="N154:N155"/>
    <mergeCell ref="O154:O155"/>
    <mergeCell ref="P154:P155"/>
    <mergeCell ref="F158:F159"/>
    <mergeCell ref="G158:G159"/>
    <mergeCell ref="J158:K159"/>
    <mergeCell ref="N158:N159"/>
    <mergeCell ref="O158:O159"/>
    <mergeCell ref="P158:P159"/>
    <mergeCell ref="L150:M150"/>
    <mergeCell ref="H158:I158"/>
    <mergeCell ref="L158:M158"/>
    <mergeCell ref="Q150:Q151"/>
    <mergeCell ref="H151:I151"/>
    <mergeCell ref="L151:M151"/>
    <mergeCell ref="F152:F153"/>
    <mergeCell ref="G152:G153"/>
    <mergeCell ref="J152:K153"/>
    <mergeCell ref="N152:N153"/>
    <mergeCell ref="O152:O153"/>
    <mergeCell ref="P152:P153"/>
    <mergeCell ref="Q152:Q153"/>
    <mergeCell ref="H153:I153"/>
    <mergeCell ref="L153:M153"/>
    <mergeCell ref="H152:I152"/>
    <mergeCell ref="L152:M152"/>
    <mergeCell ref="H150:I150"/>
    <mergeCell ref="P162:P163"/>
    <mergeCell ref="H163:I163"/>
    <mergeCell ref="L163:M163"/>
    <mergeCell ref="F164:F165"/>
    <mergeCell ref="G164:G165"/>
    <mergeCell ref="J164:K165"/>
    <mergeCell ref="F168:F169"/>
    <mergeCell ref="G168:G169"/>
    <mergeCell ref="Q154:Q155"/>
    <mergeCell ref="H155:I155"/>
    <mergeCell ref="L155:M155"/>
    <mergeCell ref="F156:F157"/>
    <mergeCell ref="G156:G157"/>
    <mergeCell ref="J156:K157"/>
    <mergeCell ref="N156:N157"/>
    <mergeCell ref="O156:O157"/>
    <mergeCell ref="P156:P157"/>
    <mergeCell ref="Q156:Q157"/>
    <mergeCell ref="H157:I157"/>
    <mergeCell ref="L157:M157"/>
    <mergeCell ref="H154:I154"/>
    <mergeCell ref="H156:I156"/>
    <mergeCell ref="L154:M154"/>
    <mergeCell ref="L156:M156"/>
    <mergeCell ref="P164:P165"/>
    <mergeCell ref="Q164:Q165"/>
    <mergeCell ref="H165:I165"/>
    <mergeCell ref="L165:M165"/>
    <mergeCell ref="N166:N167"/>
    <mergeCell ref="O166:O167"/>
    <mergeCell ref="P166:P167"/>
    <mergeCell ref="Q166:Q167"/>
    <mergeCell ref="B160:C169"/>
    <mergeCell ref="D160:D169"/>
    <mergeCell ref="E160:E169"/>
    <mergeCell ref="F160:F161"/>
    <mergeCell ref="G160:G161"/>
    <mergeCell ref="J160:K161"/>
    <mergeCell ref="N160:N161"/>
    <mergeCell ref="O160:O161"/>
    <mergeCell ref="P160:P161"/>
    <mergeCell ref="H161:I161"/>
    <mergeCell ref="L161:M161"/>
    <mergeCell ref="F162:F163"/>
    <mergeCell ref="G162:G163"/>
    <mergeCell ref="J162:K163"/>
    <mergeCell ref="N162:N163"/>
    <mergeCell ref="O162:O163"/>
    <mergeCell ref="H167:I167"/>
    <mergeCell ref="L167:M167"/>
    <mergeCell ref="N168:N169"/>
    <mergeCell ref="O168:O169"/>
    <mergeCell ref="P168:P169"/>
    <mergeCell ref="Q168:Q169"/>
    <mergeCell ref="H169:I169"/>
    <mergeCell ref="L169:M169"/>
    <mergeCell ref="Q158:Q159"/>
    <mergeCell ref="H159:I159"/>
    <mergeCell ref="L159:M159"/>
    <mergeCell ref="Q160:Q161"/>
    <mergeCell ref="Q162:Q163"/>
    <mergeCell ref="J168:K169"/>
    <mergeCell ref="L162:M162"/>
    <mergeCell ref="L164:M164"/>
    <mergeCell ref="L166:M166"/>
    <mergeCell ref="L168:M168"/>
    <mergeCell ref="H162:I162"/>
    <mergeCell ref="H164:I164"/>
    <mergeCell ref="H166:I166"/>
    <mergeCell ref="H168:I168"/>
    <mergeCell ref="N164:N165"/>
    <mergeCell ref="O164:O16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CALOR'!$O$42:$P$42</xm:f>
          </x14:formula1>
          <xm:sqref>N12:Q12 N14:Q14 N16:Q16 N18:Q18 N20:Q20 N100:Q100 N102:Q102 N104:Q104 N106:Q106 N118:Q118 N22:Q22 N24:Q24 N26:Q26 N28:Q28 N30:Q30 N32:Q32 N34:Q34 N36:Q36 N38:Q38 N40:Q40 N42:Q42 N44:Q44 N46:Q46 N48:Q48 N50:Q50 N52:Q52 N54:Q54 N56:Q56 N58:Q58 N60:Q60 N62:Q62 N64:Q64 N66:Q66 N68:Q68 N70:Q70 N82:Q82 N84:Q84 N86:Q86 N88:Q88 N72:Q72 N74:Q74 N76:Q76 N78:Q78 N80:Q80 N90:Q90 N92:Q92 N94:Q94 N96:Q96 N98:Q98 N108:Q108 N110:Q110 N112:Q112 N114:Q114 N116:Q116 N128:Q128 N120:Q120 N122:Q122 N124:Q124 N126:Q126 N136:Q136 N138:Q138 N130:Q130 N132:Q132 N134:Q134 N144:Q144 N146:Q146 N148:Q148 N140:Q140 N142:Q142 N152:Q152 N154:Q154 N156:Q156 N158:Q158 N150:Q150 N162:Q162 N164:Q164 N166:Q166 N168:Q168 N160:Q160 N172:Q172 N174:Q174 N176:Q176 N178:Q178 N170:Q170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97"/>
  <sheetViews>
    <sheetView topLeftCell="B2" zoomScale="60" zoomScaleNormal="60" workbookViewId="0">
      <pane xSplit="5" ySplit="9" topLeftCell="G11" activePane="bottomRight" state="frozen"/>
      <selection activeCell="B2" sqref="B2"/>
      <selection pane="topRight" activeCell="G2" sqref="G2"/>
      <selection pane="bottomLeft" activeCell="B11" sqref="B11"/>
      <selection pane="bottomRight" activeCell="B8" sqref="B8:AF8"/>
    </sheetView>
  </sheetViews>
  <sheetFormatPr baseColWidth="10" defaultRowHeight="15" x14ac:dyDescent="0.25"/>
  <cols>
    <col min="1" max="1" width="2" style="4" customWidth="1"/>
    <col min="2" max="2" width="17.7109375" style="4" customWidth="1"/>
    <col min="3" max="3" width="14.85546875" style="4" customWidth="1"/>
    <col min="4" max="4" width="32.85546875" style="4" customWidth="1"/>
    <col min="5" max="5" width="19.7109375" style="4" customWidth="1"/>
    <col min="6" max="6" width="31.140625" style="4" customWidth="1"/>
    <col min="7" max="7" width="72.140625" style="4" customWidth="1"/>
    <col min="8" max="8" width="19.42578125" style="4" hidden="1" customWidth="1"/>
    <col min="9" max="9" width="9.5703125" style="4" customWidth="1"/>
    <col min="10" max="10" width="10.85546875" style="4" customWidth="1"/>
    <col min="11" max="11" width="10.7109375" style="4" customWidth="1"/>
    <col min="12" max="12" width="11.140625" style="4" customWidth="1"/>
    <col min="13" max="13" width="11.42578125" style="4" customWidth="1"/>
    <col min="14" max="14" width="11.28515625" style="4" customWidth="1"/>
    <col min="15" max="15" width="11.140625" style="4" customWidth="1"/>
    <col min="16" max="16" width="15" style="4" customWidth="1"/>
    <col min="17" max="17" width="9.85546875" style="4" customWidth="1"/>
    <col min="18" max="18" width="13.5703125" style="4" customWidth="1"/>
    <col min="19" max="19" width="11.7109375" style="4" customWidth="1"/>
    <col min="20" max="20" width="10.85546875" style="4" customWidth="1"/>
    <col min="21" max="21" width="8.140625" style="4" customWidth="1"/>
    <col min="22" max="22" width="8.7109375" style="4" customWidth="1"/>
    <col min="23" max="23" width="10.85546875" style="4" customWidth="1"/>
    <col min="24" max="24" width="9.7109375" style="4" customWidth="1"/>
    <col min="25" max="25" width="10.28515625" style="4" customWidth="1"/>
    <col min="26" max="26" width="9.42578125" style="4" customWidth="1"/>
    <col min="27" max="27" width="9" style="4" customWidth="1"/>
    <col min="28" max="28" width="11.85546875" style="4" customWidth="1"/>
    <col min="29" max="29" width="19.85546875" style="4" customWidth="1"/>
    <col min="30" max="30" width="19.85546875" style="4" hidden="1" customWidth="1"/>
    <col min="31" max="31" width="32.7109375" style="4" customWidth="1"/>
    <col min="32" max="32" width="31.85546875" style="4" customWidth="1"/>
    <col min="33" max="33" width="16.42578125" style="4" customWidth="1"/>
    <col min="34" max="16384" width="11.42578125" style="4"/>
  </cols>
  <sheetData>
    <row r="1" spans="2:32" ht="11.25" customHeight="1" thickBot="1" x14ac:dyDescent="0.3"/>
    <row r="2" spans="2:32" s="5" customFormat="1" ht="39" customHeight="1" x14ac:dyDescent="0.25">
      <c r="B2" s="474"/>
      <c r="C2" s="508"/>
      <c r="D2" s="475"/>
      <c r="E2" s="297" t="s">
        <v>71</v>
      </c>
      <c r="F2" s="297"/>
      <c r="G2" s="342" t="s">
        <v>78</v>
      </c>
      <c r="H2" s="343"/>
      <c r="I2" s="343"/>
      <c r="J2" s="343"/>
      <c r="K2" s="343"/>
      <c r="L2" s="343"/>
      <c r="M2" s="343"/>
      <c r="N2" s="343"/>
      <c r="O2" s="343"/>
      <c r="P2" s="343"/>
      <c r="Q2" s="343"/>
      <c r="R2" s="343"/>
      <c r="S2" s="343"/>
      <c r="T2" s="343"/>
      <c r="U2" s="343"/>
      <c r="V2" s="343"/>
      <c r="W2" s="343"/>
      <c r="X2" s="343"/>
      <c r="Y2" s="343"/>
      <c r="Z2" s="343"/>
      <c r="AA2" s="343"/>
      <c r="AB2" s="343"/>
      <c r="AC2" s="343"/>
      <c r="AD2" s="344"/>
      <c r="AE2" s="156" t="s">
        <v>72</v>
      </c>
      <c r="AF2" s="164"/>
    </row>
    <row r="3" spans="2:32" s="5" customFormat="1" ht="27.75" customHeight="1" x14ac:dyDescent="0.25">
      <c r="B3" s="476"/>
      <c r="C3" s="509"/>
      <c r="D3" s="477"/>
      <c r="E3" s="298" t="s">
        <v>73</v>
      </c>
      <c r="F3" s="298"/>
      <c r="G3" s="345" t="s">
        <v>74</v>
      </c>
      <c r="H3" s="346"/>
      <c r="I3" s="346"/>
      <c r="J3" s="346"/>
      <c r="K3" s="346"/>
      <c r="L3" s="346"/>
      <c r="M3" s="346"/>
      <c r="N3" s="346"/>
      <c r="O3" s="346"/>
      <c r="P3" s="346"/>
      <c r="Q3" s="346"/>
      <c r="R3" s="346"/>
      <c r="S3" s="346"/>
      <c r="T3" s="346"/>
      <c r="U3" s="346"/>
      <c r="V3" s="346"/>
      <c r="W3" s="346"/>
      <c r="X3" s="346"/>
      <c r="Y3" s="346"/>
      <c r="Z3" s="346"/>
      <c r="AA3" s="346"/>
      <c r="AB3" s="346"/>
      <c r="AC3" s="346"/>
      <c r="AD3" s="347"/>
      <c r="AE3" s="155" t="s">
        <v>75</v>
      </c>
      <c r="AF3" s="165"/>
    </row>
    <row r="4" spans="2:32" s="5" customFormat="1" ht="27.75" customHeight="1" x14ac:dyDescent="0.25">
      <c r="B4" s="476"/>
      <c r="C4" s="509"/>
      <c r="D4" s="477"/>
      <c r="E4" s="298" t="s">
        <v>76</v>
      </c>
      <c r="F4" s="298"/>
      <c r="G4" s="416" t="s">
        <v>79</v>
      </c>
      <c r="H4" s="417"/>
      <c r="I4" s="417"/>
      <c r="J4" s="417"/>
      <c r="K4" s="417"/>
      <c r="L4" s="417"/>
      <c r="M4" s="417"/>
      <c r="N4" s="417"/>
      <c r="O4" s="417"/>
      <c r="P4" s="417"/>
      <c r="Q4" s="417"/>
      <c r="R4" s="417"/>
      <c r="S4" s="417"/>
      <c r="T4" s="417"/>
      <c r="U4" s="417"/>
      <c r="V4" s="417"/>
      <c r="W4" s="417"/>
      <c r="X4" s="417"/>
      <c r="Y4" s="417"/>
      <c r="Z4" s="417"/>
      <c r="AA4" s="417"/>
      <c r="AB4" s="417"/>
      <c r="AC4" s="417"/>
      <c r="AD4" s="418"/>
      <c r="AE4" s="314" t="s">
        <v>77</v>
      </c>
      <c r="AF4" s="319"/>
    </row>
    <row r="5" spans="2:32" s="5" customFormat="1" ht="42" customHeight="1" thickBot="1" x14ac:dyDescent="0.3">
      <c r="B5" s="476"/>
      <c r="C5" s="509"/>
      <c r="D5" s="477"/>
      <c r="E5" s="299" t="s">
        <v>80</v>
      </c>
      <c r="F5" s="299"/>
      <c r="G5" s="419" t="s">
        <v>81</v>
      </c>
      <c r="H5" s="420"/>
      <c r="I5" s="420"/>
      <c r="J5" s="420"/>
      <c r="K5" s="420"/>
      <c r="L5" s="420"/>
      <c r="M5" s="420"/>
      <c r="N5" s="420"/>
      <c r="O5" s="420"/>
      <c r="P5" s="420"/>
      <c r="Q5" s="420"/>
      <c r="R5" s="420"/>
      <c r="S5" s="420"/>
      <c r="T5" s="420"/>
      <c r="U5" s="420"/>
      <c r="V5" s="420"/>
      <c r="W5" s="420"/>
      <c r="X5" s="420"/>
      <c r="Y5" s="420"/>
      <c r="Z5" s="420"/>
      <c r="AA5" s="420"/>
      <c r="AB5" s="420"/>
      <c r="AC5" s="420"/>
      <c r="AD5" s="421"/>
      <c r="AE5" s="316"/>
      <c r="AF5" s="321"/>
    </row>
    <row r="6" spans="2:32" ht="23.25" customHeight="1" thickBot="1" x14ac:dyDescent="0.3">
      <c r="B6" s="294" t="s">
        <v>261</v>
      </c>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6"/>
    </row>
    <row r="7" spans="2:32" ht="33" customHeight="1" x14ac:dyDescent="0.25">
      <c r="B7" s="460" t="s">
        <v>183</v>
      </c>
      <c r="C7" s="461"/>
      <c r="D7" s="461"/>
      <c r="E7" s="461"/>
      <c r="F7" s="461"/>
      <c r="G7" s="461"/>
      <c r="H7" s="461"/>
      <c r="I7" s="461"/>
      <c r="J7" s="461"/>
      <c r="K7" s="461"/>
      <c r="L7" s="461"/>
      <c r="M7" s="461"/>
      <c r="N7" s="461"/>
      <c r="O7" s="461"/>
      <c r="P7" s="461"/>
      <c r="Q7" s="461"/>
      <c r="R7" s="461"/>
      <c r="S7" s="461"/>
      <c r="T7" s="461"/>
      <c r="U7" s="461"/>
      <c r="V7" s="461"/>
      <c r="W7" s="461"/>
      <c r="X7" s="461"/>
      <c r="Y7" s="461"/>
      <c r="Z7" s="461"/>
      <c r="AA7" s="461"/>
      <c r="AB7" s="461"/>
      <c r="AC7" s="461"/>
      <c r="AD7" s="461"/>
      <c r="AE7" s="461"/>
      <c r="AF7" s="462"/>
    </row>
    <row r="8" spans="2:32" ht="27.75" customHeight="1" x14ac:dyDescent="0.25">
      <c r="B8" s="463" t="s">
        <v>260</v>
      </c>
      <c r="C8" s="464"/>
      <c r="D8" s="464"/>
      <c r="E8" s="464"/>
      <c r="F8" s="464"/>
      <c r="G8" s="464"/>
      <c r="H8" s="464"/>
      <c r="I8" s="464"/>
      <c r="J8" s="464"/>
      <c r="K8" s="464"/>
      <c r="L8" s="464"/>
      <c r="M8" s="464"/>
      <c r="N8" s="464"/>
      <c r="O8" s="464"/>
      <c r="P8" s="464"/>
      <c r="Q8" s="464"/>
      <c r="R8" s="464"/>
      <c r="S8" s="464"/>
      <c r="T8" s="464"/>
      <c r="U8" s="464"/>
      <c r="V8" s="464"/>
      <c r="W8" s="464"/>
      <c r="X8" s="464"/>
      <c r="Y8" s="464"/>
      <c r="Z8" s="464"/>
      <c r="AA8" s="464"/>
      <c r="AB8" s="464"/>
      <c r="AC8" s="464"/>
      <c r="AD8" s="464"/>
      <c r="AE8" s="464"/>
      <c r="AF8" s="465"/>
    </row>
    <row r="9" spans="2:32" ht="93" customHeight="1" x14ac:dyDescent="0.25">
      <c r="B9" s="510" t="s">
        <v>80</v>
      </c>
      <c r="C9" s="511"/>
      <c r="D9" s="512" t="s">
        <v>127</v>
      </c>
      <c r="E9" s="514" t="s">
        <v>126</v>
      </c>
      <c r="F9" s="515"/>
      <c r="G9" s="521" t="s">
        <v>289</v>
      </c>
      <c r="H9" s="506" t="s">
        <v>367</v>
      </c>
      <c r="I9" s="519" t="s">
        <v>256</v>
      </c>
      <c r="J9" s="519"/>
      <c r="K9" s="519"/>
      <c r="L9" s="519"/>
      <c r="M9" s="519"/>
      <c r="N9" s="519"/>
      <c r="O9" s="519"/>
      <c r="P9" s="519"/>
      <c r="Q9" s="519"/>
      <c r="R9" s="519"/>
      <c r="S9" s="519"/>
      <c r="T9" s="519"/>
      <c r="U9" s="519"/>
      <c r="V9" s="519"/>
      <c r="W9" s="519"/>
      <c r="X9" s="519"/>
      <c r="Y9" s="519"/>
      <c r="Z9" s="519"/>
      <c r="AA9" s="519"/>
      <c r="AB9" s="519"/>
      <c r="AC9" s="519"/>
      <c r="AD9" s="506" t="s">
        <v>368</v>
      </c>
      <c r="AE9" s="520" t="s">
        <v>153</v>
      </c>
      <c r="AF9" s="518" t="s">
        <v>154</v>
      </c>
    </row>
    <row r="10" spans="2:32" ht="93" customHeight="1" x14ac:dyDescent="0.25">
      <c r="B10" s="510"/>
      <c r="C10" s="511"/>
      <c r="D10" s="513"/>
      <c r="E10" s="516"/>
      <c r="F10" s="517"/>
      <c r="G10" s="522"/>
      <c r="H10" s="507"/>
      <c r="I10" s="106" t="s">
        <v>133</v>
      </c>
      <c r="J10" s="106" t="s">
        <v>134</v>
      </c>
      <c r="K10" s="106" t="s">
        <v>135</v>
      </c>
      <c r="L10" s="106" t="s">
        <v>136</v>
      </c>
      <c r="M10" s="106" t="s">
        <v>137</v>
      </c>
      <c r="N10" s="106" t="s">
        <v>138</v>
      </c>
      <c r="O10" s="106" t="s">
        <v>139</v>
      </c>
      <c r="P10" s="106" t="s">
        <v>140</v>
      </c>
      <c r="Q10" s="106" t="s">
        <v>141</v>
      </c>
      <c r="R10" s="106" t="s">
        <v>142</v>
      </c>
      <c r="S10" s="106" t="s">
        <v>143</v>
      </c>
      <c r="T10" s="106" t="s">
        <v>144</v>
      </c>
      <c r="U10" s="106" t="s">
        <v>145</v>
      </c>
      <c r="V10" s="106" t="s">
        <v>146</v>
      </c>
      <c r="W10" s="106" t="s">
        <v>147</v>
      </c>
      <c r="X10" s="106" t="s">
        <v>148</v>
      </c>
      <c r="Y10" s="106" t="s">
        <v>149</v>
      </c>
      <c r="Z10" s="106" t="s">
        <v>150</v>
      </c>
      <c r="AA10" s="106" t="s">
        <v>151</v>
      </c>
      <c r="AB10" s="106" t="s">
        <v>152</v>
      </c>
      <c r="AC10" s="107" t="s">
        <v>113</v>
      </c>
      <c r="AD10" s="507"/>
      <c r="AE10" s="520"/>
      <c r="AF10" s="518"/>
    </row>
    <row r="11" spans="2:32" ht="59.25" customHeight="1" x14ac:dyDescent="0.25">
      <c r="B11" s="498" t="str">
        <f>'3-IDENTIFICACIÓN DEL RIESGO'!B12</f>
        <v>Direccionamiento Estratégico</v>
      </c>
      <c r="C11" s="499"/>
      <c r="D11" s="529" t="str">
        <f>'3-IDENTIFICACIÓN DEL RIESGO'!E12</f>
        <v>1. Oficina del Planeación.
2. Dirección General.</v>
      </c>
      <c r="E11" s="504" t="str">
        <f>'3-IDENTIFICACIÓN DEL RIESGO'!G12</f>
        <v>Posibilidad de beneficiar a grupos de interés contrarios a los objetivos de la Reforma Rural Integral y del Ordenamiento Social de la Propiedad Rural con la definición de lineamientos estratégicos</v>
      </c>
      <c r="F11" s="505"/>
      <c r="G11" s="204" t="s">
        <v>26</v>
      </c>
      <c r="H11" s="108">
        <f>IF(G11="Casi Seguro",5,IF(G11="Probable",4,IF(G11="Posible",3,IF(G11="Improbable",2,IF(G11="Rara Vez",1)))))</f>
        <v>3</v>
      </c>
      <c r="I11" s="157" t="s">
        <v>184</v>
      </c>
      <c r="J11" s="157" t="s">
        <v>128</v>
      </c>
      <c r="K11" s="157" t="s">
        <v>128</v>
      </c>
      <c r="L11" s="157" t="s">
        <v>128</v>
      </c>
      <c r="M11" s="157" t="s">
        <v>128</v>
      </c>
      <c r="N11" s="157" t="s">
        <v>184</v>
      </c>
      <c r="O11" s="157" t="s">
        <v>184</v>
      </c>
      <c r="P11" s="157" t="s">
        <v>128</v>
      </c>
      <c r="Q11" s="157" t="s">
        <v>184</v>
      </c>
      <c r="R11" s="157" t="s">
        <v>128</v>
      </c>
      <c r="S11" s="157" t="s">
        <v>128</v>
      </c>
      <c r="T11" s="157" t="s">
        <v>128</v>
      </c>
      <c r="U11" s="157" t="s">
        <v>128</v>
      </c>
      <c r="V11" s="157" t="s">
        <v>184</v>
      </c>
      <c r="W11" s="157" t="s">
        <v>128</v>
      </c>
      <c r="X11" s="157" t="s">
        <v>184</v>
      </c>
      <c r="Y11" s="157" t="s">
        <v>184</v>
      </c>
      <c r="Z11" s="157" t="s">
        <v>128</v>
      </c>
      <c r="AA11" s="157" t="s">
        <v>128</v>
      </c>
      <c r="AB11" s="166">
        <f>COUNTIF(I11:AA11,"SI")</f>
        <v>12</v>
      </c>
      <c r="AC11" s="109" t="str">
        <f>IF(AB11&lt;6,"Moderado",IF(AB11&lt;12,"Mayor",IF(AB11&lt;20,"Catastrófico")))</f>
        <v>Catastrófico</v>
      </c>
      <c r="AD11" s="109">
        <f>IF(AC11="Catastrófico",5,IF(AC11="Mayor",4,IF(AC11="Moderado",3)))</f>
        <v>5</v>
      </c>
      <c r="AE11" s="110" t="str">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Extremo</v>
      </c>
      <c r="AF11" s="111" t="s">
        <v>9</v>
      </c>
    </row>
    <row r="12" spans="2:32" ht="25.5" x14ac:dyDescent="0.25">
      <c r="B12" s="500"/>
      <c r="C12" s="501"/>
      <c r="D12" s="530"/>
      <c r="E12" s="504" t="str">
        <f>'3-IDENTIFICACIÓN DEL RIESGO'!G14</f>
        <v>Riesgo 2</v>
      </c>
      <c r="F12" s="505"/>
      <c r="G12" s="204"/>
      <c r="H12" s="108" t="b">
        <f t="shared" ref="H12:H75" si="0">IF(G12="Casi Seguro",5,IF(G12="Probable",4,IF(G12="Posible",3,IF(G12="Improbable",2,IF(G12="Rara Vez",1)))))</f>
        <v>0</v>
      </c>
      <c r="I12" s="157"/>
      <c r="J12" s="157"/>
      <c r="K12" s="157"/>
      <c r="L12" s="157"/>
      <c r="M12" s="157"/>
      <c r="N12" s="157"/>
      <c r="O12" s="157"/>
      <c r="P12" s="157"/>
      <c r="Q12" s="157"/>
      <c r="R12" s="157"/>
      <c r="S12" s="157"/>
      <c r="T12" s="157"/>
      <c r="U12" s="157"/>
      <c r="V12" s="157"/>
      <c r="W12" s="157"/>
      <c r="X12" s="157"/>
      <c r="Y12" s="157"/>
      <c r="Z12" s="157"/>
      <c r="AA12" s="157"/>
      <c r="AB12" s="166">
        <f t="shared" ref="AB12:AB15" si="1">COUNTIF(I12:AA12,"SI")</f>
        <v>0</v>
      </c>
      <c r="AC12" s="109" t="str">
        <f t="shared" ref="AC12:AC15" si="2">IF(AB12&lt;6,"Moderado",IF(AB12&lt;12,"Mayor",IF(AB12&lt;20,"Catastrófico")))</f>
        <v>Moderado</v>
      </c>
      <c r="AD12" s="109">
        <f t="shared" ref="AD12:AD75" si="3">IF(AC12="Catastrófico",5,IF(AC12="Mayor",4,IF(AC12="Moderado",3)))</f>
        <v>3</v>
      </c>
      <c r="AE12" s="110"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111" t="s">
        <v>9</v>
      </c>
    </row>
    <row r="13" spans="2:32" ht="25.5" x14ac:dyDescent="0.25">
      <c r="B13" s="500"/>
      <c r="C13" s="501"/>
      <c r="D13" s="530"/>
      <c r="E13" s="504" t="str">
        <f>'3-IDENTIFICACIÓN DEL RIESGO'!G16</f>
        <v>Riesgo 3</v>
      </c>
      <c r="F13" s="505"/>
      <c r="G13" s="204"/>
      <c r="H13" s="108" t="b">
        <f t="shared" si="0"/>
        <v>0</v>
      </c>
      <c r="I13" s="157"/>
      <c r="J13" s="157"/>
      <c r="K13" s="157"/>
      <c r="L13" s="157"/>
      <c r="M13" s="157"/>
      <c r="N13" s="157"/>
      <c r="O13" s="157"/>
      <c r="P13" s="157"/>
      <c r="Q13" s="157"/>
      <c r="R13" s="157"/>
      <c r="S13" s="157"/>
      <c r="T13" s="157"/>
      <c r="U13" s="157"/>
      <c r="V13" s="157"/>
      <c r="W13" s="157"/>
      <c r="X13" s="157"/>
      <c r="Y13" s="157"/>
      <c r="Z13" s="157"/>
      <c r="AA13" s="157"/>
      <c r="AB13" s="166">
        <f t="shared" si="1"/>
        <v>0</v>
      </c>
      <c r="AC13" s="109" t="str">
        <f t="shared" si="2"/>
        <v>Moderado</v>
      </c>
      <c r="AD13" s="109">
        <f t="shared" si="3"/>
        <v>3</v>
      </c>
      <c r="AE13" s="110" t="b">
        <f t="shared" si="4"/>
        <v>0</v>
      </c>
      <c r="AF13" s="111" t="s">
        <v>9</v>
      </c>
    </row>
    <row r="14" spans="2:32" ht="25.5" x14ac:dyDescent="0.25">
      <c r="B14" s="500"/>
      <c r="C14" s="501"/>
      <c r="D14" s="530"/>
      <c r="E14" s="504" t="str">
        <f>'3-IDENTIFICACIÓN DEL RIESGO'!G18</f>
        <v>Riesgo 4</v>
      </c>
      <c r="F14" s="505"/>
      <c r="G14" s="204"/>
      <c r="H14" s="108" t="b">
        <f t="shared" si="0"/>
        <v>0</v>
      </c>
      <c r="I14" s="157"/>
      <c r="J14" s="157"/>
      <c r="K14" s="157"/>
      <c r="L14" s="157"/>
      <c r="M14" s="157"/>
      <c r="N14" s="157"/>
      <c r="O14" s="157"/>
      <c r="P14" s="157"/>
      <c r="Q14" s="157"/>
      <c r="R14" s="157"/>
      <c r="S14" s="157"/>
      <c r="T14" s="157"/>
      <c r="U14" s="157"/>
      <c r="V14" s="157"/>
      <c r="W14" s="157"/>
      <c r="X14" s="157"/>
      <c r="Y14" s="157"/>
      <c r="Z14" s="157"/>
      <c r="AA14" s="157"/>
      <c r="AB14" s="166">
        <f t="shared" si="1"/>
        <v>0</v>
      </c>
      <c r="AC14" s="109" t="str">
        <f t="shared" si="2"/>
        <v>Moderado</v>
      </c>
      <c r="AD14" s="109">
        <f t="shared" si="3"/>
        <v>3</v>
      </c>
      <c r="AE14" s="110" t="b">
        <f t="shared" si="4"/>
        <v>0</v>
      </c>
      <c r="AF14" s="111" t="s">
        <v>9</v>
      </c>
    </row>
    <row r="15" spans="2:32" ht="25.5" x14ac:dyDescent="0.25">
      <c r="B15" s="502"/>
      <c r="C15" s="503"/>
      <c r="D15" s="531"/>
      <c r="E15" s="504" t="str">
        <f>'3-IDENTIFICACIÓN DEL RIESGO'!G20</f>
        <v>Riesgo 5</v>
      </c>
      <c r="F15" s="505"/>
      <c r="G15" s="204"/>
      <c r="H15" s="108" t="b">
        <f t="shared" si="0"/>
        <v>0</v>
      </c>
      <c r="I15" s="157"/>
      <c r="J15" s="157"/>
      <c r="K15" s="157"/>
      <c r="L15" s="157"/>
      <c r="M15" s="157"/>
      <c r="N15" s="157"/>
      <c r="O15" s="157"/>
      <c r="P15" s="157"/>
      <c r="Q15" s="157"/>
      <c r="R15" s="157"/>
      <c r="S15" s="157"/>
      <c r="T15" s="157"/>
      <c r="U15" s="157"/>
      <c r="V15" s="157"/>
      <c r="W15" s="157"/>
      <c r="X15" s="157"/>
      <c r="Y15" s="157"/>
      <c r="Z15" s="157"/>
      <c r="AA15" s="157"/>
      <c r="AB15" s="166">
        <f t="shared" si="1"/>
        <v>0</v>
      </c>
      <c r="AC15" s="109" t="str">
        <f t="shared" si="2"/>
        <v>Moderado</v>
      </c>
      <c r="AD15" s="109">
        <f t="shared" si="3"/>
        <v>3</v>
      </c>
      <c r="AE15" s="110" t="b">
        <f t="shared" si="4"/>
        <v>0</v>
      </c>
      <c r="AF15" s="111" t="s">
        <v>9</v>
      </c>
    </row>
    <row r="16" spans="2:32" ht="19.5" customHeight="1" x14ac:dyDescent="0.25">
      <c r="B16" s="439" t="str">
        <f>'3-IDENTIFICACIÓN DEL RIESGO'!B22</f>
        <v>Comunicación y Gestión con Grupos de Interés.</v>
      </c>
      <c r="C16" s="431"/>
      <c r="D16" s="523" t="str">
        <f>'3-IDENTIFICACIÓN DEL RIESGO'!E22</f>
        <v>1. Dirección General.
2. Secretaría General.
3. Oficina de Planeación.
4. Oficina Jurídica.
5. Oficina del Inspector de la Gestión de Tierras.
6. Oficina de Control Interno.</v>
      </c>
      <c r="E16" s="504" t="str">
        <f>'3-IDENTIFICACIÓN DEL RIESGO'!G22</f>
        <v>Riesgo 1</v>
      </c>
      <c r="F16" s="505"/>
      <c r="G16" s="204"/>
      <c r="H16" s="108" t="b">
        <f t="shared" si="0"/>
        <v>0</v>
      </c>
      <c r="I16" s="157"/>
      <c r="J16" s="157"/>
      <c r="K16" s="157"/>
      <c r="L16" s="157"/>
      <c r="M16" s="157"/>
      <c r="N16" s="157"/>
      <c r="O16" s="157"/>
      <c r="P16" s="157"/>
      <c r="Q16" s="157"/>
      <c r="R16" s="157"/>
      <c r="S16" s="157"/>
      <c r="T16" s="157"/>
      <c r="U16" s="157"/>
      <c r="V16" s="157"/>
      <c r="W16" s="157"/>
      <c r="X16" s="157"/>
      <c r="Y16" s="157"/>
      <c r="Z16" s="157"/>
      <c r="AA16" s="157"/>
      <c r="AB16" s="166">
        <f t="shared" ref="AB16:AB86" si="5">COUNTIF(I16:AA16,"SI")</f>
        <v>0</v>
      </c>
      <c r="AC16" s="109" t="str">
        <f t="shared" ref="AC16:AC86" si="6">IF(AB16&lt;6,"Moderado",IF(AB16&lt;12,"Mayor",IF(AB16&lt;20,"Catastrófico")))</f>
        <v>Moderado</v>
      </c>
      <c r="AD16" s="109">
        <f t="shared" si="3"/>
        <v>3</v>
      </c>
      <c r="AE16" s="110" t="b">
        <f t="shared" ref="AE16:AE86"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0</v>
      </c>
      <c r="AF16" s="111" t="s">
        <v>9</v>
      </c>
    </row>
    <row r="17" spans="2:32" ht="19.5" customHeight="1" x14ac:dyDescent="0.25">
      <c r="B17" s="440"/>
      <c r="C17" s="433"/>
      <c r="D17" s="524"/>
      <c r="E17" s="504" t="str">
        <f>'3-IDENTIFICACIÓN DEL RIESGO'!G24</f>
        <v>Riesgo 2</v>
      </c>
      <c r="F17" s="505"/>
      <c r="G17" s="204"/>
      <c r="H17" s="108" t="b">
        <f t="shared" si="0"/>
        <v>0</v>
      </c>
      <c r="I17" s="157"/>
      <c r="J17" s="157"/>
      <c r="K17" s="157"/>
      <c r="L17" s="157"/>
      <c r="M17" s="157"/>
      <c r="N17" s="157"/>
      <c r="O17" s="157"/>
      <c r="P17" s="157"/>
      <c r="Q17" s="157"/>
      <c r="R17" s="157"/>
      <c r="S17" s="157"/>
      <c r="T17" s="157"/>
      <c r="U17" s="157"/>
      <c r="V17" s="157"/>
      <c r="W17" s="157"/>
      <c r="X17" s="157"/>
      <c r="Y17" s="157"/>
      <c r="Z17" s="157"/>
      <c r="AA17" s="157"/>
      <c r="AB17" s="166">
        <f t="shared" si="5"/>
        <v>0</v>
      </c>
      <c r="AC17" s="109" t="str">
        <f t="shared" si="6"/>
        <v>Moderado</v>
      </c>
      <c r="AD17" s="109">
        <f t="shared" si="3"/>
        <v>3</v>
      </c>
      <c r="AE17" s="110" t="b">
        <f t="shared" si="7"/>
        <v>0</v>
      </c>
      <c r="AF17" s="111" t="s">
        <v>9</v>
      </c>
    </row>
    <row r="18" spans="2:32" ht="19.5" customHeight="1" x14ac:dyDescent="0.25">
      <c r="B18" s="440"/>
      <c r="C18" s="433"/>
      <c r="D18" s="524"/>
      <c r="E18" s="504" t="str">
        <f>'3-IDENTIFICACIÓN DEL RIESGO'!G26</f>
        <v>Riesgo 3</v>
      </c>
      <c r="F18" s="505"/>
      <c r="G18" s="204"/>
      <c r="H18" s="108" t="b">
        <f t="shared" si="0"/>
        <v>0</v>
      </c>
      <c r="I18" s="157"/>
      <c r="J18" s="157"/>
      <c r="K18" s="157"/>
      <c r="L18" s="157"/>
      <c r="M18" s="157"/>
      <c r="N18" s="157"/>
      <c r="O18" s="157"/>
      <c r="P18" s="157"/>
      <c r="Q18" s="157"/>
      <c r="R18" s="157"/>
      <c r="S18" s="157"/>
      <c r="T18" s="157"/>
      <c r="U18" s="157"/>
      <c r="V18" s="157"/>
      <c r="W18" s="157"/>
      <c r="X18" s="157"/>
      <c r="Y18" s="157"/>
      <c r="Z18" s="157"/>
      <c r="AA18" s="157"/>
      <c r="AB18" s="166">
        <f t="shared" si="5"/>
        <v>0</v>
      </c>
      <c r="AC18" s="109" t="str">
        <f t="shared" si="6"/>
        <v>Moderado</v>
      </c>
      <c r="AD18" s="109">
        <f t="shared" si="3"/>
        <v>3</v>
      </c>
      <c r="AE18" s="110" t="b">
        <f t="shared" si="7"/>
        <v>0</v>
      </c>
      <c r="AF18" s="111" t="s">
        <v>9</v>
      </c>
    </row>
    <row r="19" spans="2:32" ht="19.5" customHeight="1" x14ac:dyDescent="0.25">
      <c r="B19" s="440"/>
      <c r="C19" s="433"/>
      <c r="D19" s="524"/>
      <c r="E19" s="504" t="str">
        <f>'3-IDENTIFICACIÓN DEL RIESGO'!G28</f>
        <v>Riesgo 4</v>
      </c>
      <c r="F19" s="505"/>
      <c r="G19" s="204"/>
      <c r="H19" s="108" t="b">
        <f t="shared" si="0"/>
        <v>0</v>
      </c>
      <c r="I19" s="157"/>
      <c r="J19" s="157"/>
      <c r="K19" s="157"/>
      <c r="L19" s="157"/>
      <c r="M19" s="157"/>
      <c r="N19" s="157"/>
      <c r="O19" s="157"/>
      <c r="P19" s="157"/>
      <c r="Q19" s="157"/>
      <c r="R19" s="157"/>
      <c r="S19" s="157"/>
      <c r="T19" s="157"/>
      <c r="U19" s="157"/>
      <c r="V19" s="157"/>
      <c r="W19" s="157"/>
      <c r="X19" s="157"/>
      <c r="Y19" s="157"/>
      <c r="Z19" s="157"/>
      <c r="AA19" s="157"/>
      <c r="AB19" s="166">
        <f t="shared" si="5"/>
        <v>0</v>
      </c>
      <c r="AC19" s="109" t="str">
        <f t="shared" si="6"/>
        <v>Moderado</v>
      </c>
      <c r="AD19" s="109">
        <f t="shared" si="3"/>
        <v>3</v>
      </c>
      <c r="AE19" s="110" t="b">
        <f t="shared" si="7"/>
        <v>0</v>
      </c>
      <c r="AF19" s="111" t="s">
        <v>9</v>
      </c>
    </row>
    <row r="20" spans="2:32" ht="25.5" x14ac:dyDescent="0.25">
      <c r="B20" s="441"/>
      <c r="C20" s="435"/>
      <c r="D20" s="525"/>
      <c r="E20" s="504" t="str">
        <f>'3-IDENTIFICACIÓN DEL RIESGO'!G30</f>
        <v>Riesgo 5</v>
      </c>
      <c r="F20" s="505"/>
      <c r="G20" s="204"/>
      <c r="H20" s="108" t="b">
        <f t="shared" si="0"/>
        <v>0</v>
      </c>
      <c r="I20" s="157"/>
      <c r="J20" s="157"/>
      <c r="K20" s="157"/>
      <c r="L20" s="157"/>
      <c r="M20" s="157"/>
      <c r="N20" s="157"/>
      <c r="O20" s="157"/>
      <c r="P20" s="157"/>
      <c r="Q20" s="157"/>
      <c r="R20" s="157"/>
      <c r="S20" s="157"/>
      <c r="T20" s="157"/>
      <c r="U20" s="157"/>
      <c r="V20" s="157"/>
      <c r="W20" s="157"/>
      <c r="X20" s="157"/>
      <c r="Y20" s="157"/>
      <c r="Z20" s="157"/>
      <c r="AA20" s="157"/>
      <c r="AB20" s="166">
        <f t="shared" si="5"/>
        <v>0</v>
      </c>
      <c r="AC20" s="109" t="str">
        <f t="shared" si="6"/>
        <v>Moderado</v>
      </c>
      <c r="AD20" s="109">
        <f t="shared" si="3"/>
        <v>3</v>
      </c>
      <c r="AE20" s="110" t="b">
        <f t="shared" si="7"/>
        <v>0</v>
      </c>
      <c r="AF20" s="111" t="s">
        <v>9</v>
      </c>
    </row>
    <row r="21" spans="2:32" ht="63" customHeight="1" x14ac:dyDescent="0.25">
      <c r="B21" s="439" t="str">
        <f>'3-IDENTIFICACIÓN DEL RIESGO'!B32</f>
        <v>Inteligencia de la información.</v>
      </c>
      <c r="C21" s="431"/>
      <c r="D21" s="526" t="str">
        <f>'3-IDENTIFICACIÓN DEL RIESGO'!E32</f>
        <v>1. Dirección de Gestión del Ordenamiento Social de la Propiedad.
2. Oficina de Planeación.</v>
      </c>
      <c r="E21" s="504" t="str">
        <f>'3-IDENTIFICACIÓN DEL RIESGO'!G32</f>
        <v>Posibilidad de implementar la información generada por la entidad sin que este aprobada dentro del Sistema Integrado de Gestión en beneficio de grupos de interés, partidos políticos o particulares</v>
      </c>
      <c r="F21" s="505"/>
      <c r="G21" s="204" t="s">
        <v>26</v>
      </c>
      <c r="H21" s="108">
        <f t="shared" si="0"/>
        <v>3</v>
      </c>
      <c r="I21" s="157" t="s">
        <v>128</v>
      </c>
      <c r="J21" s="157" t="s">
        <v>128</v>
      </c>
      <c r="K21" s="157" t="s">
        <v>128</v>
      </c>
      <c r="L21" s="157" t="s">
        <v>128</v>
      </c>
      <c r="M21" s="157" t="s">
        <v>128</v>
      </c>
      <c r="N21" s="157" t="s">
        <v>184</v>
      </c>
      <c r="O21" s="157" t="s">
        <v>128</v>
      </c>
      <c r="P21" s="157" t="s">
        <v>128</v>
      </c>
      <c r="Q21" s="157" t="s">
        <v>128</v>
      </c>
      <c r="R21" s="157" t="s">
        <v>128</v>
      </c>
      <c r="S21" s="157" t="s">
        <v>128</v>
      </c>
      <c r="T21" s="157" t="s">
        <v>128</v>
      </c>
      <c r="U21" s="157" t="s">
        <v>128</v>
      </c>
      <c r="V21" s="157" t="s">
        <v>184</v>
      </c>
      <c r="W21" s="157" t="s">
        <v>128</v>
      </c>
      <c r="X21" s="157" t="s">
        <v>184</v>
      </c>
      <c r="Y21" s="157" t="s">
        <v>128</v>
      </c>
      <c r="Z21" s="157" t="s">
        <v>128</v>
      </c>
      <c r="AA21" s="157" t="s">
        <v>184</v>
      </c>
      <c r="AB21" s="166">
        <f t="shared" si="5"/>
        <v>15</v>
      </c>
      <c r="AC21" s="109" t="str">
        <f t="shared" si="6"/>
        <v>Catastrófico</v>
      </c>
      <c r="AD21" s="109">
        <f t="shared" si="3"/>
        <v>5</v>
      </c>
      <c r="AE21" s="110" t="str">
        <f t="shared" si="7"/>
        <v>Extremo</v>
      </c>
      <c r="AF21" s="111" t="s">
        <v>9</v>
      </c>
    </row>
    <row r="22" spans="2:32" ht="35.25" customHeight="1" x14ac:dyDescent="0.25">
      <c r="B22" s="440"/>
      <c r="C22" s="433"/>
      <c r="D22" s="527"/>
      <c r="E22" s="504" t="str">
        <f>'3-IDENTIFICACIÓN DEL RIESGO'!G34</f>
        <v>Estructurar proyectos de TI para beneficio específico de un tercero o propio.</v>
      </c>
      <c r="F22" s="505"/>
      <c r="G22" s="204" t="s">
        <v>67</v>
      </c>
      <c r="H22" s="108">
        <f t="shared" si="0"/>
        <v>1</v>
      </c>
      <c r="I22" s="157" t="s">
        <v>128</v>
      </c>
      <c r="J22" s="157" t="s">
        <v>128</v>
      </c>
      <c r="K22" s="157" t="s">
        <v>184</v>
      </c>
      <c r="L22" s="157" t="s">
        <v>184</v>
      </c>
      <c r="M22" s="157" t="s">
        <v>128</v>
      </c>
      <c r="N22" s="157" t="s">
        <v>128</v>
      </c>
      <c r="O22" s="157" t="s">
        <v>184</v>
      </c>
      <c r="P22" s="157" t="s">
        <v>184</v>
      </c>
      <c r="Q22" s="157" t="s">
        <v>128</v>
      </c>
      <c r="R22" s="157" t="s">
        <v>128</v>
      </c>
      <c r="S22" s="157" t="s">
        <v>128</v>
      </c>
      <c r="T22" s="157" t="s">
        <v>128</v>
      </c>
      <c r="U22" s="157" t="s">
        <v>128</v>
      </c>
      <c r="V22" s="157" t="s">
        <v>128</v>
      </c>
      <c r="W22" s="157" t="s">
        <v>128</v>
      </c>
      <c r="X22" s="157" t="s">
        <v>184</v>
      </c>
      <c r="Y22" s="157" t="s">
        <v>184</v>
      </c>
      <c r="Z22" s="157" t="s">
        <v>128</v>
      </c>
      <c r="AA22" s="157" t="s">
        <v>184</v>
      </c>
      <c r="AB22" s="166">
        <f t="shared" si="5"/>
        <v>12</v>
      </c>
      <c r="AC22" s="109" t="str">
        <f t="shared" si="6"/>
        <v>Catastrófico</v>
      </c>
      <c r="AD22" s="109">
        <f t="shared" si="3"/>
        <v>5</v>
      </c>
      <c r="AE22" s="110" t="str">
        <f t="shared" si="7"/>
        <v>Extremo</v>
      </c>
      <c r="AF22" s="111" t="s">
        <v>9</v>
      </c>
    </row>
    <row r="23" spans="2:32" ht="25.5" x14ac:dyDescent="0.25">
      <c r="B23" s="440"/>
      <c r="C23" s="433"/>
      <c r="D23" s="527"/>
      <c r="E23" s="504" t="str">
        <f>'3-IDENTIFICACIÓN DEL RIESGO'!G36</f>
        <v>Riesgo 3</v>
      </c>
      <c r="F23" s="505"/>
      <c r="G23" s="204"/>
      <c r="H23" s="108" t="b">
        <f t="shared" si="0"/>
        <v>0</v>
      </c>
      <c r="I23" s="157"/>
      <c r="J23" s="157"/>
      <c r="K23" s="157"/>
      <c r="L23" s="157"/>
      <c r="M23" s="157"/>
      <c r="N23" s="157"/>
      <c r="O23" s="157"/>
      <c r="P23" s="157"/>
      <c r="Q23" s="157"/>
      <c r="R23" s="157"/>
      <c r="S23" s="157"/>
      <c r="T23" s="157"/>
      <c r="U23" s="157"/>
      <c r="V23" s="157"/>
      <c r="W23" s="157"/>
      <c r="X23" s="157"/>
      <c r="Y23" s="157"/>
      <c r="Z23" s="157"/>
      <c r="AA23" s="157"/>
      <c r="AB23" s="166">
        <f t="shared" si="5"/>
        <v>0</v>
      </c>
      <c r="AC23" s="109" t="str">
        <f t="shared" si="6"/>
        <v>Moderado</v>
      </c>
      <c r="AD23" s="109">
        <f t="shared" si="3"/>
        <v>3</v>
      </c>
      <c r="AE23" s="110" t="b">
        <f t="shared" si="7"/>
        <v>0</v>
      </c>
      <c r="AF23" s="111" t="s">
        <v>9</v>
      </c>
    </row>
    <row r="24" spans="2:32" ht="25.5" x14ac:dyDescent="0.25">
      <c r="B24" s="440"/>
      <c r="C24" s="433"/>
      <c r="D24" s="527"/>
      <c r="E24" s="504" t="str">
        <f>'3-IDENTIFICACIÓN DEL RIESGO'!G38</f>
        <v>Riesgo 4</v>
      </c>
      <c r="F24" s="505"/>
      <c r="G24" s="204"/>
      <c r="H24" s="108" t="b">
        <f t="shared" si="0"/>
        <v>0</v>
      </c>
      <c r="I24" s="157"/>
      <c r="J24" s="157"/>
      <c r="K24" s="157"/>
      <c r="L24" s="157"/>
      <c r="M24" s="157"/>
      <c r="N24" s="157"/>
      <c r="O24" s="157"/>
      <c r="P24" s="157"/>
      <c r="Q24" s="157"/>
      <c r="R24" s="157"/>
      <c r="S24" s="157"/>
      <c r="T24" s="157"/>
      <c r="U24" s="157"/>
      <c r="V24" s="157"/>
      <c r="W24" s="157"/>
      <c r="X24" s="157"/>
      <c r="Y24" s="157"/>
      <c r="Z24" s="157"/>
      <c r="AA24" s="157"/>
      <c r="AB24" s="166">
        <f t="shared" si="5"/>
        <v>0</v>
      </c>
      <c r="AC24" s="109" t="str">
        <f t="shared" si="6"/>
        <v>Moderado</v>
      </c>
      <c r="AD24" s="109">
        <f t="shared" si="3"/>
        <v>3</v>
      </c>
      <c r="AE24" s="110" t="b">
        <f t="shared" si="7"/>
        <v>0</v>
      </c>
      <c r="AF24" s="111" t="s">
        <v>9</v>
      </c>
    </row>
    <row r="25" spans="2:32" ht="25.5" x14ac:dyDescent="0.25">
      <c r="B25" s="441"/>
      <c r="C25" s="435"/>
      <c r="D25" s="528"/>
      <c r="E25" s="504" t="str">
        <f>'3-IDENTIFICACIÓN DEL RIESGO'!G40</f>
        <v>Riesgo 5</v>
      </c>
      <c r="F25" s="505"/>
      <c r="G25" s="204"/>
      <c r="H25" s="108" t="b">
        <f t="shared" si="0"/>
        <v>0</v>
      </c>
      <c r="I25" s="157"/>
      <c r="J25" s="157"/>
      <c r="K25" s="157"/>
      <c r="L25" s="157"/>
      <c r="M25" s="157"/>
      <c r="N25" s="157"/>
      <c r="O25" s="157"/>
      <c r="P25" s="157"/>
      <c r="Q25" s="157"/>
      <c r="R25" s="157"/>
      <c r="S25" s="157"/>
      <c r="T25" s="157"/>
      <c r="U25" s="157"/>
      <c r="V25" s="157"/>
      <c r="W25" s="157"/>
      <c r="X25" s="157"/>
      <c r="Y25" s="157"/>
      <c r="Z25" s="157"/>
      <c r="AA25" s="157"/>
      <c r="AB25" s="166">
        <f t="shared" si="5"/>
        <v>0</v>
      </c>
      <c r="AC25" s="109" t="str">
        <f t="shared" si="6"/>
        <v>Moderado</v>
      </c>
      <c r="AD25" s="109">
        <f t="shared" si="3"/>
        <v>3</v>
      </c>
      <c r="AE25" s="110" t="b">
        <f t="shared" si="7"/>
        <v>0</v>
      </c>
      <c r="AF25" s="111" t="s">
        <v>9</v>
      </c>
    </row>
    <row r="26" spans="2:32" ht="35.25" customHeight="1" x14ac:dyDescent="0.25">
      <c r="B26" s="439" t="str">
        <f>'3-IDENTIFICACIÓN DEL RIESGO'!B42</f>
        <v>Gestión del Modelo de Atención.</v>
      </c>
      <c r="C26" s="431"/>
      <c r="D26" s="526" t="str">
        <f>'3-IDENTIFICACIÓN DEL RIESGO'!E42</f>
        <v>1. Secretaría General.
2. Dirección de Gestión del Ordenamiento social de la Propiedad.
3. Dirección Acceso a Tierras.
4. Dirección Gestión Jurídica de Tierras.
5. Dirección Asuntos Étnicos.</v>
      </c>
      <c r="E26" s="504" t="str">
        <f>'3-IDENTIFICACIÓN DEL RIESGO'!G42</f>
        <v xml:space="preserve">Omitir o dilatar intencionalmente la gestión de PQRSD para beneficio propio o de terceros </v>
      </c>
      <c r="F26" s="505"/>
      <c r="G26" s="204" t="s">
        <v>26</v>
      </c>
      <c r="H26" s="108">
        <f t="shared" si="0"/>
        <v>3</v>
      </c>
      <c r="I26" s="157" t="s">
        <v>184</v>
      </c>
      <c r="J26" s="157" t="s">
        <v>128</v>
      </c>
      <c r="K26" s="157" t="s">
        <v>184</v>
      </c>
      <c r="L26" s="157" t="s">
        <v>128</v>
      </c>
      <c r="M26" s="157" t="s">
        <v>128</v>
      </c>
      <c r="N26" s="157" t="s">
        <v>184</v>
      </c>
      <c r="O26" s="157" t="s">
        <v>128</v>
      </c>
      <c r="P26" s="157" t="s">
        <v>128</v>
      </c>
      <c r="Q26" s="157" t="s">
        <v>128</v>
      </c>
      <c r="R26" s="157" t="s">
        <v>128</v>
      </c>
      <c r="S26" s="157" t="s">
        <v>128</v>
      </c>
      <c r="T26" s="157" t="s">
        <v>128</v>
      </c>
      <c r="U26" s="157" t="s">
        <v>184</v>
      </c>
      <c r="V26" s="157" t="s">
        <v>128</v>
      </c>
      <c r="W26" s="157" t="s">
        <v>128</v>
      </c>
      <c r="X26" s="157" t="s">
        <v>184</v>
      </c>
      <c r="Y26" s="157" t="s">
        <v>184</v>
      </c>
      <c r="Z26" s="157" t="s">
        <v>128</v>
      </c>
      <c r="AA26" s="157" t="s">
        <v>184</v>
      </c>
      <c r="AB26" s="166">
        <f t="shared" si="5"/>
        <v>12</v>
      </c>
      <c r="AC26" s="109" t="str">
        <f t="shared" si="6"/>
        <v>Catastrófico</v>
      </c>
      <c r="AD26" s="109">
        <f t="shared" si="3"/>
        <v>5</v>
      </c>
      <c r="AE26" s="110" t="str">
        <f t="shared" si="7"/>
        <v>Extremo</v>
      </c>
      <c r="AF26" s="111" t="s">
        <v>9</v>
      </c>
    </row>
    <row r="27" spans="2:32" ht="50.25" customHeight="1" x14ac:dyDescent="0.25">
      <c r="B27" s="440"/>
      <c r="C27" s="433"/>
      <c r="D27" s="527"/>
      <c r="E27" s="504" t="str">
        <f>'3-IDENTIFICACIÓN DEL RIESGO'!G44</f>
        <v>Solicitar y/o recibir dinero o cualquier otro beneficio personal a cambio de la promesa de éxito en la realización o priorización de un trámite</v>
      </c>
      <c r="F27" s="505"/>
      <c r="G27" s="204" t="s">
        <v>26</v>
      </c>
      <c r="H27" s="108">
        <f t="shared" si="0"/>
        <v>3</v>
      </c>
      <c r="I27" s="157" t="s">
        <v>128</v>
      </c>
      <c r="J27" s="157" t="s">
        <v>184</v>
      </c>
      <c r="K27" s="157" t="s">
        <v>184</v>
      </c>
      <c r="L27" s="157" t="s">
        <v>184</v>
      </c>
      <c r="M27" s="157" t="s">
        <v>128</v>
      </c>
      <c r="N27" s="157" t="s">
        <v>184</v>
      </c>
      <c r="O27" s="157" t="s">
        <v>128</v>
      </c>
      <c r="P27" s="157" t="s">
        <v>128</v>
      </c>
      <c r="Q27" s="157" t="s">
        <v>184</v>
      </c>
      <c r="R27" s="157" t="s">
        <v>128</v>
      </c>
      <c r="S27" s="157" t="s">
        <v>128</v>
      </c>
      <c r="T27" s="157" t="s">
        <v>128</v>
      </c>
      <c r="U27" s="157" t="s">
        <v>128</v>
      </c>
      <c r="V27" s="157" t="s">
        <v>128</v>
      </c>
      <c r="W27" s="157" t="s">
        <v>128</v>
      </c>
      <c r="X27" s="157" t="s">
        <v>184</v>
      </c>
      <c r="Y27" s="157" t="s">
        <v>128</v>
      </c>
      <c r="Z27" s="157" t="s">
        <v>128</v>
      </c>
      <c r="AA27" s="157" t="s">
        <v>184</v>
      </c>
      <c r="AB27" s="166">
        <f t="shared" si="5"/>
        <v>12</v>
      </c>
      <c r="AC27" s="109" t="str">
        <f t="shared" si="6"/>
        <v>Catastrófico</v>
      </c>
      <c r="AD27" s="109">
        <f t="shared" si="3"/>
        <v>5</v>
      </c>
      <c r="AE27" s="110" t="str">
        <f t="shared" si="7"/>
        <v>Extremo</v>
      </c>
      <c r="AF27" s="111" t="s">
        <v>9</v>
      </c>
    </row>
    <row r="28" spans="2:32" ht="25.5" x14ac:dyDescent="0.25">
      <c r="B28" s="440"/>
      <c r="C28" s="433"/>
      <c r="D28" s="527"/>
      <c r="E28" s="504" t="str">
        <f>'3-IDENTIFICACIÓN DEL RIESGO'!G46</f>
        <v>Riesgo 3</v>
      </c>
      <c r="F28" s="505"/>
      <c r="G28" s="204"/>
      <c r="H28" s="108" t="b">
        <f t="shared" si="0"/>
        <v>0</v>
      </c>
      <c r="I28" s="157"/>
      <c r="J28" s="157"/>
      <c r="K28" s="157"/>
      <c r="L28" s="157"/>
      <c r="M28" s="157"/>
      <c r="N28" s="157"/>
      <c r="O28" s="157"/>
      <c r="P28" s="157"/>
      <c r="Q28" s="157"/>
      <c r="R28" s="157"/>
      <c r="S28" s="157"/>
      <c r="T28" s="157"/>
      <c r="U28" s="157"/>
      <c r="V28" s="157"/>
      <c r="W28" s="157"/>
      <c r="X28" s="157"/>
      <c r="Y28" s="157"/>
      <c r="Z28" s="157"/>
      <c r="AA28" s="157"/>
      <c r="AB28" s="166">
        <f t="shared" si="5"/>
        <v>0</v>
      </c>
      <c r="AC28" s="109" t="str">
        <f t="shared" si="6"/>
        <v>Moderado</v>
      </c>
      <c r="AD28" s="109">
        <f t="shared" si="3"/>
        <v>3</v>
      </c>
      <c r="AE28" s="110" t="b">
        <f t="shared" si="7"/>
        <v>0</v>
      </c>
      <c r="AF28" s="111" t="s">
        <v>9</v>
      </c>
    </row>
    <row r="29" spans="2:32" ht="25.5" x14ac:dyDescent="0.25">
      <c r="B29" s="440"/>
      <c r="C29" s="433"/>
      <c r="D29" s="527"/>
      <c r="E29" s="504" t="str">
        <f>'3-IDENTIFICACIÓN DEL RIESGO'!G48</f>
        <v>Riesgo 4</v>
      </c>
      <c r="F29" s="505"/>
      <c r="G29" s="204"/>
      <c r="H29" s="108" t="b">
        <f t="shared" si="0"/>
        <v>0</v>
      </c>
      <c r="I29" s="157"/>
      <c r="J29" s="157"/>
      <c r="K29" s="157"/>
      <c r="L29" s="157"/>
      <c r="M29" s="157"/>
      <c r="N29" s="157"/>
      <c r="O29" s="157"/>
      <c r="P29" s="157"/>
      <c r="Q29" s="157"/>
      <c r="R29" s="157"/>
      <c r="S29" s="157"/>
      <c r="T29" s="157"/>
      <c r="U29" s="157"/>
      <c r="V29" s="157"/>
      <c r="W29" s="157"/>
      <c r="X29" s="157"/>
      <c r="Y29" s="157"/>
      <c r="Z29" s="157"/>
      <c r="AA29" s="157"/>
      <c r="AB29" s="166">
        <f t="shared" si="5"/>
        <v>0</v>
      </c>
      <c r="AC29" s="109" t="str">
        <f t="shared" si="6"/>
        <v>Moderado</v>
      </c>
      <c r="AD29" s="109">
        <f t="shared" si="3"/>
        <v>3</v>
      </c>
      <c r="AE29" s="110" t="b">
        <f t="shared" si="7"/>
        <v>0</v>
      </c>
      <c r="AF29" s="111" t="s">
        <v>9</v>
      </c>
    </row>
    <row r="30" spans="2:32" ht="25.5" x14ac:dyDescent="0.25">
      <c r="B30" s="441"/>
      <c r="C30" s="435"/>
      <c r="D30" s="528"/>
      <c r="E30" s="504" t="str">
        <f>'3-IDENTIFICACIÓN DEL RIESGO'!G50</f>
        <v>Riesgo 5</v>
      </c>
      <c r="F30" s="505"/>
      <c r="G30" s="204"/>
      <c r="H30" s="108" t="b">
        <f t="shared" si="0"/>
        <v>0</v>
      </c>
      <c r="I30" s="157"/>
      <c r="J30" s="157"/>
      <c r="K30" s="157"/>
      <c r="L30" s="157"/>
      <c r="M30" s="157"/>
      <c r="N30" s="157"/>
      <c r="O30" s="157"/>
      <c r="P30" s="157"/>
      <c r="Q30" s="157"/>
      <c r="R30" s="157"/>
      <c r="S30" s="157"/>
      <c r="T30" s="157"/>
      <c r="U30" s="157"/>
      <c r="V30" s="157"/>
      <c r="W30" s="157"/>
      <c r="X30" s="157"/>
      <c r="Y30" s="157"/>
      <c r="Z30" s="157"/>
      <c r="AA30" s="157"/>
      <c r="AB30" s="166">
        <f t="shared" si="5"/>
        <v>0</v>
      </c>
      <c r="AC30" s="109" t="str">
        <f t="shared" si="6"/>
        <v>Moderado</v>
      </c>
      <c r="AD30" s="109">
        <f t="shared" si="3"/>
        <v>3</v>
      </c>
      <c r="AE30" s="110" t="b">
        <f t="shared" si="7"/>
        <v>0</v>
      </c>
      <c r="AF30" s="111" t="s">
        <v>9</v>
      </c>
    </row>
    <row r="31" spans="2:32" ht="63" customHeight="1" x14ac:dyDescent="0.25">
      <c r="B31" s="439" t="str">
        <f>'3-IDENTIFICACIÓN DEL RIESGO'!B52</f>
        <v>Planificación del Ordenamiento Social de la Propiedad</v>
      </c>
      <c r="C31" s="431"/>
      <c r="D31" s="526"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E31" s="504" t="str">
        <f>'3-IDENTIFICACIÓN DEL RIESGO'!G52</f>
        <v>Alterar u omitir la información física o jurídica levantada durante las fases de formulación  e implementación de Planes de Ordenamiento Social de la Propiedad, limitando las actuaciones como gestores catastrales para favorecer a terceros.</v>
      </c>
      <c r="F31" s="505"/>
      <c r="G31" s="204" t="s">
        <v>26</v>
      </c>
      <c r="H31" s="108">
        <f t="shared" si="0"/>
        <v>3</v>
      </c>
      <c r="I31" s="157" t="s">
        <v>128</v>
      </c>
      <c r="J31" s="157" t="s">
        <v>184</v>
      </c>
      <c r="K31" s="157" t="s">
        <v>128</v>
      </c>
      <c r="L31" s="157" t="s">
        <v>128</v>
      </c>
      <c r="M31" s="157" t="s">
        <v>128</v>
      </c>
      <c r="N31" s="157" t="s">
        <v>128</v>
      </c>
      <c r="O31" s="157" t="s">
        <v>128</v>
      </c>
      <c r="P31" s="157" t="s">
        <v>128</v>
      </c>
      <c r="Q31" s="157" t="s">
        <v>128</v>
      </c>
      <c r="R31" s="157" t="s">
        <v>128</v>
      </c>
      <c r="S31" s="157" t="s">
        <v>128</v>
      </c>
      <c r="T31" s="157" t="s">
        <v>128</v>
      </c>
      <c r="U31" s="157" t="s">
        <v>128</v>
      </c>
      <c r="V31" s="157" t="s">
        <v>128</v>
      </c>
      <c r="W31" s="157" t="s">
        <v>128</v>
      </c>
      <c r="X31" s="157" t="s">
        <v>184</v>
      </c>
      <c r="Y31" s="157" t="s">
        <v>184</v>
      </c>
      <c r="Z31" s="157" t="s">
        <v>128</v>
      </c>
      <c r="AA31" s="157" t="s">
        <v>184</v>
      </c>
      <c r="AB31" s="166">
        <f t="shared" si="5"/>
        <v>15</v>
      </c>
      <c r="AC31" s="109" t="str">
        <f t="shared" si="6"/>
        <v>Catastrófico</v>
      </c>
      <c r="AD31" s="109">
        <f t="shared" si="3"/>
        <v>5</v>
      </c>
      <c r="AE31" s="110" t="str">
        <f t="shared" si="7"/>
        <v>Extremo</v>
      </c>
      <c r="AF31" s="111" t="s">
        <v>9</v>
      </c>
    </row>
    <row r="32" spans="2:32" ht="40.5" customHeight="1" x14ac:dyDescent="0.25">
      <c r="B32" s="440"/>
      <c r="C32" s="433"/>
      <c r="D32" s="527"/>
      <c r="E32" s="504" t="str">
        <f>'3-IDENTIFICACIÓN DEL RIESGO'!G54</f>
        <v>Solicitar o recibir dadivas por inscripción en el Registro de Sujetos de Ordenamiento</v>
      </c>
      <c r="F32" s="505"/>
      <c r="G32" s="204" t="s">
        <v>26</v>
      </c>
      <c r="H32" s="108">
        <f t="shared" si="0"/>
        <v>3</v>
      </c>
      <c r="I32" s="157" t="s">
        <v>128</v>
      </c>
      <c r="J32" s="157" t="s">
        <v>184</v>
      </c>
      <c r="K32" s="157" t="s">
        <v>128</v>
      </c>
      <c r="L32" s="157" t="s">
        <v>128</v>
      </c>
      <c r="M32" s="157" t="s">
        <v>128</v>
      </c>
      <c r="N32" s="157" t="s">
        <v>128</v>
      </c>
      <c r="O32" s="157" t="s">
        <v>128</v>
      </c>
      <c r="P32" s="157" t="s">
        <v>128</v>
      </c>
      <c r="Q32" s="157" t="s">
        <v>128</v>
      </c>
      <c r="R32" s="157" t="s">
        <v>128</v>
      </c>
      <c r="S32" s="157" t="s">
        <v>128</v>
      </c>
      <c r="T32" s="157" t="s">
        <v>128</v>
      </c>
      <c r="U32" s="157" t="s">
        <v>128</v>
      </c>
      <c r="V32" s="157" t="s">
        <v>128</v>
      </c>
      <c r="W32" s="157" t="s">
        <v>128</v>
      </c>
      <c r="X32" s="157" t="s">
        <v>184</v>
      </c>
      <c r="Y32" s="157" t="s">
        <v>184</v>
      </c>
      <c r="Z32" s="157" t="s">
        <v>128</v>
      </c>
      <c r="AA32" s="157" t="s">
        <v>184</v>
      </c>
      <c r="AB32" s="166">
        <f t="shared" si="5"/>
        <v>15</v>
      </c>
      <c r="AC32" s="109" t="str">
        <f t="shared" si="6"/>
        <v>Catastrófico</v>
      </c>
      <c r="AD32" s="109">
        <f t="shared" si="3"/>
        <v>5</v>
      </c>
      <c r="AE32" s="110" t="str">
        <f t="shared" si="7"/>
        <v>Extremo</v>
      </c>
      <c r="AF32" s="111" t="s">
        <v>9</v>
      </c>
    </row>
    <row r="33" spans="2:32" ht="42.75" customHeight="1" x14ac:dyDescent="0.25">
      <c r="B33" s="440"/>
      <c r="C33" s="433"/>
      <c r="D33" s="527"/>
      <c r="E33" s="504" t="str">
        <f>'3-IDENTIFICACIÓN DEL RIESGO'!G56</f>
        <v>Alterar u omitir información en desarrollo del procedimiento de Registro de Sujetos de Ordenamiento, para favorecer a terceros.</v>
      </c>
      <c r="F33" s="505"/>
      <c r="G33" s="204" t="s">
        <v>26</v>
      </c>
      <c r="H33" s="108">
        <f t="shared" si="0"/>
        <v>3</v>
      </c>
      <c r="I33" s="157" t="s">
        <v>128</v>
      </c>
      <c r="J33" s="157" t="s">
        <v>184</v>
      </c>
      <c r="K33" s="157" t="s">
        <v>128</v>
      </c>
      <c r="L33" s="157" t="s">
        <v>128</v>
      </c>
      <c r="M33" s="157" t="s">
        <v>128</v>
      </c>
      <c r="N33" s="157" t="s">
        <v>128</v>
      </c>
      <c r="O33" s="157" t="s">
        <v>184</v>
      </c>
      <c r="P33" s="157" t="s">
        <v>128</v>
      </c>
      <c r="Q33" s="157" t="s">
        <v>128</v>
      </c>
      <c r="R33" s="157" t="s">
        <v>128</v>
      </c>
      <c r="S33" s="157" t="s">
        <v>128</v>
      </c>
      <c r="T33" s="157" t="s">
        <v>128</v>
      </c>
      <c r="U33" s="157" t="s">
        <v>128</v>
      </c>
      <c r="V33" s="157" t="s">
        <v>128</v>
      </c>
      <c r="W33" s="157" t="s">
        <v>128</v>
      </c>
      <c r="X33" s="157" t="s">
        <v>184</v>
      </c>
      <c r="Y33" s="157" t="s">
        <v>184</v>
      </c>
      <c r="Z33" s="157" t="s">
        <v>128</v>
      </c>
      <c r="AA33" s="157" t="s">
        <v>184</v>
      </c>
      <c r="AB33" s="166">
        <f t="shared" si="5"/>
        <v>14</v>
      </c>
      <c r="AC33" s="109" t="str">
        <f t="shared" si="6"/>
        <v>Catastrófico</v>
      </c>
      <c r="AD33" s="109">
        <f t="shared" si="3"/>
        <v>5</v>
      </c>
      <c r="AE33" s="110" t="str">
        <f t="shared" si="7"/>
        <v>Extremo</v>
      </c>
      <c r="AF33" s="111" t="s">
        <v>9</v>
      </c>
    </row>
    <row r="34" spans="2:32" ht="74.25" customHeight="1" x14ac:dyDescent="0.25">
      <c r="B34" s="440"/>
      <c r="C34" s="433"/>
      <c r="D34" s="527"/>
      <c r="E34" s="504" t="str">
        <f>'3-IDENTIFICACIÓN DEL RIESGO'!G58</f>
        <v>Los servidores públicos y/o colaboradores de las UGT, solicitan o reciben dadivas  por diligenciamiento o entrega del Formulario de Inscripción de Sujetos de Ordenamiento - FISO</v>
      </c>
      <c r="F34" s="505"/>
      <c r="G34" s="204" t="s">
        <v>24</v>
      </c>
      <c r="H34" s="108">
        <f t="shared" si="0"/>
        <v>4</v>
      </c>
      <c r="I34" s="157" t="s">
        <v>128</v>
      </c>
      <c r="J34" s="157" t="s">
        <v>128</v>
      </c>
      <c r="K34" s="157" t="s">
        <v>128</v>
      </c>
      <c r="L34" s="157" t="s">
        <v>128</v>
      </c>
      <c r="M34" s="157" t="s">
        <v>128</v>
      </c>
      <c r="N34" s="157" t="s">
        <v>184</v>
      </c>
      <c r="O34" s="157" t="s">
        <v>128</v>
      </c>
      <c r="P34" s="157" t="s">
        <v>128</v>
      </c>
      <c r="Q34" s="157" t="s">
        <v>128</v>
      </c>
      <c r="R34" s="157" t="s">
        <v>128</v>
      </c>
      <c r="S34" s="157" t="s">
        <v>128</v>
      </c>
      <c r="T34" s="157" t="s">
        <v>128</v>
      </c>
      <c r="U34" s="157" t="s">
        <v>184</v>
      </c>
      <c r="V34" s="157" t="s">
        <v>128</v>
      </c>
      <c r="W34" s="157" t="s">
        <v>128</v>
      </c>
      <c r="X34" s="157" t="s">
        <v>184</v>
      </c>
      <c r="Y34" s="157" t="s">
        <v>128</v>
      </c>
      <c r="Z34" s="157" t="s">
        <v>128</v>
      </c>
      <c r="AA34" s="157" t="s">
        <v>128</v>
      </c>
      <c r="AB34" s="166">
        <f t="shared" si="5"/>
        <v>16</v>
      </c>
      <c r="AC34" s="109" t="str">
        <f t="shared" si="6"/>
        <v>Catastrófico</v>
      </c>
      <c r="AD34" s="109">
        <f t="shared" si="3"/>
        <v>5</v>
      </c>
      <c r="AE34" s="110" t="str">
        <f t="shared" si="7"/>
        <v>Extremo</v>
      </c>
      <c r="AF34" s="111" t="s">
        <v>9</v>
      </c>
    </row>
    <row r="35" spans="2:32" ht="32.25" customHeight="1" x14ac:dyDescent="0.25">
      <c r="B35" s="441"/>
      <c r="C35" s="435"/>
      <c r="D35" s="528"/>
      <c r="E35" s="504" t="str">
        <f>'3-IDENTIFICACIÓN DEL RIESGO'!G60</f>
        <v>Riesgo 5</v>
      </c>
      <c r="F35" s="505"/>
      <c r="G35" s="204"/>
      <c r="H35" s="108" t="b">
        <f t="shared" si="0"/>
        <v>0</v>
      </c>
      <c r="I35" s="157"/>
      <c r="J35" s="157"/>
      <c r="K35" s="157"/>
      <c r="L35" s="157"/>
      <c r="M35" s="157"/>
      <c r="N35" s="157"/>
      <c r="O35" s="157"/>
      <c r="P35" s="157"/>
      <c r="Q35" s="157"/>
      <c r="R35" s="157"/>
      <c r="S35" s="157"/>
      <c r="T35" s="157"/>
      <c r="U35" s="157"/>
      <c r="V35" s="157"/>
      <c r="W35" s="157"/>
      <c r="X35" s="157"/>
      <c r="Y35" s="157"/>
      <c r="Z35" s="157"/>
      <c r="AA35" s="157"/>
      <c r="AB35" s="166">
        <f t="shared" si="5"/>
        <v>0</v>
      </c>
      <c r="AC35" s="109" t="str">
        <f t="shared" si="6"/>
        <v>Moderado</v>
      </c>
      <c r="AD35" s="109">
        <f t="shared" si="3"/>
        <v>3</v>
      </c>
      <c r="AE35" s="110" t="b">
        <f t="shared" si="7"/>
        <v>0</v>
      </c>
      <c r="AF35" s="111" t="s">
        <v>9</v>
      </c>
    </row>
    <row r="36" spans="2:32" ht="74.25" customHeight="1" x14ac:dyDescent="0.25">
      <c r="B36" s="439" t="str">
        <f>'3-IDENTIFICACIÓN DEL RIESGO'!B62</f>
        <v>Seguridad Jurídica sobre la Titularidad de la Tierra y los Territorios</v>
      </c>
      <c r="C36" s="431"/>
      <c r="D36" s="526" t="str">
        <f>'3-IDENTIFICACIÓN DEL RIESGO'!E62</f>
        <v>1. Dirección de Gestión Jurídica de Tierras.
2. Subdirección de procesos Agrarios y Gestión Jurídica.
3. Subdirección de seguridad Jurídica.
4. Dirección Asuntos Étnicos.
5. Subdirección Asuntos Étnicos.</v>
      </c>
      <c r="E36" s="504" t="str">
        <f>'3-IDENTIFICACIÓN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F36" s="505"/>
      <c r="G36" s="204" t="s">
        <v>67</v>
      </c>
      <c r="H36" s="108">
        <f t="shared" si="0"/>
        <v>1</v>
      </c>
      <c r="I36" s="157" t="s">
        <v>128</v>
      </c>
      <c r="J36" s="157" t="s">
        <v>128</v>
      </c>
      <c r="K36" s="157" t="s">
        <v>128</v>
      </c>
      <c r="L36" s="157" t="s">
        <v>184</v>
      </c>
      <c r="M36" s="157" t="s">
        <v>128</v>
      </c>
      <c r="N36" s="157" t="s">
        <v>128</v>
      </c>
      <c r="O36" s="157" t="s">
        <v>128</v>
      </c>
      <c r="P36" s="157" t="s">
        <v>128</v>
      </c>
      <c r="Q36" s="157" t="s">
        <v>128</v>
      </c>
      <c r="R36" s="157" t="s">
        <v>128</v>
      </c>
      <c r="S36" s="157" t="s">
        <v>128</v>
      </c>
      <c r="T36" s="157" t="s">
        <v>128</v>
      </c>
      <c r="U36" s="157" t="s">
        <v>128</v>
      </c>
      <c r="V36" s="157" t="s">
        <v>128</v>
      </c>
      <c r="W36" s="157" t="s">
        <v>128</v>
      </c>
      <c r="X36" s="157" t="s">
        <v>184</v>
      </c>
      <c r="Y36" s="157" t="s">
        <v>128</v>
      </c>
      <c r="Z36" s="157" t="s">
        <v>184</v>
      </c>
      <c r="AA36" s="157" t="s">
        <v>128</v>
      </c>
      <c r="AB36" s="166">
        <f t="shared" si="5"/>
        <v>16</v>
      </c>
      <c r="AC36" s="109" t="str">
        <f t="shared" si="6"/>
        <v>Catastrófico</v>
      </c>
      <c r="AD36" s="109">
        <f t="shared" si="3"/>
        <v>5</v>
      </c>
      <c r="AE36" s="110" t="str">
        <f t="shared" si="7"/>
        <v>Extremo</v>
      </c>
      <c r="AF36" s="111" t="s">
        <v>9</v>
      </c>
    </row>
    <row r="37" spans="2:32" ht="42" customHeight="1" x14ac:dyDescent="0.25">
      <c r="B37" s="440"/>
      <c r="C37" s="433"/>
      <c r="D37" s="527"/>
      <c r="E37" s="504" t="str">
        <f>'3-IDENTIFICACIÓN DEL RIESGO'!G64</f>
        <v>Servidores públicos y/o colaboradores de las UGT reciben dádivas por agilizar, omitir o dilatar trámites para el desarrollo de procesos agrarios</v>
      </c>
      <c r="F37" s="505"/>
      <c r="G37" s="204" t="s">
        <v>24</v>
      </c>
      <c r="H37" s="108">
        <f t="shared" si="0"/>
        <v>4</v>
      </c>
      <c r="I37" s="157" t="s">
        <v>128</v>
      </c>
      <c r="J37" s="157" t="s">
        <v>128</v>
      </c>
      <c r="K37" s="157" t="s">
        <v>128</v>
      </c>
      <c r="L37" s="157" t="s">
        <v>128</v>
      </c>
      <c r="M37" s="157" t="s">
        <v>128</v>
      </c>
      <c r="N37" s="157" t="s">
        <v>184</v>
      </c>
      <c r="O37" s="157" t="s">
        <v>128</v>
      </c>
      <c r="P37" s="157" t="s">
        <v>128</v>
      </c>
      <c r="Q37" s="157" t="s">
        <v>128</v>
      </c>
      <c r="R37" s="157" t="s">
        <v>128</v>
      </c>
      <c r="S37" s="157" t="s">
        <v>128</v>
      </c>
      <c r="T37" s="157" t="s">
        <v>128</v>
      </c>
      <c r="U37" s="157" t="s">
        <v>184</v>
      </c>
      <c r="V37" s="157" t="s">
        <v>128</v>
      </c>
      <c r="W37" s="157" t="s">
        <v>128</v>
      </c>
      <c r="X37" s="157" t="s">
        <v>184</v>
      </c>
      <c r="Y37" s="157" t="s">
        <v>128</v>
      </c>
      <c r="Z37" s="157" t="s">
        <v>128</v>
      </c>
      <c r="AA37" s="157" t="s">
        <v>128</v>
      </c>
      <c r="AB37" s="166">
        <f t="shared" si="5"/>
        <v>16</v>
      </c>
      <c r="AC37" s="109" t="str">
        <f t="shared" si="6"/>
        <v>Catastrófico</v>
      </c>
      <c r="AD37" s="109">
        <f t="shared" si="3"/>
        <v>5</v>
      </c>
      <c r="AE37" s="110" t="str">
        <f t="shared" si="7"/>
        <v>Extremo</v>
      </c>
      <c r="AF37" s="111" t="s">
        <v>9</v>
      </c>
    </row>
    <row r="38" spans="2:32" ht="25.5" x14ac:dyDescent="0.25">
      <c r="B38" s="440"/>
      <c r="C38" s="433"/>
      <c r="D38" s="527"/>
      <c r="E38" s="504" t="str">
        <f>'3-IDENTIFICACIÓN DEL RIESGO'!G66</f>
        <v>Riesgo 3</v>
      </c>
      <c r="F38" s="505"/>
      <c r="G38" s="204"/>
      <c r="H38" s="108" t="b">
        <f t="shared" si="0"/>
        <v>0</v>
      </c>
      <c r="I38" s="157"/>
      <c r="J38" s="157"/>
      <c r="K38" s="157"/>
      <c r="L38" s="157"/>
      <c r="M38" s="157"/>
      <c r="N38" s="157"/>
      <c r="O38" s="157"/>
      <c r="P38" s="157"/>
      <c r="Q38" s="157"/>
      <c r="R38" s="157"/>
      <c r="S38" s="157"/>
      <c r="T38" s="157"/>
      <c r="U38" s="157"/>
      <c r="V38" s="157"/>
      <c r="W38" s="157"/>
      <c r="X38" s="157"/>
      <c r="Y38" s="157"/>
      <c r="Z38" s="157"/>
      <c r="AA38" s="157"/>
      <c r="AB38" s="166">
        <f t="shared" si="5"/>
        <v>0</v>
      </c>
      <c r="AC38" s="109" t="str">
        <f t="shared" si="6"/>
        <v>Moderado</v>
      </c>
      <c r="AD38" s="109">
        <f t="shared" si="3"/>
        <v>3</v>
      </c>
      <c r="AE38" s="110" t="b">
        <f t="shared" si="7"/>
        <v>0</v>
      </c>
      <c r="AF38" s="111" t="s">
        <v>9</v>
      </c>
    </row>
    <row r="39" spans="2:32" ht="25.5" x14ac:dyDescent="0.25">
      <c r="B39" s="440"/>
      <c r="C39" s="433"/>
      <c r="D39" s="527"/>
      <c r="E39" s="504" t="str">
        <f>'3-IDENTIFICACIÓN DEL RIESGO'!G68</f>
        <v>Riesgo 4</v>
      </c>
      <c r="F39" s="505"/>
      <c r="G39" s="204"/>
      <c r="H39" s="108" t="b">
        <f t="shared" si="0"/>
        <v>0</v>
      </c>
      <c r="I39" s="157"/>
      <c r="J39" s="157"/>
      <c r="K39" s="157"/>
      <c r="L39" s="157"/>
      <c r="M39" s="157"/>
      <c r="N39" s="157"/>
      <c r="O39" s="157"/>
      <c r="P39" s="157"/>
      <c r="Q39" s="157"/>
      <c r="R39" s="157"/>
      <c r="S39" s="157"/>
      <c r="T39" s="157"/>
      <c r="U39" s="157"/>
      <c r="V39" s="157"/>
      <c r="W39" s="157"/>
      <c r="X39" s="157"/>
      <c r="Y39" s="157"/>
      <c r="Z39" s="157"/>
      <c r="AA39" s="157"/>
      <c r="AB39" s="166">
        <f t="shared" si="5"/>
        <v>0</v>
      </c>
      <c r="AC39" s="109" t="str">
        <f t="shared" si="6"/>
        <v>Moderado</v>
      </c>
      <c r="AD39" s="109">
        <f t="shared" si="3"/>
        <v>3</v>
      </c>
      <c r="AE39" s="110" t="b">
        <f t="shared" si="7"/>
        <v>0</v>
      </c>
      <c r="AF39" s="111" t="s">
        <v>9</v>
      </c>
    </row>
    <row r="40" spans="2:32" ht="25.5" x14ac:dyDescent="0.25">
      <c r="B40" s="441"/>
      <c r="C40" s="435"/>
      <c r="D40" s="528"/>
      <c r="E40" s="504" t="str">
        <f>'3-IDENTIFICACIÓN DEL RIESGO'!G70</f>
        <v>Riesgo 5</v>
      </c>
      <c r="F40" s="505"/>
      <c r="G40" s="204"/>
      <c r="H40" s="108" t="b">
        <f t="shared" si="0"/>
        <v>0</v>
      </c>
      <c r="I40" s="157"/>
      <c r="J40" s="157"/>
      <c r="K40" s="157"/>
      <c r="L40" s="157"/>
      <c r="M40" s="157"/>
      <c r="N40" s="157"/>
      <c r="O40" s="157"/>
      <c r="P40" s="157"/>
      <c r="Q40" s="157"/>
      <c r="R40" s="157"/>
      <c r="S40" s="157"/>
      <c r="T40" s="157"/>
      <c r="U40" s="157"/>
      <c r="V40" s="157"/>
      <c r="W40" s="157"/>
      <c r="X40" s="157"/>
      <c r="Y40" s="157"/>
      <c r="Z40" s="157"/>
      <c r="AA40" s="157"/>
      <c r="AB40" s="166">
        <f t="shared" si="5"/>
        <v>0</v>
      </c>
      <c r="AC40" s="109" t="str">
        <f t="shared" si="6"/>
        <v>Moderado</v>
      </c>
      <c r="AD40" s="109">
        <f t="shared" si="3"/>
        <v>3</v>
      </c>
      <c r="AE40" s="110" t="b">
        <f t="shared" si="7"/>
        <v>0</v>
      </c>
      <c r="AF40" s="111" t="s">
        <v>9</v>
      </c>
    </row>
    <row r="41" spans="2:32" ht="51.75" customHeight="1" x14ac:dyDescent="0.25">
      <c r="B41" s="439" t="str">
        <f>'3-IDENTIFICACIÓN DEL RIESGO'!B72</f>
        <v>Acceso a la Propiedad de la Tierra y los Territorios</v>
      </c>
      <c r="C41" s="431"/>
      <c r="D41" s="526"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E41" s="504" t="str">
        <f>'3-IDENTIFICACIÓN DEL RIESGO'!G72</f>
        <v>Manipulación y/u omisión de la información obtenida en la visita agronómica o estudio preliminar y complementario de títulos  de expedientes de Compra Directa de la DAT para  beneficio propio o de particulares.</v>
      </c>
      <c r="F41" s="505"/>
      <c r="G41" s="204" t="s">
        <v>24</v>
      </c>
      <c r="H41" s="108">
        <f t="shared" si="0"/>
        <v>4</v>
      </c>
      <c r="I41" s="183" t="s">
        <v>128</v>
      </c>
      <c r="J41" s="183" t="s">
        <v>128</v>
      </c>
      <c r="K41" s="183" t="s">
        <v>128</v>
      </c>
      <c r="L41" s="183" t="s">
        <v>128</v>
      </c>
      <c r="M41" s="183" t="s">
        <v>128</v>
      </c>
      <c r="N41" s="183" t="s">
        <v>128</v>
      </c>
      <c r="O41" s="183" t="s">
        <v>128</v>
      </c>
      <c r="P41" s="183" t="s">
        <v>128</v>
      </c>
      <c r="Q41" s="183" t="s">
        <v>128</v>
      </c>
      <c r="R41" s="183" t="s">
        <v>128</v>
      </c>
      <c r="S41" s="183" t="s">
        <v>128</v>
      </c>
      <c r="T41" s="183" t="s">
        <v>128</v>
      </c>
      <c r="U41" s="183" t="s">
        <v>128</v>
      </c>
      <c r="V41" s="183" t="s">
        <v>128</v>
      </c>
      <c r="W41" s="183" t="s">
        <v>128</v>
      </c>
      <c r="X41" s="183" t="s">
        <v>184</v>
      </c>
      <c r="Y41" s="183" t="s">
        <v>128</v>
      </c>
      <c r="Z41" s="183" t="s">
        <v>128</v>
      </c>
      <c r="AA41" s="183" t="s">
        <v>128</v>
      </c>
      <c r="AB41" s="166">
        <f t="shared" si="5"/>
        <v>18</v>
      </c>
      <c r="AC41" s="109" t="str">
        <f t="shared" si="6"/>
        <v>Catastrófico</v>
      </c>
      <c r="AD41" s="109">
        <f t="shared" si="3"/>
        <v>5</v>
      </c>
      <c r="AE41" s="110" t="str">
        <f t="shared" si="7"/>
        <v>Extremo</v>
      </c>
      <c r="AF41" s="111" t="s">
        <v>9</v>
      </c>
    </row>
    <row r="42" spans="2:32" ht="50.25" customHeight="1" x14ac:dyDescent="0.25">
      <c r="B42" s="440"/>
      <c r="C42" s="433"/>
      <c r="D42" s="527"/>
      <c r="E42" s="504" t="str">
        <f>'3-IDENTIFICACIÓN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F42" s="505"/>
      <c r="G42" s="204" t="s">
        <v>24</v>
      </c>
      <c r="H42" s="108">
        <f t="shared" si="0"/>
        <v>4</v>
      </c>
      <c r="I42" s="183" t="s">
        <v>128</v>
      </c>
      <c r="J42" s="183" t="s">
        <v>128</v>
      </c>
      <c r="K42" s="183" t="s">
        <v>128</v>
      </c>
      <c r="L42" s="183" t="s">
        <v>128</v>
      </c>
      <c r="M42" s="183" t="s">
        <v>128</v>
      </c>
      <c r="N42" s="183" t="s">
        <v>128</v>
      </c>
      <c r="O42" s="183" t="s">
        <v>128</v>
      </c>
      <c r="P42" s="183" t="s">
        <v>128</v>
      </c>
      <c r="Q42" s="183" t="s">
        <v>184</v>
      </c>
      <c r="R42" s="183" t="s">
        <v>128</v>
      </c>
      <c r="S42" s="183" t="s">
        <v>128</v>
      </c>
      <c r="T42" s="183" t="s">
        <v>128</v>
      </c>
      <c r="U42" s="183" t="s">
        <v>128</v>
      </c>
      <c r="V42" s="183" t="s">
        <v>128</v>
      </c>
      <c r="W42" s="183" t="s">
        <v>128</v>
      </c>
      <c r="X42" s="183" t="s">
        <v>184</v>
      </c>
      <c r="Y42" s="183" t="s">
        <v>128</v>
      </c>
      <c r="Z42" s="183" t="s">
        <v>128</v>
      </c>
      <c r="AA42" s="183" t="s">
        <v>184</v>
      </c>
      <c r="AB42" s="166">
        <f t="shared" si="5"/>
        <v>16</v>
      </c>
      <c r="AC42" s="109" t="str">
        <f t="shared" si="6"/>
        <v>Catastrófico</v>
      </c>
      <c r="AD42" s="109">
        <f t="shared" si="3"/>
        <v>5</v>
      </c>
      <c r="AE42" s="110" t="str">
        <f t="shared" si="7"/>
        <v>Extremo</v>
      </c>
      <c r="AF42" s="111" t="s">
        <v>9</v>
      </c>
    </row>
    <row r="43" spans="2:32" ht="44.25" customHeight="1" x14ac:dyDescent="0.25">
      <c r="B43" s="440"/>
      <c r="C43" s="433"/>
      <c r="D43" s="527"/>
      <c r="E43" s="504" t="str">
        <f>'3-IDENTIFICACIÓN DEL RIESGO'!G76</f>
        <v xml:space="preserve">Manipulación de la información en las diferentes etapas del procedimiento de Revocatoria Directa de la DAT para beneficio propio y/o de particulares </v>
      </c>
      <c r="F43" s="505"/>
      <c r="G43" s="204" t="s">
        <v>24</v>
      </c>
      <c r="H43" s="108">
        <f t="shared" si="0"/>
        <v>4</v>
      </c>
      <c r="I43" s="183" t="s">
        <v>128</v>
      </c>
      <c r="J43" s="183" t="s">
        <v>128</v>
      </c>
      <c r="K43" s="183" t="s">
        <v>128</v>
      </c>
      <c r="L43" s="183" t="s">
        <v>128</v>
      </c>
      <c r="M43" s="183" t="s">
        <v>128</v>
      </c>
      <c r="N43" s="183" t="s">
        <v>128</v>
      </c>
      <c r="O43" s="183" t="s">
        <v>128</v>
      </c>
      <c r="P43" s="183" t="s">
        <v>128</v>
      </c>
      <c r="Q43" s="183" t="s">
        <v>184</v>
      </c>
      <c r="R43" s="183" t="s">
        <v>128</v>
      </c>
      <c r="S43" s="183" t="s">
        <v>128</v>
      </c>
      <c r="T43" s="183" t="s">
        <v>128</v>
      </c>
      <c r="U43" s="183" t="s">
        <v>128</v>
      </c>
      <c r="V43" s="183" t="s">
        <v>128</v>
      </c>
      <c r="W43" s="183" t="s">
        <v>128</v>
      </c>
      <c r="X43" s="183" t="s">
        <v>184</v>
      </c>
      <c r="Y43" s="183" t="s">
        <v>128</v>
      </c>
      <c r="Z43" s="183" t="s">
        <v>128</v>
      </c>
      <c r="AA43" s="183" t="s">
        <v>184</v>
      </c>
      <c r="AB43" s="166">
        <f t="shared" si="5"/>
        <v>16</v>
      </c>
      <c r="AC43" s="109" t="str">
        <f t="shared" si="6"/>
        <v>Catastrófico</v>
      </c>
      <c r="AD43" s="109">
        <f t="shared" si="3"/>
        <v>5</v>
      </c>
      <c r="AE43" s="110" t="str">
        <f t="shared" si="7"/>
        <v>Extremo</v>
      </c>
      <c r="AF43" s="111" t="s">
        <v>9</v>
      </c>
    </row>
    <row r="44" spans="2:32" ht="50.25" customHeight="1" x14ac:dyDescent="0.25">
      <c r="B44" s="440"/>
      <c r="C44" s="433"/>
      <c r="D44" s="527"/>
      <c r="E44" s="504" t="str">
        <f>'3-IDENTIFICACIÓN DEL RIESGO'!G78</f>
        <v>Manipulación de la información entregada a las  subdirecciones misionales según el  POSPR-P-006 P Procedimiento Único de Ordenamiento Social de la Propiedad,  para beneficio propio o de terceros</v>
      </c>
      <c r="F44" s="505"/>
      <c r="G44" s="204" t="s">
        <v>24</v>
      </c>
      <c r="H44" s="108">
        <f t="shared" si="0"/>
        <v>4</v>
      </c>
      <c r="I44" s="183" t="s">
        <v>128</v>
      </c>
      <c r="J44" s="183" t="s">
        <v>128</v>
      </c>
      <c r="K44" s="183" t="s">
        <v>128</v>
      </c>
      <c r="L44" s="183" t="s">
        <v>128</v>
      </c>
      <c r="M44" s="183" t="s">
        <v>128</v>
      </c>
      <c r="N44" s="183" t="s">
        <v>128</v>
      </c>
      <c r="O44" s="183" t="s">
        <v>128</v>
      </c>
      <c r="P44" s="183" t="s">
        <v>128</v>
      </c>
      <c r="Q44" s="183" t="s">
        <v>128</v>
      </c>
      <c r="R44" s="183" t="s">
        <v>128</v>
      </c>
      <c r="S44" s="183" t="s">
        <v>128</v>
      </c>
      <c r="T44" s="183" t="s">
        <v>128</v>
      </c>
      <c r="U44" s="183" t="s">
        <v>128</v>
      </c>
      <c r="V44" s="183" t="s">
        <v>128</v>
      </c>
      <c r="W44" s="183" t="s">
        <v>128</v>
      </c>
      <c r="X44" s="183" t="s">
        <v>184</v>
      </c>
      <c r="Y44" s="183" t="s">
        <v>128</v>
      </c>
      <c r="Z44" s="183" t="s">
        <v>128</v>
      </c>
      <c r="AA44" s="183" t="s">
        <v>184</v>
      </c>
      <c r="AB44" s="166">
        <f t="shared" si="5"/>
        <v>17</v>
      </c>
      <c r="AC44" s="109" t="str">
        <f t="shared" si="6"/>
        <v>Catastrófico</v>
      </c>
      <c r="AD44" s="109">
        <f t="shared" si="3"/>
        <v>5</v>
      </c>
      <c r="AE44" s="110" t="str">
        <f t="shared" si="7"/>
        <v>Extremo</v>
      </c>
      <c r="AF44" s="111" t="s">
        <v>9</v>
      </c>
    </row>
    <row r="45" spans="2:32" ht="50.25" customHeight="1" x14ac:dyDescent="0.25">
      <c r="B45" s="440"/>
      <c r="C45" s="433"/>
      <c r="D45" s="527"/>
      <c r="E45" s="504" t="str">
        <f>'3-IDENTIFICACIÓN DEL RIESGO'!G80</f>
        <v>Adquisición de predios con enfoque diferencial étnico sin pleno cumplimiento de requisitos o por fuera de las necesidades y prioridades establecidos por la ANT, para beneficio de particulares</v>
      </c>
      <c r="F45" s="505"/>
      <c r="G45" s="204" t="s">
        <v>24</v>
      </c>
      <c r="H45" s="108">
        <f t="shared" si="0"/>
        <v>4</v>
      </c>
      <c r="I45" s="157" t="s">
        <v>128</v>
      </c>
      <c r="J45" s="157" t="s">
        <v>128</v>
      </c>
      <c r="K45" s="157" t="s">
        <v>128</v>
      </c>
      <c r="L45" s="157" t="s">
        <v>128</v>
      </c>
      <c r="M45" s="157" t="s">
        <v>128</v>
      </c>
      <c r="N45" s="157" t="s">
        <v>128</v>
      </c>
      <c r="O45" s="157" t="s">
        <v>128</v>
      </c>
      <c r="P45" s="157" t="s">
        <v>128</v>
      </c>
      <c r="Q45" s="157" t="s">
        <v>128</v>
      </c>
      <c r="R45" s="157" t="s">
        <v>128</v>
      </c>
      <c r="S45" s="157" t="s">
        <v>128</v>
      </c>
      <c r="T45" s="157" t="s">
        <v>128</v>
      </c>
      <c r="U45" s="157" t="s">
        <v>128</v>
      </c>
      <c r="V45" s="157" t="s">
        <v>128</v>
      </c>
      <c r="W45" s="157" t="s">
        <v>128</v>
      </c>
      <c r="X45" s="157" t="s">
        <v>184</v>
      </c>
      <c r="Y45" s="157" t="s">
        <v>128</v>
      </c>
      <c r="Z45" s="157" t="s">
        <v>128</v>
      </c>
      <c r="AA45" s="157" t="s">
        <v>184</v>
      </c>
      <c r="AB45" s="166">
        <f t="shared" si="5"/>
        <v>17</v>
      </c>
      <c r="AC45" s="109" t="str">
        <f t="shared" si="6"/>
        <v>Catastrófico</v>
      </c>
      <c r="AD45" s="109">
        <f t="shared" si="3"/>
        <v>5</v>
      </c>
      <c r="AE45" s="110" t="str">
        <f t="shared" si="7"/>
        <v>Extremo</v>
      </c>
      <c r="AF45" s="111" t="s">
        <v>9</v>
      </c>
    </row>
    <row r="46" spans="2:32" ht="51.75" customHeight="1" x14ac:dyDescent="0.25">
      <c r="B46" s="440"/>
      <c r="C46" s="433"/>
      <c r="D46" s="527"/>
      <c r="E46" s="504" t="str">
        <f>'3-IDENTIFICACIÓN DEL RIESGO'!G82</f>
        <v>Desviación de recursos en el desarrollo del proceso de la iniciativa Comunitaria con enfoque diferencial étnico para beneficio de un contratista o funcionario o un tercero.</v>
      </c>
      <c r="F46" s="505"/>
      <c r="G46" s="204" t="s">
        <v>24</v>
      </c>
      <c r="H46" s="108">
        <f t="shared" si="0"/>
        <v>4</v>
      </c>
      <c r="I46" s="157" t="s">
        <v>128</v>
      </c>
      <c r="J46" s="157" t="s">
        <v>128</v>
      </c>
      <c r="K46" s="157" t="s">
        <v>128</v>
      </c>
      <c r="L46" s="157" t="s">
        <v>128</v>
      </c>
      <c r="M46" s="157" t="s">
        <v>128</v>
      </c>
      <c r="N46" s="157" t="s">
        <v>128</v>
      </c>
      <c r="O46" s="157" t="s">
        <v>128</v>
      </c>
      <c r="P46" s="157" t="s">
        <v>128</v>
      </c>
      <c r="Q46" s="157" t="s">
        <v>184</v>
      </c>
      <c r="R46" s="157" t="s">
        <v>128</v>
      </c>
      <c r="S46" s="157" t="s">
        <v>128</v>
      </c>
      <c r="T46" s="157" t="s">
        <v>128</v>
      </c>
      <c r="U46" s="157" t="s">
        <v>128</v>
      </c>
      <c r="V46" s="157" t="s">
        <v>128</v>
      </c>
      <c r="W46" s="157" t="s">
        <v>128</v>
      </c>
      <c r="X46" s="157" t="s">
        <v>184</v>
      </c>
      <c r="Y46" s="157" t="s">
        <v>128</v>
      </c>
      <c r="Z46" s="157" t="s">
        <v>128</v>
      </c>
      <c r="AA46" s="157" t="s">
        <v>184</v>
      </c>
      <c r="AB46" s="166">
        <f t="shared" si="5"/>
        <v>16</v>
      </c>
      <c r="AC46" s="109" t="str">
        <f t="shared" si="6"/>
        <v>Catastrófico</v>
      </c>
      <c r="AD46" s="109">
        <f t="shared" si="3"/>
        <v>5</v>
      </c>
      <c r="AE46" s="110" t="str">
        <f t="shared" si="7"/>
        <v>Extremo</v>
      </c>
      <c r="AF46" s="111" t="s">
        <v>9</v>
      </c>
    </row>
    <row r="47" spans="2:32" ht="60.75" customHeight="1" x14ac:dyDescent="0.25">
      <c r="B47" s="440"/>
      <c r="C47" s="433"/>
      <c r="D47" s="527"/>
      <c r="E47" s="504" t="str">
        <f>'3-IDENTIFICACIÓN DEL RIESGO'!G84</f>
        <v>Dilación en la atención a las solicitudes de comunidades étnicas favoreciendo intereses particulares.</v>
      </c>
      <c r="F47" s="505"/>
      <c r="G47" s="204" t="s">
        <v>67</v>
      </c>
      <c r="H47" s="108">
        <f t="shared" si="0"/>
        <v>1</v>
      </c>
      <c r="I47" s="157" t="s">
        <v>128</v>
      </c>
      <c r="J47" s="157" t="s">
        <v>128</v>
      </c>
      <c r="K47" s="157" t="s">
        <v>128</v>
      </c>
      <c r="L47" s="157" t="s">
        <v>184</v>
      </c>
      <c r="M47" s="157" t="s">
        <v>128</v>
      </c>
      <c r="N47" s="157" t="s">
        <v>128</v>
      </c>
      <c r="O47" s="157" t="s">
        <v>128</v>
      </c>
      <c r="P47" s="157" t="s">
        <v>128</v>
      </c>
      <c r="Q47" s="157" t="s">
        <v>128</v>
      </c>
      <c r="R47" s="157" t="s">
        <v>128</v>
      </c>
      <c r="S47" s="157" t="s">
        <v>128</v>
      </c>
      <c r="T47" s="157" t="s">
        <v>128</v>
      </c>
      <c r="U47" s="157" t="s">
        <v>184</v>
      </c>
      <c r="V47" s="157" t="s">
        <v>184</v>
      </c>
      <c r="W47" s="157" t="s">
        <v>128</v>
      </c>
      <c r="X47" s="157" t="s">
        <v>184</v>
      </c>
      <c r="Y47" s="157" t="s">
        <v>184</v>
      </c>
      <c r="Z47" s="157" t="s">
        <v>128</v>
      </c>
      <c r="AA47" s="157" t="s">
        <v>184</v>
      </c>
      <c r="AB47" s="166">
        <f t="shared" si="5"/>
        <v>13</v>
      </c>
      <c r="AC47" s="109" t="str">
        <f t="shared" si="6"/>
        <v>Catastrófico</v>
      </c>
      <c r="AD47" s="109">
        <f t="shared" si="3"/>
        <v>5</v>
      </c>
      <c r="AE47" s="110" t="str">
        <f t="shared" si="7"/>
        <v>Extremo</v>
      </c>
      <c r="AF47" s="111" t="s">
        <v>9</v>
      </c>
    </row>
    <row r="48" spans="2:32" ht="59.25" customHeight="1" x14ac:dyDescent="0.25">
      <c r="B48" s="440"/>
      <c r="C48" s="433"/>
      <c r="D48" s="527"/>
      <c r="E48" s="504" t="str">
        <f>'3-IDENTIFICACIÓN DEL RIESGO'!G86</f>
        <v>Favorecimiento en la atención de solicitudes de formalización de territorios colectivos a comunidades étnicas específicas por parte de la Subdirección de Asuntos Étnicos, desconociendo el principio de equidad.</v>
      </c>
      <c r="F48" s="505"/>
      <c r="G48" s="204" t="s">
        <v>28</v>
      </c>
      <c r="H48" s="108">
        <f t="shared" si="0"/>
        <v>2</v>
      </c>
      <c r="I48" s="157" t="s">
        <v>128</v>
      </c>
      <c r="J48" s="157" t="s">
        <v>128</v>
      </c>
      <c r="K48" s="157" t="s">
        <v>128</v>
      </c>
      <c r="L48" s="157" t="s">
        <v>184</v>
      </c>
      <c r="M48" s="157" t="s">
        <v>128</v>
      </c>
      <c r="N48" s="157" t="s">
        <v>128</v>
      </c>
      <c r="O48" s="157" t="s">
        <v>128</v>
      </c>
      <c r="P48" s="157" t="s">
        <v>128</v>
      </c>
      <c r="Q48" s="157" t="s">
        <v>128</v>
      </c>
      <c r="R48" s="157" t="s">
        <v>128</v>
      </c>
      <c r="S48" s="157" t="s">
        <v>128</v>
      </c>
      <c r="T48" s="157" t="s">
        <v>128</v>
      </c>
      <c r="U48" s="157" t="s">
        <v>184</v>
      </c>
      <c r="V48" s="157" t="s">
        <v>184</v>
      </c>
      <c r="W48" s="157" t="s">
        <v>128</v>
      </c>
      <c r="X48" s="157" t="s">
        <v>184</v>
      </c>
      <c r="Y48" s="157" t="s">
        <v>184</v>
      </c>
      <c r="Z48" s="157" t="s">
        <v>128</v>
      </c>
      <c r="AA48" s="157" t="s">
        <v>184</v>
      </c>
      <c r="AB48" s="166">
        <f t="shared" si="5"/>
        <v>13</v>
      </c>
      <c r="AC48" s="109" t="str">
        <f t="shared" si="6"/>
        <v>Catastrófico</v>
      </c>
      <c r="AD48" s="109">
        <f t="shared" si="3"/>
        <v>5</v>
      </c>
      <c r="AE48" s="110" t="str">
        <f t="shared" si="7"/>
        <v>Extremo</v>
      </c>
      <c r="AF48" s="111" t="s">
        <v>9</v>
      </c>
    </row>
    <row r="49" spans="2:32" ht="45.75" customHeight="1" x14ac:dyDescent="0.25">
      <c r="B49" s="441"/>
      <c r="C49" s="435"/>
      <c r="D49" s="528"/>
      <c r="E49" s="504" t="str">
        <f>'3-IDENTIFICACIÓN DEL RIESGO'!G88</f>
        <v>Solicitud y/o aceptación de dádivas por agilizar trámites o proferir decisiones administrativas en beneficio de un particular y/o tercero para la adjudicación de bienes</v>
      </c>
      <c r="F49" s="505"/>
      <c r="G49" s="204" t="s">
        <v>24</v>
      </c>
      <c r="H49" s="108">
        <f t="shared" si="0"/>
        <v>4</v>
      </c>
      <c r="I49" s="157" t="s">
        <v>128</v>
      </c>
      <c r="J49" s="157" t="s">
        <v>128</v>
      </c>
      <c r="K49" s="157" t="s">
        <v>128</v>
      </c>
      <c r="L49" s="157" t="s">
        <v>128</v>
      </c>
      <c r="M49" s="157" t="s">
        <v>128</v>
      </c>
      <c r="N49" s="157" t="s">
        <v>184</v>
      </c>
      <c r="O49" s="157" t="s">
        <v>128</v>
      </c>
      <c r="P49" s="157" t="s">
        <v>128</v>
      </c>
      <c r="Q49" s="157" t="s">
        <v>128</v>
      </c>
      <c r="R49" s="157" t="s">
        <v>128</v>
      </c>
      <c r="S49" s="157" t="s">
        <v>128</v>
      </c>
      <c r="T49" s="157" t="s">
        <v>128</v>
      </c>
      <c r="U49" s="157" t="s">
        <v>184</v>
      </c>
      <c r="V49" s="157" t="s">
        <v>128</v>
      </c>
      <c r="W49" s="157" t="s">
        <v>128</v>
      </c>
      <c r="X49" s="157" t="s">
        <v>184</v>
      </c>
      <c r="Y49" s="157" t="s">
        <v>128</v>
      </c>
      <c r="Z49" s="157" t="s">
        <v>128</v>
      </c>
      <c r="AA49" s="157" t="s">
        <v>128</v>
      </c>
      <c r="AB49" s="166">
        <f t="shared" si="5"/>
        <v>16</v>
      </c>
      <c r="AC49" s="109" t="str">
        <f t="shared" si="6"/>
        <v>Catastrófico</v>
      </c>
      <c r="AD49" s="109">
        <f t="shared" si="3"/>
        <v>5</v>
      </c>
      <c r="AE49" s="110" t="str">
        <f t="shared" si="7"/>
        <v>Extremo</v>
      </c>
      <c r="AF49" s="111" t="s">
        <v>9</v>
      </c>
    </row>
    <row r="50" spans="2:32" ht="50.25" customHeight="1" x14ac:dyDescent="0.25">
      <c r="B50" s="439" t="str">
        <f>'3-IDENTIFICACIÓN DEL RIESGO'!B90</f>
        <v>Administración de Tierras.</v>
      </c>
      <c r="C50" s="431"/>
      <c r="D50" s="526" t="str">
        <f>'3-IDENTIFICACIÓN DEL RIESGO'!E90</f>
        <v>1. Dirección de Acceso a Tierras.
2. Subdirección de Administración de Tierras de la Nación.
3. Dirección de Asuntos Étnicos.
4. Subdirección de Asuntos Étnicos.
5. UGT's.</v>
      </c>
      <c r="E50" s="504" t="str">
        <f>'3-IDENTIFICACIÓN DEL RIESGO'!G90</f>
        <v>Solicitud o aceptación de dádivas por agilizar trámites o proferir decisiones administrativas relacionadas con solicitudes de limitación a la propiedad para beneficio de un particular y/o tercero</v>
      </c>
      <c r="F50" s="505"/>
      <c r="G50" s="204" t="s">
        <v>24</v>
      </c>
      <c r="H50" s="108">
        <f t="shared" si="0"/>
        <v>4</v>
      </c>
      <c r="I50" s="183" t="s">
        <v>128</v>
      </c>
      <c r="J50" s="183" t="s">
        <v>128</v>
      </c>
      <c r="K50" s="183" t="s">
        <v>128</v>
      </c>
      <c r="L50" s="183" t="s">
        <v>128</v>
      </c>
      <c r="M50" s="183" t="s">
        <v>128</v>
      </c>
      <c r="N50" s="183" t="s">
        <v>184</v>
      </c>
      <c r="O50" s="183" t="s">
        <v>128</v>
      </c>
      <c r="P50" s="183" t="s">
        <v>128</v>
      </c>
      <c r="Q50" s="183" t="s">
        <v>184</v>
      </c>
      <c r="R50" s="183" t="s">
        <v>128</v>
      </c>
      <c r="S50" s="183" t="s">
        <v>128</v>
      </c>
      <c r="T50" s="183" t="s">
        <v>128</v>
      </c>
      <c r="U50" s="183" t="s">
        <v>128</v>
      </c>
      <c r="V50" s="183" t="s">
        <v>128</v>
      </c>
      <c r="W50" s="183" t="s">
        <v>128</v>
      </c>
      <c r="X50" s="183" t="s">
        <v>184</v>
      </c>
      <c r="Y50" s="183" t="s">
        <v>128</v>
      </c>
      <c r="Z50" s="183" t="s">
        <v>128</v>
      </c>
      <c r="AA50" s="183" t="s">
        <v>128</v>
      </c>
      <c r="AB50" s="166">
        <f t="shared" si="5"/>
        <v>16</v>
      </c>
      <c r="AC50" s="109" t="str">
        <f t="shared" si="6"/>
        <v>Catastrófico</v>
      </c>
      <c r="AD50" s="109">
        <f t="shared" si="3"/>
        <v>5</v>
      </c>
      <c r="AE50" s="110" t="str">
        <f t="shared" si="7"/>
        <v>Extremo</v>
      </c>
      <c r="AF50" s="111" t="s">
        <v>9</v>
      </c>
    </row>
    <row r="51" spans="2:32" ht="46.5" customHeight="1" x14ac:dyDescent="0.25">
      <c r="B51" s="440"/>
      <c r="C51" s="433"/>
      <c r="D51" s="527"/>
      <c r="E51" s="504" t="str">
        <f>'3-IDENTIFICACIÓN DEL RIESGO'!G92</f>
        <v>Uso de la  información sobre adjudicación  de baldíos a Entidades de Derecho Público para beneficio particular o de terceros</v>
      </c>
      <c r="F51" s="505"/>
      <c r="G51" s="204" t="s">
        <v>26</v>
      </c>
      <c r="H51" s="108">
        <f t="shared" si="0"/>
        <v>3</v>
      </c>
      <c r="I51" s="183" t="s">
        <v>128</v>
      </c>
      <c r="J51" s="183" t="s">
        <v>128</v>
      </c>
      <c r="K51" s="183" t="s">
        <v>128</v>
      </c>
      <c r="L51" s="183" t="s">
        <v>128</v>
      </c>
      <c r="M51" s="183" t="s">
        <v>128</v>
      </c>
      <c r="N51" s="183" t="s">
        <v>128</v>
      </c>
      <c r="O51" s="183" t="s">
        <v>128</v>
      </c>
      <c r="P51" s="183" t="s">
        <v>128</v>
      </c>
      <c r="Q51" s="183" t="s">
        <v>184</v>
      </c>
      <c r="R51" s="183" t="s">
        <v>128</v>
      </c>
      <c r="S51" s="183" t="s">
        <v>128</v>
      </c>
      <c r="T51" s="183" t="s">
        <v>128</v>
      </c>
      <c r="U51" s="183" t="s">
        <v>128</v>
      </c>
      <c r="V51" s="183" t="s">
        <v>128</v>
      </c>
      <c r="W51" s="183" t="s">
        <v>128</v>
      </c>
      <c r="X51" s="183" t="s">
        <v>128</v>
      </c>
      <c r="Y51" s="183" t="s">
        <v>128</v>
      </c>
      <c r="Z51" s="183" t="s">
        <v>128</v>
      </c>
      <c r="AA51" s="183" t="s">
        <v>128</v>
      </c>
      <c r="AB51" s="166">
        <f t="shared" si="5"/>
        <v>18</v>
      </c>
      <c r="AC51" s="109" t="str">
        <f t="shared" si="6"/>
        <v>Catastrófico</v>
      </c>
      <c r="AD51" s="109">
        <f t="shared" si="3"/>
        <v>5</v>
      </c>
      <c r="AE51" s="110" t="str">
        <f t="shared" si="7"/>
        <v>Extremo</v>
      </c>
      <c r="AF51" s="111" t="s">
        <v>9</v>
      </c>
    </row>
    <row r="52" spans="2:32" ht="40.5" customHeight="1" x14ac:dyDescent="0.25">
      <c r="B52" s="440"/>
      <c r="C52" s="433"/>
      <c r="D52" s="527"/>
      <c r="E52" s="504" t="str">
        <f>'3-IDENTIFICACIÓN DEL RIESGO'!G94</f>
        <v>Ofrecer en la UGT promesa de éxito en la realización o priorización de un trámite a cambio de un beneficio personal</v>
      </c>
      <c r="F52" s="505"/>
      <c r="G52" s="204" t="s">
        <v>24</v>
      </c>
      <c r="H52" s="108">
        <f t="shared" si="0"/>
        <v>4</v>
      </c>
      <c r="I52" s="157" t="s">
        <v>128</v>
      </c>
      <c r="J52" s="157" t="s">
        <v>128</v>
      </c>
      <c r="K52" s="157" t="s">
        <v>128</v>
      </c>
      <c r="L52" s="157" t="s">
        <v>128</v>
      </c>
      <c r="M52" s="157" t="s">
        <v>128</v>
      </c>
      <c r="N52" s="157" t="s">
        <v>184</v>
      </c>
      <c r="O52" s="157" t="s">
        <v>128</v>
      </c>
      <c r="P52" s="157" t="s">
        <v>128</v>
      </c>
      <c r="Q52" s="157" t="s">
        <v>128</v>
      </c>
      <c r="R52" s="157" t="s">
        <v>128</v>
      </c>
      <c r="S52" s="157" t="s">
        <v>128</v>
      </c>
      <c r="T52" s="157" t="s">
        <v>128</v>
      </c>
      <c r="U52" s="157" t="s">
        <v>184</v>
      </c>
      <c r="V52" s="157" t="s">
        <v>128</v>
      </c>
      <c r="W52" s="157" t="s">
        <v>128</v>
      </c>
      <c r="X52" s="157" t="s">
        <v>184</v>
      </c>
      <c r="Y52" s="157" t="s">
        <v>128</v>
      </c>
      <c r="Z52" s="157" t="s">
        <v>128</v>
      </c>
      <c r="AA52" s="157" t="s">
        <v>128</v>
      </c>
      <c r="AB52" s="166">
        <f t="shared" si="5"/>
        <v>16</v>
      </c>
      <c r="AC52" s="109" t="str">
        <f t="shared" si="6"/>
        <v>Catastrófico</v>
      </c>
      <c r="AD52" s="109">
        <f t="shared" si="3"/>
        <v>5</v>
      </c>
      <c r="AE52" s="110" t="str">
        <f t="shared" si="7"/>
        <v>Extremo</v>
      </c>
      <c r="AF52" s="111" t="s">
        <v>9</v>
      </c>
    </row>
    <row r="53" spans="2:32" ht="25.5" x14ac:dyDescent="0.25">
      <c r="B53" s="440"/>
      <c r="C53" s="433"/>
      <c r="D53" s="527"/>
      <c r="E53" s="504" t="str">
        <f>'3-IDENTIFICACIÓN DEL RIESGO'!G96</f>
        <v>Riesgo 4</v>
      </c>
      <c r="F53" s="505"/>
      <c r="G53" s="204"/>
      <c r="H53" s="108" t="b">
        <f t="shared" si="0"/>
        <v>0</v>
      </c>
      <c r="I53" s="157"/>
      <c r="J53" s="157"/>
      <c r="K53" s="157"/>
      <c r="L53" s="157"/>
      <c r="M53" s="157"/>
      <c r="N53" s="157"/>
      <c r="O53" s="157"/>
      <c r="P53" s="157"/>
      <c r="Q53" s="157"/>
      <c r="R53" s="157"/>
      <c r="S53" s="157"/>
      <c r="T53" s="157"/>
      <c r="U53" s="157"/>
      <c r="V53" s="157"/>
      <c r="W53" s="157"/>
      <c r="X53" s="157"/>
      <c r="Y53" s="157"/>
      <c r="Z53" s="157"/>
      <c r="AA53" s="157"/>
      <c r="AB53" s="166">
        <f t="shared" si="5"/>
        <v>0</v>
      </c>
      <c r="AC53" s="109" t="str">
        <f t="shared" si="6"/>
        <v>Moderado</v>
      </c>
      <c r="AD53" s="109">
        <f t="shared" si="3"/>
        <v>3</v>
      </c>
      <c r="AE53" s="110" t="b">
        <f t="shared" si="7"/>
        <v>0</v>
      </c>
      <c r="AF53" s="111" t="s">
        <v>9</v>
      </c>
    </row>
    <row r="54" spans="2:32" ht="25.5" x14ac:dyDescent="0.25">
      <c r="B54" s="441"/>
      <c r="C54" s="435"/>
      <c r="D54" s="528"/>
      <c r="E54" s="504" t="str">
        <f>'3-IDENTIFICACIÓN DEL RIESGO'!G98</f>
        <v>Riesgo 5</v>
      </c>
      <c r="F54" s="505"/>
      <c r="G54" s="204"/>
      <c r="H54" s="108" t="b">
        <f t="shared" si="0"/>
        <v>0</v>
      </c>
      <c r="I54" s="157"/>
      <c r="J54" s="157"/>
      <c r="K54" s="157"/>
      <c r="L54" s="157"/>
      <c r="M54" s="157"/>
      <c r="N54" s="157"/>
      <c r="O54" s="157"/>
      <c r="P54" s="157"/>
      <c r="Q54" s="157"/>
      <c r="R54" s="157"/>
      <c r="S54" s="157"/>
      <c r="T54" s="157"/>
      <c r="U54" s="157"/>
      <c r="V54" s="157"/>
      <c r="W54" s="157"/>
      <c r="X54" s="157"/>
      <c r="Y54" s="157"/>
      <c r="Z54" s="157"/>
      <c r="AA54" s="157"/>
      <c r="AB54" s="166">
        <f t="shared" si="5"/>
        <v>0</v>
      </c>
      <c r="AC54" s="109" t="str">
        <f t="shared" si="6"/>
        <v>Moderado</v>
      </c>
      <c r="AD54" s="109">
        <f t="shared" si="3"/>
        <v>3</v>
      </c>
      <c r="AE54" s="110" t="b">
        <f t="shared" si="7"/>
        <v>0</v>
      </c>
      <c r="AF54" s="111" t="s">
        <v>9</v>
      </c>
    </row>
    <row r="55" spans="2:32" ht="25.5" x14ac:dyDescent="0.25">
      <c r="B55" s="439" t="str">
        <f>'3-IDENTIFICACIÓN DEL RIESGO'!B100</f>
        <v>Evaluación del Impacto del Ordenamiento Social de la Propiedad Rural</v>
      </c>
      <c r="C55" s="431"/>
      <c r="D55" s="526" t="str">
        <f>'3-IDENTIFICACIÓN DEL RIESGO'!E100</f>
        <v>1. Oficina del Planeación.</v>
      </c>
      <c r="E55" s="504" t="str">
        <f>'3-IDENTIFICACIÓN DEL RIESGO'!G100</f>
        <v>Riesgo 1</v>
      </c>
      <c r="F55" s="505"/>
      <c r="G55" s="204"/>
      <c r="H55" s="108" t="b">
        <f t="shared" si="0"/>
        <v>0</v>
      </c>
      <c r="I55" s="157"/>
      <c r="J55" s="157"/>
      <c r="K55" s="157"/>
      <c r="L55" s="157"/>
      <c r="M55" s="157"/>
      <c r="N55" s="157"/>
      <c r="O55" s="157"/>
      <c r="P55" s="157"/>
      <c r="Q55" s="157"/>
      <c r="R55" s="157"/>
      <c r="S55" s="157"/>
      <c r="T55" s="157"/>
      <c r="U55" s="157"/>
      <c r="V55" s="157"/>
      <c r="W55" s="157"/>
      <c r="X55" s="157"/>
      <c r="Y55" s="157"/>
      <c r="Z55" s="157"/>
      <c r="AA55" s="157"/>
      <c r="AB55" s="166">
        <f t="shared" si="5"/>
        <v>0</v>
      </c>
      <c r="AC55" s="109" t="str">
        <f t="shared" si="6"/>
        <v>Moderado</v>
      </c>
      <c r="AD55" s="109">
        <f t="shared" si="3"/>
        <v>3</v>
      </c>
      <c r="AE55" s="110" t="b">
        <f t="shared" si="7"/>
        <v>0</v>
      </c>
      <c r="AF55" s="111" t="s">
        <v>9</v>
      </c>
    </row>
    <row r="56" spans="2:32" ht="25.5" x14ac:dyDescent="0.25">
      <c r="B56" s="440"/>
      <c r="C56" s="433"/>
      <c r="D56" s="527"/>
      <c r="E56" s="504" t="str">
        <f>'3-IDENTIFICACIÓN DEL RIESGO'!G102</f>
        <v>Riesgo 2</v>
      </c>
      <c r="F56" s="505"/>
      <c r="G56" s="204"/>
      <c r="H56" s="108" t="b">
        <f t="shared" si="0"/>
        <v>0</v>
      </c>
      <c r="I56" s="157"/>
      <c r="J56" s="157"/>
      <c r="K56" s="157"/>
      <c r="L56" s="157"/>
      <c r="M56" s="157"/>
      <c r="N56" s="157"/>
      <c r="O56" s="157"/>
      <c r="P56" s="157"/>
      <c r="Q56" s="157"/>
      <c r="R56" s="157"/>
      <c r="S56" s="157"/>
      <c r="T56" s="157"/>
      <c r="U56" s="157"/>
      <c r="V56" s="157"/>
      <c r="W56" s="157"/>
      <c r="X56" s="157"/>
      <c r="Y56" s="157"/>
      <c r="Z56" s="157"/>
      <c r="AA56" s="157"/>
      <c r="AB56" s="166">
        <f t="shared" si="5"/>
        <v>0</v>
      </c>
      <c r="AC56" s="109" t="str">
        <f t="shared" si="6"/>
        <v>Moderado</v>
      </c>
      <c r="AD56" s="109">
        <f t="shared" si="3"/>
        <v>3</v>
      </c>
      <c r="AE56" s="110" t="b">
        <f t="shared" si="7"/>
        <v>0</v>
      </c>
      <c r="AF56" s="111" t="s">
        <v>9</v>
      </c>
    </row>
    <row r="57" spans="2:32" ht="25.5" x14ac:dyDescent="0.25">
      <c r="B57" s="440"/>
      <c r="C57" s="433"/>
      <c r="D57" s="527"/>
      <c r="E57" s="504" t="str">
        <f>'3-IDENTIFICACIÓN DEL RIESGO'!G104</f>
        <v>Riesgo 3</v>
      </c>
      <c r="F57" s="505"/>
      <c r="G57" s="204"/>
      <c r="H57" s="108" t="b">
        <f t="shared" si="0"/>
        <v>0</v>
      </c>
      <c r="I57" s="157"/>
      <c r="J57" s="157"/>
      <c r="K57" s="157"/>
      <c r="L57" s="157"/>
      <c r="M57" s="157"/>
      <c r="N57" s="157"/>
      <c r="O57" s="157"/>
      <c r="P57" s="157"/>
      <c r="Q57" s="157"/>
      <c r="R57" s="157"/>
      <c r="S57" s="157"/>
      <c r="T57" s="157"/>
      <c r="U57" s="157"/>
      <c r="V57" s="157"/>
      <c r="W57" s="157"/>
      <c r="X57" s="157"/>
      <c r="Y57" s="157"/>
      <c r="Z57" s="157"/>
      <c r="AA57" s="157"/>
      <c r="AB57" s="166">
        <f t="shared" si="5"/>
        <v>0</v>
      </c>
      <c r="AC57" s="109" t="str">
        <f t="shared" si="6"/>
        <v>Moderado</v>
      </c>
      <c r="AD57" s="109">
        <f t="shared" si="3"/>
        <v>3</v>
      </c>
      <c r="AE57" s="110" t="b">
        <f t="shared" si="7"/>
        <v>0</v>
      </c>
      <c r="AF57" s="111" t="s">
        <v>9</v>
      </c>
    </row>
    <row r="58" spans="2:32" ht="25.5" x14ac:dyDescent="0.25">
      <c r="B58" s="440"/>
      <c r="C58" s="433"/>
      <c r="D58" s="527"/>
      <c r="E58" s="504" t="str">
        <f>'3-IDENTIFICACIÓN DEL RIESGO'!G106</f>
        <v>Riesgo 4</v>
      </c>
      <c r="F58" s="505"/>
      <c r="G58" s="204"/>
      <c r="H58" s="108" t="b">
        <f t="shared" si="0"/>
        <v>0</v>
      </c>
      <c r="I58" s="157"/>
      <c r="J58" s="157"/>
      <c r="K58" s="157"/>
      <c r="L58" s="157"/>
      <c r="M58" s="157"/>
      <c r="N58" s="157"/>
      <c r="O58" s="157"/>
      <c r="P58" s="157"/>
      <c r="Q58" s="157"/>
      <c r="R58" s="157"/>
      <c r="S58" s="157"/>
      <c r="T58" s="157"/>
      <c r="U58" s="157"/>
      <c r="V58" s="157"/>
      <c r="W58" s="157"/>
      <c r="X58" s="157"/>
      <c r="Y58" s="157"/>
      <c r="Z58" s="157"/>
      <c r="AA58" s="157"/>
      <c r="AB58" s="166">
        <f t="shared" si="5"/>
        <v>0</v>
      </c>
      <c r="AC58" s="109" t="str">
        <f t="shared" si="6"/>
        <v>Moderado</v>
      </c>
      <c r="AD58" s="109">
        <f t="shared" si="3"/>
        <v>3</v>
      </c>
      <c r="AE58" s="110" t="b">
        <f t="shared" si="7"/>
        <v>0</v>
      </c>
      <c r="AF58" s="111" t="s">
        <v>9</v>
      </c>
    </row>
    <row r="59" spans="2:32" ht="25.5" x14ac:dyDescent="0.25">
      <c r="B59" s="441"/>
      <c r="C59" s="435"/>
      <c r="D59" s="528"/>
      <c r="E59" s="504" t="str">
        <f>'3-IDENTIFICACIÓN DEL RIESGO'!G108</f>
        <v>Riesgo 5</v>
      </c>
      <c r="F59" s="505"/>
      <c r="G59" s="204"/>
      <c r="H59" s="108" t="b">
        <f t="shared" si="0"/>
        <v>0</v>
      </c>
      <c r="I59" s="157"/>
      <c r="J59" s="157"/>
      <c r="K59" s="157"/>
      <c r="L59" s="157"/>
      <c r="M59" s="157"/>
      <c r="N59" s="157"/>
      <c r="O59" s="157"/>
      <c r="P59" s="157"/>
      <c r="Q59" s="157"/>
      <c r="R59" s="157"/>
      <c r="S59" s="157"/>
      <c r="T59" s="157"/>
      <c r="U59" s="157"/>
      <c r="V59" s="157"/>
      <c r="W59" s="157"/>
      <c r="X59" s="157"/>
      <c r="Y59" s="157"/>
      <c r="Z59" s="157"/>
      <c r="AA59" s="157"/>
      <c r="AB59" s="166">
        <f t="shared" si="5"/>
        <v>0</v>
      </c>
      <c r="AC59" s="109" t="str">
        <f t="shared" si="6"/>
        <v>Moderado</v>
      </c>
      <c r="AD59" s="109">
        <f t="shared" si="3"/>
        <v>3</v>
      </c>
      <c r="AE59" s="110" t="b">
        <f t="shared" si="7"/>
        <v>0</v>
      </c>
      <c r="AF59" s="111" t="s">
        <v>9</v>
      </c>
    </row>
    <row r="60" spans="2:32" ht="74.25" customHeight="1" x14ac:dyDescent="0.25">
      <c r="B60" s="439" t="str">
        <f>'3-IDENTIFICACIÓN DEL RIESGO'!B110</f>
        <v>Gestión de la Información</v>
      </c>
      <c r="C60" s="431"/>
      <c r="D60" s="526" t="str">
        <f>'3-IDENTIFICACIÓN DEL RIESGO'!E110</f>
        <v>1. Dirección General (Comunicaciones y Topografía).
2.Secretaria General.
3. Dirección de Gestión del Ordenamiento Social de la Propiedad.
4. Subdirección de Sistemas de Información de Tierras.</v>
      </c>
      <c r="E60" s="504" t="str">
        <f>'3-IDENTIFICACIÓN DEL RIESGO'!G110</f>
        <v>Manipulación de la información durante la visita técnica, levantamientos topográficos en campo y procesamiento de la información en oficina, ante una posible afectación de la cabida y linderos a los predios solicitados por el área misional, para beneficios particulares.</v>
      </c>
      <c r="F60" s="505"/>
      <c r="G60" s="204" t="s">
        <v>24</v>
      </c>
      <c r="H60" s="108">
        <f t="shared" si="0"/>
        <v>4</v>
      </c>
      <c r="I60" s="157" t="s">
        <v>128</v>
      </c>
      <c r="J60" s="157" t="s">
        <v>128</v>
      </c>
      <c r="K60" s="157" t="s">
        <v>128</v>
      </c>
      <c r="L60" s="157" t="s">
        <v>128</v>
      </c>
      <c r="M60" s="157" t="s">
        <v>128</v>
      </c>
      <c r="N60" s="157" t="s">
        <v>128</v>
      </c>
      <c r="O60" s="157" t="s">
        <v>128</v>
      </c>
      <c r="P60" s="157" t="s">
        <v>128</v>
      </c>
      <c r="Q60" s="157" t="s">
        <v>184</v>
      </c>
      <c r="R60" s="157" t="s">
        <v>128</v>
      </c>
      <c r="S60" s="157" t="s">
        <v>128</v>
      </c>
      <c r="T60" s="157" t="s">
        <v>128</v>
      </c>
      <c r="U60" s="157" t="s">
        <v>128</v>
      </c>
      <c r="V60" s="157" t="s">
        <v>128</v>
      </c>
      <c r="W60" s="157" t="s">
        <v>128</v>
      </c>
      <c r="X60" s="157" t="s">
        <v>184</v>
      </c>
      <c r="Y60" s="157" t="s">
        <v>128</v>
      </c>
      <c r="Z60" s="157" t="s">
        <v>128</v>
      </c>
      <c r="AA60" s="157" t="s">
        <v>184</v>
      </c>
      <c r="AB60" s="166">
        <f t="shared" si="5"/>
        <v>16</v>
      </c>
      <c r="AC60" s="109" t="str">
        <f t="shared" si="6"/>
        <v>Catastrófico</v>
      </c>
      <c r="AD60" s="109">
        <f t="shared" si="3"/>
        <v>5</v>
      </c>
      <c r="AE60" s="110" t="str">
        <f t="shared" si="7"/>
        <v>Extremo</v>
      </c>
      <c r="AF60" s="111" t="s">
        <v>9</v>
      </c>
    </row>
    <row r="61" spans="2:32" ht="25.5" x14ac:dyDescent="0.25">
      <c r="B61" s="440"/>
      <c r="C61" s="433"/>
      <c r="D61" s="527"/>
      <c r="E61" s="504" t="str">
        <f>'3-IDENTIFICACIÓN DEL RIESGO'!G112</f>
        <v>Riesgo 2</v>
      </c>
      <c r="F61" s="505"/>
      <c r="G61" s="204"/>
      <c r="H61" s="108" t="b">
        <f t="shared" si="0"/>
        <v>0</v>
      </c>
      <c r="I61" s="157"/>
      <c r="J61" s="157"/>
      <c r="K61" s="157"/>
      <c r="L61" s="157"/>
      <c r="M61" s="157"/>
      <c r="N61" s="157"/>
      <c r="O61" s="157"/>
      <c r="P61" s="157"/>
      <c r="Q61" s="157"/>
      <c r="R61" s="157"/>
      <c r="S61" s="157"/>
      <c r="T61" s="157"/>
      <c r="U61" s="157"/>
      <c r="V61" s="157"/>
      <c r="W61" s="157"/>
      <c r="X61" s="157"/>
      <c r="Y61" s="157"/>
      <c r="Z61" s="157"/>
      <c r="AA61" s="157"/>
      <c r="AB61" s="166">
        <f t="shared" si="5"/>
        <v>0</v>
      </c>
      <c r="AC61" s="109" t="str">
        <f t="shared" si="6"/>
        <v>Moderado</v>
      </c>
      <c r="AD61" s="109">
        <f t="shared" si="3"/>
        <v>3</v>
      </c>
      <c r="AE61" s="110" t="b">
        <f t="shared" si="7"/>
        <v>0</v>
      </c>
      <c r="AF61" s="111" t="s">
        <v>9</v>
      </c>
    </row>
    <row r="62" spans="2:32" ht="25.5" x14ac:dyDescent="0.25">
      <c r="B62" s="440"/>
      <c r="C62" s="433"/>
      <c r="D62" s="527"/>
      <c r="E62" s="504" t="str">
        <f>'3-IDENTIFICACIÓN DEL RIESGO'!G114</f>
        <v>Riesgo 3</v>
      </c>
      <c r="F62" s="505"/>
      <c r="G62" s="204"/>
      <c r="H62" s="108" t="b">
        <f t="shared" si="0"/>
        <v>0</v>
      </c>
      <c r="I62" s="157"/>
      <c r="J62" s="157"/>
      <c r="K62" s="157"/>
      <c r="L62" s="157"/>
      <c r="M62" s="157"/>
      <c r="N62" s="157"/>
      <c r="O62" s="157"/>
      <c r="P62" s="157"/>
      <c r="Q62" s="157"/>
      <c r="R62" s="157"/>
      <c r="S62" s="157"/>
      <c r="T62" s="157"/>
      <c r="U62" s="157"/>
      <c r="V62" s="157"/>
      <c r="W62" s="157"/>
      <c r="X62" s="157"/>
      <c r="Y62" s="157"/>
      <c r="Z62" s="157"/>
      <c r="AA62" s="157"/>
      <c r="AB62" s="166">
        <f t="shared" si="5"/>
        <v>0</v>
      </c>
      <c r="AC62" s="109" t="str">
        <f t="shared" si="6"/>
        <v>Moderado</v>
      </c>
      <c r="AD62" s="109">
        <f t="shared" si="3"/>
        <v>3</v>
      </c>
      <c r="AE62" s="110" t="b">
        <f t="shared" si="7"/>
        <v>0</v>
      </c>
      <c r="AF62" s="111" t="s">
        <v>9</v>
      </c>
    </row>
    <row r="63" spans="2:32" ht="25.5" x14ac:dyDescent="0.25">
      <c r="B63" s="440"/>
      <c r="C63" s="433"/>
      <c r="D63" s="527"/>
      <c r="E63" s="504" t="str">
        <f>'3-IDENTIFICACIÓN DEL RIESGO'!G116</f>
        <v>Riesgo 4</v>
      </c>
      <c r="F63" s="505"/>
      <c r="G63" s="204"/>
      <c r="H63" s="108" t="b">
        <f t="shared" si="0"/>
        <v>0</v>
      </c>
      <c r="I63" s="157"/>
      <c r="J63" s="157"/>
      <c r="K63" s="157"/>
      <c r="L63" s="157"/>
      <c r="M63" s="157"/>
      <c r="N63" s="157"/>
      <c r="O63" s="157"/>
      <c r="P63" s="157"/>
      <c r="Q63" s="157"/>
      <c r="R63" s="157"/>
      <c r="S63" s="157"/>
      <c r="T63" s="157"/>
      <c r="U63" s="157"/>
      <c r="V63" s="157"/>
      <c r="W63" s="157"/>
      <c r="X63" s="157"/>
      <c r="Y63" s="157"/>
      <c r="Z63" s="157"/>
      <c r="AA63" s="157"/>
      <c r="AB63" s="166">
        <f t="shared" si="5"/>
        <v>0</v>
      </c>
      <c r="AC63" s="109" t="str">
        <f t="shared" si="6"/>
        <v>Moderado</v>
      </c>
      <c r="AD63" s="109">
        <f t="shared" si="3"/>
        <v>3</v>
      </c>
      <c r="AE63" s="110" t="b">
        <f t="shared" si="7"/>
        <v>0</v>
      </c>
      <c r="AF63" s="111" t="s">
        <v>9</v>
      </c>
    </row>
    <row r="64" spans="2:32" ht="25.5" x14ac:dyDescent="0.25">
      <c r="B64" s="441"/>
      <c r="C64" s="435"/>
      <c r="D64" s="528"/>
      <c r="E64" s="504" t="str">
        <f>'3-IDENTIFICACIÓN DEL RIESGO'!G118</f>
        <v>Riesgo 5</v>
      </c>
      <c r="F64" s="505"/>
      <c r="G64" s="204"/>
      <c r="H64" s="108" t="b">
        <f t="shared" si="0"/>
        <v>0</v>
      </c>
      <c r="I64" s="157"/>
      <c r="J64" s="157"/>
      <c r="K64" s="157"/>
      <c r="L64" s="157"/>
      <c r="M64" s="157"/>
      <c r="N64" s="157"/>
      <c r="O64" s="157"/>
      <c r="P64" s="157"/>
      <c r="Q64" s="157"/>
      <c r="R64" s="157"/>
      <c r="S64" s="157"/>
      <c r="T64" s="157"/>
      <c r="U64" s="157"/>
      <c r="V64" s="157"/>
      <c r="W64" s="157"/>
      <c r="X64" s="157"/>
      <c r="Y64" s="157"/>
      <c r="Z64" s="157"/>
      <c r="AA64" s="157"/>
      <c r="AB64" s="166">
        <f t="shared" si="5"/>
        <v>0</v>
      </c>
      <c r="AC64" s="109" t="str">
        <f t="shared" si="6"/>
        <v>Moderado</v>
      </c>
      <c r="AD64" s="109">
        <f t="shared" si="3"/>
        <v>3</v>
      </c>
      <c r="AE64" s="110" t="b">
        <f t="shared" si="7"/>
        <v>0</v>
      </c>
      <c r="AF64" s="111" t="s">
        <v>9</v>
      </c>
    </row>
    <row r="65" spans="2:32" ht="29.25" customHeight="1" x14ac:dyDescent="0.25">
      <c r="B65" s="439" t="str">
        <f>'3-IDENTIFICACIÓN DEL RIESGO'!B120</f>
        <v>Gestión del Talento Humano</v>
      </c>
      <c r="C65" s="431"/>
      <c r="D65" s="526" t="str">
        <f>'3-IDENTIFICACIÓN DEL RIESGO'!E120</f>
        <v>1. Subdirección de Talento Humano.
2. Secretaría General.</v>
      </c>
      <c r="E65" s="504" t="str">
        <f>'3-IDENTIFICACIÓN DEL RIESGO'!G120</f>
        <v>Vinculación de personal sin cumplimiento de requisitos mínimos en beneficio particular o de un tercero.</v>
      </c>
      <c r="F65" s="505"/>
      <c r="G65" s="204" t="s">
        <v>67</v>
      </c>
      <c r="H65" s="108">
        <f t="shared" si="0"/>
        <v>1</v>
      </c>
      <c r="I65" s="157" t="s">
        <v>128</v>
      </c>
      <c r="J65" s="157" t="s">
        <v>128</v>
      </c>
      <c r="K65" s="157" t="s">
        <v>184</v>
      </c>
      <c r="L65" s="157" t="s">
        <v>184</v>
      </c>
      <c r="M65" s="157" t="s">
        <v>128</v>
      </c>
      <c r="N65" s="157" t="s">
        <v>128</v>
      </c>
      <c r="O65" s="157" t="s">
        <v>128</v>
      </c>
      <c r="P65" s="157" t="s">
        <v>184</v>
      </c>
      <c r="Q65" s="157" t="s">
        <v>184</v>
      </c>
      <c r="R65" s="157" t="s">
        <v>184</v>
      </c>
      <c r="S65" s="157" t="s">
        <v>128</v>
      </c>
      <c r="T65" s="157" t="s">
        <v>128</v>
      </c>
      <c r="U65" s="157" t="s">
        <v>184</v>
      </c>
      <c r="V65" s="157" t="s">
        <v>184</v>
      </c>
      <c r="W65" s="157" t="s">
        <v>184</v>
      </c>
      <c r="X65" s="157" t="s">
        <v>184</v>
      </c>
      <c r="Y65" s="157" t="s">
        <v>184</v>
      </c>
      <c r="Z65" s="157" t="s">
        <v>184</v>
      </c>
      <c r="AA65" s="157" t="s">
        <v>184</v>
      </c>
      <c r="AB65" s="166">
        <f t="shared" si="5"/>
        <v>7</v>
      </c>
      <c r="AC65" s="109" t="str">
        <f t="shared" si="6"/>
        <v>Mayor</v>
      </c>
      <c r="AD65" s="109">
        <f t="shared" si="3"/>
        <v>4</v>
      </c>
      <c r="AE65" s="110" t="str">
        <f t="shared" si="7"/>
        <v>Alto</v>
      </c>
      <c r="AF65" s="111" t="s">
        <v>9</v>
      </c>
    </row>
    <row r="66" spans="2:32" ht="44.25" customHeight="1" x14ac:dyDescent="0.25">
      <c r="B66" s="440"/>
      <c r="C66" s="433"/>
      <c r="D66" s="527"/>
      <c r="E66" s="504" t="str">
        <f>'3-IDENTIFICACIÓN DEL RIESGO'!G122</f>
        <v>Pérdida o manipulación de  expedientes de historia laboral para beneficio personal o de tercero.</v>
      </c>
      <c r="F66" s="505"/>
      <c r="G66" s="204" t="s">
        <v>67</v>
      </c>
      <c r="H66" s="108">
        <f t="shared" si="0"/>
        <v>1</v>
      </c>
      <c r="I66" s="157" t="s">
        <v>128</v>
      </c>
      <c r="J66" s="157" t="s">
        <v>128</v>
      </c>
      <c r="K66" s="157" t="s">
        <v>184</v>
      </c>
      <c r="L66" s="157" t="s">
        <v>184</v>
      </c>
      <c r="M66" s="157" t="s">
        <v>128</v>
      </c>
      <c r="N66" s="157" t="s">
        <v>128</v>
      </c>
      <c r="O66" s="157" t="s">
        <v>128</v>
      </c>
      <c r="P66" s="157" t="s">
        <v>184</v>
      </c>
      <c r="Q66" s="157" t="s">
        <v>128</v>
      </c>
      <c r="R66" s="157" t="s">
        <v>128</v>
      </c>
      <c r="S66" s="157" t="s">
        <v>128</v>
      </c>
      <c r="T66" s="157" t="s">
        <v>128</v>
      </c>
      <c r="U66" s="157" t="s">
        <v>128</v>
      </c>
      <c r="V66" s="157" t="s">
        <v>128</v>
      </c>
      <c r="W66" s="157" t="s">
        <v>184</v>
      </c>
      <c r="X66" s="157" t="s">
        <v>184</v>
      </c>
      <c r="Y66" s="157" t="s">
        <v>184</v>
      </c>
      <c r="Z66" s="157" t="s">
        <v>184</v>
      </c>
      <c r="AA66" s="157" t="s">
        <v>184</v>
      </c>
      <c r="AB66" s="166">
        <f t="shared" si="5"/>
        <v>11</v>
      </c>
      <c r="AC66" s="109" t="str">
        <f t="shared" si="6"/>
        <v>Mayor</v>
      </c>
      <c r="AD66" s="109">
        <f t="shared" si="3"/>
        <v>4</v>
      </c>
      <c r="AE66" s="110" t="str">
        <f t="shared" si="7"/>
        <v>Alto</v>
      </c>
      <c r="AF66" s="111" t="s">
        <v>9</v>
      </c>
    </row>
    <row r="67" spans="2:32" ht="25.5" x14ac:dyDescent="0.25">
      <c r="B67" s="440"/>
      <c r="C67" s="433"/>
      <c r="D67" s="527"/>
      <c r="E67" s="504" t="str">
        <f>'3-IDENTIFICACIÓN DEL RIESGO'!G124</f>
        <v>Riesgo 3</v>
      </c>
      <c r="F67" s="505"/>
      <c r="G67" s="204"/>
      <c r="H67" s="108" t="b">
        <f t="shared" si="0"/>
        <v>0</v>
      </c>
      <c r="I67" s="157"/>
      <c r="J67" s="157"/>
      <c r="K67" s="157"/>
      <c r="L67" s="157"/>
      <c r="M67" s="157"/>
      <c r="N67" s="157"/>
      <c r="O67" s="157"/>
      <c r="P67" s="157"/>
      <c r="Q67" s="157"/>
      <c r="R67" s="157"/>
      <c r="S67" s="157"/>
      <c r="T67" s="157"/>
      <c r="U67" s="157"/>
      <c r="V67" s="157"/>
      <c r="W67" s="157"/>
      <c r="X67" s="157"/>
      <c r="Y67" s="157"/>
      <c r="Z67" s="157"/>
      <c r="AA67" s="157"/>
      <c r="AB67" s="166">
        <f t="shared" si="5"/>
        <v>0</v>
      </c>
      <c r="AC67" s="109" t="str">
        <f t="shared" si="6"/>
        <v>Moderado</v>
      </c>
      <c r="AD67" s="109">
        <f t="shared" si="3"/>
        <v>3</v>
      </c>
      <c r="AE67" s="110" t="b">
        <f t="shared" si="7"/>
        <v>0</v>
      </c>
      <c r="AF67" s="111" t="s">
        <v>9</v>
      </c>
    </row>
    <row r="68" spans="2:32" ht="25.5" x14ac:dyDescent="0.25">
      <c r="B68" s="440"/>
      <c r="C68" s="433"/>
      <c r="D68" s="527"/>
      <c r="E68" s="504" t="str">
        <f>'3-IDENTIFICACIÓN DEL RIESGO'!G126</f>
        <v>Riesgo 4</v>
      </c>
      <c r="F68" s="505"/>
      <c r="G68" s="204"/>
      <c r="H68" s="108" t="b">
        <f t="shared" si="0"/>
        <v>0</v>
      </c>
      <c r="I68" s="157"/>
      <c r="J68" s="157"/>
      <c r="K68" s="157"/>
      <c r="L68" s="157"/>
      <c r="M68" s="157"/>
      <c r="N68" s="157"/>
      <c r="O68" s="157"/>
      <c r="P68" s="157"/>
      <c r="Q68" s="157"/>
      <c r="R68" s="157"/>
      <c r="S68" s="157"/>
      <c r="T68" s="157"/>
      <c r="U68" s="157"/>
      <c r="V68" s="157"/>
      <c r="W68" s="157"/>
      <c r="X68" s="157"/>
      <c r="Y68" s="157"/>
      <c r="Z68" s="157"/>
      <c r="AA68" s="157"/>
      <c r="AB68" s="166">
        <f t="shared" si="5"/>
        <v>0</v>
      </c>
      <c r="AC68" s="109" t="str">
        <f t="shared" si="6"/>
        <v>Moderado</v>
      </c>
      <c r="AD68" s="109">
        <f t="shared" si="3"/>
        <v>3</v>
      </c>
      <c r="AE68" s="110" t="b">
        <f t="shared" si="7"/>
        <v>0</v>
      </c>
      <c r="AF68" s="111" t="s">
        <v>9</v>
      </c>
    </row>
    <row r="69" spans="2:32" ht="25.5" x14ac:dyDescent="0.25">
      <c r="B69" s="441"/>
      <c r="C69" s="435"/>
      <c r="D69" s="528"/>
      <c r="E69" s="504" t="str">
        <f>'3-IDENTIFICACIÓN DEL RIESGO'!G128</f>
        <v>Riesgo 5</v>
      </c>
      <c r="F69" s="505"/>
      <c r="G69" s="204"/>
      <c r="H69" s="108" t="b">
        <f t="shared" si="0"/>
        <v>0</v>
      </c>
      <c r="I69" s="157"/>
      <c r="J69" s="157"/>
      <c r="K69" s="157"/>
      <c r="L69" s="157"/>
      <c r="M69" s="157"/>
      <c r="N69" s="157"/>
      <c r="O69" s="157"/>
      <c r="P69" s="157"/>
      <c r="Q69" s="157"/>
      <c r="R69" s="157"/>
      <c r="S69" s="157"/>
      <c r="T69" s="157"/>
      <c r="U69" s="157"/>
      <c r="V69" s="157"/>
      <c r="W69" s="157"/>
      <c r="X69" s="157"/>
      <c r="Y69" s="157"/>
      <c r="Z69" s="157"/>
      <c r="AA69" s="157"/>
      <c r="AB69" s="166">
        <f t="shared" si="5"/>
        <v>0</v>
      </c>
      <c r="AC69" s="109" t="str">
        <f t="shared" si="6"/>
        <v>Moderado</v>
      </c>
      <c r="AD69" s="109">
        <f t="shared" si="3"/>
        <v>3</v>
      </c>
      <c r="AE69" s="110" t="b">
        <f t="shared" si="7"/>
        <v>0</v>
      </c>
      <c r="AF69" s="111" t="s">
        <v>9</v>
      </c>
    </row>
    <row r="70" spans="2:32" ht="39" customHeight="1" x14ac:dyDescent="0.25">
      <c r="B70" s="439" t="str">
        <f>'3-IDENTIFICACIÓN DEL RIESGO'!B130</f>
        <v>Apoyo Jurídico</v>
      </c>
      <c r="C70" s="431"/>
      <c r="D70" s="526" t="str">
        <f>'3-IDENTIFICACIÓN DEL RIESGO'!E130</f>
        <v>1. Oficina Jurídica</v>
      </c>
      <c r="E70" s="504" t="str">
        <f>'3-IDENTIFICACIÓN DEL RIESGO'!G130</f>
        <v xml:space="preserve">Emitir conceptos y viabilidades jurídicas para favorecer intereses propios o de terceros </v>
      </c>
      <c r="F70" s="505"/>
      <c r="G70" s="204" t="s">
        <v>26</v>
      </c>
      <c r="H70" s="108">
        <f t="shared" si="0"/>
        <v>3</v>
      </c>
      <c r="I70" s="157" t="s">
        <v>128</v>
      </c>
      <c r="J70" s="157" t="s">
        <v>184</v>
      </c>
      <c r="K70" s="157" t="s">
        <v>128</v>
      </c>
      <c r="L70" s="157" t="s">
        <v>128</v>
      </c>
      <c r="M70" s="157" t="s">
        <v>128</v>
      </c>
      <c r="N70" s="157" t="s">
        <v>128</v>
      </c>
      <c r="O70" s="157" t="s">
        <v>128</v>
      </c>
      <c r="P70" s="157" t="s">
        <v>128</v>
      </c>
      <c r="Q70" s="157" t="s">
        <v>184</v>
      </c>
      <c r="R70" s="157" t="s">
        <v>128</v>
      </c>
      <c r="S70" s="157" t="s">
        <v>128</v>
      </c>
      <c r="T70" s="157" t="s">
        <v>128</v>
      </c>
      <c r="U70" s="157" t="s">
        <v>128</v>
      </c>
      <c r="V70" s="157" t="s">
        <v>128</v>
      </c>
      <c r="W70" s="157" t="s">
        <v>128</v>
      </c>
      <c r="X70" s="157" t="s">
        <v>184</v>
      </c>
      <c r="Y70" s="157" t="s">
        <v>128</v>
      </c>
      <c r="Z70" s="157" t="s">
        <v>128</v>
      </c>
      <c r="AA70" s="157" t="s">
        <v>128</v>
      </c>
      <c r="AB70" s="166">
        <f t="shared" si="5"/>
        <v>16</v>
      </c>
      <c r="AC70" s="109" t="str">
        <f t="shared" si="6"/>
        <v>Catastrófico</v>
      </c>
      <c r="AD70" s="109">
        <f t="shared" si="3"/>
        <v>5</v>
      </c>
      <c r="AE70" s="110" t="str">
        <f t="shared" si="7"/>
        <v>Extremo</v>
      </c>
      <c r="AF70" s="111" t="s">
        <v>9</v>
      </c>
    </row>
    <row r="71" spans="2:32" ht="52.5" customHeight="1" x14ac:dyDescent="0.25">
      <c r="B71" s="440"/>
      <c r="C71" s="433"/>
      <c r="D71" s="527"/>
      <c r="E71" s="504" t="str">
        <f>'3-IDENTIFICACIÓN DEL RIESGO'!G132</f>
        <v xml:space="preserve">Aplicación discrecional de las normas para favorecer intereses de terceros </v>
      </c>
      <c r="F71" s="505"/>
      <c r="G71" s="204" t="s">
        <v>24</v>
      </c>
      <c r="H71" s="108">
        <f t="shared" si="0"/>
        <v>4</v>
      </c>
      <c r="I71" s="157" t="s">
        <v>128</v>
      </c>
      <c r="J71" s="157" t="s">
        <v>184</v>
      </c>
      <c r="K71" s="157" t="s">
        <v>128</v>
      </c>
      <c r="L71" s="157" t="s">
        <v>128</v>
      </c>
      <c r="M71" s="157" t="s">
        <v>128</v>
      </c>
      <c r="N71" s="157" t="s">
        <v>128</v>
      </c>
      <c r="O71" s="157" t="s">
        <v>128</v>
      </c>
      <c r="P71" s="157" t="s">
        <v>128</v>
      </c>
      <c r="Q71" s="157" t="s">
        <v>184</v>
      </c>
      <c r="R71" s="157" t="s">
        <v>128</v>
      </c>
      <c r="S71" s="157" t="s">
        <v>128</v>
      </c>
      <c r="T71" s="157" t="s">
        <v>128</v>
      </c>
      <c r="U71" s="157" t="s">
        <v>128</v>
      </c>
      <c r="V71" s="157" t="s">
        <v>128</v>
      </c>
      <c r="W71" s="157" t="s">
        <v>128</v>
      </c>
      <c r="X71" s="157" t="s">
        <v>184</v>
      </c>
      <c r="Y71" s="157" t="s">
        <v>128</v>
      </c>
      <c r="Z71" s="157" t="s">
        <v>128</v>
      </c>
      <c r="AA71" s="157" t="s">
        <v>128</v>
      </c>
      <c r="AB71" s="166">
        <f t="shared" si="5"/>
        <v>16</v>
      </c>
      <c r="AC71" s="109" t="str">
        <f t="shared" si="6"/>
        <v>Catastrófico</v>
      </c>
      <c r="AD71" s="109">
        <f t="shared" si="3"/>
        <v>5</v>
      </c>
      <c r="AE71" s="110" t="str">
        <f t="shared" si="7"/>
        <v>Extremo</v>
      </c>
      <c r="AF71" s="111" t="s">
        <v>9</v>
      </c>
    </row>
    <row r="72" spans="2:32" ht="42.75" customHeight="1" x14ac:dyDescent="0.25">
      <c r="B72" s="440"/>
      <c r="C72" s="433"/>
      <c r="D72" s="527"/>
      <c r="E72" s="504" t="str">
        <f>'3-IDENTIFICACIÓN DEL RIESGO'!G134</f>
        <v>No ejecutar las acciones de cobro coactivo para favorecer intereses propios o de terceros.</v>
      </c>
      <c r="F72" s="505"/>
      <c r="G72" s="204" t="s">
        <v>67</v>
      </c>
      <c r="H72" s="108">
        <f t="shared" si="0"/>
        <v>1</v>
      </c>
      <c r="I72" s="157" t="s">
        <v>128</v>
      </c>
      <c r="J72" s="157" t="s">
        <v>184</v>
      </c>
      <c r="K72" s="157" t="s">
        <v>184</v>
      </c>
      <c r="L72" s="157" t="s">
        <v>184</v>
      </c>
      <c r="M72" s="157" t="s">
        <v>128</v>
      </c>
      <c r="N72" s="157" t="s">
        <v>128</v>
      </c>
      <c r="O72" s="157" t="s">
        <v>184</v>
      </c>
      <c r="P72" s="157" t="s">
        <v>128</v>
      </c>
      <c r="Q72" s="157" t="s">
        <v>184</v>
      </c>
      <c r="R72" s="157" t="s">
        <v>128</v>
      </c>
      <c r="S72" s="157" t="s">
        <v>128</v>
      </c>
      <c r="T72" s="157" t="s">
        <v>128</v>
      </c>
      <c r="U72" s="157" t="s">
        <v>128</v>
      </c>
      <c r="V72" s="157" t="s">
        <v>128</v>
      </c>
      <c r="W72" s="157" t="s">
        <v>184</v>
      </c>
      <c r="X72" s="157" t="s">
        <v>184</v>
      </c>
      <c r="Y72" s="157" t="s">
        <v>128</v>
      </c>
      <c r="Z72" s="157" t="s">
        <v>128</v>
      </c>
      <c r="AA72" s="157" t="s">
        <v>184</v>
      </c>
      <c r="AB72" s="166">
        <f t="shared" si="5"/>
        <v>11</v>
      </c>
      <c r="AC72" s="109" t="str">
        <f t="shared" si="6"/>
        <v>Mayor</v>
      </c>
      <c r="AD72" s="109">
        <f t="shared" si="3"/>
        <v>4</v>
      </c>
      <c r="AE72" s="110" t="str">
        <f t="shared" si="7"/>
        <v>Alto</v>
      </c>
      <c r="AF72" s="111" t="s">
        <v>9</v>
      </c>
    </row>
    <row r="73" spans="2:32" ht="51.75" customHeight="1" x14ac:dyDescent="0.25">
      <c r="B73" s="440"/>
      <c r="C73" s="433"/>
      <c r="D73" s="527"/>
      <c r="E73" s="504" t="str">
        <f>'3-IDENTIFICACIÓN DEL RIESGO'!G136</f>
        <v>Orientar la defensa jurídica de la ANT o algunas de sus actuaciones  en perjuicio de sus intereses para favorecer a un tercero.</v>
      </c>
      <c r="F73" s="505"/>
      <c r="G73" s="204" t="s">
        <v>26</v>
      </c>
      <c r="H73" s="108">
        <f t="shared" si="0"/>
        <v>3</v>
      </c>
      <c r="I73" s="157" t="s">
        <v>128</v>
      </c>
      <c r="J73" s="157" t="s">
        <v>184</v>
      </c>
      <c r="K73" s="157" t="s">
        <v>128</v>
      </c>
      <c r="L73" s="157" t="s">
        <v>128</v>
      </c>
      <c r="M73" s="157" t="s">
        <v>128</v>
      </c>
      <c r="N73" s="157" t="s">
        <v>128</v>
      </c>
      <c r="O73" s="157" t="s">
        <v>128</v>
      </c>
      <c r="P73" s="157" t="s">
        <v>128</v>
      </c>
      <c r="Q73" s="157" t="s">
        <v>184</v>
      </c>
      <c r="R73" s="157" t="s">
        <v>128</v>
      </c>
      <c r="S73" s="157" t="s">
        <v>128</v>
      </c>
      <c r="T73" s="157" t="s">
        <v>128</v>
      </c>
      <c r="U73" s="157" t="s">
        <v>128</v>
      </c>
      <c r="V73" s="157" t="s">
        <v>128</v>
      </c>
      <c r="W73" s="157" t="s">
        <v>128</v>
      </c>
      <c r="X73" s="157" t="s">
        <v>184</v>
      </c>
      <c r="Y73" s="157" t="s">
        <v>128</v>
      </c>
      <c r="Z73" s="157" t="s">
        <v>128</v>
      </c>
      <c r="AA73" s="157" t="s">
        <v>128</v>
      </c>
      <c r="AB73" s="166">
        <f t="shared" si="5"/>
        <v>16</v>
      </c>
      <c r="AC73" s="109" t="str">
        <f t="shared" si="6"/>
        <v>Catastrófico</v>
      </c>
      <c r="AD73" s="109">
        <f t="shared" si="3"/>
        <v>5</v>
      </c>
      <c r="AE73" s="110" t="str">
        <f t="shared" si="7"/>
        <v>Extremo</v>
      </c>
      <c r="AF73" s="111" t="s">
        <v>9</v>
      </c>
    </row>
    <row r="74" spans="2:32" ht="25.5" x14ac:dyDescent="0.25">
      <c r="B74" s="441"/>
      <c r="C74" s="435"/>
      <c r="D74" s="528"/>
      <c r="E74" s="504" t="str">
        <f>'3-IDENTIFICACIÓN DEL RIESGO'!G138</f>
        <v>Riesgo 5</v>
      </c>
      <c r="F74" s="505"/>
      <c r="G74" s="204"/>
      <c r="H74" s="108" t="b">
        <f t="shared" si="0"/>
        <v>0</v>
      </c>
      <c r="I74" s="157"/>
      <c r="J74" s="157"/>
      <c r="K74" s="157"/>
      <c r="L74" s="157"/>
      <c r="M74" s="157"/>
      <c r="N74" s="157"/>
      <c r="O74" s="157"/>
      <c r="P74" s="157"/>
      <c r="Q74" s="157"/>
      <c r="R74" s="157"/>
      <c r="S74" s="157"/>
      <c r="T74" s="157"/>
      <c r="U74" s="157"/>
      <c r="V74" s="157"/>
      <c r="W74" s="157"/>
      <c r="X74" s="157"/>
      <c r="Y74" s="157"/>
      <c r="Z74" s="157"/>
      <c r="AA74" s="157"/>
      <c r="AB74" s="166">
        <f t="shared" si="5"/>
        <v>0</v>
      </c>
      <c r="AC74" s="109" t="str">
        <f t="shared" si="6"/>
        <v>Moderado</v>
      </c>
      <c r="AD74" s="109">
        <f t="shared" si="3"/>
        <v>3</v>
      </c>
      <c r="AE74" s="110" t="b">
        <f t="shared" si="7"/>
        <v>0</v>
      </c>
      <c r="AF74" s="111" t="s">
        <v>9</v>
      </c>
    </row>
    <row r="75" spans="2:32" ht="25.5" x14ac:dyDescent="0.25">
      <c r="B75" s="439" t="str">
        <f>'3-IDENTIFICACIÓN DEL RIESGO'!B140</f>
        <v>Adquisición de Bienes y Servicios</v>
      </c>
      <c r="C75" s="431"/>
      <c r="D75" s="526" t="str">
        <f>'3-IDENTIFICACIÓN DEL RIESGO'!E140</f>
        <v>1. Subdirección Administrativa y Financiera.
2. Secretaría General.</v>
      </c>
      <c r="E75" s="504" t="str">
        <f>'3-IDENTIFICACIÓN DEL RIESGO'!G140</f>
        <v>Celebración indebida de contratos en beneficio particular o de un tercero.</v>
      </c>
      <c r="F75" s="505"/>
      <c r="G75" s="204" t="s">
        <v>24</v>
      </c>
      <c r="H75" s="108">
        <f t="shared" si="0"/>
        <v>4</v>
      </c>
      <c r="I75" s="157" t="s">
        <v>128</v>
      </c>
      <c r="J75" s="157" t="s">
        <v>128</v>
      </c>
      <c r="K75" s="157" t="s">
        <v>128</v>
      </c>
      <c r="L75" s="157" t="s">
        <v>128</v>
      </c>
      <c r="M75" s="157" t="s">
        <v>128</v>
      </c>
      <c r="N75" s="157" t="s">
        <v>128</v>
      </c>
      <c r="O75" s="157" t="s">
        <v>128</v>
      </c>
      <c r="P75" s="157" t="s">
        <v>128</v>
      </c>
      <c r="Q75" s="157" t="s">
        <v>128</v>
      </c>
      <c r="R75" s="157" t="s">
        <v>128</v>
      </c>
      <c r="S75" s="157" t="s">
        <v>128</v>
      </c>
      <c r="T75" s="157" t="s">
        <v>128</v>
      </c>
      <c r="U75" s="157" t="s">
        <v>128</v>
      </c>
      <c r="V75" s="157" t="s">
        <v>128</v>
      </c>
      <c r="W75" s="157" t="s">
        <v>128</v>
      </c>
      <c r="X75" s="157" t="s">
        <v>184</v>
      </c>
      <c r="Y75" s="157" t="s">
        <v>128</v>
      </c>
      <c r="Z75" s="157" t="s">
        <v>128</v>
      </c>
      <c r="AA75" s="157" t="s">
        <v>184</v>
      </c>
      <c r="AB75" s="166">
        <f t="shared" si="5"/>
        <v>17</v>
      </c>
      <c r="AC75" s="109" t="str">
        <f t="shared" si="6"/>
        <v>Catastrófico</v>
      </c>
      <c r="AD75" s="109">
        <f t="shared" si="3"/>
        <v>5</v>
      </c>
      <c r="AE75" s="110" t="str">
        <f t="shared" si="7"/>
        <v>Extremo</v>
      </c>
      <c r="AF75" s="111" t="s">
        <v>9</v>
      </c>
    </row>
    <row r="76" spans="2:32" ht="42.75" customHeight="1" x14ac:dyDescent="0.25">
      <c r="B76" s="440"/>
      <c r="C76" s="433"/>
      <c r="D76" s="527"/>
      <c r="E76" s="504" t="str">
        <f>'3-IDENTIFICACIÓN DEL RIESGO'!G142</f>
        <v>Aprobación de informes y pagos de contratos sin cumplimiento del objeto, obligaciones y/o requisitos contractuales en beneficio particular o de terceros.</v>
      </c>
      <c r="F76" s="505"/>
      <c r="G76" s="204" t="s">
        <v>24</v>
      </c>
      <c r="H76" s="108">
        <f t="shared" ref="H76:H89" si="8">IF(G76="Casi Seguro",5,IF(G76="Probable",4,IF(G76="Posible",3,IF(G76="Improbable",2,IF(G76="Rara Vez",1)))))</f>
        <v>4</v>
      </c>
      <c r="I76" s="157" t="s">
        <v>128</v>
      </c>
      <c r="J76" s="157" t="s">
        <v>128</v>
      </c>
      <c r="K76" s="157" t="s">
        <v>128</v>
      </c>
      <c r="L76" s="157" t="s">
        <v>128</v>
      </c>
      <c r="M76" s="157" t="s">
        <v>128</v>
      </c>
      <c r="N76" s="157" t="s">
        <v>128</v>
      </c>
      <c r="O76" s="157" t="s">
        <v>128</v>
      </c>
      <c r="P76" s="157" t="s">
        <v>128</v>
      </c>
      <c r="Q76" s="157" t="s">
        <v>128</v>
      </c>
      <c r="R76" s="157" t="s">
        <v>128</v>
      </c>
      <c r="S76" s="157" t="s">
        <v>128</v>
      </c>
      <c r="T76" s="157" t="s">
        <v>128</v>
      </c>
      <c r="U76" s="157" t="s">
        <v>128</v>
      </c>
      <c r="V76" s="157" t="s">
        <v>128</v>
      </c>
      <c r="W76" s="157" t="s">
        <v>128</v>
      </c>
      <c r="X76" s="157" t="s">
        <v>184</v>
      </c>
      <c r="Y76" s="157" t="s">
        <v>128</v>
      </c>
      <c r="Z76" s="157" t="s">
        <v>128</v>
      </c>
      <c r="AA76" s="157" t="s">
        <v>184</v>
      </c>
      <c r="AB76" s="166">
        <f t="shared" si="5"/>
        <v>17</v>
      </c>
      <c r="AC76" s="109" t="str">
        <f t="shared" si="6"/>
        <v>Catastrófico</v>
      </c>
      <c r="AD76" s="109">
        <f t="shared" ref="AD76:AD89" si="9">IF(AC76="Catastrófico",5,IF(AC76="Mayor",4,IF(AC76="Moderado",3)))</f>
        <v>5</v>
      </c>
      <c r="AE76" s="110" t="str">
        <f t="shared" si="7"/>
        <v>Extremo</v>
      </c>
      <c r="AF76" s="111" t="s">
        <v>9</v>
      </c>
    </row>
    <row r="77" spans="2:32" ht="25.5" x14ac:dyDescent="0.25">
      <c r="B77" s="440"/>
      <c r="C77" s="433"/>
      <c r="D77" s="527"/>
      <c r="E77" s="504" t="str">
        <f>'3-IDENTIFICACIÓN DEL RIESGO'!G144</f>
        <v>Riesgo 3</v>
      </c>
      <c r="F77" s="505"/>
      <c r="G77" s="204"/>
      <c r="H77" s="108" t="b">
        <f t="shared" si="8"/>
        <v>0</v>
      </c>
      <c r="I77" s="157"/>
      <c r="J77" s="157"/>
      <c r="K77" s="157"/>
      <c r="L77" s="157"/>
      <c r="M77" s="157"/>
      <c r="N77" s="157"/>
      <c r="O77" s="157"/>
      <c r="P77" s="157"/>
      <c r="Q77" s="157"/>
      <c r="R77" s="157"/>
      <c r="S77" s="157"/>
      <c r="T77" s="157"/>
      <c r="U77" s="157"/>
      <c r="V77" s="157"/>
      <c r="W77" s="157"/>
      <c r="X77" s="157"/>
      <c r="Y77" s="157"/>
      <c r="Z77" s="157"/>
      <c r="AA77" s="157"/>
      <c r="AB77" s="166">
        <f t="shared" si="5"/>
        <v>0</v>
      </c>
      <c r="AC77" s="109" t="str">
        <f t="shared" si="6"/>
        <v>Moderado</v>
      </c>
      <c r="AD77" s="109">
        <f t="shared" si="9"/>
        <v>3</v>
      </c>
      <c r="AE77" s="110" t="b">
        <f t="shared" si="7"/>
        <v>0</v>
      </c>
      <c r="AF77" s="111" t="s">
        <v>9</v>
      </c>
    </row>
    <row r="78" spans="2:32" ht="25.5" x14ac:dyDescent="0.25">
      <c r="B78" s="440"/>
      <c r="C78" s="433"/>
      <c r="D78" s="527"/>
      <c r="E78" s="504" t="str">
        <f>'3-IDENTIFICACIÓN DEL RIESGO'!G146</f>
        <v>Riesgo 4</v>
      </c>
      <c r="F78" s="505"/>
      <c r="G78" s="204"/>
      <c r="H78" s="108" t="b">
        <f t="shared" si="8"/>
        <v>0</v>
      </c>
      <c r="I78" s="157"/>
      <c r="J78" s="157"/>
      <c r="K78" s="157"/>
      <c r="L78" s="157"/>
      <c r="M78" s="157"/>
      <c r="N78" s="157"/>
      <c r="O78" s="157"/>
      <c r="P78" s="157"/>
      <c r="Q78" s="157"/>
      <c r="R78" s="157"/>
      <c r="S78" s="157"/>
      <c r="T78" s="157"/>
      <c r="U78" s="157"/>
      <c r="V78" s="157"/>
      <c r="W78" s="157"/>
      <c r="X78" s="157"/>
      <c r="Y78" s="157"/>
      <c r="Z78" s="157"/>
      <c r="AA78" s="157"/>
      <c r="AB78" s="166">
        <f t="shared" si="5"/>
        <v>0</v>
      </c>
      <c r="AC78" s="109" t="str">
        <f t="shared" si="6"/>
        <v>Moderado</v>
      </c>
      <c r="AD78" s="109">
        <f t="shared" si="9"/>
        <v>3</v>
      </c>
      <c r="AE78" s="110" t="b">
        <f t="shared" si="7"/>
        <v>0</v>
      </c>
      <c r="AF78" s="111" t="s">
        <v>9</v>
      </c>
    </row>
    <row r="79" spans="2:32" ht="25.5" x14ac:dyDescent="0.25">
      <c r="B79" s="441"/>
      <c r="C79" s="435"/>
      <c r="D79" s="528"/>
      <c r="E79" s="504" t="str">
        <f>'3-IDENTIFICACIÓN DEL RIESGO'!G148</f>
        <v>Riesgo 5</v>
      </c>
      <c r="F79" s="505"/>
      <c r="G79" s="204"/>
      <c r="H79" s="108" t="b">
        <f t="shared" si="8"/>
        <v>0</v>
      </c>
      <c r="I79" s="157"/>
      <c r="J79" s="157"/>
      <c r="K79" s="157"/>
      <c r="L79" s="157"/>
      <c r="M79" s="157"/>
      <c r="N79" s="157"/>
      <c r="O79" s="157"/>
      <c r="P79" s="157"/>
      <c r="Q79" s="157"/>
      <c r="R79" s="157"/>
      <c r="S79" s="157"/>
      <c r="T79" s="157"/>
      <c r="U79" s="157"/>
      <c r="V79" s="157"/>
      <c r="W79" s="157"/>
      <c r="X79" s="157"/>
      <c r="Y79" s="157"/>
      <c r="Z79" s="157"/>
      <c r="AA79" s="157"/>
      <c r="AB79" s="166">
        <f t="shared" si="5"/>
        <v>0</v>
      </c>
      <c r="AC79" s="109" t="str">
        <f t="shared" si="6"/>
        <v>Moderado</v>
      </c>
      <c r="AD79" s="109">
        <f t="shared" si="9"/>
        <v>3</v>
      </c>
      <c r="AE79" s="110" t="b">
        <f t="shared" si="7"/>
        <v>0</v>
      </c>
      <c r="AF79" s="111" t="s">
        <v>9</v>
      </c>
    </row>
    <row r="80" spans="2:32" ht="50.25" customHeight="1" x14ac:dyDescent="0.25">
      <c r="B80" s="439" t="str">
        <f>'3-IDENTIFICACIÓN DEL RIESGO'!B150</f>
        <v>Administración de Bienes y Servicios</v>
      </c>
      <c r="C80" s="431"/>
      <c r="D80" s="526" t="str">
        <f>'3-IDENTIFICACIÓN DEL RIESGO'!E150</f>
        <v>1. Subdirección Administrativa y Financiera.
2. Secretaría General.</v>
      </c>
      <c r="E80" s="504" t="str">
        <f>'3-IDENTIFICACIÓN DEL RIESGO'!G150</f>
        <v>Pérdida o uso indebido de bienes devolutivos de la Agencia Nacional de Tierras para beneficio personal o de terceros</v>
      </c>
      <c r="F80" s="505"/>
      <c r="G80" s="204" t="s">
        <v>24</v>
      </c>
      <c r="H80" s="108">
        <f t="shared" si="8"/>
        <v>4</v>
      </c>
      <c r="I80" s="157" t="s">
        <v>128</v>
      </c>
      <c r="J80" s="157" t="s">
        <v>128</v>
      </c>
      <c r="K80" s="157" t="s">
        <v>128</v>
      </c>
      <c r="L80" s="157" t="s">
        <v>184</v>
      </c>
      <c r="M80" s="157" t="s">
        <v>128</v>
      </c>
      <c r="N80" s="157" t="s">
        <v>128</v>
      </c>
      <c r="O80" s="157" t="s">
        <v>128</v>
      </c>
      <c r="P80" s="157" t="s">
        <v>184</v>
      </c>
      <c r="Q80" s="157" t="s">
        <v>184</v>
      </c>
      <c r="R80" s="157" t="s">
        <v>128</v>
      </c>
      <c r="S80" s="157" t="s">
        <v>128</v>
      </c>
      <c r="T80" s="157" t="s">
        <v>128</v>
      </c>
      <c r="U80" s="157" t="s">
        <v>128</v>
      </c>
      <c r="V80" s="157" t="s">
        <v>128</v>
      </c>
      <c r="W80" s="157" t="s">
        <v>184</v>
      </c>
      <c r="X80" s="157" t="s">
        <v>184</v>
      </c>
      <c r="Y80" s="157" t="s">
        <v>184</v>
      </c>
      <c r="Z80" s="157" t="s">
        <v>184</v>
      </c>
      <c r="AA80" s="157" t="s">
        <v>184</v>
      </c>
      <c r="AB80" s="166">
        <f t="shared" si="5"/>
        <v>11</v>
      </c>
      <c r="AC80" s="109" t="str">
        <f t="shared" si="6"/>
        <v>Mayor</v>
      </c>
      <c r="AD80" s="109">
        <f t="shared" si="9"/>
        <v>4</v>
      </c>
      <c r="AE80" s="110" t="str">
        <f t="shared" si="7"/>
        <v>Extremo</v>
      </c>
      <c r="AF80" s="111" t="s">
        <v>9</v>
      </c>
    </row>
    <row r="81" spans="2:32" ht="54" customHeight="1" x14ac:dyDescent="0.25">
      <c r="B81" s="440"/>
      <c r="C81" s="433"/>
      <c r="D81" s="527"/>
      <c r="E81" s="504" t="str">
        <f>'3-IDENTIFICACIÓN DEL RIESGO'!G152</f>
        <v>Pérdida o manipulación de expedientes con información institucional para beneficio particular o de un tercero</v>
      </c>
      <c r="F81" s="505"/>
      <c r="G81" s="204" t="s">
        <v>26</v>
      </c>
      <c r="H81" s="108">
        <f t="shared" si="8"/>
        <v>3</v>
      </c>
      <c r="I81" s="157" t="s">
        <v>128</v>
      </c>
      <c r="J81" s="157" t="s">
        <v>128</v>
      </c>
      <c r="K81" s="157" t="s">
        <v>128</v>
      </c>
      <c r="L81" s="157" t="s">
        <v>128</v>
      </c>
      <c r="M81" s="157" t="s">
        <v>128</v>
      </c>
      <c r="N81" s="157" t="s">
        <v>128</v>
      </c>
      <c r="O81" s="157" t="s">
        <v>128</v>
      </c>
      <c r="P81" s="157" t="s">
        <v>128</v>
      </c>
      <c r="Q81" s="157" t="s">
        <v>128</v>
      </c>
      <c r="R81" s="157" t="s">
        <v>128</v>
      </c>
      <c r="S81" s="157" t="s">
        <v>128</v>
      </c>
      <c r="T81" s="157" t="s">
        <v>128</v>
      </c>
      <c r="U81" s="157" t="s">
        <v>128</v>
      </c>
      <c r="V81" s="157" t="s">
        <v>128</v>
      </c>
      <c r="W81" s="157" t="s">
        <v>128</v>
      </c>
      <c r="X81" s="157" t="s">
        <v>184</v>
      </c>
      <c r="Y81" s="157" t="s">
        <v>128</v>
      </c>
      <c r="Z81" s="157" t="s">
        <v>128</v>
      </c>
      <c r="AA81" s="157" t="s">
        <v>128</v>
      </c>
      <c r="AB81" s="166">
        <f t="shared" si="5"/>
        <v>18</v>
      </c>
      <c r="AC81" s="109" t="str">
        <f t="shared" si="6"/>
        <v>Catastrófico</v>
      </c>
      <c r="AD81" s="109">
        <f t="shared" si="9"/>
        <v>5</v>
      </c>
      <c r="AE81" s="110" t="str">
        <f t="shared" si="7"/>
        <v>Extremo</v>
      </c>
      <c r="AF81" s="111" t="s">
        <v>9</v>
      </c>
    </row>
    <row r="82" spans="2:32" ht="25.5" x14ac:dyDescent="0.25">
      <c r="B82" s="440"/>
      <c r="C82" s="433"/>
      <c r="D82" s="527"/>
      <c r="E82" s="504" t="str">
        <f>'3-IDENTIFICACIÓN DEL RIESGO'!G154</f>
        <v>Riesgo 3</v>
      </c>
      <c r="F82" s="505"/>
      <c r="G82" s="204"/>
      <c r="H82" s="108" t="b">
        <f t="shared" si="8"/>
        <v>0</v>
      </c>
      <c r="I82" s="157"/>
      <c r="J82" s="157"/>
      <c r="K82" s="157"/>
      <c r="L82" s="157"/>
      <c r="M82" s="157"/>
      <c r="N82" s="157"/>
      <c r="O82" s="157"/>
      <c r="P82" s="157"/>
      <c r="Q82" s="157"/>
      <c r="R82" s="157"/>
      <c r="S82" s="157"/>
      <c r="T82" s="157"/>
      <c r="U82" s="157"/>
      <c r="V82" s="157"/>
      <c r="W82" s="157"/>
      <c r="X82" s="157"/>
      <c r="Y82" s="157"/>
      <c r="Z82" s="157"/>
      <c r="AA82" s="157"/>
      <c r="AB82" s="166">
        <f t="shared" si="5"/>
        <v>0</v>
      </c>
      <c r="AC82" s="109" t="str">
        <f t="shared" si="6"/>
        <v>Moderado</v>
      </c>
      <c r="AD82" s="109">
        <f t="shared" si="9"/>
        <v>3</v>
      </c>
      <c r="AE82" s="110" t="b">
        <f t="shared" si="7"/>
        <v>0</v>
      </c>
      <c r="AF82" s="111" t="s">
        <v>9</v>
      </c>
    </row>
    <row r="83" spans="2:32" ht="25.5" x14ac:dyDescent="0.25">
      <c r="B83" s="440"/>
      <c r="C83" s="433"/>
      <c r="D83" s="527"/>
      <c r="E83" s="504" t="str">
        <f>'3-IDENTIFICACIÓN DEL RIESGO'!G156</f>
        <v>Riesgo 4</v>
      </c>
      <c r="F83" s="505"/>
      <c r="G83" s="204"/>
      <c r="H83" s="108" t="b">
        <f t="shared" si="8"/>
        <v>0</v>
      </c>
      <c r="I83" s="157"/>
      <c r="J83" s="157"/>
      <c r="K83" s="157"/>
      <c r="L83" s="157"/>
      <c r="M83" s="157"/>
      <c r="N83" s="157"/>
      <c r="O83" s="157"/>
      <c r="P83" s="157"/>
      <c r="Q83" s="157"/>
      <c r="R83" s="157"/>
      <c r="S83" s="157"/>
      <c r="T83" s="157"/>
      <c r="U83" s="157"/>
      <c r="V83" s="157"/>
      <c r="W83" s="157"/>
      <c r="X83" s="157"/>
      <c r="Y83" s="157"/>
      <c r="Z83" s="157"/>
      <c r="AA83" s="157"/>
      <c r="AB83" s="166">
        <f t="shared" si="5"/>
        <v>0</v>
      </c>
      <c r="AC83" s="109" t="str">
        <f t="shared" si="6"/>
        <v>Moderado</v>
      </c>
      <c r="AD83" s="109">
        <f t="shared" si="9"/>
        <v>3</v>
      </c>
      <c r="AE83" s="110" t="b">
        <f t="shared" si="7"/>
        <v>0</v>
      </c>
      <c r="AF83" s="111" t="s">
        <v>9</v>
      </c>
    </row>
    <row r="84" spans="2:32" ht="25.5" x14ac:dyDescent="0.25">
      <c r="B84" s="441"/>
      <c r="C84" s="435"/>
      <c r="D84" s="528"/>
      <c r="E84" s="504" t="str">
        <f>'3-IDENTIFICACIÓN DEL RIESGO'!G158</f>
        <v>Riesgo 5</v>
      </c>
      <c r="F84" s="505"/>
      <c r="G84" s="204"/>
      <c r="H84" s="108" t="b">
        <f t="shared" si="8"/>
        <v>0</v>
      </c>
      <c r="I84" s="157"/>
      <c r="J84" s="157"/>
      <c r="K84" s="157"/>
      <c r="L84" s="157"/>
      <c r="M84" s="157"/>
      <c r="N84" s="157"/>
      <c r="O84" s="157"/>
      <c r="P84" s="157"/>
      <c r="Q84" s="157"/>
      <c r="R84" s="157"/>
      <c r="S84" s="157"/>
      <c r="T84" s="157"/>
      <c r="U84" s="157"/>
      <c r="V84" s="157"/>
      <c r="W84" s="157"/>
      <c r="X84" s="157"/>
      <c r="Y84" s="157"/>
      <c r="Z84" s="157"/>
      <c r="AA84" s="157"/>
      <c r="AB84" s="166">
        <f t="shared" si="5"/>
        <v>0</v>
      </c>
      <c r="AC84" s="109" t="str">
        <f t="shared" si="6"/>
        <v>Moderado</v>
      </c>
      <c r="AD84" s="109">
        <f t="shared" si="9"/>
        <v>3</v>
      </c>
      <c r="AE84" s="110" t="b">
        <f t="shared" si="7"/>
        <v>0</v>
      </c>
      <c r="AF84" s="111" t="s">
        <v>9</v>
      </c>
    </row>
    <row r="85" spans="2:32" ht="70.5" customHeight="1" x14ac:dyDescent="0.25">
      <c r="B85" s="424" t="str">
        <f>'3-IDENTIFICACIÓN DEL RIESGO'!B160</f>
        <v>Gestión Financiera</v>
      </c>
      <c r="C85" s="424"/>
      <c r="D85" s="532" t="str">
        <f>'3-IDENTIFICACIÓN DEL RIESGO'!E160</f>
        <v xml:space="preserve">1. Secretaría General.
2. Subdirección Administrativa y Financiera.
3. Subdirección de Administración de Tierras de la Nación.
4. Oficina de Planeación </v>
      </c>
      <c r="E85" s="504" t="str">
        <f>'3-IDENTIFICACIÓN DEL RIESGO'!G160</f>
        <v>Constitución de pagos realizados por la Agencia Nacional de Tierras, sin el cumplimiento de requisitos legales, presupuestales y contables, en beneficio de un particular.</v>
      </c>
      <c r="F85" s="505"/>
      <c r="G85" s="205" t="s">
        <v>67</v>
      </c>
      <c r="H85" s="108">
        <f t="shared" si="8"/>
        <v>1</v>
      </c>
      <c r="I85" s="157" t="s">
        <v>128</v>
      </c>
      <c r="J85" s="157" t="s">
        <v>128</v>
      </c>
      <c r="K85" s="157" t="s">
        <v>184</v>
      </c>
      <c r="L85" s="157" t="s">
        <v>184</v>
      </c>
      <c r="M85" s="157" t="s">
        <v>128</v>
      </c>
      <c r="N85" s="157" t="s">
        <v>128</v>
      </c>
      <c r="O85" s="157" t="s">
        <v>184</v>
      </c>
      <c r="P85" s="157" t="s">
        <v>128</v>
      </c>
      <c r="Q85" s="157" t="s">
        <v>128</v>
      </c>
      <c r="R85" s="157" t="s">
        <v>128</v>
      </c>
      <c r="S85" s="157" t="s">
        <v>128</v>
      </c>
      <c r="T85" s="157" t="s">
        <v>128</v>
      </c>
      <c r="U85" s="157" t="s">
        <v>128</v>
      </c>
      <c r="V85" s="157" t="s">
        <v>128</v>
      </c>
      <c r="W85" s="157" t="s">
        <v>128</v>
      </c>
      <c r="X85" s="157" t="s">
        <v>184</v>
      </c>
      <c r="Y85" s="157" t="s">
        <v>128</v>
      </c>
      <c r="Z85" s="157" t="s">
        <v>128</v>
      </c>
      <c r="AA85" s="157" t="s">
        <v>184</v>
      </c>
      <c r="AB85" s="166">
        <f t="shared" si="5"/>
        <v>14</v>
      </c>
      <c r="AC85" s="109" t="str">
        <f t="shared" si="6"/>
        <v>Catastrófico</v>
      </c>
      <c r="AD85" s="109">
        <f t="shared" si="9"/>
        <v>5</v>
      </c>
      <c r="AE85" s="110" t="str">
        <f t="shared" si="7"/>
        <v>Extremo</v>
      </c>
      <c r="AF85" s="111" t="s">
        <v>9</v>
      </c>
    </row>
    <row r="86" spans="2:32" ht="25.5" x14ac:dyDescent="0.25">
      <c r="B86" s="424"/>
      <c r="C86" s="424"/>
      <c r="D86" s="532"/>
      <c r="E86" s="504" t="str">
        <f>'3-IDENTIFICACIÓN DEL RIESGO'!G162</f>
        <v>Riesgo 2</v>
      </c>
      <c r="F86" s="505"/>
      <c r="G86" s="205"/>
      <c r="H86" s="108" t="b">
        <f t="shared" si="8"/>
        <v>0</v>
      </c>
      <c r="I86" s="157"/>
      <c r="J86" s="157"/>
      <c r="K86" s="157"/>
      <c r="L86" s="157"/>
      <c r="M86" s="157"/>
      <c r="N86" s="157"/>
      <c r="O86" s="157"/>
      <c r="P86" s="157"/>
      <c r="Q86" s="157"/>
      <c r="R86" s="157"/>
      <c r="S86" s="157"/>
      <c r="T86" s="157"/>
      <c r="U86" s="157"/>
      <c r="V86" s="157"/>
      <c r="W86" s="157"/>
      <c r="X86" s="157"/>
      <c r="Y86" s="157"/>
      <c r="Z86" s="157"/>
      <c r="AA86" s="157"/>
      <c r="AB86" s="166">
        <f t="shared" si="5"/>
        <v>0</v>
      </c>
      <c r="AC86" s="109" t="str">
        <f t="shared" si="6"/>
        <v>Moderado</v>
      </c>
      <c r="AD86" s="109">
        <f t="shared" si="9"/>
        <v>3</v>
      </c>
      <c r="AE86" s="110" t="b">
        <f t="shared" si="7"/>
        <v>0</v>
      </c>
      <c r="AF86" s="111" t="s">
        <v>9</v>
      </c>
    </row>
    <row r="87" spans="2:32" ht="25.5" x14ac:dyDescent="0.25">
      <c r="B87" s="424"/>
      <c r="C87" s="424"/>
      <c r="D87" s="532"/>
      <c r="E87" s="504" t="str">
        <f>'3-IDENTIFICACIÓN DEL RIESGO'!G164</f>
        <v>Riesgo 3</v>
      </c>
      <c r="F87" s="505"/>
      <c r="G87" s="205"/>
      <c r="H87" s="108" t="b">
        <f t="shared" si="8"/>
        <v>0</v>
      </c>
      <c r="I87" s="157"/>
      <c r="J87" s="157"/>
      <c r="K87" s="157"/>
      <c r="L87" s="157"/>
      <c r="M87" s="157"/>
      <c r="N87" s="157"/>
      <c r="O87" s="157"/>
      <c r="P87" s="157"/>
      <c r="Q87" s="157"/>
      <c r="R87" s="157"/>
      <c r="S87" s="157"/>
      <c r="T87" s="157"/>
      <c r="U87" s="157"/>
      <c r="V87" s="157"/>
      <c r="W87" s="157"/>
      <c r="X87" s="157"/>
      <c r="Y87" s="157"/>
      <c r="Z87" s="157"/>
      <c r="AA87" s="157"/>
      <c r="AB87" s="166">
        <f t="shared" ref="AB87:AB91" si="10">COUNTIF(I87:AA87,"SI")</f>
        <v>0</v>
      </c>
      <c r="AC87" s="109" t="str">
        <f t="shared" ref="AC87:AC91" si="11">IF(AB87&lt;6,"Moderado",IF(AB87&lt;12,"Mayor",IF(AB87&lt;20,"Catastrófico")))</f>
        <v>Moderado</v>
      </c>
      <c r="AD87" s="109">
        <f t="shared" si="9"/>
        <v>3</v>
      </c>
      <c r="AE87" s="110" t="b">
        <f t="shared" ref="AE87:AE91" si="12">IF(OR(AND(AC87="Moderado",G87="Rara Vez"),AND(AC87="Moderado",G87="Improbable")),"Moderado",IF(OR(AND(AC87="Mayor",G87="Improbable"),AND(AC87="Mayor",G87="Rara Vez"),AND(AC87="Moderado",G87="Probable"),AND(AC87="Moderado",G87="Posible")),"Alto",IF(OR(AND(AC87="Moderado",G87="Casi Seguro"),AND(AC87="Mayor",G87="Posible"),AND(AC87="Mayor",G87="Probable"),AND(AC87="Mayor",G87="Casi Seguro")),"Extremo",IF(AC87="Catastrófico","Extremo"))))</f>
        <v>0</v>
      </c>
      <c r="AF87" s="111" t="s">
        <v>9</v>
      </c>
    </row>
    <row r="88" spans="2:32" ht="25.5" x14ac:dyDescent="0.25">
      <c r="B88" s="424"/>
      <c r="C88" s="424"/>
      <c r="D88" s="532"/>
      <c r="E88" s="504" t="str">
        <f>'3-IDENTIFICACIÓN DEL RIESGO'!G166</f>
        <v>Riesgo 4</v>
      </c>
      <c r="F88" s="505"/>
      <c r="G88" s="205"/>
      <c r="H88" s="108" t="b">
        <f t="shared" si="8"/>
        <v>0</v>
      </c>
      <c r="I88" s="157"/>
      <c r="J88" s="157"/>
      <c r="K88" s="157"/>
      <c r="L88" s="157"/>
      <c r="M88" s="157"/>
      <c r="N88" s="157"/>
      <c r="O88" s="157"/>
      <c r="P88" s="157"/>
      <c r="Q88" s="157"/>
      <c r="R88" s="157"/>
      <c r="S88" s="157"/>
      <c r="T88" s="157"/>
      <c r="U88" s="157"/>
      <c r="V88" s="157"/>
      <c r="W88" s="157"/>
      <c r="X88" s="157"/>
      <c r="Y88" s="157"/>
      <c r="Z88" s="157"/>
      <c r="AA88" s="157"/>
      <c r="AB88" s="166">
        <f t="shared" si="10"/>
        <v>0</v>
      </c>
      <c r="AC88" s="109" t="str">
        <f t="shared" si="11"/>
        <v>Moderado</v>
      </c>
      <c r="AD88" s="109">
        <f t="shared" si="9"/>
        <v>3</v>
      </c>
      <c r="AE88" s="110" t="b">
        <f t="shared" si="12"/>
        <v>0</v>
      </c>
      <c r="AF88" s="111" t="s">
        <v>9</v>
      </c>
    </row>
    <row r="89" spans="2:32" ht="25.5" x14ac:dyDescent="0.25">
      <c r="B89" s="424"/>
      <c r="C89" s="424"/>
      <c r="D89" s="532"/>
      <c r="E89" s="504" t="str">
        <f>'3-IDENTIFICACIÓN DEL RIESGO'!G168</f>
        <v>Riesgo 5</v>
      </c>
      <c r="F89" s="505"/>
      <c r="G89" s="205"/>
      <c r="H89" s="108" t="b">
        <f t="shared" si="8"/>
        <v>0</v>
      </c>
      <c r="I89" s="157"/>
      <c r="J89" s="157"/>
      <c r="K89" s="157"/>
      <c r="L89" s="157"/>
      <c r="M89" s="157"/>
      <c r="N89" s="157"/>
      <c r="O89" s="157"/>
      <c r="P89" s="157"/>
      <c r="Q89" s="157"/>
      <c r="R89" s="157"/>
      <c r="S89" s="157"/>
      <c r="T89" s="157"/>
      <c r="U89" s="157"/>
      <c r="V89" s="157"/>
      <c r="W89" s="157"/>
      <c r="X89" s="157"/>
      <c r="Y89" s="157"/>
      <c r="Z89" s="157"/>
      <c r="AA89" s="157"/>
      <c r="AB89" s="166">
        <f t="shared" si="10"/>
        <v>0</v>
      </c>
      <c r="AC89" s="109" t="str">
        <f t="shared" si="11"/>
        <v>Moderado</v>
      </c>
      <c r="AD89" s="109">
        <f t="shared" si="9"/>
        <v>3</v>
      </c>
      <c r="AE89" s="110" t="b">
        <f t="shared" si="12"/>
        <v>0</v>
      </c>
      <c r="AF89" s="111" t="s">
        <v>9</v>
      </c>
    </row>
    <row r="90" spans="2:32" ht="50.25" customHeight="1" x14ac:dyDescent="0.25">
      <c r="B90" s="424" t="str">
        <f>'3-IDENTIFICACIÓN DEL RIESGO'!B170</f>
        <v>Seguimiento, Evaluación y Mejora</v>
      </c>
      <c r="C90" s="424"/>
      <c r="D90" s="532" t="str">
        <f>'3-IDENTIFICACIÓN DEL RIESGO'!E170</f>
        <v xml:space="preserve">1. Oficina de Control Interno.
2. Oficina de Planeación.
3. Oficina del Inspector de Gestión de Tierras.
4. Secretaría General
</v>
      </c>
      <c r="E90" s="504" t="str">
        <f>'3-IDENTIFICACIÓN DEL RIESGO'!G170</f>
        <v>Modificar, alterar u omitir información relevante en los informes emitidos por la Oficina de Control Interno a fin de beneficiar a terceros</v>
      </c>
      <c r="F90" s="505"/>
      <c r="G90" s="205" t="s">
        <v>67</v>
      </c>
      <c r="H90" s="108">
        <f t="shared" ref="H90:H94" si="13">IF(G90="Casi Seguro",5,IF(G90="Probable",4,IF(G90="Posible",3,IF(G90="Improbable",2,IF(G90="Rara Vez",1)))))</f>
        <v>1</v>
      </c>
      <c r="I90" s="157" t="s">
        <v>128</v>
      </c>
      <c r="J90" s="157" t="s">
        <v>184</v>
      </c>
      <c r="K90" s="157" t="s">
        <v>184</v>
      </c>
      <c r="L90" s="157" t="s">
        <v>184</v>
      </c>
      <c r="M90" s="157" t="s">
        <v>128</v>
      </c>
      <c r="N90" s="157" t="s">
        <v>128</v>
      </c>
      <c r="O90" s="157" t="s">
        <v>184</v>
      </c>
      <c r="P90" s="157" t="s">
        <v>128</v>
      </c>
      <c r="Q90" s="157" t="s">
        <v>128</v>
      </c>
      <c r="R90" s="157" t="s">
        <v>128</v>
      </c>
      <c r="S90" s="157" t="s">
        <v>184</v>
      </c>
      <c r="T90" s="157" t="s">
        <v>128</v>
      </c>
      <c r="U90" s="157" t="s">
        <v>128</v>
      </c>
      <c r="V90" s="157" t="s">
        <v>128</v>
      </c>
      <c r="W90" s="157" t="s">
        <v>184</v>
      </c>
      <c r="X90" s="157" t="s">
        <v>184</v>
      </c>
      <c r="Y90" s="157" t="s">
        <v>184</v>
      </c>
      <c r="Z90" s="157" t="s">
        <v>184</v>
      </c>
      <c r="AA90" s="157" t="s">
        <v>184</v>
      </c>
      <c r="AB90" s="166">
        <f t="shared" si="10"/>
        <v>9</v>
      </c>
      <c r="AC90" s="109" t="str">
        <f t="shared" si="11"/>
        <v>Mayor</v>
      </c>
      <c r="AD90" s="109">
        <f t="shared" ref="AD90:AD94" si="14">IF(AC90="Catastrófico",5,IF(AC90="Mayor",4,IF(AC90="Moderado",3)))</f>
        <v>4</v>
      </c>
      <c r="AE90" s="110" t="str">
        <f t="shared" si="12"/>
        <v>Alto</v>
      </c>
      <c r="AF90" s="111" t="s">
        <v>9</v>
      </c>
    </row>
    <row r="91" spans="2:32" ht="25.5" x14ac:dyDescent="0.25">
      <c r="B91" s="424"/>
      <c r="C91" s="424"/>
      <c r="D91" s="532"/>
      <c r="E91" s="504" t="str">
        <f>'3-IDENTIFICACIÓN DEL RIESGO'!G172</f>
        <v>Riesgo 2</v>
      </c>
      <c r="F91" s="505"/>
      <c r="G91" s="205"/>
      <c r="H91" s="108" t="b">
        <f t="shared" si="13"/>
        <v>0</v>
      </c>
      <c r="I91" s="157"/>
      <c r="J91" s="157"/>
      <c r="K91" s="157"/>
      <c r="L91" s="157"/>
      <c r="M91" s="157"/>
      <c r="N91" s="157"/>
      <c r="O91" s="157"/>
      <c r="P91" s="157"/>
      <c r="Q91" s="157"/>
      <c r="R91" s="157"/>
      <c r="S91" s="157"/>
      <c r="T91" s="157"/>
      <c r="U91" s="157"/>
      <c r="V91" s="157"/>
      <c r="W91" s="157"/>
      <c r="X91" s="157"/>
      <c r="Y91" s="157"/>
      <c r="Z91" s="157"/>
      <c r="AA91" s="157"/>
      <c r="AB91" s="166">
        <f t="shared" si="10"/>
        <v>0</v>
      </c>
      <c r="AC91" s="109" t="str">
        <f t="shared" si="11"/>
        <v>Moderado</v>
      </c>
      <c r="AD91" s="109">
        <f t="shared" si="14"/>
        <v>3</v>
      </c>
      <c r="AE91" s="110" t="b">
        <f t="shared" si="12"/>
        <v>0</v>
      </c>
      <c r="AF91" s="111" t="s">
        <v>9</v>
      </c>
    </row>
    <row r="92" spans="2:32" ht="25.5" x14ac:dyDescent="0.25">
      <c r="B92" s="424"/>
      <c r="C92" s="424"/>
      <c r="D92" s="532"/>
      <c r="E92" s="504" t="str">
        <f>'3-IDENTIFICACIÓN DEL RIESGO'!G174</f>
        <v>Riesgo 3</v>
      </c>
      <c r="F92" s="505"/>
      <c r="G92" s="205"/>
      <c r="H92" s="108" t="b">
        <f t="shared" si="13"/>
        <v>0</v>
      </c>
      <c r="I92" s="157"/>
      <c r="J92" s="157"/>
      <c r="K92" s="157"/>
      <c r="L92" s="157"/>
      <c r="M92" s="157"/>
      <c r="N92" s="157"/>
      <c r="O92" s="157"/>
      <c r="P92" s="157"/>
      <c r="Q92" s="157"/>
      <c r="R92" s="157"/>
      <c r="S92" s="157"/>
      <c r="T92" s="157"/>
      <c r="U92" s="157"/>
      <c r="V92" s="157"/>
      <c r="W92" s="157"/>
      <c r="X92" s="157"/>
      <c r="Y92" s="157"/>
      <c r="Z92" s="157"/>
      <c r="AA92" s="157"/>
      <c r="AB92" s="166">
        <f t="shared" ref="AB92:AB94" si="15">COUNTIF(I92:AA92,"SI")</f>
        <v>0</v>
      </c>
      <c r="AC92" s="109" t="str">
        <f t="shared" ref="AC92:AC94" si="16">IF(AB92&lt;6,"Moderado",IF(AB92&lt;12,"Mayor",IF(AB92&lt;20,"Catastrófico")))</f>
        <v>Moderado</v>
      </c>
      <c r="AD92" s="109">
        <f t="shared" si="14"/>
        <v>3</v>
      </c>
      <c r="AE92" s="110" t="b">
        <f t="shared" ref="AE92:AE94" si="17">IF(OR(AND(AC92="Moderado",G92="Rara Vez"),AND(AC92="Moderado",G92="Improbable")),"Moderado",IF(OR(AND(AC92="Mayor",G92="Improbable"),AND(AC92="Mayor",G92="Rara Vez"),AND(AC92="Moderado",G92="Probable"),AND(AC92="Moderado",G92="Posible")),"Alto",IF(OR(AND(AC92="Moderado",G92="Casi Seguro"),AND(AC92="Mayor",G92="Posible"),AND(AC92="Mayor",G92="Probable"),AND(AC92="Mayor",G92="Casi Seguro")),"Extremo",IF(AC92="Catastrófico","Extremo"))))</f>
        <v>0</v>
      </c>
      <c r="AF92" s="111" t="s">
        <v>9</v>
      </c>
    </row>
    <row r="93" spans="2:32" ht="25.5" x14ac:dyDescent="0.25">
      <c r="B93" s="424"/>
      <c r="C93" s="424"/>
      <c r="D93" s="532"/>
      <c r="E93" s="504" t="str">
        <f>'3-IDENTIFICACIÓN DEL RIESGO'!G176</f>
        <v>Riesgo 4</v>
      </c>
      <c r="F93" s="505"/>
      <c r="G93" s="205"/>
      <c r="H93" s="108" t="b">
        <f t="shared" si="13"/>
        <v>0</v>
      </c>
      <c r="I93" s="157"/>
      <c r="J93" s="157"/>
      <c r="K93" s="157"/>
      <c r="L93" s="157"/>
      <c r="M93" s="157"/>
      <c r="N93" s="157"/>
      <c r="O93" s="157"/>
      <c r="P93" s="157"/>
      <c r="Q93" s="157"/>
      <c r="R93" s="157"/>
      <c r="S93" s="157"/>
      <c r="T93" s="157"/>
      <c r="U93" s="157"/>
      <c r="V93" s="157"/>
      <c r="W93" s="157"/>
      <c r="X93" s="157"/>
      <c r="Y93" s="157"/>
      <c r="Z93" s="157"/>
      <c r="AA93" s="157"/>
      <c r="AB93" s="166">
        <f t="shared" si="15"/>
        <v>0</v>
      </c>
      <c r="AC93" s="109" t="str">
        <f t="shared" si="16"/>
        <v>Moderado</v>
      </c>
      <c r="AD93" s="109">
        <f t="shared" si="14"/>
        <v>3</v>
      </c>
      <c r="AE93" s="110" t="b">
        <f t="shared" si="17"/>
        <v>0</v>
      </c>
      <c r="AF93" s="111" t="s">
        <v>9</v>
      </c>
    </row>
    <row r="94" spans="2:32" ht="25.5" x14ac:dyDescent="0.25">
      <c r="B94" s="424"/>
      <c r="C94" s="424"/>
      <c r="D94" s="532"/>
      <c r="E94" s="504" t="str">
        <f>'3-IDENTIFICACIÓN DEL RIESGO'!G178</f>
        <v>Riesgo 5</v>
      </c>
      <c r="F94" s="505"/>
      <c r="G94" s="205"/>
      <c r="H94" s="108" t="b">
        <f t="shared" si="13"/>
        <v>0</v>
      </c>
      <c r="I94" s="157"/>
      <c r="J94" s="157"/>
      <c r="K94" s="157"/>
      <c r="L94" s="157"/>
      <c r="M94" s="157"/>
      <c r="N94" s="157"/>
      <c r="O94" s="157"/>
      <c r="P94" s="157"/>
      <c r="Q94" s="157"/>
      <c r="R94" s="157"/>
      <c r="S94" s="157"/>
      <c r="T94" s="157"/>
      <c r="U94" s="157"/>
      <c r="V94" s="157"/>
      <c r="W94" s="157"/>
      <c r="X94" s="157"/>
      <c r="Y94" s="157"/>
      <c r="Z94" s="157"/>
      <c r="AA94" s="157"/>
      <c r="AB94" s="166">
        <f t="shared" si="15"/>
        <v>0</v>
      </c>
      <c r="AC94" s="109" t="str">
        <f t="shared" si="16"/>
        <v>Moderado</v>
      </c>
      <c r="AD94" s="109">
        <f t="shared" si="14"/>
        <v>3</v>
      </c>
      <c r="AE94" s="110" t="b">
        <f t="shared" si="17"/>
        <v>0</v>
      </c>
      <c r="AF94" s="111" t="s">
        <v>9</v>
      </c>
    </row>
    <row r="95" spans="2:32" ht="44.25" customHeight="1" x14ac:dyDescent="0.3">
      <c r="B95" s="6"/>
      <c r="C95" s="82"/>
      <c r="D95" s="82"/>
      <c r="E95" s="82"/>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
      <c r="AF95" s="8"/>
    </row>
    <row r="96" spans="2:32" ht="27" customHeight="1" x14ac:dyDescent="0.25">
      <c r="B96" s="6"/>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8"/>
    </row>
    <row r="97" spans="2:32" ht="15.75" thickBot="1" x14ac:dyDescent="0.3">
      <c r="B97" s="87"/>
      <c r="C97" s="88"/>
      <c r="D97" s="88"/>
      <c r="E97" s="88"/>
      <c r="F97" s="88"/>
      <c r="G97" s="88"/>
      <c r="H97" s="88"/>
      <c r="I97" s="88"/>
      <c r="J97" s="88"/>
      <c r="K97" s="88"/>
      <c r="L97" s="88"/>
      <c r="M97" s="88"/>
      <c r="N97" s="88"/>
      <c r="O97" s="88"/>
      <c r="P97" s="88"/>
      <c r="Q97" s="88"/>
      <c r="R97" s="88"/>
      <c r="S97" s="88"/>
      <c r="T97" s="88"/>
      <c r="U97" s="88"/>
      <c r="V97" s="88"/>
      <c r="W97" s="88"/>
      <c r="X97" s="88"/>
      <c r="Y97" s="88"/>
      <c r="Z97" s="88"/>
      <c r="AA97" s="88"/>
      <c r="AB97" s="88"/>
      <c r="AC97" s="88"/>
      <c r="AD97" s="88"/>
      <c r="AE97" s="88"/>
      <c r="AF97" s="89"/>
    </row>
  </sheetData>
  <sheetProtection algorithmName="SHA-512" hashValue="lXhJQDPxZ0bBrXzcQ9fwc1zriEAkiwkBC/5Jb3G2j+TP7SnI6DlhQAvO7pV2/qTYXW41SquyswqnxjsTLTig1g==" saltValue="MHxAXXLl/ESg5P6udu3Lzw==" spinCount="100000" sheet="1" objects="1" scenarios="1" formatCells="0" formatColumns="0" formatRows="0"/>
  <mergeCells count="139">
    <mergeCell ref="B90:C94"/>
    <mergeCell ref="D90:D94"/>
    <mergeCell ref="E90:F90"/>
    <mergeCell ref="E91:F91"/>
    <mergeCell ref="E92:F92"/>
    <mergeCell ref="E93:F93"/>
    <mergeCell ref="E94:F94"/>
    <mergeCell ref="G2:AD2"/>
    <mergeCell ref="G3:AD3"/>
    <mergeCell ref="G4:AD4"/>
    <mergeCell ref="G5:AD5"/>
    <mergeCell ref="AD9:AD10"/>
    <mergeCell ref="B50:C54"/>
    <mergeCell ref="D50:D54"/>
    <mergeCell ref="E50:F50"/>
    <mergeCell ref="E51:F51"/>
    <mergeCell ref="E52:F52"/>
    <mergeCell ref="E53:F53"/>
    <mergeCell ref="E19:F19"/>
    <mergeCell ref="E22:F22"/>
    <mergeCell ref="E23:F23"/>
    <mergeCell ref="E24:F24"/>
    <mergeCell ref="E25:F25"/>
    <mergeCell ref="E54:F54"/>
    <mergeCell ref="E36:F36"/>
    <mergeCell ref="E35:F35"/>
    <mergeCell ref="B31:C35"/>
    <mergeCell ref="D31:D35"/>
    <mergeCell ref="E31:F31"/>
    <mergeCell ref="E34:F34"/>
    <mergeCell ref="E32:F32"/>
    <mergeCell ref="B55:C59"/>
    <mergeCell ref="D55:D59"/>
    <mergeCell ref="E55:F55"/>
    <mergeCell ref="E56:F56"/>
    <mergeCell ref="E57:F57"/>
    <mergeCell ref="E58:F58"/>
    <mergeCell ref="E59:F59"/>
    <mergeCell ref="E44:F44"/>
    <mergeCell ref="E42:F42"/>
    <mergeCell ref="E73:F73"/>
    <mergeCell ref="E76:F76"/>
    <mergeCell ref="E77:F77"/>
    <mergeCell ref="E78:F78"/>
    <mergeCell ref="E69:F69"/>
    <mergeCell ref="E66:F66"/>
    <mergeCell ref="E74:F74"/>
    <mergeCell ref="E71:F71"/>
    <mergeCell ref="B70:C74"/>
    <mergeCell ref="D70:D74"/>
    <mergeCell ref="B65:C69"/>
    <mergeCell ref="D65:D69"/>
    <mergeCell ref="E65:F65"/>
    <mergeCell ref="E67:F67"/>
    <mergeCell ref="E68:F68"/>
    <mergeCell ref="E85:F85"/>
    <mergeCell ref="E84:F84"/>
    <mergeCell ref="B80:C84"/>
    <mergeCell ref="D80:D84"/>
    <mergeCell ref="E80:F80"/>
    <mergeCell ref="E49:F49"/>
    <mergeCell ref="B41:C49"/>
    <mergeCell ref="D41:D49"/>
    <mergeCell ref="E41:F41"/>
    <mergeCell ref="E43:F43"/>
    <mergeCell ref="E45:F45"/>
    <mergeCell ref="E46:F46"/>
    <mergeCell ref="E48:F48"/>
    <mergeCell ref="E47:F47"/>
    <mergeCell ref="E81:F81"/>
    <mergeCell ref="E82:F82"/>
    <mergeCell ref="E83:F83"/>
    <mergeCell ref="B85:C89"/>
    <mergeCell ref="D85:D89"/>
    <mergeCell ref="E86:F86"/>
    <mergeCell ref="E87:F87"/>
    <mergeCell ref="E61:F61"/>
    <mergeCell ref="E62:F62"/>
    <mergeCell ref="E63:F63"/>
    <mergeCell ref="E79:F79"/>
    <mergeCell ref="E33:F33"/>
    <mergeCell ref="B36:C40"/>
    <mergeCell ref="D36:D40"/>
    <mergeCell ref="E37:F37"/>
    <mergeCell ref="E38:F38"/>
    <mergeCell ref="E39:F39"/>
    <mergeCell ref="E40:F40"/>
    <mergeCell ref="E27:F27"/>
    <mergeCell ref="B26:C30"/>
    <mergeCell ref="D26:D30"/>
    <mergeCell ref="E26:F26"/>
    <mergeCell ref="E30:F30"/>
    <mergeCell ref="E28:F28"/>
    <mergeCell ref="E29:F29"/>
    <mergeCell ref="E72:F72"/>
    <mergeCell ref="B60:C64"/>
    <mergeCell ref="D60:D64"/>
    <mergeCell ref="E64:F64"/>
    <mergeCell ref="E60:F60"/>
    <mergeCell ref="B75:C79"/>
    <mergeCell ref="D75:D79"/>
    <mergeCell ref="E75:F75"/>
    <mergeCell ref="E70:F70"/>
    <mergeCell ref="E16:F16"/>
    <mergeCell ref="B21:C25"/>
    <mergeCell ref="D21:D25"/>
    <mergeCell ref="B11:C15"/>
    <mergeCell ref="D11:D15"/>
    <mergeCell ref="E12:F12"/>
    <mergeCell ref="E13:F13"/>
    <mergeCell ref="E14:F14"/>
    <mergeCell ref="E15:F15"/>
    <mergeCell ref="E17:F17"/>
    <mergeCell ref="E18:F18"/>
    <mergeCell ref="E11:F11"/>
    <mergeCell ref="E88:F88"/>
    <mergeCell ref="E89:F89"/>
    <mergeCell ref="H9:H10"/>
    <mergeCell ref="B6:AF6"/>
    <mergeCell ref="B2:D5"/>
    <mergeCell ref="E2:F2"/>
    <mergeCell ref="E3:F3"/>
    <mergeCell ref="E4:F4"/>
    <mergeCell ref="AE4:AE5"/>
    <mergeCell ref="AF4:AF5"/>
    <mergeCell ref="E5:F5"/>
    <mergeCell ref="B7:AF7"/>
    <mergeCell ref="B8:AF8"/>
    <mergeCell ref="B9:C10"/>
    <mergeCell ref="D9:D10"/>
    <mergeCell ref="E9:F10"/>
    <mergeCell ref="AF9:AF10"/>
    <mergeCell ref="I9:AC9"/>
    <mergeCell ref="AE9:AE10"/>
    <mergeCell ref="G9:G10"/>
    <mergeCell ref="E21:F21"/>
    <mergeCell ref="E20:F20"/>
    <mergeCell ref="B16:C20"/>
    <mergeCell ref="D16:D20"/>
  </mergeCells>
  <conditionalFormatting sqref="AE11:AE89">
    <cfRule type="containsText" dxfId="23" priority="4" operator="containsText" text="Moderado">
      <formula>NOT(ISERROR(SEARCH("Moderado",AE11)))</formula>
    </cfRule>
    <cfRule type="containsText" dxfId="22" priority="5" operator="containsText" text="Alto">
      <formula>NOT(ISERROR(SEARCH("Alto",AE11)))</formula>
    </cfRule>
    <cfRule type="containsText" dxfId="21" priority="6" operator="containsText" text="Extremo">
      <formula>NOT(ISERROR(SEARCH("Extremo",AE11)))</formula>
    </cfRule>
  </conditionalFormatting>
  <conditionalFormatting sqref="AE90:AE94">
    <cfRule type="containsText" dxfId="20" priority="1" operator="containsText" text="Moderado">
      <formula>NOT(ISERROR(SEARCH("Moderado",AE90)))</formula>
    </cfRule>
    <cfRule type="containsText" dxfId="19" priority="2" operator="containsText" text="Alto">
      <formula>NOT(ISERROR(SEARCH("Alto",AE90)))</formula>
    </cfRule>
    <cfRule type="containsText" dxfId="18" priority="3" operator="containsText" text="Extremo">
      <formula>NOT(ISERROR(SEARCH("Extremo",AE90)))</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'0 - CALOR'!$D$10:$D$14</xm:f>
          </x14:formula1>
          <xm:sqref>G11:G94</xm:sqref>
        </x14:dataValidation>
        <x14:dataValidation type="list" allowBlank="1" showInputMessage="1" showErrorMessage="1">
          <x14:formula1>
            <xm:f>'0 - CALOR'!$O$42:$P$42</xm:f>
          </x14:formula1>
          <xm:sqref>I11:AA94</xm:sqref>
        </x14:dataValidation>
        <x14:dataValidation type="list" allowBlank="1" showInputMessage="1" showErrorMessage="1">
          <x14:formula1>
            <xm:f>'0 - CALOR'!$C$52:$C$55</xm:f>
          </x14:formula1>
          <xm:sqref>AF11:AF94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S183"/>
  <sheetViews>
    <sheetView topLeftCell="B2" zoomScale="50" zoomScaleNormal="50" workbookViewId="0">
      <pane xSplit="4" ySplit="10" topLeftCell="F12" activePane="bottomRight" state="frozen"/>
      <selection activeCell="B2" sqref="B2"/>
      <selection pane="topRight" activeCell="F2" sqref="F2"/>
      <selection pane="bottomLeft" activeCell="B12" sqref="B12"/>
      <selection pane="bottomRight" activeCell="B8" sqref="B8:AC8"/>
    </sheetView>
  </sheetViews>
  <sheetFormatPr baseColWidth="10" defaultRowHeight="15" x14ac:dyDescent="0.25"/>
  <cols>
    <col min="1" max="1" width="2.140625" style="4" customWidth="1"/>
    <col min="2" max="2" width="33.28515625" style="4" customWidth="1"/>
    <col min="3" max="3" width="32.85546875" style="4" customWidth="1"/>
    <col min="4" max="4" width="19.7109375" style="4" customWidth="1"/>
    <col min="5" max="5" width="31.140625" style="4" customWidth="1"/>
    <col min="6" max="6" width="29.7109375" style="4" customWidth="1"/>
    <col min="7" max="7" width="27.140625" style="4" customWidth="1"/>
    <col min="8" max="8" width="47.28515625" style="4" customWidth="1"/>
    <col min="9" max="9" width="52.85546875" style="4" customWidth="1"/>
    <col min="10" max="10" width="49.7109375" style="4" customWidth="1"/>
    <col min="11" max="11" width="42.140625" style="4" customWidth="1"/>
    <col min="12" max="12" width="66.140625" style="4" customWidth="1"/>
    <col min="13" max="13" width="15.5703125" style="4" customWidth="1"/>
    <col min="14" max="14" width="14.28515625" style="4" customWidth="1"/>
    <col min="15" max="15" width="17.5703125" style="4" customWidth="1"/>
    <col min="16" max="22" width="15.140625" style="4" customWidth="1"/>
    <col min="23" max="23" width="25.140625" style="4" customWidth="1"/>
    <col min="24" max="24" width="12.85546875" style="4" customWidth="1"/>
    <col min="25" max="25" width="19.7109375" style="4" customWidth="1"/>
    <col min="26" max="26" width="11.85546875" style="4" customWidth="1"/>
    <col min="27" max="27" width="17.5703125" style="4" customWidth="1"/>
    <col min="28" max="28" width="23.42578125" style="4" customWidth="1"/>
    <col min="29" max="29" width="66" style="4" customWidth="1"/>
    <col min="30" max="30" width="29.28515625" style="4" customWidth="1"/>
    <col min="31" max="32" width="28.140625" style="4" customWidth="1"/>
    <col min="33" max="33" width="20.42578125" style="112" customWidth="1"/>
    <col min="34" max="34" width="45.5703125" style="112" customWidth="1"/>
    <col min="35" max="35" width="30.140625" style="4" customWidth="1"/>
    <col min="36" max="36" width="28.140625" style="4" hidden="1" customWidth="1"/>
    <col min="37" max="37" width="30.140625" style="4" hidden="1" customWidth="1"/>
    <col min="38" max="39" width="30.140625" style="4" customWidth="1"/>
    <col min="40" max="40" width="28.7109375" style="4" hidden="1" customWidth="1"/>
    <col min="41" max="41" width="30.140625" style="4" hidden="1" customWidth="1"/>
    <col min="42" max="42" width="30.140625" style="4" customWidth="1"/>
    <col min="43" max="43" width="18.28515625" style="4" customWidth="1"/>
    <col min="44" max="44" width="16.5703125" style="4" customWidth="1"/>
    <col min="45" max="45" width="36.7109375" style="4" customWidth="1"/>
    <col min="46" max="46" width="16.42578125" style="4" customWidth="1"/>
    <col min="47" max="16384" width="11.42578125" style="4"/>
  </cols>
  <sheetData>
    <row r="1" spans="2:45" ht="6" customHeight="1" thickBot="1" x14ac:dyDescent="0.3"/>
    <row r="2" spans="2:45" s="5" customFormat="1" ht="39" customHeight="1" thickTop="1" x14ac:dyDescent="0.25">
      <c r="B2" s="601"/>
      <c r="C2" s="602"/>
      <c r="D2" s="355" t="s">
        <v>71</v>
      </c>
      <c r="E2" s="355"/>
      <c r="F2" s="356" t="s">
        <v>78</v>
      </c>
      <c r="G2" s="356"/>
      <c r="H2" s="356"/>
      <c r="I2" s="356"/>
      <c r="J2" s="356"/>
      <c r="K2" s="356"/>
      <c r="L2" s="356"/>
      <c r="M2" s="356"/>
      <c r="N2" s="356"/>
      <c r="O2" s="356"/>
      <c r="P2" s="356"/>
      <c r="Q2" s="356"/>
      <c r="R2" s="356"/>
      <c r="S2" s="356"/>
      <c r="T2" s="356"/>
      <c r="U2" s="356"/>
      <c r="V2" s="356"/>
      <c r="W2" s="356"/>
      <c r="X2" s="356"/>
      <c r="Y2" s="356"/>
      <c r="Z2" s="356"/>
      <c r="AA2" s="356"/>
      <c r="AB2" s="356"/>
      <c r="AC2" s="356"/>
      <c r="AD2" s="356"/>
      <c r="AE2" s="356"/>
      <c r="AF2" s="356"/>
      <c r="AG2" s="356"/>
      <c r="AH2" s="356"/>
      <c r="AI2" s="356"/>
      <c r="AJ2" s="356"/>
      <c r="AK2" s="356"/>
      <c r="AL2" s="356"/>
      <c r="AM2" s="356"/>
      <c r="AN2" s="356"/>
      <c r="AO2" s="356"/>
      <c r="AP2" s="356"/>
      <c r="AQ2" s="355" t="s">
        <v>72</v>
      </c>
      <c r="AR2" s="355"/>
      <c r="AS2" s="160"/>
    </row>
    <row r="3" spans="2:45" s="5" customFormat="1" ht="27.75" customHeight="1" x14ac:dyDescent="0.25">
      <c r="B3" s="603"/>
      <c r="C3" s="477"/>
      <c r="D3" s="298" t="s">
        <v>73</v>
      </c>
      <c r="E3" s="298"/>
      <c r="F3" s="302" t="s">
        <v>74</v>
      </c>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N3" s="302"/>
      <c r="AO3" s="302"/>
      <c r="AP3" s="302"/>
      <c r="AQ3" s="298" t="s">
        <v>75</v>
      </c>
      <c r="AR3" s="298"/>
      <c r="AS3" s="161"/>
    </row>
    <row r="4" spans="2:45" s="5" customFormat="1" ht="27.75" customHeight="1" x14ac:dyDescent="0.25">
      <c r="B4" s="603"/>
      <c r="C4" s="477"/>
      <c r="D4" s="298" t="s">
        <v>76</v>
      </c>
      <c r="E4" s="298"/>
      <c r="F4" s="302" t="s">
        <v>79</v>
      </c>
      <c r="G4" s="302"/>
      <c r="H4" s="302"/>
      <c r="I4" s="302"/>
      <c r="J4" s="302"/>
      <c r="K4" s="302"/>
      <c r="L4" s="302"/>
      <c r="M4" s="302"/>
      <c r="N4" s="302"/>
      <c r="O4" s="302"/>
      <c r="P4" s="302"/>
      <c r="Q4" s="302"/>
      <c r="R4" s="302"/>
      <c r="S4" s="302"/>
      <c r="T4" s="302"/>
      <c r="U4" s="302"/>
      <c r="V4" s="302"/>
      <c r="W4" s="302"/>
      <c r="X4" s="302"/>
      <c r="Y4" s="302"/>
      <c r="Z4" s="302"/>
      <c r="AA4" s="302"/>
      <c r="AB4" s="302"/>
      <c r="AC4" s="302"/>
      <c r="AD4" s="302"/>
      <c r="AE4" s="302"/>
      <c r="AF4" s="302"/>
      <c r="AG4" s="302"/>
      <c r="AH4" s="302"/>
      <c r="AI4" s="302"/>
      <c r="AJ4" s="302"/>
      <c r="AK4" s="302"/>
      <c r="AL4" s="302"/>
      <c r="AM4" s="302"/>
      <c r="AN4" s="302"/>
      <c r="AO4" s="302"/>
      <c r="AP4" s="302"/>
      <c r="AQ4" s="314" t="s">
        <v>77</v>
      </c>
      <c r="AR4" s="315"/>
      <c r="AS4" s="361"/>
    </row>
    <row r="5" spans="2:45" s="5" customFormat="1" ht="42" customHeight="1" thickBot="1" x14ac:dyDescent="0.3">
      <c r="B5" s="603"/>
      <c r="C5" s="477"/>
      <c r="D5" s="299" t="s">
        <v>80</v>
      </c>
      <c r="E5" s="299"/>
      <c r="F5" s="303" t="s">
        <v>81</v>
      </c>
      <c r="G5" s="303"/>
      <c r="H5" s="303"/>
      <c r="I5" s="303"/>
      <c r="J5" s="303"/>
      <c r="K5" s="303"/>
      <c r="L5" s="303"/>
      <c r="M5" s="303"/>
      <c r="N5" s="303"/>
      <c r="O5" s="303"/>
      <c r="P5" s="303"/>
      <c r="Q5" s="303"/>
      <c r="R5" s="303"/>
      <c r="S5" s="303"/>
      <c r="T5" s="303"/>
      <c r="U5" s="303"/>
      <c r="V5" s="303"/>
      <c r="W5" s="303"/>
      <c r="X5" s="303"/>
      <c r="Y5" s="303"/>
      <c r="Z5" s="303"/>
      <c r="AA5" s="303"/>
      <c r="AB5" s="303"/>
      <c r="AC5" s="303"/>
      <c r="AD5" s="303"/>
      <c r="AE5" s="303"/>
      <c r="AF5" s="303"/>
      <c r="AG5" s="303"/>
      <c r="AH5" s="303"/>
      <c r="AI5" s="303"/>
      <c r="AJ5" s="303"/>
      <c r="AK5" s="303"/>
      <c r="AL5" s="303"/>
      <c r="AM5" s="303"/>
      <c r="AN5" s="303"/>
      <c r="AO5" s="303"/>
      <c r="AP5" s="303"/>
      <c r="AQ5" s="316"/>
      <c r="AR5" s="317"/>
      <c r="AS5" s="362"/>
    </row>
    <row r="6" spans="2:45" ht="23.25" customHeight="1" thickBot="1" x14ac:dyDescent="0.3">
      <c r="B6" s="294" t="s">
        <v>155</v>
      </c>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295"/>
      <c r="AL6" s="295"/>
      <c r="AM6" s="295"/>
      <c r="AN6" s="295"/>
      <c r="AO6" s="295"/>
      <c r="AP6" s="295"/>
      <c r="AQ6" s="295"/>
      <c r="AR6" s="295"/>
      <c r="AS6" s="296"/>
    </row>
    <row r="7" spans="2:45" ht="23.25" customHeight="1" thickBot="1" x14ac:dyDescent="0.3">
      <c r="B7" s="599" t="s">
        <v>1139</v>
      </c>
      <c r="C7" s="461"/>
      <c r="D7" s="461"/>
      <c r="E7" s="461"/>
      <c r="F7" s="461"/>
      <c r="G7" s="461"/>
      <c r="H7" s="461"/>
      <c r="I7" s="461"/>
      <c r="J7" s="461"/>
      <c r="K7" s="461"/>
      <c r="L7" s="461"/>
      <c r="M7" s="461"/>
      <c r="N7" s="461"/>
      <c r="O7" s="461"/>
      <c r="P7" s="461"/>
      <c r="Q7" s="461"/>
      <c r="R7" s="461"/>
      <c r="S7" s="461"/>
      <c r="T7" s="461"/>
      <c r="U7" s="461"/>
      <c r="V7" s="461"/>
      <c r="W7" s="461"/>
      <c r="X7" s="461"/>
      <c r="Y7" s="461"/>
      <c r="Z7" s="461"/>
      <c r="AA7" s="461"/>
      <c r="AB7" s="461"/>
      <c r="AC7" s="461"/>
      <c r="AD7" s="461"/>
      <c r="AE7" s="461"/>
      <c r="AF7" s="461"/>
      <c r="AG7" s="461"/>
      <c r="AH7" s="461"/>
      <c r="AI7" s="461"/>
      <c r="AJ7" s="461"/>
      <c r="AK7" s="461"/>
      <c r="AL7" s="461"/>
      <c r="AM7" s="461"/>
      <c r="AN7" s="461"/>
      <c r="AO7" s="461"/>
      <c r="AP7" s="461"/>
      <c r="AQ7" s="461"/>
      <c r="AR7" s="461"/>
      <c r="AS7" s="600"/>
    </row>
    <row r="8" spans="2:45" ht="27.75" customHeight="1" thickBot="1" x14ac:dyDescent="0.3">
      <c r="B8" s="609" t="s">
        <v>157</v>
      </c>
      <c r="C8" s="610"/>
      <c r="D8" s="610"/>
      <c r="E8" s="610"/>
      <c r="F8" s="610"/>
      <c r="G8" s="610"/>
      <c r="H8" s="610"/>
      <c r="I8" s="610"/>
      <c r="J8" s="610"/>
      <c r="K8" s="610"/>
      <c r="L8" s="610"/>
      <c r="M8" s="610"/>
      <c r="N8" s="610"/>
      <c r="O8" s="610"/>
      <c r="P8" s="610"/>
      <c r="Q8" s="610"/>
      <c r="R8" s="610"/>
      <c r="S8" s="610"/>
      <c r="T8" s="610"/>
      <c r="U8" s="610"/>
      <c r="V8" s="610"/>
      <c r="W8" s="610"/>
      <c r="X8" s="610"/>
      <c r="Y8" s="610"/>
      <c r="Z8" s="610"/>
      <c r="AA8" s="610"/>
      <c r="AB8" s="610"/>
      <c r="AC8" s="611"/>
      <c r="AD8" s="612" t="s">
        <v>410</v>
      </c>
      <c r="AE8" s="610"/>
      <c r="AF8" s="610"/>
      <c r="AG8" s="610"/>
      <c r="AH8" s="610"/>
      <c r="AI8" s="610"/>
      <c r="AJ8" s="610"/>
      <c r="AK8" s="610"/>
      <c r="AL8" s="610"/>
      <c r="AM8" s="610"/>
      <c r="AN8" s="610"/>
      <c r="AO8" s="610"/>
      <c r="AP8" s="610"/>
      <c r="AQ8" s="610"/>
      <c r="AR8" s="610"/>
      <c r="AS8" s="613"/>
    </row>
    <row r="9" spans="2:45" ht="45" customHeight="1" thickTop="1" thickBot="1" x14ac:dyDescent="0.3">
      <c r="B9" s="558" t="s">
        <v>80</v>
      </c>
      <c r="C9" s="561" t="s">
        <v>127</v>
      </c>
      <c r="D9" s="564" t="s">
        <v>126</v>
      </c>
      <c r="E9" s="565"/>
      <c r="F9" s="582" t="s">
        <v>156</v>
      </c>
      <c r="G9" s="583"/>
      <c r="H9" s="583"/>
      <c r="I9" s="583"/>
      <c r="J9" s="583"/>
      <c r="K9" s="583"/>
      <c r="L9" s="584"/>
      <c r="M9" s="604" t="s">
        <v>180</v>
      </c>
      <c r="N9" s="605"/>
      <c r="O9" s="605"/>
      <c r="P9" s="605"/>
      <c r="Q9" s="605"/>
      <c r="R9" s="605"/>
      <c r="S9" s="605"/>
      <c r="T9" s="605"/>
      <c r="U9" s="605"/>
      <c r="V9" s="605"/>
      <c r="W9" s="605"/>
      <c r="X9" s="605"/>
      <c r="Y9" s="605"/>
      <c r="Z9" s="605"/>
      <c r="AA9" s="605"/>
      <c r="AB9" s="606"/>
      <c r="AC9" s="113" t="s">
        <v>194</v>
      </c>
      <c r="AD9" s="593" t="s">
        <v>257</v>
      </c>
      <c r="AE9" s="594"/>
      <c r="AF9" s="547" t="s">
        <v>365</v>
      </c>
      <c r="AG9" s="593" t="s">
        <v>87</v>
      </c>
      <c r="AH9" s="597"/>
      <c r="AI9" s="576" t="s">
        <v>88</v>
      </c>
      <c r="AJ9" s="540" t="s">
        <v>366</v>
      </c>
      <c r="AK9" s="540" t="s">
        <v>370</v>
      </c>
      <c r="AL9" s="579" t="s">
        <v>287</v>
      </c>
      <c r="AM9" s="579" t="s">
        <v>89</v>
      </c>
      <c r="AN9" s="540" t="s">
        <v>366</v>
      </c>
      <c r="AO9" s="540" t="s">
        <v>369</v>
      </c>
      <c r="AP9" s="579" t="s">
        <v>288</v>
      </c>
      <c r="AQ9" s="579" t="s">
        <v>286</v>
      </c>
      <c r="AR9" s="579"/>
      <c r="AS9" s="552" t="s">
        <v>154</v>
      </c>
    </row>
    <row r="10" spans="2:45" ht="77.25" customHeight="1" thickBot="1" x14ac:dyDescent="0.3">
      <c r="B10" s="559"/>
      <c r="C10" s="562"/>
      <c r="D10" s="566"/>
      <c r="E10" s="567"/>
      <c r="F10" s="570" t="s">
        <v>158</v>
      </c>
      <c r="G10" s="572" t="s">
        <v>159</v>
      </c>
      <c r="H10" s="572" t="s">
        <v>160</v>
      </c>
      <c r="I10" s="574" t="s">
        <v>161</v>
      </c>
      <c r="J10" s="574" t="s">
        <v>162</v>
      </c>
      <c r="K10" s="572" t="s">
        <v>163</v>
      </c>
      <c r="L10" s="585" t="s">
        <v>164</v>
      </c>
      <c r="M10" s="614" t="s">
        <v>169</v>
      </c>
      <c r="N10" s="615"/>
      <c r="O10" s="616" t="s">
        <v>170</v>
      </c>
      <c r="P10" s="615"/>
      <c r="Q10" s="616" t="s">
        <v>171</v>
      </c>
      <c r="R10" s="615"/>
      <c r="S10" s="616" t="s">
        <v>172</v>
      </c>
      <c r="T10" s="617"/>
      <c r="U10" s="616" t="s">
        <v>174</v>
      </c>
      <c r="V10" s="617"/>
      <c r="W10" s="616" t="s">
        <v>176</v>
      </c>
      <c r="X10" s="617"/>
      <c r="Y10" s="616" t="s">
        <v>178</v>
      </c>
      <c r="Z10" s="617"/>
      <c r="AA10" s="572" t="s">
        <v>182</v>
      </c>
      <c r="AB10" s="585" t="s">
        <v>181</v>
      </c>
      <c r="AC10" s="607" t="s">
        <v>195</v>
      </c>
      <c r="AD10" s="595"/>
      <c r="AE10" s="596"/>
      <c r="AF10" s="548"/>
      <c r="AG10" s="595"/>
      <c r="AH10" s="598"/>
      <c r="AI10" s="577"/>
      <c r="AJ10" s="541"/>
      <c r="AK10" s="541"/>
      <c r="AL10" s="580"/>
      <c r="AM10" s="580"/>
      <c r="AN10" s="541"/>
      <c r="AO10" s="541"/>
      <c r="AP10" s="580"/>
      <c r="AQ10" s="580"/>
      <c r="AR10" s="580"/>
      <c r="AS10" s="553"/>
    </row>
    <row r="11" spans="2:45" ht="38.25" customHeight="1" thickBot="1" x14ac:dyDescent="0.3">
      <c r="B11" s="560"/>
      <c r="C11" s="563"/>
      <c r="D11" s="568"/>
      <c r="E11" s="569"/>
      <c r="F11" s="571"/>
      <c r="G11" s="573"/>
      <c r="H11" s="573"/>
      <c r="I11" s="575"/>
      <c r="J11" s="575"/>
      <c r="K11" s="573"/>
      <c r="L11" s="586"/>
      <c r="M11" s="114" t="s">
        <v>165</v>
      </c>
      <c r="N11" s="115" t="s">
        <v>166</v>
      </c>
      <c r="O11" s="115" t="s">
        <v>167</v>
      </c>
      <c r="P11" s="115" t="s">
        <v>166</v>
      </c>
      <c r="Q11" s="115" t="s">
        <v>168</v>
      </c>
      <c r="R11" s="115" t="s">
        <v>166</v>
      </c>
      <c r="S11" s="115" t="s">
        <v>173</v>
      </c>
      <c r="T11" s="115" t="s">
        <v>166</v>
      </c>
      <c r="U11" s="115" t="s">
        <v>175</v>
      </c>
      <c r="V11" s="115" t="s">
        <v>166</v>
      </c>
      <c r="W11" s="115" t="s">
        <v>177</v>
      </c>
      <c r="X11" s="115" t="s">
        <v>166</v>
      </c>
      <c r="Y11" s="115" t="s">
        <v>179</v>
      </c>
      <c r="Z11" s="115" t="s">
        <v>166</v>
      </c>
      <c r="AA11" s="573"/>
      <c r="AB11" s="621"/>
      <c r="AC11" s="608"/>
      <c r="AD11" s="116" t="s">
        <v>258</v>
      </c>
      <c r="AE11" s="117" t="s">
        <v>259</v>
      </c>
      <c r="AF11" s="549"/>
      <c r="AG11" s="116" t="s">
        <v>259</v>
      </c>
      <c r="AH11" s="118" t="s">
        <v>258</v>
      </c>
      <c r="AI11" s="578"/>
      <c r="AJ11" s="541"/>
      <c r="AK11" s="541"/>
      <c r="AL11" s="581"/>
      <c r="AM11" s="581"/>
      <c r="AN11" s="541"/>
      <c r="AO11" s="541"/>
      <c r="AP11" s="581"/>
      <c r="AQ11" s="581"/>
      <c r="AR11" s="581"/>
      <c r="AS11" s="554"/>
    </row>
    <row r="12" spans="2:45" ht="129" customHeight="1" x14ac:dyDescent="0.25">
      <c r="B12" s="587" t="str">
        <f>'3-IDENTIFICACIÓN DEL RIESGO'!B12</f>
        <v>Direccionamiento Estratégico</v>
      </c>
      <c r="C12" s="590" t="str">
        <f>'3-IDENTIFICACIÓN DEL RIESGO'!E12</f>
        <v>1. Oficina del Planeación.
2. Dirección General.</v>
      </c>
      <c r="D12" s="557" t="str">
        <f>'3-IDENTIFICACIÓN DEL RIESGO'!G12</f>
        <v>Posibilidad de beneficiar a grupos de interés contrarios a los objetivos de la Reforma Rural Integral y del Ordenamiento Social de la Propiedad Rural con la definición de lineamientos estratégicos</v>
      </c>
      <c r="E12" s="557"/>
      <c r="F12" s="192" t="s">
        <v>425</v>
      </c>
      <c r="G12" s="193" t="s">
        <v>426</v>
      </c>
      <c r="H12" s="194" t="s">
        <v>427</v>
      </c>
      <c r="I12" s="194" t="s">
        <v>428</v>
      </c>
      <c r="J12" s="194" t="s">
        <v>429</v>
      </c>
      <c r="K12" s="194" t="s">
        <v>1091</v>
      </c>
      <c r="L12" s="195" t="s">
        <v>430</v>
      </c>
      <c r="M12" s="196" t="s">
        <v>185</v>
      </c>
      <c r="N12" s="168">
        <f>IF(M12="Asignado",15,IF(M12="NO asignado",0))</f>
        <v>15</v>
      </c>
      <c r="O12" s="158" t="s">
        <v>186</v>
      </c>
      <c r="P12" s="168">
        <f>IF(O12="Adecuado",15,IF(O12="Inadecuado",0))</f>
        <v>15</v>
      </c>
      <c r="Q12" s="158" t="s">
        <v>187</v>
      </c>
      <c r="R12" s="168">
        <f>IF(Q12="Oportuna",15,IF(Q12="Inoportuna",0))</f>
        <v>15</v>
      </c>
      <c r="S12" s="158" t="s">
        <v>61</v>
      </c>
      <c r="T12" s="168">
        <f>IF(S12="Prevenir",15,IF(S12="Detectar",10,IF(S12="No es un control",0)))</f>
        <v>15</v>
      </c>
      <c r="U12" s="158" t="s">
        <v>188</v>
      </c>
      <c r="V12" s="168">
        <f>IF(U12="Confiable",15,IF(U12="No confiable",0))</f>
        <v>15</v>
      </c>
      <c r="W12" s="158" t="s">
        <v>189</v>
      </c>
      <c r="X12" s="168">
        <f>IF(W12="Se investigan oportunamente",15,IF(W12="No se investigan oportunamente",0))</f>
        <v>15</v>
      </c>
      <c r="Y12" s="158" t="s">
        <v>190</v>
      </c>
      <c r="Z12" s="168">
        <f>IF(Y12="Completa",10,IF(Y12="Incompleta",5,IF(Y12="No existe",0)))</f>
        <v>10</v>
      </c>
      <c r="AA12" s="119">
        <f>N12+P12+R12+T12+V12+X12+Z12</f>
        <v>100</v>
      </c>
      <c r="AB12" s="120" t="str">
        <f>IF(AA12&lt;86,"Débil",(IF(AA12&lt;96,"Moderado","Fuerte")))</f>
        <v>Fuerte</v>
      </c>
      <c r="AC12" s="197" t="s">
        <v>64</v>
      </c>
      <c r="AD12" s="167" t="str">
        <f>IF(OR(AND(AB12="Fuerte",AC12="Moderado"),AND(AB12="Moderado",AC12="Fuerte"),AND(AB12="Moderado",AC12="Moderado")),"Moderado",IF(OR(AND(AB12="Fuerte",AC12="Débil"),AND(AB12="Moderado",AC12="Débil"),AND(AB12="Débil")),"Débil",IF(AND(AB12="Fuerte",AC12="Fuerte"),"Fuerte")))</f>
        <v>Fuerte</v>
      </c>
      <c r="AE12" s="121" t="str">
        <f>IF(AD12="Fuerte","100",IF(AD12="Moderado","50",IF(AD12="Débil","0")))</f>
        <v>100</v>
      </c>
      <c r="AF12" s="550">
        <v>1</v>
      </c>
      <c r="AG12" s="555">
        <f>(AE12+AE13)/AF12</f>
        <v>100</v>
      </c>
      <c r="AH12" s="533" t="str">
        <f>IF(AG12&lt;50,"Débil",IF(AG12&lt;=99,"Moderado",IF(AG12=100,"Fuerte",IF(AG12="","ERROR"))))</f>
        <v>Fuerte</v>
      </c>
      <c r="AI12" s="535" t="s">
        <v>92</v>
      </c>
      <c r="AJ12" s="538">
        <f>IF(AH12="Débil",0,IF(AND(AH12="Moderado",AI12="Directamente"),1,IF(AND(AH12="Moderado",AI12="No disminuye"),0,IF(AND(AH12="Fuerte",AI12="Directamente"),2,IF(AND(AH12="Fuerte",AI12="No disminuye"),0)))))</f>
        <v>2</v>
      </c>
      <c r="AK12" s="538">
        <f>('4-VALORACIÓN DEL RIESGO'!H11-AJ12)</f>
        <v>1</v>
      </c>
      <c r="AL12" s="538" t="str">
        <f>IF(AK12=5,"Casi Seguro",IF(AK12=4,"Probable",IF(AK12=3,"Posible",IF(AK12=2,"Improbable",IF(AK12=1,"Rara Vez",IF(AK12=0,"Rara Vez",IF(AK12&lt;0,"Rara Vez")))))))</f>
        <v>Rara Vez</v>
      </c>
      <c r="AM12" s="535" t="s">
        <v>94</v>
      </c>
      <c r="AN12" s="542">
        <f>IF(AH12="Débil",0,IF(AND(AH12="Moderado",AM12="Directamente"),1,IF(AND(AH12="Moderado",AM12="Indirectamente"),0,IF(AND(AH12="Moderado",AM12="No disminuye"),0,IF(AND(AH12="Fuerte",AM12="Directamente"),2,IF(AND(AH12="Fuerte",AM12="Indirectamente"),1,IF(AND(AH12="Fuerte",AM12="No disminuye"),0)))))))</f>
        <v>0</v>
      </c>
      <c r="AO12" s="542">
        <f>('4-VALORACIÓN DEL RIESGO'!AD11-AN12)</f>
        <v>5</v>
      </c>
      <c r="AP12" s="539" t="str">
        <f>IF(AO12=5,"Catastrófico",IF(AO12=4,"Mayor",IF(AO12=3,"Moderado",IF(AO12=2,"Moderado",IF(AO12=1,"Moderado")))))</f>
        <v>Catastrófico</v>
      </c>
      <c r="AQ12" s="536" t="str">
        <f>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Extremo</v>
      </c>
      <c r="AR12" s="536"/>
      <c r="AS12" s="537" t="s">
        <v>411</v>
      </c>
    </row>
    <row r="13" spans="2:45" ht="30.75" thickBot="1" x14ac:dyDescent="0.3">
      <c r="B13" s="588"/>
      <c r="C13" s="591"/>
      <c r="D13" s="557"/>
      <c r="E13" s="557"/>
      <c r="F13" s="198"/>
      <c r="G13" s="199"/>
      <c r="H13" s="194"/>
      <c r="I13" s="194"/>
      <c r="J13" s="194"/>
      <c r="K13" s="194"/>
      <c r="L13" s="195"/>
      <c r="M13" s="196"/>
      <c r="N13" s="168" t="b">
        <f t="shared" ref="N13:N76" si="0">IF(M13="Asignado",15,IF(M13="NO asignado",0))</f>
        <v>0</v>
      </c>
      <c r="O13" s="158"/>
      <c r="P13" s="168" t="b">
        <f t="shared" ref="P13:P76" si="1">IF(O13="Adecuado",15,IF(O13="Inadecuado",0))</f>
        <v>0</v>
      </c>
      <c r="Q13" s="158"/>
      <c r="R13" s="168" t="b">
        <f t="shared" ref="R13:R76" si="2">IF(Q13="Oportuna",15,IF(Q13="Inoportuna",0))</f>
        <v>0</v>
      </c>
      <c r="S13" s="158"/>
      <c r="T13" s="168" t="b">
        <f t="shared" ref="T13:T76" si="3">IF(S13="Prevenir",15,IF(S13="Detectar",10,IF(S13="No es un control",0)))</f>
        <v>0</v>
      </c>
      <c r="U13" s="158"/>
      <c r="V13" s="168" t="b">
        <f t="shared" ref="V13:V76" si="4">IF(U13="Confiable",15,IF(U13="No confiable",0))</f>
        <v>0</v>
      </c>
      <c r="W13" s="158"/>
      <c r="X13" s="168" t="b">
        <f t="shared" ref="X13:X76" si="5">IF(W13="Se investigan oportunamente",15,IF(W13="No se investigan oportunamente",0))</f>
        <v>0</v>
      </c>
      <c r="Y13" s="158"/>
      <c r="Z13" s="168" t="b">
        <f t="shared" ref="Z13:Z76" si="6">IF(Y13="Completa",10,IF(Y13="Incompleta",5,IF(Y13="No existe",0)))</f>
        <v>0</v>
      </c>
      <c r="AA13" s="119">
        <f t="shared" ref="AA13:AA76" si="7">N13+P13+R13+T13+V13+X13+Z13</f>
        <v>0</v>
      </c>
      <c r="AB13" s="120" t="str">
        <f t="shared" ref="AB13:AB76" si="8">IF(AA13&lt;86,"Débil",(IF(AA13&lt;96,"Moderado","Fuerte")))</f>
        <v>Débil</v>
      </c>
      <c r="AC13" s="197"/>
      <c r="AD13" s="167" t="str">
        <f t="shared" ref="AD13:AD76" si="9">IF(OR(AND(AB13="Fuerte",AC13="Moderado"),AND(AB13="Moderado",AC13="Fuerte"),AND(AB13="Moderado",AC13="Moderado")),"Moderado",IF(OR(AND(AB13="Fuerte",AC13="Débil"),AND(AB13="Moderado",AC13="Débil"),AND(AB13="Débil")),"Débil",IF(AND(AB13="Fuerte",AC13="Fuerte"),"Fuerte")))</f>
        <v>Débil</v>
      </c>
      <c r="AE13" s="121" t="str">
        <f t="shared" ref="AE13:AE76" si="10">IF(AD13="Fuerte","100",IF(AD13="Moderado","50",IF(AD13="Débil","0")))</f>
        <v>0</v>
      </c>
      <c r="AF13" s="551"/>
      <c r="AG13" s="556"/>
      <c r="AH13" s="534"/>
      <c r="AI13" s="535"/>
      <c r="AJ13" s="538"/>
      <c r="AK13" s="538"/>
      <c r="AL13" s="538"/>
      <c r="AM13" s="535"/>
      <c r="AN13" s="543"/>
      <c r="AO13" s="543"/>
      <c r="AP13" s="539"/>
      <c r="AQ13" s="536"/>
      <c r="AR13" s="536"/>
      <c r="AS13" s="537"/>
    </row>
    <row r="14" spans="2:45" ht="30" x14ac:dyDescent="0.25">
      <c r="B14" s="588"/>
      <c r="C14" s="591"/>
      <c r="D14" s="557" t="str">
        <f>'3-IDENTIFICACIÓN DEL RIESGO'!G14</f>
        <v>Riesgo 2</v>
      </c>
      <c r="E14" s="557"/>
      <c r="F14" s="198"/>
      <c r="G14" s="199"/>
      <c r="H14" s="194"/>
      <c r="I14" s="194"/>
      <c r="J14" s="194"/>
      <c r="K14" s="194"/>
      <c r="L14" s="195"/>
      <c r="M14" s="196"/>
      <c r="N14" s="168" t="b">
        <f t="shared" si="0"/>
        <v>0</v>
      </c>
      <c r="O14" s="158"/>
      <c r="P14" s="168" t="b">
        <f t="shared" si="1"/>
        <v>0</v>
      </c>
      <c r="Q14" s="158"/>
      <c r="R14" s="168" t="b">
        <f t="shared" si="2"/>
        <v>0</v>
      </c>
      <c r="S14" s="158"/>
      <c r="T14" s="168" t="b">
        <f t="shared" si="3"/>
        <v>0</v>
      </c>
      <c r="U14" s="158"/>
      <c r="V14" s="168" t="b">
        <f t="shared" si="4"/>
        <v>0</v>
      </c>
      <c r="W14" s="158"/>
      <c r="X14" s="168" t="b">
        <f t="shared" si="5"/>
        <v>0</v>
      </c>
      <c r="Y14" s="158"/>
      <c r="Z14" s="168" t="b">
        <f t="shared" si="6"/>
        <v>0</v>
      </c>
      <c r="AA14" s="119">
        <f t="shared" si="7"/>
        <v>0</v>
      </c>
      <c r="AB14" s="120" t="str">
        <f t="shared" si="8"/>
        <v>Débil</v>
      </c>
      <c r="AC14" s="197"/>
      <c r="AD14" s="167" t="str">
        <f t="shared" si="9"/>
        <v>Débil</v>
      </c>
      <c r="AE14" s="121" t="str">
        <f t="shared" si="10"/>
        <v>0</v>
      </c>
      <c r="AF14" s="550"/>
      <c r="AG14" s="555" t="e">
        <f t="shared" ref="AG14" si="11">(AE14+AE15)/AF14</f>
        <v>#DIV/0!</v>
      </c>
      <c r="AH14" s="533" t="e">
        <f t="shared" ref="AH14" si="12">IF(AG14&lt;50,"Débil",IF(AG14&lt;=99,"Moderado",IF(AG14=100,"Fuerte",IF(AG14="","ERROR"))))</f>
        <v>#DIV/0!</v>
      </c>
      <c r="AI14" s="535"/>
      <c r="AJ14" s="538" t="e">
        <f t="shared" ref="AJ14" si="13">IF(AH14="Débil",0,IF(AND(AH14="Moderado",AI14="Directamente"),1,IF(AND(AH14="Moderado",AI14="No disminuye"),0,IF(AND(AH14="Fuerte",AI14="Directamente"),2,IF(AND(AH14="Fuerte",AI14="No disminuye"),0)))))</f>
        <v>#DIV/0!</v>
      </c>
      <c r="AK14" s="538" t="e">
        <f>('4-VALORACIÓN DEL RIESGO'!H12-AJ14)</f>
        <v>#DIV/0!</v>
      </c>
      <c r="AL14" s="538" t="e">
        <f t="shared" ref="AL14" si="14">IF(AK14=5,"Casi Seguro",IF(AK14=4,"Probable",IF(AK14=3,"Posible",IF(AK14=2,"Improbable",IF(AK14=1,"Rara Vez",IF(AK14=0,"Rara Vez",IF(AK14&lt;0,"Rara Vez")))))))</f>
        <v>#DIV/0!</v>
      </c>
      <c r="AM14" s="535"/>
      <c r="AN14" s="542" t="e">
        <f t="shared" ref="AN14" si="15">IF(AH14="Débil",0,IF(AND(AH14="Moderado",AM14="Directamente"),1,IF(AND(AH14="Moderado",AM14="Indirectamente"),0,IF(AND(AH14="Moderado",AM14="No disminuye"),0,IF(AND(AH14="Fuerte",AM14="Directamente"),2,IF(AND(AH14="Fuerte",AM14="Indirectamente"),1,IF(AND(AH14="Fuerte",AM14="No disminuye"),0)))))))</f>
        <v>#DIV/0!</v>
      </c>
      <c r="AO14" s="542" t="e">
        <f>('4-VALORACIÓN DEL RIESGO'!AD12-AN14)</f>
        <v>#DIV/0!</v>
      </c>
      <c r="AP14" s="542" t="e">
        <f t="shared" ref="AP14" si="16">IF(AO14=5,"Catastrófico",IF(AO14=4,"Mayor",IF(AO14=3,"Moderado",IF(AO14=2,"Moderado",IF(AO14=1,"Moderado")))))</f>
        <v>#DIV/0!</v>
      </c>
      <c r="AQ14" s="536" t="e">
        <f t="shared" ref="AQ14" si="17">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#DIV/0!</v>
      </c>
      <c r="AR14" s="536"/>
      <c r="AS14" s="537" t="s">
        <v>411</v>
      </c>
    </row>
    <row r="15" spans="2:45" ht="30.75" thickBot="1" x14ac:dyDescent="0.3">
      <c r="B15" s="588"/>
      <c r="C15" s="591"/>
      <c r="D15" s="557"/>
      <c r="E15" s="557"/>
      <c r="F15" s="198"/>
      <c r="G15" s="199"/>
      <c r="H15" s="194"/>
      <c r="I15" s="194"/>
      <c r="J15" s="194"/>
      <c r="K15" s="194"/>
      <c r="L15" s="195"/>
      <c r="M15" s="196"/>
      <c r="N15" s="168" t="b">
        <f t="shared" si="0"/>
        <v>0</v>
      </c>
      <c r="O15" s="158"/>
      <c r="P15" s="168" t="b">
        <f t="shared" si="1"/>
        <v>0</v>
      </c>
      <c r="Q15" s="158"/>
      <c r="R15" s="168" t="b">
        <f t="shared" si="2"/>
        <v>0</v>
      </c>
      <c r="S15" s="158"/>
      <c r="T15" s="168" t="b">
        <f t="shared" si="3"/>
        <v>0</v>
      </c>
      <c r="U15" s="158"/>
      <c r="V15" s="168" t="b">
        <f t="shared" si="4"/>
        <v>0</v>
      </c>
      <c r="W15" s="158"/>
      <c r="X15" s="168" t="b">
        <f t="shared" si="5"/>
        <v>0</v>
      </c>
      <c r="Y15" s="158"/>
      <c r="Z15" s="168" t="b">
        <f t="shared" si="6"/>
        <v>0</v>
      </c>
      <c r="AA15" s="119">
        <f t="shared" si="7"/>
        <v>0</v>
      </c>
      <c r="AB15" s="120" t="str">
        <f t="shared" si="8"/>
        <v>Débil</v>
      </c>
      <c r="AC15" s="197"/>
      <c r="AD15" s="167" t="str">
        <f t="shared" si="9"/>
        <v>Débil</v>
      </c>
      <c r="AE15" s="121" t="str">
        <f t="shared" si="10"/>
        <v>0</v>
      </c>
      <c r="AF15" s="551"/>
      <c r="AG15" s="556"/>
      <c r="AH15" s="534"/>
      <c r="AI15" s="535"/>
      <c r="AJ15" s="538"/>
      <c r="AK15" s="538"/>
      <c r="AL15" s="538"/>
      <c r="AM15" s="535"/>
      <c r="AN15" s="543"/>
      <c r="AO15" s="543"/>
      <c r="AP15" s="543"/>
      <c r="AQ15" s="536"/>
      <c r="AR15" s="536"/>
      <c r="AS15" s="537"/>
    </row>
    <row r="16" spans="2:45" ht="30" x14ac:dyDescent="0.25">
      <c r="B16" s="588"/>
      <c r="C16" s="591"/>
      <c r="D16" s="557" t="str">
        <f>'3-IDENTIFICACIÓN DEL RIESGO'!G16</f>
        <v>Riesgo 3</v>
      </c>
      <c r="E16" s="557"/>
      <c r="F16" s="198"/>
      <c r="G16" s="199"/>
      <c r="H16" s="194"/>
      <c r="I16" s="194"/>
      <c r="J16" s="194"/>
      <c r="K16" s="194"/>
      <c r="L16" s="195"/>
      <c r="M16" s="196"/>
      <c r="N16" s="168" t="b">
        <f t="shared" si="0"/>
        <v>0</v>
      </c>
      <c r="O16" s="158"/>
      <c r="P16" s="168" t="b">
        <f t="shared" si="1"/>
        <v>0</v>
      </c>
      <c r="Q16" s="158"/>
      <c r="R16" s="168" t="b">
        <f t="shared" si="2"/>
        <v>0</v>
      </c>
      <c r="S16" s="158"/>
      <c r="T16" s="168" t="b">
        <f t="shared" si="3"/>
        <v>0</v>
      </c>
      <c r="U16" s="158"/>
      <c r="V16" s="168" t="b">
        <f t="shared" si="4"/>
        <v>0</v>
      </c>
      <c r="W16" s="158"/>
      <c r="X16" s="168" t="b">
        <f t="shared" si="5"/>
        <v>0</v>
      </c>
      <c r="Y16" s="158"/>
      <c r="Z16" s="168" t="b">
        <f t="shared" si="6"/>
        <v>0</v>
      </c>
      <c r="AA16" s="119">
        <f t="shared" si="7"/>
        <v>0</v>
      </c>
      <c r="AB16" s="120" t="str">
        <f t="shared" si="8"/>
        <v>Débil</v>
      </c>
      <c r="AC16" s="197"/>
      <c r="AD16" s="167" t="str">
        <f t="shared" si="9"/>
        <v>Débil</v>
      </c>
      <c r="AE16" s="121" t="str">
        <f t="shared" si="10"/>
        <v>0</v>
      </c>
      <c r="AF16" s="550"/>
      <c r="AG16" s="555" t="e">
        <f t="shared" ref="AG16" si="18">(AE16+AE17)/AF16</f>
        <v>#DIV/0!</v>
      </c>
      <c r="AH16" s="533" t="e">
        <f t="shared" ref="AH16" si="19">IF(AG16&lt;50,"Débil",IF(AG16&lt;=99,"Moderado",IF(AG16=100,"Fuerte",IF(AG16="","ERROR"))))</f>
        <v>#DIV/0!</v>
      </c>
      <c r="AI16" s="535"/>
      <c r="AJ16" s="538" t="e">
        <f t="shared" ref="AJ16" si="20">IF(AH16="Débil",0,IF(AND(AH16="Moderado",AI16="Directamente"),1,IF(AND(AH16="Moderado",AI16="No disminuye"),0,IF(AND(AH16="Fuerte",AI16="Directamente"),2,IF(AND(AH16="Fuerte",AI16="No disminuye"),0)))))</f>
        <v>#DIV/0!</v>
      </c>
      <c r="AK16" s="538" t="e">
        <f>('4-VALORACIÓN DEL RIESGO'!H13-AJ16)</f>
        <v>#DIV/0!</v>
      </c>
      <c r="AL16" s="538" t="e">
        <f t="shared" ref="AL16" si="21">IF(AK16=5,"Casi Seguro",IF(AK16=4,"Probable",IF(AK16=3,"Posible",IF(AK16=2,"Improbable",IF(AK16=1,"Rara Vez",IF(AK16=0,"Rara Vez",IF(AK16&lt;0,"Rara Vez")))))))</f>
        <v>#DIV/0!</v>
      </c>
      <c r="AM16" s="535"/>
      <c r="AN16" s="542" t="e">
        <f t="shared" ref="AN16" si="22">IF(AH16="Débil",0,IF(AND(AH16="Moderado",AM16="Directamente"),1,IF(AND(AH16="Moderado",AM16="Indirectamente"),0,IF(AND(AH16="Moderado",AM16="No disminuye"),0,IF(AND(AH16="Fuerte",AM16="Directamente"),2,IF(AND(AH16="Fuerte",AM16="Indirectamente"),1,IF(AND(AH16="Fuerte",AM16="No disminuye"),0)))))))</f>
        <v>#DIV/0!</v>
      </c>
      <c r="AO16" s="542" t="e">
        <f>('4-VALORACIÓN DEL RIESGO'!AD13-AN16)</f>
        <v>#DIV/0!</v>
      </c>
      <c r="AP16" s="539" t="e">
        <f t="shared" ref="AP16" si="23">IF(AO16=5,"Catastrófico",IF(AO16=4,"Mayor",IF(AO16=3,"Moderado",IF(AO16=2,"Moderado",IF(AO16=1,"Moderado")))))</f>
        <v>#DIV/0!</v>
      </c>
      <c r="AQ16" s="536" t="e">
        <f t="shared" ref="AQ16" si="24">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#DIV/0!</v>
      </c>
      <c r="AR16" s="536"/>
      <c r="AS16" s="537" t="s">
        <v>411</v>
      </c>
    </row>
    <row r="17" spans="2:45" ht="30.75" thickBot="1" x14ac:dyDescent="0.3">
      <c r="B17" s="588"/>
      <c r="C17" s="591"/>
      <c r="D17" s="557"/>
      <c r="E17" s="557"/>
      <c r="F17" s="198"/>
      <c r="G17" s="199"/>
      <c r="H17" s="194"/>
      <c r="I17" s="194"/>
      <c r="J17" s="194"/>
      <c r="K17" s="194"/>
      <c r="L17" s="195"/>
      <c r="M17" s="196"/>
      <c r="N17" s="168" t="b">
        <f t="shared" si="0"/>
        <v>0</v>
      </c>
      <c r="O17" s="158"/>
      <c r="P17" s="168" t="b">
        <f t="shared" si="1"/>
        <v>0</v>
      </c>
      <c r="Q17" s="158"/>
      <c r="R17" s="168" t="b">
        <f t="shared" si="2"/>
        <v>0</v>
      </c>
      <c r="S17" s="158"/>
      <c r="T17" s="168" t="b">
        <f t="shared" si="3"/>
        <v>0</v>
      </c>
      <c r="U17" s="158"/>
      <c r="V17" s="168" t="b">
        <f t="shared" si="4"/>
        <v>0</v>
      </c>
      <c r="W17" s="158"/>
      <c r="X17" s="168" t="b">
        <f t="shared" si="5"/>
        <v>0</v>
      </c>
      <c r="Y17" s="158"/>
      <c r="Z17" s="168" t="b">
        <f t="shared" si="6"/>
        <v>0</v>
      </c>
      <c r="AA17" s="119">
        <f t="shared" si="7"/>
        <v>0</v>
      </c>
      <c r="AB17" s="120" t="str">
        <f t="shared" si="8"/>
        <v>Débil</v>
      </c>
      <c r="AC17" s="197"/>
      <c r="AD17" s="167" t="str">
        <f t="shared" si="9"/>
        <v>Débil</v>
      </c>
      <c r="AE17" s="121" t="str">
        <f t="shared" si="10"/>
        <v>0</v>
      </c>
      <c r="AF17" s="551"/>
      <c r="AG17" s="556"/>
      <c r="AH17" s="534"/>
      <c r="AI17" s="535"/>
      <c r="AJ17" s="538"/>
      <c r="AK17" s="538"/>
      <c r="AL17" s="538"/>
      <c r="AM17" s="535"/>
      <c r="AN17" s="543"/>
      <c r="AO17" s="543"/>
      <c r="AP17" s="539"/>
      <c r="AQ17" s="536"/>
      <c r="AR17" s="536"/>
      <c r="AS17" s="537"/>
    </row>
    <row r="18" spans="2:45" ht="30" x14ac:dyDescent="0.25">
      <c r="B18" s="588"/>
      <c r="C18" s="591"/>
      <c r="D18" s="557" t="str">
        <f>'3-IDENTIFICACIÓN DEL RIESGO'!G18</f>
        <v>Riesgo 4</v>
      </c>
      <c r="E18" s="557"/>
      <c r="F18" s="198"/>
      <c r="G18" s="199"/>
      <c r="H18" s="194"/>
      <c r="I18" s="194"/>
      <c r="J18" s="194"/>
      <c r="K18" s="194"/>
      <c r="L18" s="195"/>
      <c r="M18" s="196"/>
      <c r="N18" s="168" t="b">
        <f t="shared" si="0"/>
        <v>0</v>
      </c>
      <c r="O18" s="158"/>
      <c r="P18" s="168" t="b">
        <f t="shared" si="1"/>
        <v>0</v>
      </c>
      <c r="Q18" s="158"/>
      <c r="R18" s="168" t="b">
        <f t="shared" si="2"/>
        <v>0</v>
      </c>
      <c r="S18" s="158"/>
      <c r="T18" s="168" t="b">
        <f t="shared" si="3"/>
        <v>0</v>
      </c>
      <c r="U18" s="158"/>
      <c r="V18" s="168" t="b">
        <f t="shared" si="4"/>
        <v>0</v>
      </c>
      <c r="W18" s="158"/>
      <c r="X18" s="168" t="b">
        <f t="shared" si="5"/>
        <v>0</v>
      </c>
      <c r="Y18" s="158"/>
      <c r="Z18" s="168" t="b">
        <f t="shared" si="6"/>
        <v>0</v>
      </c>
      <c r="AA18" s="119">
        <f t="shared" si="7"/>
        <v>0</v>
      </c>
      <c r="AB18" s="120" t="str">
        <f t="shared" si="8"/>
        <v>Débil</v>
      </c>
      <c r="AC18" s="197"/>
      <c r="AD18" s="167" t="str">
        <f t="shared" si="9"/>
        <v>Débil</v>
      </c>
      <c r="AE18" s="121" t="str">
        <f t="shared" si="10"/>
        <v>0</v>
      </c>
      <c r="AF18" s="550"/>
      <c r="AG18" s="555" t="e">
        <f t="shared" ref="AG18" si="25">(AE18+AE19)/AF18</f>
        <v>#DIV/0!</v>
      </c>
      <c r="AH18" s="533" t="e">
        <f t="shared" ref="AH18" si="26">IF(AG18&lt;50,"Débil",IF(AG18&lt;=99,"Moderado",IF(AG18=100,"Fuerte",IF(AG18="","ERROR"))))</f>
        <v>#DIV/0!</v>
      </c>
      <c r="AI18" s="535"/>
      <c r="AJ18" s="538" t="e">
        <f t="shared" ref="AJ18" si="27">IF(AH18="Débil",0,IF(AND(AH18="Moderado",AI18="Directamente"),1,IF(AND(AH18="Moderado",AI18="No disminuye"),0,IF(AND(AH18="Fuerte",AI18="Directamente"),2,IF(AND(AH18="Fuerte",AI18="No disminuye"),0)))))</f>
        <v>#DIV/0!</v>
      </c>
      <c r="AK18" s="538" t="e">
        <f>('4-VALORACIÓN DEL RIESGO'!H14-AJ18)</f>
        <v>#DIV/0!</v>
      </c>
      <c r="AL18" s="538" t="e">
        <f t="shared" ref="AL18" si="28">IF(AK18=5,"Casi Seguro",IF(AK18=4,"Probable",IF(AK18=3,"Posible",IF(AK18=2,"Improbable",IF(AK18=1,"Rara Vez",IF(AK18=0,"Rara Vez",IF(AK18&lt;0,"Rara Vez")))))))</f>
        <v>#DIV/0!</v>
      </c>
      <c r="AM18" s="535"/>
      <c r="AN18" s="542" t="e">
        <f t="shared" ref="AN18" si="29">IF(AH18="Débil",0,IF(AND(AH18="Moderado",AM18="Directamente"),1,IF(AND(AH18="Moderado",AM18="Indirectamente"),0,IF(AND(AH18="Moderado",AM18="No disminuye"),0,IF(AND(AH18="Fuerte",AM18="Directamente"),2,IF(AND(AH18="Fuerte",AM18="Indirectamente"),1,IF(AND(AH18="Fuerte",AM18="No disminuye"),0)))))))</f>
        <v>#DIV/0!</v>
      </c>
      <c r="AO18" s="542" t="e">
        <f>('4-VALORACIÓN DEL RIESGO'!AD14-AN18)</f>
        <v>#DIV/0!</v>
      </c>
      <c r="AP18" s="539" t="e">
        <f t="shared" ref="AP18" si="30">IF(AO18=5,"Catastrófico",IF(AO18=4,"Mayor",IF(AO18=3,"Moderado",IF(AO18=2,"Moderado",IF(AO18=1,"Moderado")))))</f>
        <v>#DIV/0!</v>
      </c>
      <c r="AQ18" s="536" t="e">
        <f t="shared" ref="AQ18" si="31">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#DIV/0!</v>
      </c>
      <c r="AR18" s="536"/>
      <c r="AS18" s="537" t="s">
        <v>411</v>
      </c>
    </row>
    <row r="19" spans="2:45" ht="30.75" thickBot="1" x14ac:dyDescent="0.3">
      <c r="B19" s="588"/>
      <c r="C19" s="591"/>
      <c r="D19" s="557"/>
      <c r="E19" s="557"/>
      <c r="F19" s="198"/>
      <c r="G19" s="199"/>
      <c r="H19" s="194"/>
      <c r="I19" s="194"/>
      <c r="J19" s="194"/>
      <c r="K19" s="194"/>
      <c r="L19" s="195"/>
      <c r="M19" s="196"/>
      <c r="N19" s="168" t="b">
        <f t="shared" si="0"/>
        <v>0</v>
      </c>
      <c r="O19" s="158"/>
      <c r="P19" s="168" t="b">
        <f t="shared" si="1"/>
        <v>0</v>
      </c>
      <c r="Q19" s="158"/>
      <c r="R19" s="168" t="b">
        <f t="shared" si="2"/>
        <v>0</v>
      </c>
      <c r="S19" s="158"/>
      <c r="T19" s="168" t="b">
        <f t="shared" si="3"/>
        <v>0</v>
      </c>
      <c r="U19" s="158"/>
      <c r="V19" s="168" t="b">
        <f t="shared" si="4"/>
        <v>0</v>
      </c>
      <c r="W19" s="158"/>
      <c r="X19" s="168" t="b">
        <f t="shared" si="5"/>
        <v>0</v>
      </c>
      <c r="Y19" s="158"/>
      <c r="Z19" s="168" t="b">
        <f t="shared" si="6"/>
        <v>0</v>
      </c>
      <c r="AA19" s="119">
        <f t="shared" si="7"/>
        <v>0</v>
      </c>
      <c r="AB19" s="120" t="str">
        <f t="shared" si="8"/>
        <v>Débil</v>
      </c>
      <c r="AC19" s="197"/>
      <c r="AD19" s="167" t="str">
        <f t="shared" si="9"/>
        <v>Débil</v>
      </c>
      <c r="AE19" s="121" t="str">
        <f t="shared" si="10"/>
        <v>0</v>
      </c>
      <c r="AF19" s="551"/>
      <c r="AG19" s="556"/>
      <c r="AH19" s="534"/>
      <c r="AI19" s="535"/>
      <c r="AJ19" s="538"/>
      <c r="AK19" s="538"/>
      <c r="AL19" s="538"/>
      <c r="AM19" s="535"/>
      <c r="AN19" s="543"/>
      <c r="AO19" s="543"/>
      <c r="AP19" s="539"/>
      <c r="AQ19" s="536"/>
      <c r="AR19" s="536"/>
      <c r="AS19" s="537"/>
    </row>
    <row r="20" spans="2:45" ht="30" x14ac:dyDescent="0.25">
      <c r="B20" s="588"/>
      <c r="C20" s="591"/>
      <c r="D20" s="557" t="str">
        <f>'3-IDENTIFICACIÓN DEL RIESGO'!G20</f>
        <v>Riesgo 5</v>
      </c>
      <c r="E20" s="557"/>
      <c r="F20" s="198"/>
      <c r="G20" s="199"/>
      <c r="H20" s="194"/>
      <c r="I20" s="194"/>
      <c r="J20" s="194"/>
      <c r="K20" s="194"/>
      <c r="L20" s="195"/>
      <c r="M20" s="196"/>
      <c r="N20" s="168" t="b">
        <f t="shared" si="0"/>
        <v>0</v>
      </c>
      <c r="O20" s="158"/>
      <c r="P20" s="168" t="b">
        <f t="shared" si="1"/>
        <v>0</v>
      </c>
      <c r="Q20" s="158"/>
      <c r="R20" s="168" t="b">
        <f t="shared" si="2"/>
        <v>0</v>
      </c>
      <c r="S20" s="158"/>
      <c r="T20" s="168" t="b">
        <f t="shared" si="3"/>
        <v>0</v>
      </c>
      <c r="U20" s="158"/>
      <c r="V20" s="168" t="b">
        <f t="shared" si="4"/>
        <v>0</v>
      </c>
      <c r="W20" s="158"/>
      <c r="X20" s="168" t="b">
        <f t="shared" si="5"/>
        <v>0</v>
      </c>
      <c r="Y20" s="158"/>
      <c r="Z20" s="168" t="b">
        <f t="shared" si="6"/>
        <v>0</v>
      </c>
      <c r="AA20" s="119">
        <f t="shared" si="7"/>
        <v>0</v>
      </c>
      <c r="AB20" s="120" t="str">
        <f t="shared" si="8"/>
        <v>Débil</v>
      </c>
      <c r="AC20" s="197"/>
      <c r="AD20" s="167" t="str">
        <f t="shared" si="9"/>
        <v>Débil</v>
      </c>
      <c r="AE20" s="121" t="str">
        <f t="shared" si="10"/>
        <v>0</v>
      </c>
      <c r="AF20" s="550"/>
      <c r="AG20" s="555" t="e">
        <f t="shared" ref="AG20" si="32">(AE20+AE21)/AF20</f>
        <v>#DIV/0!</v>
      </c>
      <c r="AH20" s="533" t="e">
        <f t="shared" ref="AH20" si="33">IF(AG20&lt;50,"Débil",IF(AG20&lt;=99,"Moderado",IF(AG20=100,"Fuerte",IF(AG20="","ERROR"))))</f>
        <v>#DIV/0!</v>
      </c>
      <c r="AI20" s="535"/>
      <c r="AJ20" s="538" t="e">
        <f t="shared" ref="AJ20" si="34">IF(AH20="Débil",0,IF(AND(AH20="Moderado",AI20="Directamente"),1,IF(AND(AH20="Moderado",AI20="No disminuye"),0,IF(AND(AH20="Fuerte",AI20="Directamente"),2,IF(AND(AH20="Fuerte",AI20="No disminuye"),0)))))</f>
        <v>#DIV/0!</v>
      </c>
      <c r="AK20" s="538" t="e">
        <f>('4-VALORACIÓN DEL RIESGO'!H15-AJ20)</f>
        <v>#DIV/0!</v>
      </c>
      <c r="AL20" s="538" t="e">
        <f t="shared" ref="AL20" si="35">IF(AK20=5,"Casi Seguro",IF(AK20=4,"Probable",IF(AK20=3,"Posible",IF(AK20=2,"Improbable",IF(AK20=1,"Rara Vez",IF(AK20=0,"Rara Vez",IF(AK20&lt;0,"Rara Vez")))))))</f>
        <v>#DIV/0!</v>
      </c>
      <c r="AM20" s="535"/>
      <c r="AN20" s="542" t="e">
        <f t="shared" ref="AN20" si="36">IF(AH20="Débil",0,IF(AND(AH20="Moderado",AM20="Directamente"),1,IF(AND(AH20="Moderado",AM20="Indirectamente"),0,IF(AND(AH20="Moderado",AM20="No disminuye"),0,IF(AND(AH20="Fuerte",AM20="Directamente"),2,IF(AND(AH20="Fuerte",AM20="Indirectamente"),1,IF(AND(AH20="Fuerte",AM20="No disminuye"),0)))))))</f>
        <v>#DIV/0!</v>
      </c>
      <c r="AO20" s="542" t="e">
        <f>('4-VALORACIÓN DEL RIESGO'!AD15-AN20)</f>
        <v>#DIV/0!</v>
      </c>
      <c r="AP20" s="539" t="e">
        <f t="shared" ref="AP20" si="37">IF(AO20=5,"Catastrófico",IF(AO20=4,"Mayor",IF(AO20=3,"Moderado",IF(AO20=2,"Moderado",IF(AO20=1,"Moderado")))))</f>
        <v>#DIV/0!</v>
      </c>
      <c r="AQ20" s="536" t="e">
        <f t="shared" ref="AQ20" si="38">IF(OR(AND(AP20="Moderado",AL20="Rara Vez"),AND(AP20="Moderado",AL20="Improbable")),"Moderado",IF(OR(AND(AP20="Mayor",AL20="Improbable"),AND(AP20="Mayor",AL20="Rara Vez"),AND(AP20="Moderado",AL20="Probable"),AND(AP20="Moderado",AL20="Posible")),"Alto",IF(OR(AND(AP20="Moderado",AL20="Casi Seguro"),AND(AP20="Mayor",AL20="Posible"),AND(AP20="Mayor",AL20="Probable"),AND(AP20="Mayor",AL20="Casi Seguro")),"Extremo",IF(AP20="Catastrófico","Extremo"))))</f>
        <v>#DIV/0!</v>
      </c>
      <c r="AR20" s="536"/>
      <c r="AS20" s="537" t="s">
        <v>411</v>
      </c>
    </row>
    <row r="21" spans="2:45" ht="30.75" thickBot="1" x14ac:dyDescent="0.3">
      <c r="B21" s="589"/>
      <c r="C21" s="592"/>
      <c r="D21" s="557"/>
      <c r="E21" s="557"/>
      <c r="F21" s="198"/>
      <c r="G21" s="199"/>
      <c r="H21" s="194"/>
      <c r="I21" s="194"/>
      <c r="J21" s="194"/>
      <c r="K21" s="194"/>
      <c r="L21" s="195"/>
      <c r="M21" s="196"/>
      <c r="N21" s="168" t="b">
        <f t="shared" si="0"/>
        <v>0</v>
      </c>
      <c r="O21" s="158"/>
      <c r="P21" s="168" t="b">
        <f t="shared" si="1"/>
        <v>0</v>
      </c>
      <c r="Q21" s="158"/>
      <c r="R21" s="168" t="b">
        <f t="shared" si="2"/>
        <v>0</v>
      </c>
      <c r="S21" s="158"/>
      <c r="T21" s="168" t="b">
        <f t="shared" si="3"/>
        <v>0</v>
      </c>
      <c r="U21" s="158"/>
      <c r="V21" s="168" t="b">
        <f t="shared" si="4"/>
        <v>0</v>
      </c>
      <c r="W21" s="158"/>
      <c r="X21" s="168" t="b">
        <f t="shared" si="5"/>
        <v>0</v>
      </c>
      <c r="Y21" s="158"/>
      <c r="Z21" s="168" t="b">
        <f t="shared" si="6"/>
        <v>0</v>
      </c>
      <c r="AA21" s="119">
        <f t="shared" si="7"/>
        <v>0</v>
      </c>
      <c r="AB21" s="120" t="str">
        <f t="shared" si="8"/>
        <v>Débil</v>
      </c>
      <c r="AC21" s="197"/>
      <c r="AD21" s="167" t="str">
        <f t="shared" si="9"/>
        <v>Débil</v>
      </c>
      <c r="AE21" s="121" t="str">
        <f t="shared" si="10"/>
        <v>0</v>
      </c>
      <c r="AF21" s="551"/>
      <c r="AG21" s="556"/>
      <c r="AH21" s="534"/>
      <c r="AI21" s="535"/>
      <c r="AJ21" s="538"/>
      <c r="AK21" s="538"/>
      <c r="AL21" s="538"/>
      <c r="AM21" s="535"/>
      <c r="AN21" s="543"/>
      <c r="AO21" s="543"/>
      <c r="AP21" s="539"/>
      <c r="AQ21" s="536"/>
      <c r="AR21" s="536"/>
      <c r="AS21" s="537"/>
    </row>
    <row r="22" spans="2:45" ht="30" x14ac:dyDescent="0.25">
      <c r="B22" s="544" t="str">
        <f>'3-IDENTIFICACIÓN DEL RIESGO'!B22</f>
        <v>Comunicación y Gestión con Grupos de Interés.</v>
      </c>
      <c r="C22" s="622" t="str">
        <f>'3-IDENTIFICACIÓN DEL RIESGO'!E22</f>
        <v>1. Dirección General.
2. Secretaría General.
3. Oficina de Planeación.
4. Oficina Jurídica.
5. Oficina del Inspector de la Gestión de Tierras.
6. Oficina de Control Interno.</v>
      </c>
      <c r="D22" s="557" t="str">
        <f>'3-IDENTIFICACIÓN DEL RIESGO'!G22</f>
        <v>Riesgo 1</v>
      </c>
      <c r="E22" s="557"/>
      <c r="F22" s="176"/>
      <c r="G22" s="176"/>
      <c r="H22" s="176"/>
      <c r="I22" s="176"/>
      <c r="J22" s="176"/>
      <c r="K22" s="176"/>
      <c r="L22" s="176"/>
      <c r="M22" s="196"/>
      <c r="N22" s="168" t="b">
        <f t="shared" si="0"/>
        <v>0</v>
      </c>
      <c r="O22" s="158"/>
      <c r="P22" s="168" t="b">
        <f t="shared" si="1"/>
        <v>0</v>
      </c>
      <c r="Q22" s="158"/>
      <c r="R22" s="168" t="b">
        <f t="shared" si="2"/>
        <v>0</v>
      </c>
      <c r="S22" s="158"/>
      <c r="T22" s="168" t="b">
        <f t="shared" si="3"/>
        <v>0</v>
      </c>
      <c r="U22" s="158"/>
      <c r="V22" s="168" t="b">
        <f t="shared" si="4"/>
        <v>0</v>
      </c>
      <c r="W22" s="158"/>
      <c r="X22" s="168" t="b">
        <f t="shared" si="5"/>
        <v>0</v>
      </c>
      <c r="Y22" s="158"/>
      <c r="Z22" s="168" t="b">
        <f t="shared" si="6"/>
        <v>0</v>
      </c>
      <c r="AA22" s="119">
        <f t="shared" si="7"/>
        <v>0</v>
      </c>
      <c r="AB22" s="120" t="str">
        <f t="shared" si="8"/>
        <v>Débil</v>
      </c>
      <c r="AC22" s="197"/>
      <c r="AD22" s="167" t="str">
        <f t="shared" si="9"/>
        <v>Débil</v>
      </c>
      <c r="AE22" s="121" t="str">
        <f t="shared" si="10"/>
        <v>0</v>
      </c>
      <c r="AF22" s="550"/>
      <c r="AG22" s="555" t="e">
        <f t="shared" ref="AG22" si="39">(AE22+AE23)/AF22</f>
        <v>#DIV/0!</v>
      </c>
      <c r="AH22" s="533" t="e">
        <f t="shared" ref="AH22" si="40">IF(AG22&lt;50,"Débil",IF(AG22&lt;=99,"Moderado",IF(AG22=100,"Fuerte",IF(AG22="","ERROR"))))</f>
        <v>#DIV/0!</v>
      </c>
      <c r="AI22" s="535"/>
      <c r="AJ22" s="538" t="e">
        <f t="shared" ref="AJ22" si="41">IF(AH22="Débil",0,IF(AND(AH22="Moderado",AI22="Directamente"),1,IF(AND(AH22="Moderado",AI22="No disminuye"),0,IF(AND(AH22="Fuerte",AI22="Directamente"),2,IF(AND(AH22="Fuerte",AI22="No disminuye"),0)))))</f>
        <v>#DIV/0!</v>
      </c>
      <c r="AK22" s="538" t="e">
        <f>('4-VALORACIÓN DEL RIESGO'!H16-AJ22)</f>
        <v>#DIV/0!</v>
      </c>
      <c r="AL22" s="538" t="e">
        <f t="shared" ref="AL22" si="42">IF(AK22=5,"Casi Seguro",IF(AK22=4,"Probable",IF(AK22=3,"Posible",IF(AK22=2,"Improbable",IF(AK22=1,"Rara Vez",IF(AK22=0,"Rara Vez",IF(AK22&lt;0,"Rara Vez")))))))</f>
        <v>#DIV/0!</v>
      </c>
      <c r="AM22" s="535"/>
      <c r="AN22" s="542" t="e">
        <f t="shared" ref="AN22" si="43">IF(AH22="Débil",0,IF(AND(AH22="Moderado",AM22="Directamente"),1,IF(AND(AH22="Moderado",AM22="Indirectamente"),0,IF(AND(AH22="Moderado",AM22="No disminuye"),0,IF(AND(AH22="Fuerte",AM22="Directamente"),2,IF(AND(AH22="Fuerte",AM22="Indirectamente"),1,IF(AND(AH22="Fuerte",AM22="No disminuye"),0)))))))</f>
        <v>#DIV/0!</v>
      </c>
      <c r="AO22" s="542" t="e">
        <f>('4-VALORACIÓN DEL RIESGO'!AD16-AN22)</f>
        <v>#DIV/0!</v>
      </c>
      <c r="AP22" s="539" t="e">
        <f t="shared" ref="AP22" si="44">IF(AO22=5,"Catastrófico",IF(AO22=4,"Mayor",IF(AO22=3,"Moderado",IF(AO22=2,"Moderado",IF(AO22=1,"Moderado")))))</f>
        <v>#DIV/0!</v>
      </c>
      <c r="AQ22" s="536" t="e">
        <f t="shared" ref="AQ22" si="45">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#DIV/0!</v>
      </c>
      <c r="AR22" s="536"/>
      <c r="AS22" s="537" t="s">
        <v>411</v>
      </c>
    </row>
    <row r="23" spans="2:45" ht="30.75" thickBot="1" x14ac:dyDescent="0.3">
      <c r="B23" s="545"/>
      <c r="C23" s="623"/>
      <c r="D23" s="557"/>
      <c r="E23" s="557"/>
      <c r="F23" s="176"/>
      <c r="G23" s="176"/>
      <c r="H23" s="176"/>
      <c r="I23" s="176"/>
      <c r="J23" s="176"/>
      <c r="K23" s="176"/>
      <c r="L23" s="176"/>
      <c r="M23" s="196"/>
      <c r="N23" s="168" t="b">
        <f t="shared" si="0"/>
        <v>0</v>
      </c>
      <c r="O23" s="158"/>
      <c r="P23" s="168" t="b">
        <f t="shared" si="1"/>
        <v>0</v>
      </c>
      <c r="Q23" s="158"/>
      <c r="R23" s="168" t="b">
        <f t="shared" si="2"/>
        <v>0</v>
      </c>
      <c r="S23" s="158"/>
      <c r="T23" s="168" t="b">
        <f t="shared" si="3"/>
        <v>0</v>
      </c>
      <c r="U23" s="158"/>
      <c r="V23" s="168" t="b">
        <f t="shared" si="4"/>
        <v>0</v>
      </c>
      <c r="W23" s="158"/>
      <c r="X23" s="168" t="b">
        <f t="shared" si="5"/>
        <v>0</v>
      </c>
      <c r="Y23" s="158"/>
      <c r="Z23" s="168" t="b">
        <f t="shared" si="6"/>
        <v>0</v>
      </c>
      <c r="AA23" s="119">
        <f t="shared" si="7"/>
        <v>0</v>
      </c>
      <c r="AB23" s="120" t="str">
        <f t="shared" si="8"/>
        <v>Débil</v>
      </c>
      <c r="AC23" s="197"/>
      <c r="AD23" s="167" t="str">
        <f t="shared" si="9"/>
        <v>Débil</v>
      </c>
      <c r="AE23" s="121" t="str">
        <f t="shared" si="10"/>
        <v>0</v>
      </c>
      <c r="AF23" s="551"/>
      <c r="AG23" s="556"/>
      <c r="AH23" s="534"/>
      <c r="AI23" s="535"/>
      <c r="AJ23" s="538"/>
      <c r="AK23" s="538"/>
      <c r="AL23" s="538"/>
      <c r="AM23" s="535"/>
      <c r="AN23" s="543"/>
      <c r="AO23" s="543"/>
      <c r="AP23" s="539"/>
      <c r="AQ23" s="536"/>
      <c r="AR23" s="536"/>
      <c r="AS23" s="537"/>
    </row>
    <row r="24" spans="2:45" ht="30" x14ac:dyDescent="0.25">
      <c r="B24" s="545"/>
      <c r="C24" s="623"/>
      <c r="D24" s="557" t="str">
        <f>'3-IDENTIFICACIÓN DEL RIESGO'!G24</f>
        <v>Riesgo 2</v>
      </c>
      <c r="E24" s="557"/>
      <c r="F24" s="176"/>
      <c r="G24" s="176"/>
      <c r="H24" s="176"/>
      <c r="I24" s="176"/>
      <c r="J24" s="176"/>
      <c r="K24" s="176"/>
      <c r="L24" s="176"/>
      <c r="M24" s="196"/>
      <c r="N24" s="168" t="b">
        <f t="shared" si="0"/>
        <v>0</v>
      </c>
      <c r="O24" s="158"/>
      <c r="P24" s="168" t="b">
        <f t="shared" si="1"/>
        <v>0</v>
      </c>
      <c r="Q24" s="158"/>
      <c r="R24" s="168" t="b">
        <f t="shared" si="2"/>
        <v>0</v>
      </c>
      <c r="S24" s="158"/>
      <c r="T24" s="168" t="b">
        <f t="shared" si="3"/>
        <v>0</v>
      </c>
      <c r="U24" s="158"/>
      <c r="V24" s="168" t="b">
        <f t="shared" si="4"/>
        <v>0</v>
      </c>
      <c r="W24" s="158"/>
      <c r="X24" s="168" t="b">
        <f t="shared" si="5"/>
        <v>0</v>
      </c>
      <c r="Y24" s="158"/>
      <c r="Z24" s="168" t="b">
        <f t="shared" si="6"/>
        <v>0</v>
      </c>
      <c r="AA24" s="119">
        <f t="shared" si="7"/>
        <v>0</v>
      </c>
      <c r="AB24" s="120" t="str">
        <f t="shared" si="8"/>
        <v>Débil</v>
      </c>
      <c r="AC24" s="197"/>
      <c r="AD24" s="167" t="str">
        <f t="shared" si="9"/>
        <v>Débil</v>
      </c>
      <c r="AE24" s="121" t="str">
        <f t="shared" si="10"/>
        <v>0</v>
      </c>
      <c r="AF24" s="550"/>
      <c r="AG24" s="555" t="e">
        <f t="shared" ref="AG24" si="46">(AE24+AE25)/AF24</f>
        <v>#DIV/0!</v>
      </c>
      <c r="AH24" s="533" t="e">
        <f t="shared" ref="AH24" si="47">IF(AG24&lt;50,"Débil",IF(AG24&lt;=99,"Moderado",IF(AG24=100,"Fuerte",IF(AG24="","ERROR"))))</f>
        <v>#DIV/0!</v>
      </c>
      <c r="AI24" s="535"/>
      <c r="AJ24" s="538" t="e">
        <f t="shared" ref="AJ24" si="48">IF(AH24="Débil",0,IF(AND(AH24="Moderado",AI24="Directamente"),1,IF(AND(AH24="Moderado",AI24="No disminuye"),0,IF(AND(AH24="Fuerte",AI24="Directamente"),2,IF(AND(AH24="Fuerte",AI24="No disminuye"),0)))))</f>
        <v>#DIV/0!</v>
      </c>
      <c r="AK24" s="538" t="e">
        <f>('4-VALORACIÓN DEL RIESGO'!H17-AJ24)</f>
        <v>#DIV/0!</v>
      </c>
      <c r="AL24" s="538" t="e">
        <f t="shared" ref="AL24" si="49">IF(AK24=5,"Casi Seguro",IF(AK24=4,"Probable",IF(AK24=3,"Posible",IF(AK24=2,"Improbable",IF(AK24=1,"Rara Vez",IF(AK24=0,"Rara Vez",IF(AK24&lt;0,"Rara Vez")))))))</f>
        <v>#DIV/0!</v>
      </c>
      <c r="AM24" s="535"/>
      <c r="AN24" s="542" t="e">
        <f t="shared" ref="AN24" si="50">IF(AH24="Débil",0,IF(AND(AH24="Moderado",AM24="Directamente"),1,IF(AND(AH24="Moderado",AM24="Indirectamente"),0,IF(AND(AH24="Moderado",AM24="No disminuye"),0,IF(AND(AH24="Fuerte",AM24="Directamente"),2,IF(AND(AH24="Fuerte",AM24="Indirectamente"),1,IF(AND(AH24="Fuerte",AM24="No disminuye"),0)))))))</f>
        <v>#DIV/0!</v>
      </c>
      <c r="AO24" s="542" t="e">
        <f>('4-VALORACIÓN DEL RIESGO'!AD17-AN24)</f>
        <v>#DIV/0!</v>
      </c>
      <c r="AP24" s="539" t="e">
        <f t="shared" ref="AP24" si="51">IF(AO24=5,"Catastrófico",IF(AO24=4,"Mayor",IF(AO24=3,"Moderado",IF(AO24=2,"Moderado",IF(AO24=1,"Moderado")))))</f>
        <v>#DIV/0!</v>
      </c>
      <c r="AQ24" s="536" t="e">
        <f t="shared" ref="AQ24" si="52">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#DIV/0!</v>
      </c>
      <c r="AR24" s="536"/>
      <c r="AS24" s="537" t="s">
        <v>411</v>
      </c>
    </row>
    <row r="25" spans="2:45" ht="30.75" thickBot="1" x14ac:dyDescent="0.3">
      <c r="B25" s="545"/>
      <c r="C25" s="623"/>
      <c r="D25" s="557"/>
      <c r="E25" s="557"/>
      <c r="F25" s="176"/>
      <c r="G25" s="176"/>
      <c r="H25" s="176"/>
      <c r="I25" s="176"/>
      <c r="J25" s="176"/>
      <c r="K25" s="176"/>
      <c r="L25" s="176"/>
      <c r="M25" s="196"/>
      <c r="N25" s="168" t="b">
        <f t="shared" si="0"/>
        <v>0</v>
      </c>
      <c r="O25" s="158"/>
      <c r="P25" s="168" t="b">
        <f t="shared" si="1"/>
        <v>0</v>
      </c>
      <c r="Q25" s="158"/>
      <c r="R25" s="168" t="b">
        <f t="shared" si="2"/>
        <v>0</v>
      </c>
      <c r="S25" s="158"/>
      <c r="T25" s="168" t="b">
        <f t="shared" si="3"/>
        <v>0</v>
      </c>
      <c r="U25" s="158"/>
      <c r="V25" s="168" t="b">
        <f t="shared" si="4"/>
        <v>0</v>
      </c>
      <c r="W25" s="158"/>
      <c r="X25" s="168" t="b">
        <f t="shared" si="5"/>
        <v>0</v>
      </c>
      <c r="Y25" s="158"/>
      <c r="Z25" s="168" t="b">
        <f t="shared" si="6"/>
        <v>0</v>
      </c>
      <c r="AA25" s="119">
        <f t="shared" si="7"/>
        <v>0</v>
      </c>
      <c r="AB25" s="120" t="str">
        <f t="shared" si="8"/>
        <v>Débil</v>
      </c>
      <c r="AC25" s="197"/>
      <c r="AD25" s="167" t="str">
        <f t="shared" si="9"/>
        <v>Débil</v>
      </c>
      <c r="AE25" s="121" t="str">
        <f t="shared" si="10"/>
        <v>0</v>
      </c>
      <c r="AF25" s="551"/>
      <c r="AG25" s="556"/>
      <c r="AH25" s="534"/>
      <c r="AI25" s="535"/>
      <c r="AJ25" s="538"/>
      <c r="AK25" s="538"/>
      <c r="AL25" s="538"/>
      <c r="AM25" s="535"/>
      <c r="AN25" s="543"/>
      <c r="AO25" s="543"/>
      <c r="AP25" s="539"/>
      <c r="AQ25" s="536"/>
      <c r="AR25" s="536"/>
      <c r="AS25" s="537"/>
    </row>
    <row r="26" spans="2:45" ht="30" x14ac:dyDescent="0.25">
      <c r="B26" s="545"/>
      <c r="C26" s="623"/>
      <c r="D26" s="557" t="str">
        <f>'3-IDENTIFICACIÓN DEL RIESGO'!G26</f>
        <v>Riesgo 3</v>
      </c>
      <c r="E26" s="557"/>
      <c r="F26" s="176"/>
      <c r="G26" s="176"/>
      <c r="H26" s="176"/>
      <c r="I26" s="176"/>
      <c r="J26" s="176"/>
      <c r="K26" s="176"/>
      <c r="L26" s="176"/>
      <c r="M26" s="196"/>
      <c r="N26" s="168" t="b">
        <f t="shared" si="0"/>
        <v>0</v>
      </c>
      <c r="O26" s="158"/>
      <c r="P26" s="168" t="b">
        <f t="shared" si="1"/>
        <v>0</v>
      </c>
      <c r="Q26" s="158"/>
      <c r="R26" s="168" t="b">
        <f t="shared" si="2"/>
        <v>0</v>
      </c>
      <c r="S26" s="158"/>
      <c r="T26" s="168" t="b">
        <f t="shared" si="3"/>
        <v>0</v>
      </c>
      <c r="U26" s="158"/>
      <c r="V26" s="168" t="b">
        <f t="shared" si="4"/>
        <v>0</v>
      </c>
      <c r="W26" s="158"/>
      <c r="X26" s="168" t="b">
        <f t="shared" si="5"/>
        <v>0</v>
      </c>
      <c r="Y26" s="158"/>
      <c r="Z26" s="168" t="b">
        <f t="shared" si="6"/>
        <v>0</v>
      </c>
      <c r="AA26" s="119">
        <f t="shared" si="7"/>
        <v>0</v>
      </c>
      <c r="AB26" s="120" t="str">
        <f t="shared" si="8"/>
        <v>Débil</v>
      </c>
      <c r="AC26" s="197"/>
      <c r="AD26" s="167" t="str">
        <f t="shared" si="9"/>
        <v>Débil</v>
      </c>
      <c r="AE26" s="121" t="str">
        <f t="shared" si="10"/>
        <v>0</v>
      </c>
      <c r="AF26" s="550"/>
      <c r="AG26" s="555" t="e">
        <f t="shared" ref="AG26" si="53">(AE26+AE27)/AF26</f>
        <v>#DIV/0!</v>
      </c>
      <c r="AH26" s="533" t="e">
        <f t="shared" ref="AH26" si="54">IF(AG26&lt;50,"Débil",IF(AG26&lt;=99,"Moderado",IF(AG26=100,"Fuerte",IF(AG26="","ERROR"))))</f>
        <v>#DIV/0!</v>
      </c>
      <c r="AI26" s="535"/>
      <c r="AJ26" s="538" t="e">
        <f t="shared" ref="AJ26" si="55">IF(AH26="Débil",0,IF(AND(AH26="Moderado",AI26="Directamente"),1,IF(AND(AH26="Moderado",AI26="No disminuye"),0,IF(AND(AH26="Fuerte",AI26="Directamente"),2,IF(AND(AH26="Fuerte",AI26="No disminuye"),0)))))</f>
        <v>#DIV/0!</v>
      </c>
      <c r="AK26" s="538" t="e">
        <f>('4-VALORACIÓN DEL RIESGO'!H18-AJ26)</f>
        <v>#DIV/0!</v>
      </c>
      <c r="AL26" s="538" t="e">
        <f t="shared" ref="AL26" si="56">IF(AK26=5,"Casi Seguro",IF(AK26=4,"Probable",IF(AK26=3,"Posible",IF(AK26=2,"Improbable",IF(AK26=1,"Rara Vez",IF(AK26=0,"Rara Vez",IF(AK26&lt;0,"Rara Vez")))))))</f>
        <v>#DIV/0!</v>
      </c>
      <c r="AM26" s="535"/>
      <c r="AN26" s="542" t="e">
        <f t="shared" ref="AN26" si="57">IF(AH26="Débil",0,IF(AND(AH26="Moderado",AM26="Directamente"),1,IF(AND(AH26="Moderado",AM26="Indirectamente"),0,IF(AND(AH26="Moderado",AM26="No disminuye"),0,IF(AND(AH26="Fuerte",AM26="Directamente"),2,IF(AND(AH26="Fuerte",AM26="Indirectamente"),1,IF(AND(AH26="Fuerte",AM26="No disminuye"),0)))))))</f>
        <v>#DIV/0!</v>
      </c>
      <c r="AO26" s="542" t="e">
        <f>('4-VALORACIÓN DEL RIESGO'!AD18-AN26)</f>
        <v>#DIV/0!</v>
      </c>
      <c r="AP26" s="539" t="e">
        <f t="shared" ref="AP26" si="58">IF(AO26=5,"Catastrófico",IF(AO26=4,"Mayor",IF(AO26=3,"Moderado",IF(AO26=2,"Moderado",IF(AO26=1,"Moderado")))))</f>
        <v>#DIV/0!</v>
      </c>
      <c r="AQ26" s="536" t="e">
        <f t="shared" ref="AQ26" si="59">IF(OR(AND(AP26="Moderado",AL26="Rara Vez"),AND(AP26="Moderado",AL26="Improbable")),"Moderado",IF(OR(AND(AP26="Mayor",AL26="Improbable"),AND(AP26="Mayor",AL26="Rara Vez"),AND(AP26="Moderado",AL26="Probable"),AND(AP26="Moderado",AL26="Posible")),"Alto",IF(OR(AND(AP26="Moderado",AL26="Casi Seguro"),AND(AP26="Mayor",AL26="Posible"),AND(AP26="Mayor",AL26="Probable"),AND(AP26="Mayor",AL26="Casi Seguro")),"Extremo",IF(AP26="Catastrófico","Extremo"))))</f>
        <v>#DIV/0!</v>
      </c>
      <c r="AR26" s="536"/>
      <c r="AS26" s="537" t="s">
        <v>411</v>
      </c>
    </row>
    <row r="27" spans="2:45" ht="30.75" thickBot="1" x14ac:dyDescent="0.3">
      <c r="B27" s="545"/>
      <c r="C27" s="623"/>
      <c r="D27" s="557"/>
      <c r="E27" s="557"/>
      <c r="F27" s="176"/>
      <c r="G27" s="176"/>
      <c r="H27" s="176"/>
      <c r="I27" s="176"/>
      <c r="J27" s="176"/>
      <c r="K27" s="176"/>
      <c r="L27" s="176"/>
      <c r="M27" s="196"/>
      <c r="N27" s="168" t="b">
        <f t="shared" si="0"/>
        <v>0</v>
      </c>
      <c r="O27" s="158"/>
      <c r="P27" s="168" t="b">
        <f t="shared" si="1"/>
        <v>0</v>
      </c>
      <c r="Q27" s="158"/>
      <c r="R27" s="168" t="b">
        <f t="shared" si="2"/>
        <v>0</v>
      </c>
      <c r="S27" s="158"/>
      <c r="T27" s="168" t="b">
        <f t="shared" si="3"/>
        <v>0</v>
      </c>
      <c r="U27" s="158"/>
      <c r="V27" s="168" t="b">
        <f t="shared" si="4"/>
        <v>0</v>
      </c>
      <c r="W27" s="158"/>
      <c r="X27" s="168" t="b">
        <f t="shared" si="5"/>
        <v>0</v>
      </c>
      <c r="Y27" s="158"/>
      <c r="Z27" s="168" t="b">
        <f t="shared" si="6"/>
        <v>0</v>
      </c>
      <c r="AA27" s="119">
        <f t="shared" si="7"/>
        <v>0</v>
      </c>
      <c r="AB27" s="120" t="str">
        <f t="shared" si="8"/>
        <v>Débil</v>
      </c>
      <c r="AC27" s="197"/>
      <c r="AD27" s="167" t="str">
        <f t="shared" si="9"/>
        <v>Débil</v>
      </c>
      <c r="AE27" s="121" t="str">
        <f t="shared" si="10"/>
        <v>0</v>
      </c>
      <c r="AF27" s="551"/>
      <c r="AG27" s="556"/>
      <c r="AH27" s="534"/>
      <c r="AI27" s="535"/>
      <c r="AJ27" s="538"/>
      <c r="AK27" s="538"/>
      <c r="AL27" s="538"/>
      <c r="AM27" s="535"/>
      <c r="AN27" s="543"/>
      <c r="AO27" s="543"/>
      <c r="AP27" s="539"/>
      <c r="AQ27" s="536"/>
      <c r="AR27" s="536"/>
      <c r="AS27" s="537"/>
    </row>
    <row r="28" spans="2:45" ht="30" x14ac:dyDescent="0.25">
      <c r="B28" s="545"/>
      <c r="C28" s="623"/>
      <c r="D28" s="557" t="str">
        <f>'3-IDENTIFICACIÓN DEL RIESGO'!G28</f>
        <v>Riesgo 4</v>
      </c>
      <c r="E28" s="557"/>
      <c r="F28" s="176"/>
      <c r="G28" s="176"/>
      <c r="H28" s="176"/>
      <c r="I28" s="176"/>
      <c r="J28" s="176"/>
      <c r="K28" s="176"/>
      <c r="L28" s="176"/>
      <c r="M28" s="196"/>
      <c r="N28" s="168" t="b">
        <f t="shared" si="0"/>
        <v>0</v>
      </c>
      <c r="O28" s="158"/>
      <c r="P28" s="168" t="b">
        <f t="shared" si="1"/>
        <v>0</v>
      </c>
      <c r="Q28" s="158"/>
      <c r="R28" s="168" t="b">
        <f t="shared" si="2"/>
        <v>0</v>
      </c>
      <c r="S28" s="158"/>
      <c r="T28" s="168" t="b">
        <f t="shared" si="3"/>
        <v>0</v>
      </c>
      <c r="U28" s="158"/>
      <c r="V28" s="168" t="b">
        <f t="shared" si="4"/>
        <v>0</v>
      </c>
      <c r="W28" s="158"/>
      <c r="X28" s="168" t="b">
        <f t="shared" si="5"/>
        <v>0</v>
      </c>
      <c r="Y28" s="158"/>
      <c r="Z28" s="168" t="b">
        <f t="shared" si="6"/>
        <v>0</v>
      </c>
      <c r="AA28" s="119">
        <f t="shared" si="7"/>
        <v>0</v>
      </c>
      <c r="AB28" s="120" t="str">
        <f t="shared" si="8"/>
        <v>Débil</v>
      </c>
      <c r="AC28" s="197"/>
      <c r="AD28" s="167" t="str">
        <f t="shared" si="9"/>
        <v>Débil</v>
      </c>
      <c r="AE28" s="121" t="str">
        <f t="shared" si="10"/>
        <v>0</v>
      </c>
      <c r="AF28" s="550"/>
      <c r="AG28" s="555" t="e">
        <f t="shared" ref="AG28" si="60">(AE28+AE29)/AF28</f>
        <v>#DIV/0!</v>
      </c>
      <c r="AH28" s="533" t="e">
        <f t="shared" ref="AH28" si="61">IF(AG28&lt;50,"Débil",IF(AG28&lt;=99,"Moderado",IF(AG28=100,"Fuerte",IF(AG28="","ERROR"))))</f>
        <v>#DIV/0!</v>
      </c>
      <c r="AI28" s="535"/>
      <c r="AJ28" s="538" t="e">
        <f t="shared" ref="AJ28" si="62">IF(AH28="Débil",0,IF(AND(AH28="Moderado",AI28="Directamente"),1,IF(AND(AH28="Moderado",AI28="No disminuye"),0,IF(AND(AH28="Fuerte",AI28="Directamente"),2,IF(AND(AH28="Fuerte",AI28="No disminuye"),0)))))</f>
        <v>#DIV/0!</v>
      </c>
      <c r="AK28" s="538" t="e">
        <f>('4-VALORACIÓN DEL RIESGO'!H19-AJ28)</f>
        <v>#DIV/0!</v>
      </c>
      <c r="AL28" s="538" t="e">
        <f t="shared" ref="AL28" si="63">IF(AK28=5,"Casi Seguro",IF(AK28=4,"Probable",IF(AK28=3,"Posible",IF(AK28=2,"Improbable",IF(AK28=1,"Rara Vez",IF(AK28=0,"Rara Vez",IF(AK28&lt;0,"Rara Vez")))))))</f>
        <v>#DIV/0!</v>
      </c>
      <c r="AM28" s="535"/>
      <c r="AN28" s="542" t="e">
        <f t="shared" ref="AN28" si="64">IF(AH28="Débil",0,IF(AND(AH28="Moderado",AM28="Directamente"),1,IF(AND(AH28="Moderado",AM28="Indirectamente"),0,IF(AND(AH28="Moderado",AM28="No disminuye"),0,IF(AND(AH28="Fuerte",AM28="Directamente"),2,IF(AND(AH28="Fuerte",AM28="Indirectamente"),1,IF(AND(AH28="Fuerte",AM28="No disminuye"),0)))))))</f>
        <v>#DIV/0!</v>
      </c>
      <c r="AO28" s="542" t="e">
        <f>('4-VALORACIÓN DEL RIESGO'!AD19-AN28)</f>
        <v>#DIV/0!</v>
      </c>
      <c r="AP28" s="539" t="e">
        <f t="shared" ref="AP28" si="65">IF(AO28=5,"Catastrófico",IF(AO28=4,"Mayor",IF(AO28=3,"Moderado",IF(AO28=2,"Moderado",IF(AO28=1,"Moderado")))))</f>
        <v>#DIV/0!</v>
      </c>
      <c r="AQ28" s="536" t="e">
        <f t="shared" ref="AQ28" si="66">IF(OR(AND(AP28="Moderado",AL28="Rara Vez"),AND(AP28="Moderado",AL28="Improbable")),"Moderado",IF(OR(AND(AP28="Mayor",AL28="Improbable"),AND(AP28="Mayor",AL28="Rara Vez"),AND(AP28="Moderado",AL28="Probable"),AND(AP28="Moderado",AL28="Posible")),"Alto",IF(OR(AND(AP28="Moderado",AL28="Casi Seguro"),AND(AP28="Mayor",AL28="Posible"),AND(AP28="Mayor",AL28="Probable"),AND(AP28="Mayor",AL28="Casi Seguro")),"Extremo",IF(AP28="Catastrófico","Extremo"))))</f>
        <v>#DIV/0!</v>
      </c>
      <c r="AR28" s="536"/>
      <c r="AS28" s="537" t="s">
        <v>411</v>
      </c>
    </row>
    <row r="29" spans="2:45" ht="30.75" thickBot="1" x14ac:dyDescent="0.3">
      <c r="B29" s="545"/>
      <c r="C29" s="623"/>
      <c r="D29" s="557"/>
      <c r="E29" s="557"/>
      <c r="F29" s="176"/>
      <c r="G29" s="176"/>
      <c r="H29" s="176"/>
      <c r="I29" s="176"/>
      <c r="J29" s="176"/>
      <c r="K29" s="176"/>
      <c r="L29" s="176"/>
      <c r="M29" s="196"/>
      <c r="N29" s="168" t="b">
        <f t="shared" si="0"/>
        <v>0</v>
      </c>
      <c r="O29" s="158"/>
      <c r="P29" s="168" t="b">
        <f t="shared" si="1"/>
        <v>0</v>
      </c>
      <c r="Q29" s="158"/>
      <c r="R29" s="168" t="b">
        <f t="shared" si="2"/>
        <v>0</v>
      </c>
      <c r="S29" s="158"/>
      <c r="T29" s="168" t="b">
        <f t="shared" si="3"/>
        <v>0</v>
      </c>
      <c r="U29" s="158"/>
      <c r="V29" s="168" t="b">
        <f t="shared" si="4"/>
        <v>0</v>
      </c>
      <c r="W29" s="158"/>
      <c r="X29" s="168" t="b">
        <f t="shared" si="5"/>
        <v>0</v>
      </c>
      <c r="Y29" s="158"/>
      <c r="Z29" s="168" t="b">
        <f t="shared" si="6"/>
        <v>0</v>
      </c>
      <c r="AA29" s="119">
        <f t="shared" si="7"/>
        <v>0</v>
      </c>
      <c r="AB29" s="120" t="str">
        <f t="shared" si="8"/>
        <v>Débil</v>
      </c>
      <c r="AC29" s="197"/>
      <c r="AD29" s="167" t="str">
        <f t="shared" si="9"/>
        <v>Débil</v>
      </c>
      <c r="AE29" s="121" t="str">
        <f t="shared" si="10"/>
        <v>0</v>
      </c>
      <c r="AF29" s="551"/>
      <c r="AG29" s="556"/>
      <c r="AH29" s="534"/>
      <c r="AI29" s="535"/>
      <c r="AJ29" s="538"/>
      <c r="AK29" s="538"/>
      <c r="AL29" s="538"/>
      <c r="AM29" s="535"/>
      <c r="AN29" s="543"/>
      <c r="AO29" s="543"/>
      <c r="AP29" s="539"/>
      <c r="AQ29" s="536"/>
      <c r="AR29" s="536"/>
      <c r="AS29" s="537"/>
    </row>
    <row r="30" spans="2:45" ht="30" x14ac:dyDescent="0.25">
      <c r="B30" s="545"/>
      <c r="C30" s="623"/>
      <c r="D30" s="557" t="str">
        <f>'3-IDENTIFICACIÓN DEL RIESGO'!G30</f>
        <v>Riesgo 5</v>
      </c>
      <c r="E30" s="557"/>
      <c r="F30" s="176"/>
      <c r="G30" s="176"/>
      <c r="H30" s="176"/>
      <c r="I30" s="176"/>
      <c r="J30" s="176"/>
      <c r="K30" s="176"/>
      <c r="L30" s="176"/>
      <c r="M30" s="196"/>
      <c r="N30" s="168" t="b">
        <f t="shared" si="0"/>
        <v>0</v>
      </c>
      <c r="O30" s="158"/>
      <c r="P30" s="168" t="b">
        <f t="shared" si="1"/>
        <v>0</v>
      </c>
      <c r="Q30" s="158"/>
      <c r="R30" s="168" t="b">
        <f t="shared" si="2"/>
        <v>0</v>
      </c>
      <c r="S30" s="158"/>
      <c r="T30" s="168" t="b">
        <f t="shared" si="3"/>
        <v>0</v>
      </c>
      <c r="U30" s="158"/>
      <c r="V30" s="168" t="b">
        <f t="shared" si="4"/>
        <v>0</v>
      </c>
      <c r="W30" s="158"/>
      <c r="X30" s="168" t="b">
        <f t="shared" si="5"/>
        <v>0</v>
      </c>
      <c r="Y30" s="158"/>
      <c r="Z30" s="168" t="b">
        <f t="shared" si="6"/>
        <v>0</v>
      </c>
      <c r="AA30" s="119">
        <f t="shared" si="7"/>
        <v>0</v>
      </c>
      <c r="AB30" s="120" t="str">
        <f t="shared" si="8"/>
        <v>Débil</v>
      </c>
      <c r="AC30" s="197"/>
      <c r="AD30" s="167" t="str">
        <f t="shared" si="9"/>
        <v>Débil</v>
      </c>
      <c r="AE30" s="121" t="str">
        <f t="shared" si="10"/>
        <v>0</v>
      </c>
      <c r="AF30" s="550"/>
      <c r="AG30" s="555" t="e">
        <f t="shared" ref="AG30" si="67">(AE30+AE31)/AF30</f>
        <v>#DIV/0!</v>
      </c>
      <c r="AH30" s="533" t="e">
        <f t="shared" ref="AH30" si="68">IF(AG30&lt;50,"Débil",IF(AG30&lt;=99,"Moderado",IF(AG30=100,"Fuerte",IF(AG30="","ERROR"))))</f>
        <v>#DIV/0!</v>
      </c>
      <c r="AI30" s="535"/>
      <c r="AJ30" s="538" t="e">
        <f t="shared" ref="AJ30" si="69">IF(AH30="Débil",0,IF(AND(AH30="Moderado",AI30="Directamente"),1,IF(AND(AH30="Moderado",AI30="No disminuye"),0,IF(AND(AH30="Fuerte",AI30="Directamente"),2,IF(AND(AH30="Fuerte",AI30="No disminuye"),0)))))</f>
        <v>#DIV/0!</v>
      </c>
      <c r="AK30" s="538" t="e">
        <f>('4-VALORACIÓN DEL RIESGO'!H20-AJ30)</f>
        <v>#DIV/0!</v>
      </c>
      <c r="AL30" s="538" t="e">
        <f t="shared" ref="AL30" si="70">IF(AK30=5,"Casi Seguro",IF(AK30=4,"Probable",IF(AK30=3,"Posible",IF(AK30=2,"Improbable",IF(AK30=1,"Rara Vez",IF(AK30=0,"Rara Vez",IF(AK30&lt;0,"Rara Vez")))))))</f>
        <v>#DIV/0!</v>
      </c>
      <c r="AM30" s="535"/>
      <c r="AN30" s="542" t="e">
        <f t="shared" ref="AN30" si="71">IF(AH30="Débil",0,IF(AND(AH30="Moderado",AM30="Directamente"),1,IF(AND(AH30="Moderado",AM30="Indirectamente"),0,IF(AND(AH30="Moderado",AM30="No disminuye"),0,IF(AND(AH30="Fuerte",AM30="Directamente"),2,IF(AND(AH30="Fuerte",AM30="Indirectamente"),1,IF(AND(AH30="Fuerte",AM30="No disminuye"),0)))))))</f>
        <v>#DIV/0!</v>
      </c>
      <c r="AO30" s="542" t="e">
        <f>('4-VALORACIÓN DEL RIESGO'!AD20-AN30)</f>
        <v>#DIV/0!</v>
      </c>
      <c r="AP30" s="539" t="e">
        <f t="shared" ref="AP30" si="72">IF(AO30=5,"Catastrófico",IF(AO30=4,"Mayor",IF(AO30=3,"Moderado",IF(AO30=2,"Moderado",IF(AO30=1,"Moderado")))))</f>
        <v>#DIV/0!</v>
      </c>
      <c r="AQ30" s="536" t="e">
        <f t="shared" ref="AQ30" si="73">IF(OR(AND(AP30="Moderado",AL30="Rara Vez"),AND(AP30="Moderado",AL30="Improbable")),"Moderado",IF(OR(AND(AP30="Mayor",AL30="Improbable"),AND(AP30="Mayor",AL30="Rara Vez"),AND(AP30="Moderado",AL30="Probable"),AND(AP30="Moderado",AL30="Posible")),"Alto",IF(OR(AND(AP30="Moderado",AL30="Casi Seguro"),AND(AP30="Mayor",AL30="Posible"),AND(AP30="Mayor",AL30="Probable"),AND(AP30="Mayor",AL30="Casi Seguro")),"Extremo",IF(AP30="Catastrófico","Extremo"))))</f>
        <v>#DIV/0!</v>
      </c>
      <c r="AR30" s="536"/>
      <c r="AS30" s="537" t="s">
        <v>411</v>
      </c>
    </row>
    <row r="31" spans="2:45" ht="30.75" thickBot="1" x14ac:dyDescent="0.3">
      <c r="B31" s="546"/>
      <c r="C31" s="624"/>
      <c r="D31" s="557"/>
      <c r="E31" s="557"/>
      <c r="F31" s="176"/>
      <c r="G31" s="176"/>
      <c r="H31" s="176"/>
      <c r="I31" s="176"/>
      <c r="J31" s="176"/>
      <c r="K31" s="176"/>
      <c r="L31" s="176"/>
      <c r="M31" s="196"/>
      <c r="N31" s="168" t="b">
        <f t="shared" si="0"/>
        <v>0</v>
      </c>
      <c r="O31" s="158"/>
      <c r="P31" s="168" t="b">
        <f t="shared" si="1"/>
        <v>0</v>
      </c>
      <c r="Q31" s="158"/>
      <c r="R31" s="168" t="b">
        <f t="shared" si="2"/>
        <v>0</v>
      </c>
      <c r="S31" s="158"/>
      <c r="T31" s="168" t="b">
        <f t="shared" si="3"/>
        <v>0</v>
      </c>
      <c r="U31" s="158"/>
      <c r="V31" s="168" t="b">
        <f t="shared" si="4"/>
        <v>0</v>
      </c>
      <c r="W31" s="158"/>
      <c r="X31" s="168" t="b">
        <f t="shared" si="5"/>
        <v>0</v>
      </c>
      <c r="Y31" s="158"/>
      <c r="Z31" s="168" t="b">
        <f t="shared" si="6"/>
        <v>0</v>
      </c>
      <c r="AA31" s="119">
        <f t="shared" si="7"/>
        <v>0</v>
      </c>
      <c r="AB31" s="120" t="str">
        <f t="shared" si="8"/>
        <v>Débil</v>
      </c>
      <c r="AC31" s="197"/>
      <c r="AD31" s="167" t="str">
        <f t="shared" si="9"/>
        <v>Débil</v>
      </c>
      <c r="AE31" s="121" t="str">
        <f t="shared" si="10"/>
        <v>0</v>
      </c>
      <c r="AF31" s="551"/>
      <c r="AG31" s="556"/>
      <c r="AH31" s="534"/>
      <c r="AI31" s="535"/>
      <c r="AJ31" s="538"/>
      <c r="AK31" s="538"/>
      <c r="AL31" s="538"/>
      <c r="AM31" s="535"/>
      <c r="AN31" s="543"/>
      <c r="AO31" s="543"/>
      <c r="AP31" s="539"/>
      <c r="AQ31" s="536"/>
      <c r="AR31" s="536"/>
      <c r="AS31" s="537"/>
    </row>
    <row r="32" spans="2:45" ht="69.75" customHeight="1" x14ac:dyDescent="0.25">
      <c r="B32" s="618" t="str">
        <f>'3-IDENTIFICACIÓN DEL RIESGO'!B32</f>
        <v>Inteligencia de la información.</v>
      </c>
      <c r="C32" s="436" t="str">
        <f>'3-IDENTIFICACIÓN DEL RIESGO'!E32</f>
        <v>1. Dirección de Gestión del Ordenamiento Social de la Propiedad.
2. Oficina de Planeación.</v>
      </c>
      <c r="D32" s="557" t="str">
        <f>'3-IDENTIFICACIÓN DEL RIESGO'!G32</f>
        <v>Posibilidad de implementar la información generada por la entidad sin que este aprobada dentro del Sistema Integrado de Gestión en beneficio de grupos de interés, partidos políticos o particulares</v>
      </c>
      <c r="E32" s="557"/>
      <c r="F32" s="157" t="s">
        <v>431</v>
      </c>
      <c r="G32" s="157" t="s">
        <v>432</v>
      </c>
      <c r="H32" s="157" t="s">
        <v>433</v>
      </c>
      <c r="I32" s="157" t="s">
        <v>1092</v>
      </c>
      <c r="J32" s="157" t="s">
        <v>434</v>
      </c>
      <c r="K32" s="157" t="s">
        <v>435</v>
      </c>
      <c r="L32" s="157" t="s">
        <v>1093</v>
      </c>
      <c r="M32" s="196" t="s">
        <v>185</v>
      </c>
      <c r="N32" s="168">
        <f t="shared" si="0"/>
        <v>15</v>
      </c>
      <c r="O32" s="158" t="s">
        <v>186</v>
      </c>
      <c r="P32" s="168">
        <f t="shared" si="1"/>
        <v>15</v>
      </c>
      <c r="Q32" s="158" t="s">
        <v>187</v>
      </c>
      <c r="R32" s="168">
        <f t="shared" si="2"/>
        <v>15</v>
      </c>
      <c r="S32" s="158" t="s">
        <v>191</v>
      </c>
      <c r="T32" s="168">
        <f t="shared" si="3"/>
        <v>10</v>
      </c>
      <c r="U32" s="158" t="s">
        <v>188</v>
      </c>
      <c r="V32" s="168">
        <f t="shared" si="4"/>
        <v>15</v>
      </c>
      <c r="W32" s="158" t="s">
        <v>189</v>
      </c>
      <c r="X32" s="168">
        <f t="shared" si="5"/>
        <v>15</v>
      </c>
      <c r="Y32" s="158" t="s">
        <v>190</v>
      </c>
      <c r="Z32" s="168">
        <f t="shared" si="6"/>
        <v>10</v>
      </c>
      <c r="AA32" s="119">
        <f t="shared" si="7"/>
        <v>95</v>
      </c>
      <c r="AB32" s="120" t="str">
        <f t="shared" si="8"/>
        <v>Moderado</v>
      </c>
      <c r="AC32" s="197" t="s">
        <v>64</v>
      </c>
      <c r="AD32" s="167" t="str">
        <f t="shared" si="9"/>
        <v>Moderado</v>
      </c>
      <c r="AE32" s="121" t="str">
        <f t="shared" si="10"/>
        <v>50</v>
      </c>
      <c r="AF32" s="550">
        <v>1</v>
      </c>
      <c r="AG32" s="555">
        <f t="shared" ref="AG32" si="74">(AE32+AE33)/AF32</f>
        <v>50</v>
      </c>
      <c r="AH32" s="533" t="str">
        <f t="shared" ref="AH32" si="75">IF(AG32&lt;50,"Débil",IF(AG32&lt;=99,"Moderado",IF(AG32=100,"Fuerte",IF(AG32="","ERROR"))))</f>
        <v>Moderado</v>
      </c>
      <c r="AI32" s="535" t="s">
        <v>92</v>
      </c>
      <c r="AJ32" s="538">
        <f t="shared" ref="AJ32" si="76">IF(AH32="Débil",0,IF(AND(AH32="Moderado",AI32="Directamente"),1,IF(AND(AH32="Moderado",AI32="No disminuye"),0,IF(AND(AH32="Fuerte",AI32="Directamente"),2,IF(AND(AH32="Fuerte",AI32="No disminuye"),0)))))</f>
        <v>1</v>
      </c>
      <c r="AK32" s="538">
        <f>('4-VALORACIÓN DEL RIESGO'!H21-AJ32)</f>
        <v>2</v>
      </c>
      <c r="AL32" s="538" t="str">
        <f t="shared" ref="AL32" si="77">IF(AK32=5,"Casi Seguro",IF(AK32=4,"Probable",IF(AK32=3,"Posible",IF(AK32=2,"Improbable",IF(AK32=1,"Rara Vez",IF(AK32=0,"Rara Vez",IF(AK32&lt;0,"Rara Vez")))))))</f>
        <v>Improbable</v>
      </c>
      <c r="AM32" s="535" t="s">
        <v>94</v>
      </c>
      <c r="AN32" s="542">
        <f t="shared" ref="AN32" si="78">IF(AH32="Débil",0,IF(AND(AH32="Moderado",AM32="Directamente"),1,IF(AND(AH32="Moderado",AM32="Indirectamente"),0,IF(AND(AH32="Moderado",AM32="No disminuye"),0,IF(AND(AH32="Fuerte",AM32="Directamente"),2,IF(AND(AH32="Fuerte",AM32="Indirectamente"),1,IF(AND(AH32="Fuerte",AM32="No disminuye"),0)))))))</f>
        <v>0</v>
      </c>
      <c r="AO32" s="542">
        <f>('4-VALORACIÓN DEL RIESGO'!AD21-AN32)</f>
        <v>5</v>
      </c>
      <c r="AP32" s="539" t="str">
        <f t="shared" ref="AP32" si="79">IF(AO32=5,"Catastrófico",IF(AO32=4,"Mayor",IF(AO32=3,"Moderado",IF(AO32=2,"Moderado",IF(AO32=1,"Moderado")))))</f>
        <v>Catastrófico</v>
      </c>
      <c r="AQ32" s="536" t="str">
        <f t="shared" ref="AQ32" si="80">IF(OR(AND(AP32="Moderado",AL32="Rara Vez"),AND(AP32="Moderado",AL32="Improbable")),"Moderado",IF(OR(AND(AP32="Mayor",AL32="Improbable"),AND(AP32="Mayor",AL32="Rara Vez"),AND(AP32="Moderado",AL32="Probable"),AND(AP32="Moderado",AL32="Posible")),"Alto",IF(OR(AND(AP32="Moderado",AL32="Casi Seguro"),AND(AP32="Mayor",AL32="Posible"),AND(AP32="Mayor",AL32="Probable"),AND(AP32="Mayor",AL32="Casi Seguro")),"Extremo",IF(AP32="Catastrófico","Extremo"))))</f>
        <v>Extremo</v>
      </c>
      <c r="AR32" s="536"/>
      <c r="AS32" s="537" t="s">
        <v>411</v>
      </c>
    </row>
    <row r="33" spans="2:45" ht="30.75" thickBot="1" x14ac:dyDescent="0.3">
      <c r="B33" s="619"/>
      <c r="C33" s="437"/>
      <c r="D33" s="557"/>
      <c r="E33" s="557"/>
      <c r="F33" s="176"/>
      <c r="G33" s="176"/>
      <c r="H33" s="176"/>
      <c r="I33" s="176"/>
      <c r="J33" s="176"/>
      <c r="K33" s="176"/>
      <c r="L33" s="176"/>
      <c r="M33" s="196"/>
      <c r="N33" s="168" t="b">
        <f t="shared" si="0"/>
        <v>0</v>
      </c>
      <c r="O33" s="158"/>
      <c r="P33" s="168" t="b">
        <f t="shared" si="1"/>
        <v>0</v>
      </c>
      <c r="Q33" s="158"/>
      <c r="R33" s="168" t="b">
        <f t="shared" si="2"/>
        <v>0</v>
      </c>
      <c r="S33" s="158"/>
      <c r="T33" s="168" t="b">
        <f t="shared" si="3"/>
        <v>0</v>
      </c>
      <c r="U33" s="158"/>
      <c r="V33" s="168" t="b">
        <f t="shared" si="4"/>
        <v>0</v>
      </c>
      <c r="W33" s="158"/>
      <c r="X33" s="168" t="b">
        <f t="shared" si="5"/>
        <v>0</v>
      </c>
      <c r="Y33" s="158"/>
      <c r="Z33" s="168" t="b">
        <f t="shared" si="6"/>
        <v>0</v>
      </c>
      <c r="AA33" s="119">
        <f t="shared" si="7"/>
        <v>0</v>
      </c>
      <c r="AB33" s="120" t="str">
        <f t="shared" si="8"/>
        <v>Débil</v>
      </c>
      <c r="AC33" s="197"/>
      <c r="AD33" s="167" t="str">
        <f t="shared" si="9"/>
        <v>Débil</v>
      </c>
      <c r="AE33" s="121" t="str">
        <f t="shared" si="10"/>
        <v>0</v>
      </c>
      <c r="AF33" s="551"/>
      <c r="AG33" s="556"/>
      <c r="AH33" s="534"/>
      <c r="AI33" s="535"/>
      <c r="AJ33" s="538"/>
      <c r="AK33" s="538"/>
      <c r="AL33" s="538"/>
      <c r="AM33" s="535"/>
      <c r="AN33" s="543"/>
      <c r="AO33" s="543"/>
      <c r="AP33" s="539"/>
      <c r="AQ33" s="536"/>
      <c r="AR33" s="536"/>
      <c r="AS33" s="537"/>
    </row>
    <row r="34" spans="2:45" ht="78" customHeight="1" x14ac:dyDescent="0.25">
      <c r="B34" s="619"/>
      <c r="C34" s="437"/>
      <c r="D34" s="557" t="str">
        <f>'3-IDENTIFICACIÓN DEL RIESGO'!G34</f>
        <v>Estructurar proyectos de TI para beneficio específico de un tercero o propio.</v>
      </c>
      <c r="E34" s="557"/>
      <c r="F34" s="176" t="s">
        <v>461</v>
      </c>
      <c r="G34" s="176" t="s">
        <v>462</v>
      </c>
      <c r="H34" s="176" t="s">
        <v>463</v>
      </c>
      <c r="I34" s="176" t="s">
        <v>464</v>
      </c>
      <c r="J34" s="176" t="s">
        <v>465</v>
      </c>
      <c r="K34" s="176" t="s">
        <v>466</v>
      </c>
      <c r="L34" s="176" t="s">
        <v>467</v>
      </c>
      <c r="M34" s="196" t="s">
        <v>185</v>
      </c>
      <c r="N34" s="168">
        <f t="shared" si="0"/>
        <v>15</v>
      </c>
      <c r="O34" s="158" t="s">
        <v>186</v>
      </c>
      <c r="P34" s="168">
        <f t="shared" si="1"/>
        <v>15</v>
      </c>
      <c r="Q34" s="158" t="s">
        <v>187</v>
      </c>
      <c r="R34" s="168">
        <f t="shared" si="2"/>
        <v>15</v>
      </c>
      <c r="S34" s="158" t="s">
        <v>61</v>
      </c>
      <c r="T34" s="168">
        <f t="shared" si="3"/>
        <v>15</v>
      </c>
      <c r="U34" s="158" t="s">
        <v>188</v>
      </c>
      <c r="V34" s="168">
        <f t="shared" si="4"/>
        <v>15</v>
      </c>
      <c r="W34" s="158" t="s">
        <v>189</v>
      </c>
      <c r="X34" s="168">
        <f t="shared" si="5"/>
        <v>15</v>
      </c>
      <c r="Y34" s="158" t="s">
        <v>190</v>
      </c>
      <c r="Z34" s="168">
        <f t="shared" si="6"/>
        <v>10</v>
      </c>
      <c r="AA34" s="119">
        <f t="shared" si="7"/>
        <v>100</v>
      </c>
      <c r="AB34" s="120" t="str">
        <f t="shared" si="8"/>
        <v>Fuerte</v>
      </c>
      <c r="AC34" s="197" t="s">
        <v>64</v>
      </c>
      <c r="AD34" s="167" t="str">
        <f t="shared" si="9"/>
        <v>Fuerte</v>
      </c>
      <c r="AE34" s="121" t="str">
        <f t="shared" si="10"/>
        <v>100</v>
      </c>
      <c r="AF34" s="550">
        <v>1</v>
      </c>
      <c r="AG34" s="555">
        <f t="shared" ref="AG34" si="81">(AE34+AE35)/AF34</f>
        <v>100</v>
      </c>
      <c r="AH34" s="533" t="str">
        <f t="shared" ref="AH34" si="82">IF(AG34&lt;50,"Débil",IF(AG34&lt;=99,"Moderado",IF(AG34=100,"Fuerte",IF(AG34="","ERROR"))))</f>
        <v>Fuerte</v>
      </c>
      <c r="AI34" s="535" t="s">
        <v>92</v>
      </c>
      <c r="AJ34" s="538">
        <f t="shared" ref="AJ34" si="83">IF(AH34="Débil",0,IF(AND(AH34="Moderado",AI34="Directamente"),1,IF(AND(AH34="Moderado",AI34="No disminuye"),0,IF(AND(AH34="Fuerte",AI34="Directamente"),2,IF(AND(AH34="Fuerte",AI34="No disminuye"),0)))))</f>
        <v>2</v>
      </c>
      <c r="AK34" s="538">
        <f>('4-VALORACIÓN DEL RIESGO'!H22-AJ34)</f>
        <v>-1</v>
      </c>
      <c r="AL34" s="538" t="str">
        <f t="shared" ref="AL34" si="84">IF(AK34=5,"Casi Seguro",IF(AK34=4,"Probable",IF(AK34=3,"Posible",IF(AK34=2,"Improbable",IF(AK34=1,"Rara Vez",IF(AK34=0,"Rara Vez",IF(AK34&lt;0,"Rara Vez")))))))</f>
        <v>Rara Vez</v>
      </c>
      <c r="AM34" s="535" t="s">
        <v>92</v>
      </c>
      <c r="AN34" s="542">
        <f t="shared" ref="AN34" si="85">IF(AH34="Débil",0,IF(AND(AH34="Moderado",AM34="Directamente"),1,IF(AND(AH34="Moderado",AM34="Indirectamente"),0,IF(AND(AH34="Moderado",AM34="No disminuye"),0,IF(AND(AH34="Fuerte",AM34="Directamente"),2,IF(AND(AH34="Fuerte",AM34="Indirectamente"),1,IF(AND(AH34="Fuerte",AM34="No disminuye"),0)))))))</f>
        <v>2</v>
      </c>
      <c r="AO34" s="542">
        <f>('4-VALORACIÓN DEL RIESGO'!AD22-AN34)</f>
        <v>3</v>
      </c>
      <c r="AP34" s="539" t="str">
        <f t="shared" ref="AP34" si="86">IF(AO34=5,"Catastrófico",IF(AO34=4,"Mayor",IF(AO34=3,"Moderado",IF(AO34=2,"Moderado",IF(AO34=1,"Moderado")))))</f>
        <v>Moderado</v>
      </c>
      <c r="AQ34" s="536" t="str">
        <f t="shared" ref="AQ34" si="87">IF(OR(AND(AP34="Moderado",AL34="Rara Vez"),AND(AP34="Moderado",AL34="Improbable")),"Moderado",IF(OR(AND(AP34="Mayor",AL34="Improbable"),AND(AP34="Mayor",AL34="Rara Vez"),AND(AP34="Moderado",AL34="Probable"),AND(AP34="Moderado",AL34="Posible")),"Alto",IF(OR(AND(AP34="Moderado",AL34="Casi Seguro"),AND(AP34="Mayor",AL34="Posible"),AND(AP34="Mayor",AL34="Probable"),AND(AP34="Mayor",AL34="Casi Seguro")),"Extremo",IF(AP34="Catastrófico","Extremo"))))</f>
        <v>Moderado</v>
      </c>
      <c r="AR34" s="536"/>
      <c r="AS34" s="537" t="s">
        <v>411</v>
      </c>
    </row>
    <row r="35" spans="2:45" ht="30.75" thickBot="1" x14ac:dyDescent="0.3">
      <c r="B35" s="619"/>
      <c r="C35" s="437"/>
      <c r="D35" s="557"/>
      <c r="E35" s="557"/>
      <c r="F35" s="176"/>
      <c r="G35" s="176"/>
      <c r="H35" s="176"/>
      <c r="I35" s="176"/>
      <c r="J35" s="176"/>
      <c r="K35" s="176"/>
      <c r="L35" s="176"/>
      <c r="M35" s="196"/>
      <c r="N35" s="168" t="b">
        <f t="shared" si="0"/>
        <v>0</v>
      </c>
      <c r="O35" s="158"/>
      <c r="P35" s="168" t="b">
        <f t="shared" si="1"/>
        <v>0</v>
      </c>
      <c r="Q35" s="158"/>
      <c r="R35" s="168" t="b">
        <f t="shared" si="2"/>
        <v>0</v>
      </c>
      <c r="S35" s="158"/>
      <c r="T35" s="168" t="b">
        <f t="shared" si="3"/>
        <v>0</v>
      </c>
      <c r="U35" s="158"/>
      <c r="V35" s="168" t="b">
        <f t="shared" si="4"/>
        <v>0</v>
      </c>
      <c r="W35" s="158"/>
      <c r="X35" s="168" t="b">
        <f t="shared" si="5"/>
        <v>0</v>
      </c>
      <c r="Y35" s="158"/>
      <c r="Z35" s="168" t="b">
        <f t="shared" si="6"/>
        <v>0</v>
      </c>
      <c r="AA35" s="119">
        <f t="shared" si="7"/>
        <v>0</v>
      </c>
      <c r="AB35" s="120" t="str">
        <f t="shared" si="8"/>
        <v>Débil</v>
      </c>
      <c r="AC35" s="197"/>
      <c r="AD35" s="167" t="str">
        <f t="shared" si="9"/>
        <v>Débil</v>
      </c>
      <c r="AE35" s="121" t="str">
        <f t="shared" si="10"/>
        <v>0</v>
      </c>
      <c r="AF35" s="551"/>
      <c r="AG35" s="556"/>
      <c r="AH35" s="534"/>
      <c r="AI35" s="535"/>
      <c r="AJ35" s="538"/>
      <c r="AK35" s="538"/>
      <c r="AL35" s="538"/>
      <c r="AM35" s="535"/>
      <c r="AN35" s="543"/>
      <c r="AO35" s="543"/>
      <c r="AP35" s="539"/>
      <c r="AQ35" s="536"/>
      <c r="AR35" s="536"/>
      <c r="AS35" s="537"/>
    </row>
    <row r="36" spans="2:45" ht="30" x14ac:dyDescent="0.25">
      <c r="B36" s="619"/>
      <c r="C36" s="437"/>
      <c r="D36" s="557" t="str">
        <f>'3-IDENTIFICACIÓN DEL RIESGO'!G36</f>
        <v>Riesgo 3</v>
      </c>
      <c r="E36" s="557"/>
      <c r="F36" s="176"/>
      <c r="G36" s="176"/>
      <c r="H36" s="176"/>
      <c r="I36" s="176"/>
      <c r="J36" s="176"/>
      <c r="K36" s="176"/>
      <c r="L36" s="176"/>
      <c r="M36" s="196"/>
      <c r="N36" s="168" t="b">
        <f t="shared" si="0"/>
        <v>0</v>
      </c>
      <c r="O36" s="158"/>
      <c r="P36" s="168" t="b">
        <f t="shared" si="1"/>
        <v>0</v>
      </c>
      <c r="Q36" s="158"/>
      <c r="R36" s="168" t="b">
        <f t="shared" si="2"/>
        <v>0</v>
      </c>
      <c r="S36" s="158"/>
      <c r="T36" s="168" t="b">
        <f t="shared" si="3"/>
        <v>0</v>
      </c>
      <c r="U36" s="158"/>
      <c r="V36" s="168" t="b">
        <f t="shared" si="4"/>
        <v>0</v>
      </c>
      <c r="W36" s="158"/>
      <c r="X36" s="168" t="b">
        <f t="shared" si="5"/>
        <v>0</v>
      </c>
      <c r="Y36" s="158"/>
      <c r="Z36" s="168" t="b">
        <f t="shared" si="6"/>
        <v>0</v>
      </c>
      <c r="AA36" s="119">
        <f t="shared" si="7"/>
        <v>0</v>
      </c>
      <c r="AB36" s="120" t="str">
        <f t="shared" si="8"/>
        <v>Débil</v>
      </c>
      <c r="AC36" s="197"/>
      <c r="AD36" s="167" t="str">
        <f t="shared" si="9"/>
        <v>Débil</v>
      </c>
      <c r="AE36" s="121" t="str">
        <f t="shared" si="10"/>
        <v>0</v>
      </c>
      <c r="AF36" s="550"/>
      <c r="AG36" s="555" t="e">
        <f t="shared" ref="AG36" si="88">(AE36+AE37)/AF36</f>
        <v>#DIV/0!</v>
      </c>
      <c r="AH36" s="533" t="e">
        <f t="shared" ref="AH36" si="89">IF(AG36&lt;50,"Débil",IF(AG36&lt;=99,"Moderado",IF(AG36=100,"Fuerte",IF(AG36="","ERROR"))))</f>
        <v>#DIV/0!</v>
      </c>
      <c r="AI36" s="535"/>
      <c r="AJ36" s="538" t="e">
        <f t="shared" ref="AJ36" si="90">IF(AH36="Débil",0,IF(AND(AH36="Moderado",AI36="Directamente"),1,IF(AND(AH36="Moderado",AI36="No disminuye"),0,IF(AND(AH36="Fuerte",AI36="Directamente"),2,IF(AND(AH36="Fuerte",AI36="No disminuye"),0)))))</f>
        <v>#DIV/0!</v>
      </c>
      <c r="AK36" s="538" t="e">
        <f>('4-VALORACIÓN DEL RIESGO'!H23-AJ36)</f>
        <v>#DIV/0!</v>
      </c>
      <c r="AL36" s="538" t="e">
        <f t="shared" ref="AL36" si="91">IF(AK36=5,"Casi Seguro",IF(AK36=4,"Probable",IF(AK36=3,"Posible",IF(AK36=2,"Improbable",IF(AK36=1,"Rara Vez",IF(AK36=0,"Rara Vez",IF(AK36&lt;0,"Rara Vez")))))))</f>
        <v>#DIV/0!</v>
      </c>
      <c r="AM36" s="535"/>
      <c r="AN36" s="542" t="e">
        <f t="shared" ref="AN36" si="92">IF(AH36="Débil",0,IF(AND(AH36="Moderado",AM36="Directamente"),1,IF(AND(AH36="Moderado",AM36="Indirectamente"),0,IF(AND(AH36="Moderado",AM36="No disminuye"),0,IF(AND(AH36="Fuerte",AM36="Directamente"),2,IF(AND(AH36="Fuerte",AM36="Indirectamente"),1,IF(AND(AH36="Fuerte",AM36="No disminuye"),0)))))))</f>
        <v>#DIV/0!</v>
      </c>
      <c r="AO36" s="542" t="e">
        <f>('4-VALORACIÓN DEL RIESGO'!AD23-AN36)</f>
        <v>#DIV/0!</v>
      </c>
      <c r="AP36" s="539" t="e">
        <f t="shared" ref="AP36" si="93">IF(AO36=5,"Catastrófico",IF(AO36=4,"Mayor",IF(AO36=3,"Moderado",IF(AO36=2,"Moderado",IF(AO36=1,"Moderado")))))</f>
        <v>#DIV/0!</v>
      </c>
      <c r="AQ36" s="536" t="e">
        <f t="shared" ref="AQ36" si="94">IF(OR(AND(AP36="Moderado",AL36="Rara Vez"),AND(AP36="Moderado",AL36="Improbable")),"Moderado",IF(OR(AND(AP36="Mayor",AL36="Improbable"),AND(AP36="Mayor",AL36="Rara Vez"),AND(AP36="Moderado",AL36="Probable"),AND(AP36="Moderado",AL36="Posible")),"Alto",IF(OR(AND(AP36="Moderado",AL36="Casi Seguro"),AND(AP36="Mayor",AL36="Posible"),AND(AP36="Mayor",AL36="Probable"),AND(AP36="Mayor",AL36="Casi Seguro")),"Extremo",IF(AP36="Catastrófico","Extremo"))))</f>
        <v>#DIV/0!</v>
      </c>
      <c r="AR36" s="536"/>
      <c r="AS36" s="537" t="s">
        <v>411</v>
      </c>
    </row>
    <row r="37" spans="2:45" ht="30.75" thickBot="1" x14ac:dyDescent="0.3">
      <c r="B37" s="619"/>
      <c r="C37" s="437"/>
      <c r="D37" s="557"/>
      <c r="E37" s="557"/>
      <c r="F37" s="176"/>
      <c r="G37" s="176"/>
      <c r="H37" s="176"/>
      <c r="I37" s="176"/>
      <c r="J37" s="176"/>
      <c r="K37" s="176"/>
      <c r="L37" s="176"/>
      <c r="M37" s="196"/>
      <c r="N37" s="168" t="b">
        <f t="shared" si="0"/>
        <v>0</v>
      </c>
      <c r="O37" s="158"/>
      <c r="P37" s="168" t="b">
        <f t="shared" si="1"/>
        <v>0</v>
      </c>
      <c r="Q37" s="158"/>
      <c r="R37" s="168" t="b">
        <f t="shared" si="2"/>
        <v>0</v>
      </c>
      <c r="S37" s="158"/>
      <c r="T37" s="168" t="b">
        <f t="shared" si="3"/>
        <v>0</v>
      </c>
      <c r="U37" s="158"/>
      <c r="V37" s="168" t="b">
        <f t="shared" si="4"/>
        <v>0</v>
      </c>
      <c r="W37" s="158"/>
      <c r="X37" s="168" t="b">
        <f t="shared" si="5"/>
        <v>0</v>
      </c>
      <c r="Y37" s="158"/>
      <c r="Z37" s="168" t="b">
        <f t="shared" si="6"/>
        <v>0</v>
      </c>
      <c r="AA37" s="119">
        <f t="shared" si="7"/>
        <v>0</v>
      </c>
      <c r="AB37" s="120" t="str">
        <f t="shared" si="8"/>
        <v>Débil</v>
      </c>
      <c r="AC37" s="197"/>
      <c r="AD37" s="167" t="str">
        <f t="shared" si="9"/>
        <v>Débil</v>
      </c>
      <c r="AE37" s="121" t="str">
        <f t="shared" si="10"/>
        <v>0</v>
      </c>
      <c r="AF37" s="551"/>
      <c r="AG37" s="556"/>
      <c r="AH37" s="534"/>
      <c r="AI37" s="535"/>
      <c r="AJ37" s="538"/>
      <c r="AK37" s="538"/>
      <c r="AL37" s="538"/>
      <c r="AM37" s="535"/>
      <c r="AN37" s="543"/>
      <c r="AO37" s="543"/>
      <c r="AP37" s="539"/>
      <c r="AQ37" s="536"/>
      <c r="AR37" s="536"/>
      <c r="AS37" s="537"/>
    </row>
    <row r="38" spans="2:45" ht="30" x14ac:dyDescent="0.25">
      <c r="B38" s="619"/>
      <c r="C38" s="437"/>
      <c r="D38" s="557" t="str">
        <f>'3-IDENTIFICACIÓN DEL RIESGO'!G38</f>
        <v>Riesgo 4</v>
      </c>
      <c r="E38" s="557"/>
      <c r="F38" s="176"/>
      <c r="G38" s="176"/>
      <c r="H38" s="176"/>
      <c r="I38" s="176"/>
      <c r="J38" s="176"/>
      <c r="K38" s="176"/>
      <c r="L38" s="176"/>
      <c r="M38" s="196"/>
      <c r="N38" s="168" t="b">
        <f t="shared" si="0"/>
        <v>0</v>
      </c>
      <c r="O38" s="158"/>
      <c r="P38" s="168" t="b">
        <f t="shared" si="1"/>
        <v>0</v>
      </c>
      <c r="Q38" s="158"/>
      <c r="R38" s="168" t="b">
        <f t="shared" si="2"/>
        <v>0</v>
      </c>
      <c r="S38" s="158"/>
      <c r="T38" s="168" t="b">
        <f t="shared" si="3"/>
        <v>0</v>
      </c>
      <c r="U38" s="158"/>
      <c r="V38" s="168" t="b">
        <f t="shared" si="4"/>
        <v>0</v>
      </c>
      <c r="W38" s="158"/>
      <c r="X38" s="168" t="b">
        <f t="shared" si="5"/>
        <v>0</v>
      </c>
      <c r="Y38" s="158"/>
      <c r="Z38" s="168" t="b">
        <f t="shared" si="6"/>
        <v>0</v>
      </c>
      <c r="AA38" s="119">
        <f t="shared" si="7"/>
        <v>0</v>
      </c>
      <c r="AB38" s="120" t="str">
        <f t="shared" si="8"/>
        <v>Débil</v>
      </c>
      <c r="AC38" s="197"/>
      <c r="AD38" s="167" t="str">
        <f t="shared" si="9"/>
        <v>Débil</v>
      </c>
      <c r="AE38" s="121" t="str">
        <f t="shared" si="10"/>
        <v>0</v>
      </c>
      <c r="AF38" s="550"/>
      <c r="AG38" s="555" t="e">
        <f t="shared" ref="AG38" si="95">(AE38+AE39)/AF38</f>
        <v>#DIV/0!</v>
      </c>
      <c r="AH38" s="533" t="e">
        <f t="shared" ref="AH38" si="96">IF(AG38&lt;50,"Débil",IF(AG38&lt;=99,"Moderado",IF(AG38=100,"Fuerte",IF(AG38="","ERROR"))))</f>
        <v>#DIV/0!</v>
      </c>
      <c r="AI38" s="535"/>
      <c r="AJ38" s="538" t="e">
        <f t="shared" ref="AJ38" si="97">IF(AH38="Débil",0,IF(AND(AH38="Moderado",AI38="Directamente"),1,IF(AND(AH38="Moderado",AI38="No disminuye"),0,IF(AND(AH38="Fuerte",AI38="Directamente"),2,IF(AND(AH38="Fuerte",AI38="No disminuye"),0)))))</f>
        <v>#DIV/0!</v>
      </c>
      <c r="AK38" s="538" t="e">
        <f>('4-VALORACIÓN DEL RIESGO'!H24-AJ38)</f>
        <v>#DIV/0!</v>
      </c>
      <c r="AL38" s="538" t="e">
        <f t="shared" ref="AL38" si="98">IF(AK38=5,"Casi Seguro",IF(AK38=4,"Probable",IF(AK38=3,"Posible",IF(AK38=2,"Improbable",IF(AK38=1,"Rara Vez",IF(AK38=0,"Rara Vez",IF(AK38&lt;0,"Rara Vez")))))))</f>
        <v>#DIV/0!</v>
      </c>
      <c r="AM38" s="535"/>
      <c r="AN38" s="542" t="e">
        <f t="shared" ref="AN38" si="99">IF(AH38="Débil",0,IF(AND(AH38="Moderado",AM38="Directamente"),1,IF(AND(AH38="Moderado",AM38="Indirectamente"),0,IF(AND(AH38="Moderado",AM38="No disminuye"),0,IF(AND(AH38="Fuerte",AM38="Directamente"),2,IF(AND(AH38="Fuerte",AM38="Indirectamente"),1,IF(AND(AH38="Fuerte",AM38="No disminuye"),0)))))))</f>
        <v>#DIV/0!</v>
      </c>
      <c r="AO38" s="542" t="e">
        <f>('4-VALORACIÓN DEL RIESGO'!AD24-AN38)</f>
        <v>#DIV/0!</v>
      </c>
      <c r="AP38" s="539" t="e">
        <f t="shared" ref="AP38" si="100">IF(AO38=5,"Catastrófico",IF(AO38=4,"Mayor",IF(AO38=3,"Moderado",IF(AO38=2,"Moderado",IF(AO38=1,"Moderado")))))</f>
        <v>#DIV/0!</v>
      </c>
      <c r="AQ38" s="536" t="e">
        <f t="shared" ref="AQ38" si="101">IF(OR(AND(AP38="Moderado",AL38="Rara Vez"),AND(AP38="Moderado",AL38="Improbable")),"Moderado",IF(OR(AND(AP38="Mayor",AL38="Improbable"),AND(AP38="Mayor",AL38="Rara Vez"),AND(AP38="Moderado",AL38="Probable"),AND(AP38="Moderado",AL38="Posible")),"Alto",IF(OR(AND(AP38="Moderado",AL38="Casi Seguro"),AND(AP38="Mayor",AL38="Posible"),AND(AP38="Mayor",AL38="Probable"),AND(AP38="Mayor",AL38="Casi Seguro")),"Extremo",IF(AP38="Catastrófico","Extremo"))))</f>
        <v>#DIV/0!</v>
      </c>
      <c r="AR38" s="536"/>
      <c r="AS38" s="537" t="s">
        <v>411</v>
      </c>
    </row>
    <row r="39" spans="2:45" ht="30.75" thickBot="1" x14ac:dyDescent="0.3">
      <c r="B39" s="619"/>
      <c r="C39" s="437"/>
      <c r="D39" s="557"/>
      <c r="E39" s="557"/>
      <c r="F39" s="176"/>
      <c r="G39" s="176"/>
      <c r="H39" s="176"/>
      <c r="I39" s="176"/>
      <c r="J39" s="176"/>
      <c r="K39" s="176"/>
      <c r="L39" s="176"/>
      <c r="M39" s="196"/>
      <c r="N39" s="168" t="b">
        <f t="shared" si="0"/>
        <v>0</v>
      </c>
      <c r="O39" s="158"/>
      <c r="P39" s="168" t="b">
        <f t="shared" si="1"/>
        <v>0</v>
      </c>
      <c r="Q39" s="158"/>
      <c r="R39" s="168" t="b">
        <f t="shared" si="2"/>
        <v>0</v>
      </c>
      <c r="S39" s="158"/>
      <c r="T39" s="168" t="b">
        <f t="shared" si="3"/>
        <v>0</v>
      </c>
      <c r="U39" s="158"/>
      <c r="V39" s="168" t="b">
        <f t="shared" si="4"/>
        <v>0</v>
      </c>
      <c r="W39" s="158"/>
      <c r="X39" s="168" t="b">
        <f t="shared" si="5"/>
        <v>0</v>
      </c>
      <c r="Y39" s="158"/>
      <c r="Z39" s="168" t="b">
        <f t="shared" si="6"/>
        <v>0</v>
      </c>
      <c r="AA39" s="119">
        <f t="shared" si="7"/>
        <v>0</v>
      </c>
      <c r="AB39" s="120" t="str">
        <f t="shared" si="8"/>
        <v>Débil</v>
      </c>
      <c r="AC39" s="197"/>
      <c r="AD39" s="167" t="str">
        <f t="shared" si="9"/>
        <v>Débil</v>
      </c>
      <c r="AE39" s="121" t="str">
        <f t="shared" si="10"/>
        <v>0</v>
      </c>
      <c r="AF39" s="551"/>
      <c r="AG39" s="556"/>
      <c r="AH39" s="534"/>
      <c r="AI39" s="535"/>
      <c r="AJ39" s="538"/>
      <c r="AK39" s="538"/>
      <c r="AL39" s="538"/>
      <c r="AM39" s="535"/>
      <c r="AN39" s="543"/>
      <c r="AO39" s="543"/>
      <c r="AP39" s="539"/>
      <c r="AQ39" s="536"/>
      <c r="AR39" s="536"/>
      <c r="AS39" s="537"/>
    </row>
    <row r="40" spans="2:45" ht="30" x14ac:dyDescent="0.25">
      <c r="B40" s="619"/>
      <c r="C40" s="437"/>
      <c r="D40" s="557" t="str">
        <f>'3-IDENTIFICACIÓN DEL RIESGO'!G40</f>
        <v>Riesgo 5</v>
      </c>
      <c r="E40" s="557"/>
      <c r="F40" s="176"/>
      <c r="G40" s="176"/>
      <c r="H40" s="176"/>
      <c r="I40" s="176"/>
      <c r="J40" s="176"/>
      <c r="K40" s="176"/>
      <c r="L40" s="176"/>
      <c r="M40" s="196"/>
      <c r="N40" s="168" t="b">
        <f t="shared" si="0"/>
        <v>0</v>
      </c>
      <c r="O40" s="158"/>
      <c r="P40" s="168" t="b">
        <f t="shared" si="1"/>
        <v>0</v>
      </c>
      <c r="Q40" s="158"/>
      <c r="R40" s="168" t="b">
        <f t="shared" si="2"/>
        <v>0</v>
      </c>
      <c r="S40" s="158"/>
      <c r="T40" s="168" t="b">
        <f t="shared" si="3"/>
        <v>0</v>
      </c>
      <c r="U40" s="158"/>
      <c r="V40" s="168" t="b">
        <f t="shared" si="4"/>
        <v>0</v>
      </c>
      <c r="W40" s="158"/>
      <c r="X40" s="168" t="b">
        <f t="shared" si="5"/>
        <v>0</v>
      </c>
      <c r="Y40" s="158"/>
      <c r="Z40" s="168" t="b">
        <f t="shared" si="6"/>
        <v>0</v>
      </c>
      <c r="AA40" s="119">
        <f t="shared" si="7"/>
        <v>0</v>
      </c>
      <c r="AB40" s="120" t="str">
        <f t="shared" si="8"/>
        <v>Débil</v>
      </c>
      <c r="AC40" s="197"/>
      <c r="AD40" s="167" t="str">
        <f t="shared" si="9"/>
        <v>Débil</v>
      </c>
      <c r="AE40" s="121" t="str">
        <f t="shared" si="10"/>
        <v>0</v>
      </c>
      <c r="AF40" s="550"/>
      <c r="AG40" s="555" t="e">
        <f t="shared" ref="AG40" si="102">(AE40+AE41)/AF40</f>
        <v>#DIV/0!</v>
      </c>
      <c r="AH40" s="533" t="e">
        <f t="shared" ref="AH40" si="103">IF(AG40&lt;50,"Débil",IF(AG40&lt;=99,"Moderado",IF(AG40=100,"Fuerte",IF(AG40="","ERROR"))))</f>
        <v>#DIV/0!</v>
      </c>
      <c r="AI40" s="535"/>
      <c r="AJ40" s="538" t="e">
        <f t="shared" ref="AJ40" si="104">IF(AH40="Débil",0,IF(AND(AH40="Moderado",AI40="Directamente"),1,IF(AND(AH40="Moderado",AI40="No disminuye"),0,IF(AND(AH40="Fuerte",AI40="Directamente"),2,IF(AND(AH40="Fuerte",AI40="No disminuye"),0)))))</f>
        <v>#DIV/0!</v>
      </c>
      <c r="AK40" s="538" t="e">
        <f>('4-VALORACIÓN DEL RIESGO'!H25-AJ40)</f>
        <v>#DIV/0!</v>
      </c>
      <c r="AL40" s="538" t="e">
        <f t="shared" ref="AL40" si="105">IF(AK40=5,"Casi Seguro",IF(AK40=4,"Probable",IF(AK40=3,"Posible",IF(AK40=2,"Improbable",IF(AK40=1,"Rara Vez",IF(AK40=0,"Rara Vez",IF(AK40&lt;0,"Rara Vez")))))))</f>
        <v>#DIV/0!</v>
      </c>
      <c r="AM40" s="535"/>
      <c r="AN40" s="542" t="e">
        <f t="shared" ref="AN40" si="106">IF(AH40="Débil",0,IF(AND(AH40="Moderado",AM40="Directamente"),1,IF(AND(AH40="Moderado",AM40="Indirectamente"),0,IF(AND(AH40="Moderado",AM40="No disminuye"),0,IF(AND(AH40="Fuerte",AM40="Directamente"),2,IF(AND(AH40="Fuerte",AM40="Indirectamente"),1,IF(AND(AH40="Fuerte",AM40="No disminuye"),0)))))))</f>
        <v>#DIV/0!</v>
      </c>
      <c r="AO40" s="542" t="e">
        <f>('4-VALORACIÓN DEL RIESGO'!AD25-AN40)</f>
        <v>#DIV/0!</v>
      </c>
      <c r="AP40" s="539" t="e">
        <f t="shared" ref="AP40" si="107">IF(AO40=5,"Catastrófico",IF(AO40=4,"Mayor",IF(AO40=3,"Moderado",IF(AO40=2,"Moderado",IF(AO40=1,"Moderado")))))</f>
        <v>#DIV/0!</v>
      </c>
      <c r="AQ40" s="536" t="e">
        <f t="shared" ref="AQ40" si="108">IF(OR(AND(AP40="Moderado",AL40="Rara Vez"),AND(AP40="Moderado",AL40="Improbable")),"Moderado",IF(OR(AND(AP40="Mayor",AL40="Improbable"),AND(AP40="Mayor",AL40="Rara Vez"),AND(AP40="Moderado",AL40="Probable"),AND(AP40="Moderado",AL40="Posible")),"Alto",IF(OR(AND(AP40="Moderado",AL40="Casi Seguro"),AND(AP40="Mayor",AL40="Posible"),AND(AP40="Mayor",AL40="Probable"),AND(AP40="Mayor",AL40="Casi Seguro")),"Extremo",IF(AP40="Catastrófico","Extremo"))))</f>
        <v>#DIV/0!</v>
      </c>
      <c r="AR40" s="536"/>
      <c r="AS40" s="537" t="s">
        <v>411</v>
      </c>
    </row>
    <row r="41" spans="2:45" ht="30.75" thickBot="1" x14ac:dyDescent="0.3">
      <c r="B41" s="620"/>
      <c r="C41" s="438"/>
      <c r="D41" s="557"/>
      <c r="E41" s="557"/>
      <c r="F41" s="176"/>
      <c r="G41" s="176"/>
      <c r="H41" s="176"/>
      <c r="I41" s="176"/>
      <c r="J41" s="176"/>
      <c r="K41" s="176"/>
      <c r="L41" s="176"/>
      <c r="M41" s="196"/>
      <c r="N41" s="168" t="b">
        <f t="shared" si="0"/>
        <v>0</v>
      </c>
      <c r="O41" s="158"/>
      <c r="P41" s="168" t="b">
        <f t="shared" si="1"/>
        <v>0</v>
      </c>
      <c r="Q41" s="158"/>
      <c r="R41" s="168" t="b">
        <f t="shared" si="2"/>
        <v>0</v>
      </c>
      <c r="S41" s="158"/>
      <c r="T41" s="168" t="b">
        <f t="shared" si="3"/>
        <v>0</v>
      </c>
      <c r="U41" s="158"/>
      <c r="V41" s="168" t="b">
        <f t="shared" si="4"/>
        <v>0</v>
      </c>
      <c r="W41" s="158"/>
      <c r="X41" s="168" t="b">
        <f t="shared" si="5"/>
        <v>0</v>
      </c>
      <c r="Y41" s="158"/>
      <c r="Z41" s="168" t="b">
        <f t="shared" si="6"/>
        <v>0</v>
      </c>
      <c r="AA41" s="119">
        <f t="shared" si="7"/>
        <v>0</v>
      </c>
      <c r="AB41" s="120" t="str">
        <f t="shared" si="8"/>
        <v>Débil</v>
      </c>
      <c r="AC41" s="197"/>
      <c r="AD41" s="167" t="str">
        <f t="shared" si="9"/>
        <v>Débil</v>
      </c>
      <c r="AE41" s="121" t="str">
        <f t="shared" si="10"/>
        <v>0</v>
      </c>
      <c r="AF41" s="551"/>
      <c r="AG41" s="556"/>
      <c r="AH41" s="534"/>
      <c r="AI41" s="535"/>
      <c r="AJ41" s="538"/>
      <c r="AK41" s="538"/>
      <c r="AL41" s="538"/>
      <c r="AM41" s="535"/>
      <c r="AN41" s="543"/>
      <c r="AO41" s="543"/>
      <c r="AP41" s="539"/>
      <c r="AQ41" s="536"/>
      <c r="AR41" s="536"/>
      <c r="AS41" s="537"/>
    </row>
    <row r="42" spans="2:45" ht="64.5" customHeight="1" x14ac:dyDescent="0.25">
      <c r="B42" s="544" t="str">
        <f>'3-IDENTIFICACIÓN DEL RIESGO'!B42</f>
        <v>Gestión del Modelo de Atención.</v>
      </c>
      <c r="C42" s="436" t="str">
        <f>'3-IDENTIFICACIÓN DEL RIESGO'!E42</f>
        <v>1. Secretaría General.
2. Dirección de Gestión del Ordenamiento social de la Propiedad.
3. Dirección Acceso a Tierras.
4. Dirección Gestión Jurídica de Tierras.
5. Dirección Asuntos Étnicos.</v>
      </c>
      <c r="D42" s="557" t="str">
        <f>'3-IDENTIFICACIÓN DEL RIESGO'!G42</f>
        <v xml:space="preserve">Omitir o dilatar intencionalmente la gestión de PQRSD para beneficio propio o de terceros </v>
      </c>
      <c r="E42" s="557"/>
      <c r="F42" s="176" t="s">
        <v>553</v>
      </c>
      <c r="G42" s="176" t="s">
        <v>554</v>
      </c>
      <c r="H42" s="176" t="s">
        <v>555</v>
      </c>
      <c r="I42" s="176" t="s">
        <v>556</v>
      </c>
      <c r="J42" s="176" t="s">
        <v>557</v>
      </c>
      <c r="K42" s="176" t="s">
        <v>558</v>
      </c>
      <c r="L42" s="176" t="s">
        <v>559</v>
      </c>
      <c r="M42" s="196" t="s">
        <v>185</v>
      </c>
      <c r="N42" s="168">
        <f t="shared" si="0"/>
        <v>15</v>
      </c>
      <c r="O42" s="158" t="s">
        <v>186</v>
      </c>
      <c r="P42" s="168">
        <f t="shared" si="1"/>
        <v>15</v>
      </c>
      <c r="Q42" s="158" t="s">
        <v>187</v>
      </c>
      <c r="R42" s="168">
        <f t="shared" si="2"/>
        <v>15</v>
      </c>
      <c r="S42" s="158" t="s">
        <v>191</v>
      </c>
      <c r="T42" s="168">
        <f t="shared" si="3"/>
        <v>10</v>
      </c>
      <c r="U42" s="158" t="s">
        <v>188</v>
      </c>
      <c r="V42" s="168">
        <f t="shared" si="4"/>
        <v>15</v>
      </c>
      <c r="W42" s="158" t="s">
        <v>193</v>
      </c>
      <c r="X42" s="168">
        <f t="shared" si="5"/>
        <v>0</v>
      </c>
      <c r="Y42" s="158" t="s">
        <v>190</v>
      </c>
      <c r="Z42" s="168">
        <f t="shared" si="6"/>
        <v>10</v>
      </c>
      <c r="AA42" s="119">
        <f t="shared" si="7"/>
        <v>80</v>
      </c>
      <c r="AB42" s="120" t="str">
        <f t="shared" si="8"/>
        <v>Débil</v>
      </c>
      <c r="AC42" s="197" t="s">
        <v>64</v>
      </c>
      <c r="AD42" s="167" t="str">
        <f t="shared" si="9"/>
        <v>Débil</v>
      </c>
      <c r="AE42" s="121" t="str">
        <f t="shared" si="10"/>
        <v>0</v>
      </c>
      <c r="AF42" s="550">
        <v>1</v>
      </c>
      <c r="AG42" s="555">
        <f t="shared" ref="AG42" si="109">(AE42+AE43)/AF42</f>
        <v>0</v>
      </c>
      <c r="AH42" s="533" t="str">
        <f t="shared" ref="AH42" si="110">IF(AG42&lt;50,"Débil",IF(AG42&lt;=99,"Moderado",IF(AG42=100,"Fuerte",IF(AG42="","ERROR"))))</f>
        <v>Débil</v>
      </c>
      <c r="AI42" s="535" t="s">
        <v>94</v>
      </c>
      <c r="AJ42" s="538">
        <f t="shared" ref="AJ42" si="111">IF(AH42="Débil",0,IF(AND(AH42="Moderado",AI42="Directamente"),1,IF(AND(AH42="Moderado",AI42="No disminuye"),0,IF(AND(AH42="Fuerte",AI42="Directamente"),2,IF(AND(AH42="Fuerte",AI42="No disminuye"),0)))))</f>
        <v>0</v>
      </c>
      <c r="AK42" s="538">
        <f>('4-VALORACIÓN DEL RIESGO'!H26-AJ42)</f>
        <v>3</v>
      </c>
      <c r="AL42" s="538" t="str">
        <f t="shared" ref="AL42" si="112">IF(AK42=5,"Casi Seguro",IF(AK42=4,"Probable",IF(AK42=3,"Posible",IF(AK42=2,"Improbable",IF(AK42=1,"Rara Vez",IF(AK42=0,"Rara Vez",IF(AK42&lt;0,"Rara Vez")))))))</f>
        <v>Posible</v>
      </c>
      <c r="AM42" s="535" t="s">
        <v>93</v>
      </c>
      <c r="AN42" s="542">
        <f t="shared" ref="AN42" si="113">IF(AH42="Débil",0,IF(AND(AH42="Moderado",AM42="Directamente"),1,IF(AND(AH42="Moderado",AM42="Indirectamente"),0,IF(AND(AH42="Moderado",AM42="No disminuye"),0,IF(AND(AH42="Fuerte",AM42="Directamente"),2,IF(AND(AH42="Fuerte",AM42="Indirectamente"),1,IF(AND(AH42="Fuerte",AM42="No disminuye"),0)))))))</f>
        <v>0</v>
      </c>
      <c r="AO42" s="542">
        <f>('4-VALORACIÓN DEL RIESGO'!AD26-AN42)</f>
        <v>5</v>
      </c>
      <c r="AP42" s="539" t="str">
        <f t="shared" ref="AP42" si="114">IF(AO42=5,"Catastrófico",IF(AO42=4,"Mayor",IF(AO42=3,"Moderado",IF(AO42=2,"Moderado",IF(AO42=1,"Moderado")))))</f>
        <v>Catastrófico</v>
      </c>
      <c r="AQ42" s="536" t="str">
        <f t="shared" ref="AQ42" si="115">IF(OR(AND(AP42="Moderado",AL42="Rara Vez"),AND(AP42="Moderado",AL42="Improbable")),"Moderado",IF(OR(AND(AP42="Mayor",AL42="Improbable"),AND(AP42="Mayor",AL42="Rara Vez"),AND(AP42="Moderado",AL42="Probable"),AND(AP42="Moderado",AL42="Posible")),"Alto",IF(OR(AND(AP42="Moderado",AL42="Casi Seguro"),AND(AP42="Mayor",AL42="Posible"),AND(AP42="Mayor",AL42="Probable"),AND(AP42="Mayor",AL42="Casi Seguro")),"Extremo",IF(AP42="Catastrófico","Extremo"))))</f>
        <v>Extremo</v>
      </c>
      <c r="AR42" s="536"/>
      <c r="AS42" s="537" t="s">
        <v>411</v>
      </c>
    </row>
    <row r="43" spans="2:45" ht="30.75" thickBot="1" x14ac:dyDescent="0.3">
      <c r="B43" s="545"/>
      <c r="C43" s="437"/>
      <c r="D43" s="557"/>
      <c r="E43" s="557"/>
      <c r="F43" s="176"/>
      <c r="G43" s="176"/>
      <c r="H43" s="176"/>
      <c r="I43" s="176"/>
      <c r="J43" s="176"/>
      <c r="K43" s="176"/>
      <c r="L43" s="176"/>
      <c r="M43" s="196"/>
      <c r="N43" s="168" t="b">
        <f t="shared" si="0"/>
        <v>0</v>
      </c>
      <c r="O43" s="158"/>
      <c r="P43" s="168" t="b">
        <f t="shared" si="1"/>
        <v>0</v>
      </c>
      <c r="Q43" s="158"/>
      <c r="R43" s="168" t="b">
        <f t="shared" si="2"/>
        <v>0</v>
      </c>
      <c r="S43" s="158"/>
      <c r="T43" s="168" t="b">
        <f t="shared" si="3"/>
        <v>0</v>
      </c>
      <c r="U43" s="158"/>
      <c r="V43" s="168" t="b">
        <f t="shared" si="4"/>
        <v>0</v>
      </c>
      <c r="W43" s="158"/>
      <c r="X43" s="168" t="b">
        <f t="shared" si="5"/>
        <v>0</v>
      </c>
      <c r="Y43" s="158"/>
      <c r="Z43" s="168" t="b">
        <f t="shared" si="6"/>
        <v>0</v>
      </c>
      <c r="AA43" s="119">
        <f t="shared" si="7"/>
        <v>0</v>
      </c>
      <c r="AB43" s="120" t="str">
        <f t="shared" si="8"/>
        <v>Débil</v>
      </c>
      <c r="AC43" s="197"/>
      <c r="AD43" s="167" t="str">
        <f t="shared" si="9"/>
        <v>Débil</v>
      </c>
      <c r="AE43" s="121" t="str">
        <f t="shared" si="10"/>
        <v>0</v>
      </c>
      <c r="AF43" s="551"/>
      <c r="AG43" s="556"/>
      <c r="AH43" s="534"/>
      <c r="AI43" s="535"/>
      <c r="AJ43" s="538"/>
      <c r="AK43" s="538"/>
      <c r="AL43" s="538"/>
      <c r="AM43" s="535"/>
      <c r="AN43" s="543"/>
      <c r="AO43" s="543"/>
      <c r="AP43" s="539"/>
      <c r="AQ43" s="536"/>
      <c r="AR43" s="536"/>
      <c r="AS43" s="537"/>
    </row>
    <row r="44" spans="2:45" ht="75" customHeight="1" x14ac:dyDescent="0.25">
      <c r="B44" s="545"/>
      <c r="C44" s="437"/>
      <c r="D44" s="557" t="str">
        <f>'3-IDENTIFICACIÓN DEL RIESGO'!G44</f>
        <v>Solicitar y/o recibir dinero o cualquier otro beneficio personal a cambio de la promesa de éxito en la realización o priorización de un trámite</v>
      </c>
      <c r="E44" s="557"/>
      <c r="F44" s="176" t="s">
        <v>553</v>
      </c>
      <c r="G44" s="176" t="s">
        <v>560</v>
      </c>
      <c r="H44" s="176" t="s">
        <v>561</v>
      </c>
      <c r="I44" s="176" t="s">
        <v>1094</v>
      </c>
      <c r="J44" s="176" t="s">
        <v>562</v>
      </c>
      <c r="K44" s="176" t="s">
        <v>563</v>
      </c>
      <c r="L44" s="176" t="s">
        <v>1095</v>
      </c>
      <c r="M44" s="196" t="s">
        <v>185</v>
      </c>
      <c r="N44" s="168">
        <f t="shared" si="0"/>
        <v>15</v>
      </c>
      <c r="O44" s="158" t="s">
        <v>186</v>
      </c>
      <c r="P44" s="168">
        <f t="shared" si="1"/>
        <v>15</v>
      </c>
      <c r="Q44" s="158" t="s">
        <v>187</v>
      </c>
      <c r="R44" s="168">
        <f t="shared" si="2"/>
        <v>15</v>
      </c>
      <c r="S44" s="158" t="s">
        <v>61</v>
      </c>
      <c r="T44" s="168">
        <f t="shared" si="3"/>
        <v>15</v>
      </c>
      <c r="U44" s="158" t="s">
        <v>233</v>
      </c>
      <c r="V44" s="168">
        <f t="shared" si="4"/>
        <v>0</v>
      </c>
      <c r="W44" s="158" t="s">
        <v>189</v>
      </c>
      <c r="X44" s="168">
        <f t="shared" si="5"/>
        <v>15</v>
      </c>
      <c r="Y44" s="158" t="s">
        <v>190</v>
      </c>
      <c r="Z44" s="168">
        <f t="shared" si="6"/>
        <v>10</v>
      </c>
      <c r="AA44" s="119">
        <f t="shared" si="7"/>
        <v>85</v>
      </c>
      <c r="AB44" s="120" t="str">
        <f t="shared" si="8"/>
        <v>Débil</v>
      </c>
      <c r="AC44" s="197" t="s">
        <v>64</v>
      </c>
      <c r="AD44" s="167" t="str">
        <f t="shared" si="9"/>
        <v>Débil</v>
      </c>
      <c r="AE44" s="121" t="str">
        <f t="shared" si="10"/>
        <v>0</v>
      </c>
      <c r="AF44" s="550">
        <v>2</v>
      </c>
      <c r="AG44" s="555">
        <f t="shared" ref="AG44" si="116">(AE44+AE45)/AF44</f>
        <v>50</v>
      </c>
      <c r="AH44" s="533" t="str">
        <f t="shared" ref="AH44" si="117">IF(AG44&lt;50,"Débil",IF(AG44&lt;=99,"Moderado",IF(AG44=100,"Fuerte",IF(AG44="","ERROR"))))</f>
        <v>Moderado</v>
      </c>
      <c r="AI44" s="535" t="s">
        <v>92</v>
      </c>
      <c r="AJ44" s="538">
        <f t="shared" ref="AJ44" si="118">IF(AH44="Débil",0,IF(AND(AH44="Moderado",AI44="Directamente"),1,IF(AND(AH44="Moderado",AI44="No disminuye"),0,IF(AND(AH44="Fuerte",AI44="Directamente"),2,IF(AND(AH44="Fuerte",AI44="No disminuye"),0)))))</f>
        <v>1</v>
      </c>
      <c r="AK44" s="538">
        <f>('4-VALORACIÓN DEL RIESGO'!H27-AJ44)</f>
        <v>2</v>
      </c>
      <c r="AL44" s="538" t="str">
        <f t="shared" ref="AL44" si="119">IF(AK44=5,"Casi Seguro",IF(AK44=4,"Probable",IF(AK44=3,"Posible",IF(AK44=2,"Improbable",IF(AK44=1,"Rara Vez",IF(AK44=0,"Rara Vez",IF(AK44&lt;0,"Rara Vez")))))))</f>
        <v>Improbable</v>
      </c>
      <c r="AM44" s="535" t="s">
        <v>92</v>
      </c>
      <c r="AN44" s="542">
        <f t="shared" ref="AN44" si="120">IF(AH44="Débil",0,IF(AND(AH44="Moderado",AM44="Directamente"),1,IF(AND(AH44="Moderado",AM44="Indirectamente"),0,IF(AND(AH44="Moderado",AM44="No disminuye"),0,IF(AND(AH44="Fuerte",AM44="Directamente"),2,IF(AND(AH44="Fuerte",AM44="Indirectamente"),1,IF(AND(AH44="Fuerte",AM44="No disminuye"),0)))))))</f>
        <v>1</v>
      </c>
      <c r="AO44" s="542">
        <f>('4-VALORACIÓN DEL RIESGO'!AD27-AN44)</f>
        <v>4</v>
      </c>
      <c r="AP44" s="539" t="str">
        <f t="shared" ref="AP44" si="121">IF(AO44=5,"Catastrófico",IF(AO44=4,"Mayor",IF(AO44=3,"Moderado",IF(AO44=2,"Moderado",IF(AO44=1,"Moderado")))))</f>
        <v>Mayor</v>
      </c>
      <c r="AQ44" s="536" t="str">
        <f t="shared" ref="AQ44" si="122">IF(OR(AND(AP44="Moderado",AL44="Rara Vez"),AND(AP44="Moderado",AL44="Improbable")),"Moderado",IF(OR(AND(AP44="Mayor",AL44="Improbable"),AND(AP44="Mayor",AL44="Rara Vez"),AND(AP44="Moderado",AL44="Probable"),AND(AP44="Moderado",AL44="Posible")),"Alto",IF(OR(AND(AP44="Moderado",AL44="Casi Seguro"),AND(AP44="Mayor",AL44="Posible"),AND(AP44="Mayor",AL44="Probable"),AND(AP44="Mayor",AL44="Casi Seguro")),"Extremo",IF(AP44="Catastrófico","Extremo"))))</f>
        <v>Alto</v>
      </c>
      <c r="AR44" s="536"/>
      <c r="AS44" s="537" t="s">
        <v>411</v>
      </c>
    </row>
    <row r="45" spans="2:45" ht="74.25" customHeight="1" thickBot="1" x14ac:dyDescent="0.3">
      <c r="B45" s="545"/>
      <c r="C45" s="437"/>
      <c r="D45" s="557"/>
      <c r="E45" s="557"/>
      <c r="F45" s="176" t="s">
        <v>553</v>
      </c>
      <c r="G45" s="176" t="s">
        <v>554</v>
      </c>
      <c r="H45" s="176" t="s">
        <v>561</v>
      </c>
      <c r="I45" s="176" t="s">
        <v>564</v>
      </c>
      <c r="J45" s="176" t="s">
        <v>562</v>
      </c>
      <c r="K45" s="176" t="s">
        <v>565</v>
      </c>
      <c r="L45" s="176" t="s">
        <v>566</v>
      </c>
      <c r="M45" s="196" t="s">
        <v>185</v>
      </c>
      <c r="N45" s="168">
        <f t="shared" si="0"/>
        <v>15</v>
      </c>
      <c r="O45" s="158" t="s">
        <v>186</v>
      </c>
      <c r="P45" s="168">
        <f t="shared" si="1"/>
        <v>15</v>
      </c>
      <c r="Q45" s="158" t="s">
        <v>187</v>
      </c>
      <c r="R45" s="168">
        <f t="shared" si="2"/>
        <v>15</v>
      </c>
      <c r="S45" s="158" t="s">
        <v>61</v>
      </c>
      <c r="T45" s="168">
        <f t="shared" si="3"/>
        <v>15</v>
      </c>
      <c r="U45" s="158" t="s">
        <v>188</v>
      </c>
      <c r="V45" s="168">
        <f t="shared" si="4"/>
        <v>15</v>
      </c>
      <c r="W45" s="158" t="s">
        <v>189</v>
      </c>
      <c r="X45" s="168">
        <f t="shared" si="5"/>
        <v>15</v>
      </c>
      <c r="Y45" s="158" t="s">
        <v>190</v>
      </c>
      <c r="Z45" s="168">
        <f t="shared" si="6"/>
        <v>10</v>
      </c>
      <c r="AA45" s="119">
        <f t="shared" si="7"/>
        <v>100</v>
      </c>
      <c r="AB45" s="120" t="str">
        <f t="shared" si="8"/>
        <v>Fuerte</v>
      </c>
      <c r="AC45" s="197" t="s">
        <v>64</v>
      </c>
      <c r="AD45" s="167" t="str">
        <f t="shared" si="9"/>
        <v>Fuerte</v>
      </c>
      <c r="AE45" s="121" t="str">
        <f t="shared" si="10"/>
        <v>100</v>
      </c>
      <c r="AF45" s="551"/>
      <c r="AG45" s="556"/>
      <c r="AH45" s="534"/>
      <c r="AI45" s="535"/>
      <c r="AJ45" s="538"/>
      <c r="AK45" s="538"/>
      <c r="AL45" s="538"/>
      <c r="AM45" s="535"/>
      <c r="AN45" s="543"/>
      <c r="AO45" s="543"/>
      <c r="AP45" s="539"/>
      <c r="AQ45" s="536"/>
      <c r="AR45" s="536"/>
      <c r="AS45" s="537"/>
    </row>
    <row r="46" spans="2:45" ht="30" x14ac:dyDescent="0.25">
      <c r="B46" s="545"/>
      <c r="C46" s="437"/>
      <c r="D46" s="557" t="str">
        <f>'3-IDENTIFICACIÓN DEL RIESGO'!G46</f>
        <v>Riesgo 3</v>
      </c>
      <c r="E46" s="557"/>
      <c r="F46" s="176"/>
      <c r="G46" s="176"/>
      <c r="H46" s="176"/>
      <c r="I46" s="176"/>
      <c r="J46" s="176"/>
      <c r="K46" s="176"/>
      <c r="L46" s="176"/>
      <c r="M46" s="196"/>
      <c r="N46" s="168" t="b">
        <f t="shared" si="0"/>
        <v>0</v>
      </c>
      <c r="O46" s="158"/>
      <c r="P46" s="168" t="b">
        <f t="shared" si="1"/>
        <v>0</v>
      </c>
      <c r="Q46" s="158"/>
      <c r="R46" s="168" t="b">
        <f t="shared" si="2"/>
        <v>0</v>
      </c>
      <c r="S46" s="158"/>
      <c r="T46" s="168" t="b">
        <f t="shared" si="3"/>
        <v>0</v>
      </c>
      <c r="U46" s="158"/>
      <c r="V46" s="168" t="b">
        <f t="shared" si="4"/>
        <v>0</v>
      </c>
      <c r="W46" s="158"/>
      <c r="X46" s="168" t="b">
        <f t="shared" si="5"/>
        <v>0</v>
      </c>
      <c r="Y46" s="158"/>
      <c r="Z46" s="168" t="b">
        <f t="shared" si="6"/>
        <v>0</v>
      </c>
      <c r="AA46" s="119">
        <f t="shared" si="7"/>
        <v>0</v>
      </c>
      <c r="AB46" s="120" t="str">
        <f t="shared" si="8"/>
        <v>Débil</v>
      </c>
      <c r="AC46" s="197"/>
      <c r="AD46" s="167" t="str">
        <f t="shared" si="9"/>
        <v>Débil</v>
      </c>
      <c r="AE46" s="121" t="str">
        <f t="shared" si="10"/>
        <v>0</v>
      </c>
      <c r="AF46" s="550"/>
      <c r="AG46" s="555" t="e">
        <f t="shared" ref="AG46" si="123">(AE46+AE47)/AF46</f>
        <v>#DIV/0!</v>
      </c>
      <c r="AH46" s="533" t="e">
        <f t="shared" ref="AH46" si="124">IF(AG46&lt;50,"Débil",IF(AG46&lt;=99,"Moderado",IF(AG46=100,"Fuerte",IF(AG46="","ERROR"))))</f>
        <v>#DIV/0!</v>
      </c>
      <c r="AI46" s="535"/>
      <c r="AJ46" s="538" t="e">
        <f t="shared" ref="AJ46" si="125">IF(AH46="Débil",0,IF(AND(AH46="Moderado",AI46="Directamente"),1,IF(AND(AH46="Moderado",AI46="No disminuye"),0,IF(AND(AH46="Fuerte",AI46="Directamente"),2,IF(AND(AH46="Fuerte",AI46="No disminuye"),0)))))</f>
        <v>#DIV/0!</v>
      </c>
      <c r="AK46" s="538" t="e">
        <f>('4-VALORACIÓN DEL RIESGO'!H28-AJ46)</f>
        <v>#DIV/0!</v>
      </c>
      <c r="AL46" s="538" t="e">
        <f t="shared" ref="AL46" si="126">IF(AK46=5,"Casi Seguro",IF(AK46=4,"Probable",IF(AK46=3,"Posible",IF(AK46=2,"Improbable",IF(AK46=1,"Rara Vez",IF(AK46=0,"Rara Vez",IF(AK46&lt;0,"Rara Vez")))))))</f>
        <v>#DIV/0!</v>
      </c>
      <c r="AM46" s="535"/>
      <c r="AN46" s="542" t="e">
        <f t="shared" ref="AN46" si="127">IF(AH46="Débil",0,IF(AND(AH46="Moderado",AM46="Directamente"),1,IF(AND(AH46="Moderado",AM46="Indirectamente"),0,IF(AND(AH46="Moderado",AM46="No disminuye"),0,IF(AND(AH46="Fuerte",AM46="Directamente"),2,IF(AND(AH46="Fuerte",AM46="Indirectamente"),1,IF(AND(AH46="Fuerte",AM46="No disminuye"),0)))))))</f>
        <v>#DIV/0!</v>
      </c>
      <c r="AO46" s="542" t="e">
        <f>('4-VALORACIÓN DEL RIESGO'!AD28-AN46)</f>
        <v>#DIV/0!</v>
      </c>
      <c r="AP46" s="539" t="e">
        <f t="shared" ref="AP46" si="128">IF(AO46=5,"Catastrófico",IF(AO46=4,"Mayor",IF(AO46=3,"Moderado",IF(AO46=2,"Moderado",IF(AO46=1,"Moderado")))))</f>
        <v>#DIV/0!</v>
      </c>
      <c r="AQ46" s="536" t="e">
        <f t="shared" ref="AQ46" si="129">IF(OR(AND(AP46="Moderado",AL46="Rara Vez"),AND(AP46="Moderado",AL46="Improbable")),"Moderado",IF(OR(AND(AP46="Mayor",AL46="Improbable"),AND(AP46="Mayor",AL46="Rara Vez"),AND(AP46="Moderado",AL46="Probable"),AND(AP46="Moderado",AL46="Posible")),"Alto",IF(OR(AND(AP46="Moderado",AL46="Casi Seguro"),AND(AP46="Mayor",AL46="Posible"),AND(AP46="Mayor",AL46="Probable"),AND(AP46="Mayor",AL46="Casi Seguro")),"Extremo",IF(AP46="Catastrófico","Extremo"))))</f>
        <v>#DIV/0!</v>
      </c>
      <c r="AR46" s="536"/>
      <c r="AS46" s="537" t="s">
        <v>411</v>
      </c>
    </row>
    <row r="47" spans="2:45" ht="30.75" thickBot="1" x14ac:dyDescent="0.3">
      <c r="B47" s="545"/>
      <c r="C47" s="437"/>
      <c r="D47" s="557"/>
      <c r="E47" s="557"/>
      <c r="F47" s="176"/>
      <c r="G47" s="176"/>
      <c r="H47" s="176"/>
      <c r="I47" s="176"/>
      <c r="J47" s="176"/>
      <c r="K47" s="176"/>
      <c r="L47" s="176"/>
      <c r="M47" s="196"/>
      <c r="N47" s="168" t="b">
        <f t="shared" si="0"/>
        <v>0</v>
      </c>
      <c r="O47" s="158"/>
      <c r="P47" s="168" t="b">
        <f t="shared" si="1"/>
        <v>0</v>
      </c>
      <c r="Q47" s="158"/>
      <c r="R47" s="168" t="b">
        <f t="shared" si="2"/>
        <v>0</v>
      </c>
      <c r="S47" s="158"/>
      <c r="T47" s="168" t="b">
        <f t="shared" si="3"/>
        <v>0</v>
      </c>
      <c r="U47" s="158"/>
      <c r="V47" s="168" t="b">
        <f t="shared" si="4"/>
        <v>0</v>
      </c>
      <c r="W47" s="158"/>
      <c r="X47" s="168" t="b">
        <f t="shared" si="5"/>
        <v>0</v>
      </c>
      <c r="Y47" s="158"/>
      <c r="Z47" s="168" t="b">
        <f t="shared" si="6"/>
        <v>0</v>
      </c>
      <c r="AA47" s="119">
        <f t="shared" si="7"/>
        <v>0</v>
      </c>
      <c r="AB47" s="120" t="str">
        <f t="shared" si="8"/>
        <v>Débil</v>
      </c>
      <c r="AC47" s="197"/>
      <c r="AD47" s="167" t="str">
        <f t="shared" si="9"/>
        <v>Débil</v>
      </c>
      <c r="AE47" s="121" t="str">
        <f t="shared" si="10"/>
        <v>0</v>
      </c>
      <c r="AF47" s="551"/>
      <c r="AG47" s="556"/>
      <c r="AH47" s="534"/>
      <c r="AI47" s="535"/>
      <c r="AJ47" s="538"/>
      <c r="AK47" s="538"/>
      <c r="AL47" s="538"/>
      <c r="AM47" s="535"/>
      <c r="AN47" s="543"/>
      <c r="AO47" s="543"/>
      <c r="AP47" s="539"/>
      <c r="AQ47" s="536"/>
      <c r="AR47" s="536"/>
      <c r="AS47" s="537"/>
    </row>
    <row r="48" spans="2:45" ht="30" x14ac:dyDescent="0.25">
      <c r="B48" s="545"/>
      <c r="C48" s="437"/>
      <c r="D48" s="557" t="str">
        <f>'3-IDENTIFICACIÓN DEL RIESGO'!G48</f>
        <v>Riesgo 4</v>
      </c>
      <c r="E48" s="557"/>
      <c r="F48" s="176"/>
      <c r="G48" s="176"/>
      <c r="H48" s="176"/>
      <c r="I48" s="176"/>
      <c r="J48" s="176"/>
      <c r="K48" s="176"/>
      <c r="L48" s="176"/>
      <c r="M48" s="196"/>
      <c r="N48" s="168" t="b">
        <f t="shared" si="0"/>
        <v>0</v>
      </c>
      <c r="O48" s="158"/>
      <c r="P48" s="168" t="b">
        <f t="shared" si="1"/>
        <v>0</v>
      </c>
      <c r="Q48" s="158"/>
      <c r="R48" s="168" t="b">
        <f t="shared" si="2"/>
        <v>0</v>
      </c>
      <c r="S48" s="158"/>
      <c r="T48" s="168" t="b">
        <f t="shared" si="3"/>
        <v>0</v>
      </c>
      <c r="U48" s="158"/>
      <c r="V48" s="168" t="b">
        <f t="shared" si="4"/>
        <v>0</v>
      </c>
      <c r="W48" s="158"/>
      <c r="X48" s="168" t="b">
        <f t="shared" si="5"/>
        <v>0</v>
      </c>
      <c r="Y48" s="158"/>
      <c r="Z48" s="168" t="b">
        <f t="shared" si="6"/>
        <v>0</v>
      </c>
      <c r="AA48" s="119">
        <f t="shared" si="7"/>
        <v>0</v>
      </c>
      <c r="AB48" s="120" t="str">
        <f t="shared" si="8"/>
        <v>Débil</v>
      </c>
      <c r="AC48" s="197"/>
      <c r="AD48" s="167" t="str">
        <f t="shared" si="9"/>
        <v>Débil</v>
      </c>
      <c r="AE48" s="121" t="str">
        <f t="shared" si="10"/>
        <v>0</v>
      </c>
      <c r="AF48" s="550"/>
      <c r="AG48" s="555" t="e">
        <f t="shared" ref="AG48" si="130">(AE48+AE49)/AF48</f>
        <v>#DIV/0!</v>
      </c>
      <c r="AH48" s="533" t="e">
        <f t="shared" ref="AH48" si="131">IF(AG48&lt;50,"Débil",IF(AG48&lt;=99,"Moderado",IF(AG48=100,"Fuerte",IF(AG48="","ERROR"))))</f>
        <v>#DIV/0!</v>
      </c>
      <c r="AI48" s="535"/>
      <c r="AJ48" s="538" t="e">
        <f t="shared" ref="AJ48" si="132">IF(AH48="Débil",0,IF(AND(AH48="Moderado",AI48="Directamente"),1,IF(AND(AH48="Moderado",AI48="No disminuye"),0,IF(AND(AH48="Fuerte",AI48="Directamente"),2,IF(AND(AH48="Fuerte",AI48="No disminuye"),0)))))</f>
        <v>#DIV/0!</v>
      </c>
      <c r="AK48" s="538" t="e">
        <f>('4-VALORACIÓN DEL RIESGO'!H29-AJ48)</f>
        <v>#DIV/0!</v>
      </c>
      <c r="AL48" s="538" t="e">
        <f t="shared" ref="AL48" si="133">IF(AK48=5,"Casi Seguro",IF(AK48=4,"Probable",IF(AK48=3,"Posible",IF(AK48=2,"Improbable",IF(AK48=1,"Rara Vez",IF(AK48=0,"Rara Vez",IF(AK48&lt;0,"Rara Vez")))))))</f>
        <v>#DIV/0!</v>
      </c>
      <c r="AM48" s="535"/>
      <c r="AN48" s="542" t="e">
        <f t="shared" ref="AN48" si="134">IF(AH48="Débil",0,IF(AND(AH48="Moderado",AM48="Directamente"),1,IF(AND(AH48="Moderado",AM48="Indirectamente"),0,IF(AND(AH48="Moderado",AM48="No disminuye"),0,IF(AND(AH48="Fuerte",AM48="Directamente"),2,IF(AND(AH48="Fuerte",AM48="Indirectamente"),1,IF(AND(AH48="Fuerte",AM48="No disminuye"),0)))))))</f>
        <v>#DIV/0!</v>
      </c>
      <c r="AO48" s="542" t="e">
        <f>('4-VALORACIÓN DEL RIESGO'!AD29-AN48)</f>
        <v>#DIV/0!</v>
      </c>
      <c r="AP48" s="539" t="e">
        <f t="shared" ref="AP48" si="135">IF(AO48=5,"Catastrófico",IF(AO48=4,"Mayor",IF(AO48=3,"Moderado",IF(AO48=2,"Moderado",IF(AO48=1,"Moderado")))))</f>
        <v>#DIV/0!</v>
      </c>
      <c r="AQ48" s="536" t="e">
        <f t="shared" ref="AQ48" si="136">IF(OR(AND(AP48="Moderado",AL48="Rara Vez"),AND(AP48="Moderado",AL48="Improbable")),"Moderado",IF(OR(AND(AP48="Mayor",AL48="Improbable"),AND(AP48="Mayor",AL48="Rara Vez"),AND(AP48="Moderado",AL48="Probable"),AND(AP48="Moderado",AL48="Posible")),"Alto",IF(OR(AND(AP48="Moderado",AL48="Casi Seguro"),AND(AP48="Mayor",AL48="Posible"),AND(AP48="Mayor",AL48="Probable"),AND(AP48="Mayor",AL48="Casi Seguro")),"Extremo",IF(AP48="Catastrófico","Extremo"))))</f>
        <v>#DIV/0!</v>
      </c>
      <c r="AR48" s="536"/>
      <c r="AS48" s="537" t="s">
        <v>411</v>
      </c>
    </row>
    <row r="49" spans="2:45" ht="30.75" thickBot="1" x14ac:dyDescent="0.3">
      <c r="B49" s="545"/>
      <c r="C49" s="437"/>
      <c r="D49" s="557"/>
      <c r="E49" s="557"/>
      <c r="F49" s="176"/>
      <c r="G49" s="176"/>
      <c r="H49" s="176"/>
      <c r="I49" s="176"/>
      <c r="J49" s="176"/>
      <c r="K49" s="176"/>
      <c r="L49" s="176"/>
      <c r="M49" s="196"/>
      <c r="N49" s="168" t="b">
        <f t="shared" si="0"/>
        <v>0</v>
      </c>
      <c r="O49" s="158"/>
      <c r="P49" s="168" t="b">
        <f t="shared" si="1"/>
        <v>0</v>
      </c>
      <c r="Q49" s="158"/>
      <c r="R49" s="168" t="b">
        <f t="shared" si="2"/>
        <v>0</v>
      </c>
      <c r="S49" s="158"/>
      <c r="T49" s="168" t="b">
        <f t="shared" si="3"/>
        <v>0</v>
      </c>
      <c r="U49" s="158"/>
      <c r="V49" s="168" t="b">
        <f t="shared" si="4"/>
        <v>0</v>
      </c>
      <c r="W49" s="158"/>
      <c r="X49" s="168" t="b">
        <f t="shared" si="5"/>
        <v>0</v>
      </c>
      <c r="Y49" s="158"/>
      <c r="Z49" s="168" t="b">
        <f t="shared" si="6"/>
        <v>0</v>
      </c>
      <c r="AA49" s="119">
        <f t="shared" si="7"/>
        <v>0</v>
      </c>
      <c r="AB49" s="120" t="str">
        <f t="shared" si="8"/>
        <v>Débil</v>
      </c>
      <c r="AC49" s="197"/>
      <c r="AD49" s="167" t="str">
        <f t="shared" si="9"/>
        <v>Débil</v>
      </c>
      <c r="AE49" s="121" t="str">
        <f t="shared" si="10"/>
        <v>0</v>
      </c>
      <c r="AF49" s="551"/>
      <c r="AG49" s="556"/>
      <c r="AH49" s="534"/>
      <c r="AI49" s="535"/>
      <c r="AJ49" s="538"/>
      <c r="AK49" s="538"/>
      <c r="AL49" s="538"/>
      <c r="AM49" s="535"/>
      <c r="AN49" s="543"/>
      <c r="AO49" s="543"/>
      <c r="AP49" s="539"/>
      <c r="AQ49" s="536"/>
      <c r="AR49" s="536"/>
      <c r="AS49" s="537"/>
    </row>
    <row r="50" spans="2:45" ht="30" x14ac:dyDescent="0.25">
      <c r="B50" s="545"/>
      <c r="C50" s="437"/>
      <c r="D50" s="557" t="str">
        <f>'3-IDENTIFICACIÓN DEL RIESGO'!G50</f>
        <v>Riesgo 5</v>
      </c>
      <c r="E50" s="557"/>
      <c r="F50" s="176"/>
      <c r="G50" s="176"/>
      <c r="H50" s="176"/>
      <c r="I50" s="176"/>
      <c r="J50" s="176"/>
      <c r="K50" s="176"/>
      <c r="L50" s="176"/>
      <c r="M50" s="196"/>
      <c r="N50" s="168" t="b">
        <f t="shared" si="0"/>
        <v>0</v>
      </c>
      <c r="O50" s="158"/>
      <c r="P50" s="168" t="b">
        <f t="shared" si="1"/>
        <v>0</v>
      </c>
      <c r="Q50" s="158"/>
      <c r="R50" s="168" t="b">
        <f t="shared" si="2"/>
        <v>0</v>
      </c>
      <c r="S50" s="158"/>
      <c r="T50" s="168" t="b">
        <f t="shared" si="3"/>
        <v>0</v>
      </c>
      <c r="U50" s="158"/>
      <c r="V50" s="168" t="b">
        <f t="shared" si="4"/>
        <v>0</v>
      </c>
      <c r="W50" s="158"/>
      <c r="X50" s="168" t="b">
        <f t="shared" si="5"/>
        <v>0</v>
      </c>
      <c r="Y50" s="158"/>
      <c r="Z50" s="168" t="b">
        <f t="shared" si="6"/>
        <v>0</v>
      </c>
      <c r="AA50" s="119">
        <f t="shared" si="7"/>
        <v>0</v>
      </c>
      <c r="AB50" s="120" t="str">
        <f t="shared" si="8"/>
        <v>Débil</v>
      </c>
      <c r="AC50" s="197"/>
      <c r="AD50" s="167" t="str">
        <f t="shared" si="9"/>
        <v>Débil</v>
      </c>
      <c r="AE50" s="121" t="str">
        <f t="shared" si="10"/>
        <v>0</v>
      </c>
      <c r="AF50" s="550"/>
      <c r="AG50" s="555" t="e">
        <f t="shared" ref="AG50" si="137">(AE50+AE51)/AF50</f>
        <v>#DIV/0!</v>
      </c>
      <c r="AH50" s="533" t="e">
        <f t="shared" ref="AH50" si="138">IF(AG50&lt;50,"Débil",IF(AG50&lt;=99,"Moderado",IF(AG50=100,"Fuerte",IF(AG50="","ERROR"))))</f>
        <v>#DIV/0!</v>
      </c>
      <c r="AI50" s="535"/>
      <c r="AJ50" s="538" t="e">
        <f t="shared" ref="AJ50" si="139">IF(AH50="Débil",0,IF(AND(AH50="Moderado",AI50="Directamente"),1,IF(AND(AH50="Moderado",AI50="No disminuye"),0,IF(AND(AH50="Fuerte",AI50="Directamente"),2,IF(AND(AH50="Fuerte",AI50="No disminuye"),0)))))</f>
        <v>#DIV/0!</v>
      </c>
      <c r="AK50" s="538" t="e">
        <f>('4-VALORACIÓN DEL RIESGO'!H30-AJ50)</f>
        <v>#DIV/0!</v>
      </c>
      <c r="AL50" s="538" t="e">
        <f t="shared" ref="AL50" si="140">IF(AK50=5,"Casi Seguro",IF(AK50=4,"Probable",IF(AK50=3,"Posible",IF(AK50=2,"Improbable",IF(AK50=1,"Rara Vez",IF(AK50=0,"Rara Vez",IF(AK50&lt;0,"Rara Vez")))))))</f>
        <v>#DIV/0!</v>
      </c>
      <c r="AM50" s="535"/>
      <c r="AN50" s="542" t="e">
        <f t="shared" ref="AN50" si="141">IF(AH50="Débil",0,IF(AND(AH50="Moderado",AM50="Directamente"),1,IF(AND(AH50="Moderado",AM50="Indirectamente"),0,IF(AND(AH50="Moderado",AM50="No disminuye"),0,IF(AND(AH50="Fuerte",AM50="Directamente"),2,IF(AND(AH50="Fuerte",AM50="Indirectamente"),1,IF(AND(AH50="Fuerte",AM50="No disminuye"),0)))))))</f>
        <v>#DIV/0!</v>
      </c>
      <c r="AO50" s="542" t="e">
        <f>('4-VALORACIÓN DEL RIESGO'!AD30-AN50)</f>
        <v>#DIV/0!</v>
      </c>
      <c r="AP50" s="539" t="e">
        <f t="shared" ref="AP50" si="142">IF(AO50=5,"Catastrófico",IF(AO50=4,"Mayor",IF(AO50=3,"Moderado",IF(AO50=2,"Moderado",IF(AO50=1,"Moderado")))))</f>
        <v>#DIV/0!</v>
      </c>
      <c r="AQ50" s="536" t="e">
        <f t="shared" ref="AQ50" si="143">IF(OR(AND(AP50="Moderado",AL50="Rara Vez"),AND(AP50="Moderado",AL50="Improbable")),"Moderado",IF(OR(AND(AP50="Mayor",AL50="Improbable"),AND(AP50="Mayor",AL50="Rara Vez"),AND(AP50="Moderado",AL50="Probable"),AND(AP50="Moderado",AL50="Posible")),"Alto",IF(OR(AND(AP50="Moderado",AL50="Casi Seguro"),AND(AP50="Mayor",AL50="Posible"),AND(AP50="Mayor",AL50="Probable"),AND(AP50="Mayor",AL50="Casi Seguro")),"Extremo",IF(AP50="Catastrófico","Extremo"))))</f>
        <v>#DIV/0!</v>
      </c>
      <c r="AR50" s="536"/>
      <c r="AS50" s="537" t="s">
        <v>411</v>
      </c>
    </row>
    <row r="51" spans="2:45" ht="30.75" thickBot="1" x14ac:dyDescent="0.3">
      <c r="B51" s="545"/>
      <c r="C51" s="437"/>
      <c r="D51" s="557"/>
      <c r="E51" s="557"/>
      <c r="F51" s="176"/>
      <c r="G51" s="176"/>
      <c r="H51" s="176"/>
      <c r="I51" s="176"/>
      <c r="J51" s="176"/>
      <c r="K51" s="176"/>
      <c r="L51" s="176"/>
      <c r="M51" s="196"/>
      <c r="N51" s="168" t="b">
        <f t="shared" si="0"/>
        <v>0</v>
      </c>
      <c r="O51" s="158"/>
      <c r="P51" s="168" t="b">
        <f t="shared" si="1"/>
        <v>0</v>
      </c>
      <c r="Q51" s="158"/>
      <c r="R51" s="168" t="b">
        <f t="shared" si="2"/>
        <v>0</v>
      </c>
      <c r="S51" s="158"/>
      <c r="T51" s="168" t="b">
        <f t="shared" si="3"/>
        <v>0</v>
      </c>
      <c r="U51" s="158"/>
      <c r="V51" s="168" t="b">
        <f t="shared" si="4"/>
        <v>0</v>
      </c>
      <c r="W51" s="158"/>
      <c r="X51" s="168" t="b">
        <f t="shared" si="5"/>
        <v>0</v>
      </c>
      <c r="Y51" s="158"/>
      <c r="Z51" s="168" t="b">
        <f t="shared" si="6"/>
        <v>0</v>
      </c>
      <c r="AA51" s="119">
        <f t="shared" si="7"/>
        <v>0</v>
      </c>
      <c r="AB51" s="120" t="str">
        <f t="shared" si="8"/>
        <v>Débil</v>
      </c>
      <c r="AC51" s="197"/>
      <c r="AD51" s="167" t="str">
        <f t="shared" si="9"/>
        <v>Débil</v>
      </c>
      <c r="AE51" s="121" t="str">
        <f t="shared" si="10"/>
        <v>0</v>
      </c>
      <c r="AF51" s="551"/>
      <c r="AG51" s="556"/>
      <c r="AH51" s="534"/>
      <c r="AI51" s="535"/>
      <c r="AJ51" s="538"/>
      <c r="AK51" s="538"/>
      <c r="AL51" s="538"/>
      <c r="AM51" s="535"/>
      <c r="AN51" s="543"/>
      <c r="AO51" s="543"/>
      <c r="AP51" s="539"/>
      <c r="AQ51" s="536"/>
      <c r="AR51" s="536"/>
      <c r="AS51" s="537"/>
    </row>
    <row r="52" spans="2:45" ht="72" customHeight="1" x14ac:dyDescent="0.25">
      <c r="B52" s="544" t="str">
        <f>'3-IDENTIFICACIÓN DEL RIESGO'!B52</f>
        <v>Planificación del Ordenamiento Social de la Propiedad</v>
      </c>
      <c r="C52" s="436"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D52" s="557" t="str">
        <f>'3-IDENTIFICACIÓN DEL RIESGO'!G52</f>
        <v>Alterar u omitir la información física o jurídica levantada durante las fases de formulación  e implementación de Planes de Ordenamiento Social de la Propiedad, limitando las actuaciones como gestores catastrales para favorecer a terceros.</v>
      </c>
      <c r="E52" s="557"/>
      <c r="F52" s="176" t="s">
        <v>468</v>
      </c>
      <c r="G52" s="176" t="s">
        <v>469</v>
      </c>
      <c r="H52" s="176" t="s">
        <v>470</v>
      </c>
      <c r="I52" s="176" t="s">
        <v>471</v>
      </c>
      <c r="J52" s="176" t="s">
        <v>472</v>
      </c>
      <c r="K52" s="176" t="s">
        <v>473</v>
      </c>
      <c r="L52" s="176" t="s">
        <v>474</v>
      </c>
      <c r="M52" s="196" t="s">
        <v>185</v>
      </c>
      <c r="N52" s="168">
        <f t="shared" si="0"/>
        <v>15</v>
      </c>
      <c r="O52" s="158" t="s">
        <v>186</v>
      </c>
      <c r="P52" s="168">
        <f t="shared" si="1"/>
        <v>15</v>
      </c>
      <c r="Q52" s="158" t="s">
        <v>187</v>
      </c>
      <c r="R52" s="168">
        <f t="shared" si="2"/>
        <v>15</v>
      </c>
      <c r="S52" s="158" t="s">
        <v>61</v>
      </c>
      <c r="T52" s="168">
        <f t="shared" si="3"/>
        <v>15</v>
      </c>
      <c r="U52" s="158" t="s">
        <v>188</v>
      </c>
      <c r="V52" s="168">
        <f t="shared" si="4"/>
        <v>15</v>
      </c>
      <c r="W52" s="158" t="s">
        <v>189</v>
      </c>
      <c r="X52" s="168">
        <f t="shared" si="5"/>
        <v>15</v>
      </c>
      <c r="Y52" s="158" t="s">
        <v>190</v>
      </c>
      <c r="Z52" s="168">
        <f t="shared" si="6"/>
        <v>10</v>
      </c>
      <c r="AA52" s="119">
        <f t="shared" si="7"/>
        <v>100</v>
      </c>
      <c r="AB52" s="120" t="str">
        <f t="shared" si="8"/>
        <v>Fuerte</v>
      </c>
      <c r="AC52" s="197" t="s">
        <v>64</v>
      </c>
      <c r="AD52" s="167" t="str">
        <f t="shared" si="9"/>
        <v>Fuerte</v>
      </c>
      <c r="AE52" s="121" t="str">
        <f t="shared" si="10"/>
        <v>100</v>
      </c>
      <c r="AF52" s="550">
        <v>2</v>
      </c>
      <c r="AG52" s="555">
        <f t="shared" ref="AG52" si="144">(AE52+AE53)/AF52</f>
        <v>75</v>
      </c>
      <c r="AH52" s="533" t="str">
        <f t="shared" ref="AH52" si="145">IF(AG52&lt;50,"Débil",IF(AG52&lt;=99,"Moderado",IF(AG52=100,"Fuerte",IF(AG52="","ERROR"))))</f>
        <v>Moderado</v>
      </c>
      <c r="AI52" s="535" t="s">
        <v>92</v>
      </c>
      <c r="AJ52" s="538">
        <f t="shared" ref="AJ52" si="146">IF(AH52="Débil",0,IF(AND(AH52="Moderado",AI52="Directamente"),1,IF(AND(AH52="Moderado",AI52="No disminuye"),0,IF(AND(AH52="Fuerte",AI52="Directamente"),2,IF(AND(AH52="Fuerte",AI52="No disminuye"),0)))))</f>
        <v>1</v>
      </c>
      <c r="AK52" s="538">
        <f>('4-VALORACIÓN DEL RIESGO'!H31-AJ52)</f>
        <v>2</v>
      </c>
      <c r="AL52" s="538" t="str">
        <f t="shared" ref="AL52" si="147">IF(AK52=5,"Casi Seguro",IF(AK52=4,"Probable",IF(AK52=3,"Posible",IF(AK52=2,"Improbable",IF(AK52=1,"Rara Vez",IF(AK52=0,"Rara Vez",IF(AK52&lt;0,"Rara Vez")))))))</f>
        <v>Improbable</v>
      </c>
      <c r="AM52" s="535" t="s">
        <v>92</v>
      </c>
      <c r="AN52" s="542">
        <f t="shared" ref="AN52" si="148">IF(AH52="Débil",0,IF(AND(AH52="Moderado",AM52="Directamente"),1,IF(AND(AH52="Moderado",AM52="Indirectamente"),0,IF(AND(AH52="Moderado",AM52="No disminuye"),0,IF(AND(AH52="Fuerte",AM52="Directamente"),2,IF(AND(AH52="Fuerte",AM52="Indirectamente"),1,IF(AND(AH52="Fuerte",AM52="No disminuye"),0)))))))</f>
        <v>1</v>
      </c>
      <c r="AO52" s="542">
        <f>('4-VALORACIÓN DEL RIESGO'!AD31-AN52)</f>
        <v>4</v>
      </c>
      <c r="AP52" s="539" t="str">
        <f t="shared" ref="AP52" si="149">IF(AO52=5,"Catastrófico",IF(AO52=4,"Mayor",IF(AO52=3,"Moderado",IF(AO52=2,"Moderado",IF(AO52=1,"Moderado")))))</f>
        <v>Mayor</v>
      </c>
      <c r="AQ52" s="536" t="str">
        <f t="shared" ref="AQ52" si="150">IF(OR(AND(AP52="Moderado",AL52="Rara Vez"),AND(AP52="Moderado",AL52="Improbable")),"Moderado",IF(OR(AND(AP52="Mayor",AL52="Improbable"),AND(AP52="Mayor",AL52="Rara Vez"),AND(AP52="Moderado",AL52="Probable"),AND(AP52="Moderado",AL52="Posible")),"Alto",IF(OR(AND(AP52="Moderado",AL52="Casi Seguro"),AND(AP52="Mayor",AL52="Posible"),AND(AP52="Mayor",AL52="Probable"),AND(AP52="Mayor",AL52="Casi Seguro")),"Extremo",IF(AP52="Catastrófico","Extremo"))))</f>
        <v>Alto</v>
      </c>
      <c r="AR52" s="536"/>
      <c r="AS52" s="537" t="s">
        <v>411</v>
      </c>
    </row>
    <row r="53" spans="2:45" ht="97.5" customHeight="1" thickBot="1" x14ac:dyDescent="0.3">
      <c r="B53" s="545"/>
      <c r="C53" s="437"/>
      <c r="D53" s="557"/>
      <c r="E53" s="557"/>
      <c r="F53" s="176" t="s">
        <v>468</v>
      </c>
      <c r="G53" s="176" t="s">
        <v>462</v>
      </c>
      <c r="H53" s="176" t="s">
        <v>475</v>
      </c>
      <c r="I53" s="176" t="s">
        <v>1096</v>
      </c>
      <c r="J53" s="176" t="s">
        <v>476</v>
      </c>
      <c r="K53" s="176" t="s">
        <v>477</v>
      </c>
      <c r="L53" s="176" t="s">
        <v>478</v>
      </c>
      <c r="M53" s="196" t="s">
        <v>185</v>
      </c>
      <c r="N53" s="168">
        <f t="shared" si="0"/>
        <v>15</v>
      </c>
      <c r="O53" s="158" t="s">
        <v>186</v>
      </c>
      <c r="P53" s="168">
        <f t="shared" si="1"/>
        <v>15</v>
      </c>
      <c r="Q53" s="158" t="s">
        <v>187</v>
      </c>
      <c r="R53" s="168">
        <f t="shared" si="2"/>
        <v>15</v>
      </c>
      <c r="S53" s="158" t="s">
        <v>191</v>
      </c>
      <c r="T53" s="168">
        <f t="shared" si="3"/>
        <v>10</v>
      </c>
      <c r="U53" s="158" t="s">
        <v>188</v>
      </c>
      <c r="V53" s="168">
        <f t="shared" si="4"/>
        <v>15</v>
      </c>
      <c r="W53" s="158" t="s">
        <v>189</v>
      </c>
      <c r="X53" s="168">
        <f t="shared" si="5"/>
        <v>15</v>
      </c>
      <c r="Y53" s="158" t="s">
        <v>190</v>
      </c>
      <c r="Z53" s="168">
        <f t="shared" si="6"/>
        <v>10</v>
      </c>
      <c r="AA53" s="119">
        <f t="shared" si="7"/>
        <v>95</v>
      </c>
      <c r="AB53" s="120" t="str">
        <f t="shared" si="8"/>
        <v>Moderado</v>
      </c>
      <c r="AC53" s="197" t="s">
        <v>64</v>
      </c>
      <c r="AD53" s="167" t="str">
        <f t="shared" si="9"/>
        <v>Moderado</v>
      </c>
      <c r="AE53" s="121" t="str">
        <f t="shared" si="10"/>
        <v>50</v>
      </c>
      <c r="AF53" s="551"/>
      <c r="AG53" s="556"/>
      <c r="AH53" s="534"/>
      <c r="AI53" s="535"/>
      <c r="AJ53" s="538"/>
      <c r="AK53" s="538"/>
      <c r="AL53" s="538"/>
      <c r="AM53" s="535"/>
      <c r="AN53" s="543"/>
      <c r="AO53" s="543"/>
      <c r="AP53" s="539"/>
      <c r="AQ53" s="536"/>
      <c r="AR53" s="536"/>
      <c r="AS53" s="537"/>
    </row>
    <row r="54" spans="2:45" ht="57" customHeight="1" x14ac:dyDescent="0.25">
      <c r="B54" s="545"/>
      <c r="C54" s="437"/>
      <c r="D54" s="557" t="str">
        <f>'3-IDENTIFICACIÓN DEL RIESGO'!G54</f>
        <v>Solicitar o recibir dadivas por inscripción en el Registro de Sujetos de Ordenamiento</v>
      </c>
      <c r="E54" s="557"/>
      <c r="F54" s="176" t="s">
        <v>461</v>
      </c>
      <c r="G54" s="176" t="s">
        <v>462</v>
      </c>
      <c r="H54" s="176" t="s">
        <v>479</v>
      </c>
      <c r="I54" s="176" t="s">
        <v>480</v>
      </c>
      <c r="J54" s="176" t="s">
        <v>481</v>
      </c>
      <c r="K54" s="176" t="s">
        <v>482</v>
      </c>
      <c r="L54" s="176" t="s">
        <v>483</v>
      </c>
      <c r="M54" s="196" t="s">
        <v>185</v>
      </c>
      <c r="N54" s="168">
        <f t="shared" si="0"/>
        <v>15</v>
      </c>
      <c r="O54" s="158" t="s">
        <v>186</v>
      </c>
      <c r="P54" s="168">
        <f t="shared" si="1"/>
        <v>15</v>
      </c>
      <c r="Q54" s="158" t="s">
        <v>187</v>
      </c>
      <c r="R54" s="168">
        <f t="shared" si="2"/>
        <v>15</v>
      </c>
      <c r="S54" s="158" t="s">
        <v>61</v>
      </c>
      <c r="T54" s="168">
        <f t="shared" si="3"/>
        <v>15</v>
      </c>
      <c r="U54" s="158" t="s">
        <v>188</v>
      </c>
      <c r="V54" s="168">
        <f t="shared" si="4"/>
        <v>15</v>
      </c>
      <c r="W54" s="158" t="s">
        <v>189</v>
      </c>
      <c r="X54" s="168">
        <f t="shared" si="5"/>
        <v>15</v>
      </c>
      <c r="Y54" s="158" t="s">
        <v>190</v>
      </c>
      <c r="Z54" s="168">
        <f t="shared" si="6"/>
        <v>10</v>
      </c>
      <c r="AA54" s="119">
        <f t="shared" si="7"/>
        <v>100</v>
      </c>
      <c r="AB54" s="120" t="str">
        <f t="shared" si="8"/>
        <v>Fuerte</v>
      </c>
      <c r="AC54" s="197" t="s">
        <v>64</v>
      </c>
      <c r="AD54" s="167" t="str">
        <f t="shared" si="9"/>
        <v>Fuerte</v>
      </c>
      <c r="AE54" s="121" t="str">
        <f t="shared" si="10"/>
        <v>100</v>
      </c>
      <c r="AF54" s="550">
        <v>1</v>
      </c>
      <c r="AG54" s="555">
        <f t="shared" ref="AG54" si="151">(AE54+AE55)/AF54</f>
        <v>100</v>
      </c>
      <c r="AH54" s="533" t="str">
        <f t="shared" ref="AH54" si="152">IF(AG54&lt;50,"Débil",IF(AG54&lt;=99,"Moderado",IF(AG54=100,"Fuerte",IF(AG54="","ERROR"))))</f>
        <v>Fuerte</v>
      </c>
      <c r="AI54" s="535" t="s">
        <v>92</v>
      </c>
      <c r="AJ54" s="538">
        <f t="shared" ref="AJ54" si="153">IF(AH54="Débil",0,IF(AND(AH54="Moderado",AI54="Directamente"),1,IF(AND(AH54="Moderado",AI54="No disminuye"),0,IF(AND(AH54="Fuerte",AI54="Directamente"),2,IF(AND(AH54="Fuerte",AI54="No disminuye"),0)))))</f>
        <v>2</v>
      </c>
      <c r="AK54" s="538">
        <f>('4-VALORACIÓN DEL RIESGO'!H32-AJ54)</f>
        <v>1</v>
      </c>
      <c r="AL54" s="538" t="str">
        <f t="shared" ref="AL54" si="154">IF(AK54=5,"Casi Seguro",IF(AK54=4,"Probable",IF(AK54=3,"Posible",IF(AK54=2,"Improbable",IF(AK54=1,"Rara Vez",IF(AK54=0,"Rara Vez",IF(AK54&lt;0,"Rara Vez")))))))</f>
        <v>Rara Vez</v>
      </c>
      <c r="AM54" s="535" t="s">
        <v>93</v>
      </c>
      <c r="AN54" s="542">
        <f t="shared" ref="AN54" si="155">IF(AH54="Débil",0,IF(AND(AH54="Moderado",AM54="Directamente"),1,IF(AND(AH54="Moderado",AM54="Indirectamente"),0,IF(AND(AH54="Moderado",AM54="No disminuye"),0,IF(AND(AH54="Fuerte",AM54="Directamente"),2,IF(AND(AH54="Fuerte",AM54="Indirectamente"),1,IF(AND(AH54="Fuerte",AM54="No disminuye"),0)))))))</f>
        <v>1</v>
      </c>
      <c r="AO54" s="542">
        <f>('4-VALORACIÓN DEL RIESGO'!AD32-AN54)</f>
        <v>4</v>
      </c>
      <c r="AP54" s="539" t="str">
        <f t="shared" ref="AP54" si="156">IF(AO54=5,"Catastrófico",IF(AO54=4,"Mayor",IF(AO54=3,"Moderado",IF(AO54=2,"Moderado",IF(AO54=1,"Moderado")))))</f>
        <v>Mayor</v>
      </c>
      <c r="AQ54" s="536" t="str">
        <f t="shared" ref="AQ54" si="157">IF(OR(AND(AP54="Moderado",AL54="Rara Vez"),AND(AP54="Moderado",AL54="Improbable")),"Moderado",IF(OR(AND(AP54="Mayor",AL54="Improbable"),AND(AP54="Mayor",AL54="Rara Vez"),AND(AP54="Moderado",AL54="Probable"),AND(AP54="Moderado",AL54="Posible")),"Alto",IF(OR(AND(AP54="Moderado",AL54="Casi Seguro"),AND(AP54="Mayor",AL54="Posible"),AND(AP54="Mayor",AL54="Probable"),AND(AP54="Mayor",AL54="Casi Seguro")),"Extremo",IF(AP54="Catastrófico","Extremo"))))</f>
        <v>Alto</v>
      </c>
      <c r="AR54" s="536"/>
      <c r="AS54" s="537" t="s">
        <v>411</v>
      </c>
    </row>
    <row r="55" spans="2:45" ht="30.75" thickBot="1" x14ac:dyDescent="0.3">
      <c r="B55" s="545"/>
      <c r="C55" s="437"/>
      <c r="D55" s="557"/>
      <c r="E55" s="557"/>
      <c r="F55" s="176"/>
      <c r="G55" s="176"/>
      <c r="H55" s="176"/>
      <c r="I55" s="176"/>
      <c r="J55" s="176"/>
      <c r="K55" s="176"/>
      <c r="L55" s="176"/>
      <c r="M55" s="196"/>
      <c r="N55" s="168" t="b">
        <f t="shared" si="0"/>
        <v>0</v>
      </c>
      <c r="O55" s="158"/>
      <c r="P55" s="168" t="b">
        <f t="shared" si="1"/>
        <v>0</v>
      </c>
      <c r="Q55" s="158"/>
      <c r="R55" s="168" t="b">
        <f t="shared" si="2"/>
        <v>0</v>
      </c>
      <c r="S55" s="158"/>
      <c r="T55" s="168" t="b">
        <f t="shared" si="3"/>
        <v>0</v>
      </c>
      <c r="U55" s="158"/>
      <c r="V55" s="168" t="b">
        <f t="shared" si="4"/>
        <v>0</v>
      </c>
      <c r="W55" s="158"/>
      <c r="X55" s="168" t="b">
        <f t="shared" si="5"/>
        <v>0</v>
      </c>
      <c r="Y55" s="158"/>
      <c r="Z55" s="168" t="b">
        <f t="shared" si="6"/>
        <v>0</v>
      </c>
      <c r="AA55" s="119">
        <f t="shared" si="7"/>
        <v>0</v>
      </c>
      <c r="AB55" s="120" t="str">
        <f t="shared" si="8"/>
        <v>Débil</v>
      </c>
      <c r="AC55" s="197"/>
      <c r="AD55" s="167" t="str">
        <f t="shared" si="9"/>
        <v>Débil</v>
      </c>
      <c r="AE55" s="121" t="str">
        <f t="shared" si="10"/>
        <v>0</v>
      </c>
      <c r="AF55" s="551"/>
      <c r="AG55" s="556"/>
      <c r="AH55" s="534"/>
      <c r="AI55" s="535"/>
      <c r="AJ55" s="538"/>
      <c r="AK55" s="538"/>
      <c r="AL55" s="538"/>
      <c r="AM55" s="535"/>
      <c r="AN55" s="543"/>
      <c r="AO55" s="543"/>
      <c r="AP55" s="539"/>
      <c r="AQ55" s="536"/>
      <c r="AR55" s="536"/>
      <c r="AS55" s="537"/>
    </row>
    <row r="56" spans="2:45" ht="74.25" customHeight="1" x14ac:dyDescent="0.25">
      <c r="B56" s="545"/>
      <c r="C56" s="437"/>
      <c r="D56" s="557" t="str">
        <f>'3-IDENTIFICACIÓN DEL RIESGO'!G56</f>
        <v>Alterar u omitir información en desarrollo del procedimiento de Registro de Sujetos de Ordenamiento, para favorecer a terceros.</v>
      </c>
      <c r="E56" s="557"/>
      <c r="F56" s="176" t="s">
        <v>461</v>
      </c>
      <c r="G56" s="176" t="s">
        <v>462</v>
      </c>
      <c r="H56" s="176" t="s">
        <v>484</v>
      </c>
      <c r="I56" s="176" t="s">
        <v>485</v>
      </c>
      <c r="J56" s="176" t="s">
        <v>486</v>
      </c>
      <c r="K56" s="176" t="s">
        <v>487</v>
      </c>
      <c r="L56" s="176" t="s">
        <v>488</v>
      </c>
      <c r="M56" s="196" t="s">
        <v>185</v>
      </c>
      <c r="N56" s="168">
        <f t="shared" si="0"/>
        <v>15</v>
      </c>
      <c r="O56" s="158" t="s">
        <v>186</v>
      </c>
      <c r="P56" s="168">
        <f t="shared" si="1"/>
        <v>15</v>
      </c>
      <c r="Q56" s="158" t="s">
        <v>187</v>
      </c>
      <c r="R56" s="168">
        <f t="shared" si="2"/>
        <v>15</v>
      </c>
      <c r="S56" s="158" t="s">
        <v>61</v>
      </c>
      <c r="T56" s="168">
        <f t="shared" si="3"/>
        <v>15</v>
      </c>
      <c r="U56" s="158" t="s">
        <v>188</v>
      </c>
      <c r="V56" s="168">
        <f t="shared" si="4"/>
        <v>15</v>
      </c>
      <c r="W56" s="158" t="s">
        <v>189</v>
      </c>
      <c r="X56" s="168">
        <f t="shared" si="5"/>
        <v>15</v>
      </c>
      <c r="Y56" s="158" t="s">
        <v>190</v>
      </c>
      <c r="Z56" s="168">
        <f t="shared" si="6"/>
        <v>10</v>
      </c>
      <c r="AA56" s="119">
        <f t="shared" si="7"/>
        <v>100</v>
      </c>
      <c r="AB56" s="120" t="str">
        <f t="shared" si="8"/>
        <v>Fuerte</v>
      </c>
      <c r="AC56" s="197" t="s">
        <v>64</v>
      </c>
      <c r="AD56" s="167" t="str">
        <f t="shared" si="9"/>
        <v>Fuerte</v>
      </c>
      <c r="AE56" s="121" t="str">
        <f t="shared" si="10"/>
        <v>100</v>
      </c>
      <c r="AF56" s="550">
        <v>1</v>
      </c>
      <c r="AG56" s="555">
        <f t="shared" ref="AG56" si="158">(AE56+AE57)/AF56</f>
        <v>100</v>
      </c>
      <c r="AH56" s="533" t="str">
        <f t="shared" ref="AH56" si="159">IF(AG56&lt;50,"Débil",IF(AG56&lt;=99,"Moderado",IF(AG56=100,"Fuerte",IF(AG56="","ERROR"))))</f>
        <v>Fuerte</v>
      </c>
      <c r="AI56" s="535" t="s">
        <v>92</v>
      </c>
      <c r="AJ56" s="538">
        <f t="shared" ref="AJ56" si="160">IF(AH56="Débil",0,IF(AND(AH56="Moderado",AI56="Directamente"),1,IF(AND(AH56="Moderado",AI56="No disminuye"),0,IF(AND(AH56="Fuerte",AI56="Directamente"),2,IF(AND(AH56="Fuerte",AI56="No disminuye"),0)))))</f>
        <v>2</v>
      </c>
      <c r="AK56" s="538">
        <f>('4-VALORACIÓN DEL RIESGO'!H33-AJ56)</f>
        <v>1</v>
      </c>
      <c r="AL56" s="538" t="str">
        <f t="shared" ref="AL56" si="161">IF(AK56=5,"Casi Seguro",IF(AK56=4,"Probable",IF(AK56=3,"Posible",IF(AK56=2,"Improbable",IF(AK56=1,"Rara Vez",IF(AK56=0,"Rara Vez",IF(AK56&lt;0,"Rara Vez")))))))</f>
        <v>Rara Vez</v>
      </c>
      <c r="AM56" s="535" t="s">
        <v>92</v>
      </c>
      <c r="AN56" s="542">
        <f t="shared" ref="AN56" si="162">IF(AH56="Débil",0,IF(AND(AH56="Moderado",AM56="Directamente"),1,IF(AND(AH56="Moderado",AM56="Indirectamente"),0,IF(AND(AH56="Moderado",AM56="No disminuye"),0,IF(AND(AH56="Fuerte",AM56="Directamente"),2,IF(AND(AH56="Fuerte",AM56="Indirectamente"),1,IF(AND(AH56="Fuerte",AM56="No disminuye"),0)))))))</f>
        <v>2</v>
      </c>
      <c r="AO56" s="542">
        <f>('4-VALORACIÓN DEL RIESGO'!AD33-AN56)</f>
        <v>3</v>
      </c>
      <c r="AP56" s="539" t="str">
        <f t="shared" ref="AP56" si="163">IF(AO56=5,"Catastrófico",IF(AO56=4,"Mayor",IF(AO56=3,"Moderado",IF(AO56=2,"Moderado",IF(AO56=1,"Moderado")))))</f>
        <v>Moderado</v>
      </c>
      <c r="AQ56" s="536" t="str">
        <f t="shared" ref="AQ56" si="164">IF(OR(AND(AP56="Moderado",AL56="Rara Vez"),AND(AP56="Moderado",AL56="Improbable")),"Moderado",IF(OR(AND(AP56="Mayor",AL56="Improbable"),AND(AP56="Mayor",AL56="Rara Vez"),AND(AP56="Moderado",AL56="Probable"),AND(AP56="Moderado",AL56="Posible")),"Alto",IF(OR(AND(AP56="Moderado",AL56="Casi Seguro"),AND(AP56="Mayor",AL56="Posible"),AND(AP56="Mayor",AL56="Probable"),AND(AP56="Mayor",AL56="Casi Seguro")),"Extremo",IF(AP56="Catastrófico","Extremo"))))</f>
        <v>Moderado</v>
      </c>
      <c r="AR56" s="536"/>
      <c r="AS56" s="537" t="s">
        <v>411</v>
      </c>
    </row>
    <row r="57" spans="2:45" ht="30.75" thickBot="1" x14ac:dyDescent="0.3">
      <c r="B57" s="545"/>
      <c r="C57" s="437"/>
      <c r="D57" s="557"/>
      <c r="E57" s="557"/>
      <c r="F57" s="176"/>
      <c r="G57" s="176"/>
      <c r="H57" s="176"/>
      <c r="I57" s="176"/>
      <c r="J57" s="176"/>
      <c r="K57" s="176"/>
      <c r="L57" s="176"/>
      <c r="M57" s="196"/>
      <c r="N57" s="168" t="b">
        <f t="shared" si="0"/>
        <v>0</v>
      </c>
      <c r="O57" s="158"/>
      <c r="P57" s="168" t="b">
        <f t="shared" si="1"/>
        <v>0</v>
      </c>
      <c r="Q57" s="158"/>
      <c r="R57" s="168" t="b">
        <f t="shared" si="2"/>
        <v>0</v>
      </c>
      <c r="S57" s="158"/>
      <c r="T57" s="168" t="b">
        <f t="shared" si="3"/>
        <v>0</v>
      </c>
      <c r="U57" s="158"/>
      <c r="V57" s="168" t="b">
        <f t="shared" si="4"/>
        <v>0</v>
      </c>
      <c r="W57" s="158"/>
      <c r="X57" s="168" t="b">
        <f t="shared" si="5"/>
        <v>0</v>
      </c>
      <c r="Y57" s="158"/>
      <c r="Z57" s="168" t="b">
        <f t="shared" si="6"/>
        <v>0</v>
      </c>
      <c r="AA57" s="119">
        <f t="shared" si="7"/>
        <v>0</v>
      </c>
      <c r="AB57" s="120" t="str">
        <f t="shared" si="8"/>
        <v>Débil</v>
      </c>
      <c r="AC57" s="197"/>
      <c r="AD57" s="167" t="str">
        <f t="shared" si="9"/>
        <v>Débil</v>
      </c>
      <c r="AE57" s="121" t="str">
        <f t="shared" si="10"/>
        <v>0</v>
      </c>
      <c r="AF57" s="551"/>
      <c r="AG57" s="556"/>
      <c r="AH57" s="534"/>
      <c r="AI57" s="535"/>
      <c r="AJ57" s="538"/>
      <c r="AK57" s="538"/>
      <c r="AL57" s="538"/>
      <c r="AM57" s="535"/>
      <c r="AN57" s="543"/>
      <c r="AO57" s="543"/>
      <c r="AP57" s="539"/>
      <c r="AQ57" s="536"/>
      <c r="AR57" s="536"/>
      <c r="AS57" s="537"/>
    </row>
    <row r="58" spans="2:45" ht="42" customHeight="1" x14ac:dyDescent="0.25">
      <c r="B58" s="545"/>
      <c r="C58" s="437"/>
      <c r="D58" s="557" t="str">
        <f>'3-IDENTIFICACIÓN DEL RIESGO'!G58</f>
        <v>Los servidores públicos y/o colaboradores de las UGT, solicitan o reciben dadivas  por diligenciamiento o entrega del Formulario de Inscripción de Sujetos de Ordenamiento - FISO</v>
      </c>
      <c r="E58" s="557"/>
      <c r="F58" s="176" t="s">
        <v>840</v>
      </c>
      <c r="G58" s="176" t="s">
        <v>841</v>
      </c>
      <c r="H58" s="176" t="s">
        <v>1097</v>
      </c>
      <c r="I58" s="176" t="s">
        <v>1098</v>
      </c>
      <c r="J58" s="176" t="s">
        <v>842</v>
      </c>
      <c r="K58" s="176" t="s">
        <v>843</v>
      </c>
      <c r="L58" s="176" t="s">
        <v>1099</v>
      </c>
      <c r="M58" s="196" t="s">
        <v>185</v>
      </c>
      <c r="N58" s="168">
        <f t="shared" si="0"/>
        <v>15</v>
      </c>
      <c r="O58" s="158" t="s">
        <v>186</v>
      </c>
      <c r="P58" s="168">
        <f t="shared" si="1"/>
        <v>15</v>
      </c>
      <c r="Q58" s="158" t="s">
        <v>187</v>
      </c>
      <c r="R58" s="168">
        <f t="shared" si="2"/>
        <v>15</v>
      </c>
      <c r="S58" s="158" t="s">
        <v>61</v>
      </c>
      <c r="T58" s="168">
        <f t="shared" si="3"/>
        <v>15</v>
      </c>
      <c r="U58" s="158" t="s">
        <v>188</v>
      </c>
      <c r="V58" s="168">
        <f t="shared" si="4"/>
        <v>15</v>
      </c>
      <c r="W58" s="158" t="s">
        <v>189</v>
      </c>
      <c r="X58" s="168">
        <f t="shared" si="5"/>
        <v>15</v>
      </c>
      <c r="Y58" s="158" t="s">
        <v>190</v>
      </c>
      <c r="Z58" s="168">
        <f t="shared" si="6"/>
        <v>10</v>
      </c>
      <c r="AA58" s="119">
        <f t="shared" si="7"/>
        <v>100</v>
      </c>
      <c r="AB58" s="120" t="str">
        <f t="shared" si="8"/>
        <v>Fuerte</v>
      </c>
      <c r="AC58" s="197" t="s">
        <v>64</v>
      </c>
      <c r="AD58" s="167" t="str">
        <f t="shared" si="9"/>
        <v>Fuerte</v>
      </c>
      <c r="AE58" s="121" t="str">
        <f t="shared" si="10"/>
        <v>100</v>
      </c>
      <c r="AF58" s="550">
        <v>1</v>
      </c>
      <c r="AG58" s="555">
        <f t="shared" ref="AG58" si="165">(AE58+AE59)/AF58</f>
        <v>100</v>
      </c>
      <c r="AH58" s="533" t="str">
        <f t="shared" ref="AH58" si="166">IF(AG58&lt;50,"Débil",IF(AG58&lt;=99,"Moderado",IF(AG58=100,"Fuerte",IF(AG58="","ERROR"))))</f>
        <v>Fuerte</v>
      </c>
      <c r="AI58" s="535" t="s">
        <v>92</v>
      </c>
      <c r="AJ58" s="538">
        <f t="shared" ref="AJ58" si="167">IF(AH58="Débil",0,IF(AND(AH58="Moderado",AI58="Directamente"),1,IF(AND(AH58="Moderado",AI58="No disminuye"),0,IF(AND(AH58="Fuerte",AI58="Directamente"),2,IF(AND(AH58="Fuerte",AI58="No disminuye"),0)))))</f>
        <v>2</v>
      </c>
      <c r="AK58" s="538">
        <f>('4-VALORACIÓN DEL RIESGO'!H34-AJ58)</f>
        <v>2</v>
      </c>
      <c r="AL58" s="538" t="str">
        <f t="shared" ref="AL58" si="168">IF(AK58=5,"Casi Seguro",IF(AK58=4,"Probable",IF(AK58=3,"Posible",IF(AK58=2,"Improbable",IF(AK58=1,"Rara Vez",IF(AK58=0,"Rara Vez",IF(AK58&lt;0,"Rara Vez")))))))</f>
        <v>Improbable</v>
      </c>
      <c r="AM58" s="535" t="s">
        <v>93</v>
      </c>
      <c r="AN58" s="542">
        <f t="shared" ref="AN58" si="169">IF(AH58="Débil",0,IF(AND(AH58="Moderado",AM58="Directamente"),1,IF(AND(AH58="Moderado",AM58="Indirectamente"),0,IF(AND(AH58="Moderado",AM58="No disminuye"),0,IF(AND(AH58="Fuerte",AM58="Directamente"),2,IF(AND(AH58="Fuerte",AM58="Indirectamente"),1,IF(AND(AH58="Fuerte",AM58="No disminuye"),0)))))))</f>
        <v>1</v>
      </c>
      <c r="AO58" s="542">
        <f>('4-VALORACIÓN DEL RIESGO'!AD34-AN58)</f>
        <v>4</v>
      </c>
      <c r="AP58" s="539" t="str">
        <f t="shared" ref="AP58" si="170">IF(AO58=5,"Catastrófico",IF(AO58=4,"Mayor",IF(AO58=3,"Moderado",IF(AO58=2,"Moderado",IF(AO58=1,"Moderado")))))</f>
        <v>Mayor</v>
      </c>
      <c r="AQ58" s="536" t="str">
        <f t="shared" ref="AQ58" si="171">IF(OR(AND(AP58="Moderado",AL58="Rara Vez"),AND(AP58="Moderado",AL58="Improbable")),"Moderado",IF(OR(AND(AP58="Mayor",AL58="Improbable"),AND(AP58="Mayor",AL58="Rara Vez"),AND(AP58="Moderado",AL58="Probable"),AND(AP58="Moderado",AL58="Posible")),"Alto",IF(OR(AND(AP58="Moderado",AL58="Casi Seguro"),AND(AP58="Mayor",AL58="Posible"),AND(AP58="Mayor",AL58="Probable"),AND(AP58="Mayor",AL58="Casi Seguro")),"Extremo",IF(AP58="Catastrófico","Extremo"))))</f>
        <v>Alto</v>
      </c>
      <c r="AR58" s="536"/>
      <c r="AS58" s="537" t="s">
        <v>411</v>
      </c>
    </row>
    <row r="59" spans="2:45" ht="30.75" thickBot="1" x14ac:dyDescent="0.3">
      <c r="B59" s="545"/>
      <c r="C59" s="437"/>
      <c r="D59" s="557"/>
      <c r="E59" s="557"/>
      <c r="F59" s="176"/>
      <c r="G59" s="176"/>
      <c r="H59" s="176"/>
      <c r="I59" s="176"/>
      <c r="J59" s="176"/>
      <c r="K59" s="176"/>
      <c r="L59" s="176"/>
      <c r="M59" s="196"/>
      <c r="N59" s="168" t="b">
        <f t="shared" si="0"/>
        <v>0</v>
      </c>
      <c r="O59" s="158"/>
      <c r="P59" s="168" t="b">
        <f t="shared" si="1"/>
        <v>0</v>
      </c>
      <c r="Q59" s="158"/>
      <c r="R59" s="168" t="b">
        <f t="shared" si="2"/>
        <v>0</v>
      </c>
      <c r="S59" s="158"/>
      <c r="T59" s="168" t="b">
        <f t="shared" si="3"/>
        <v>0</v>
      </c>
      <c r="U59" s="158"/>
      <c r="V59" s="168" t="b">
        <f t="shared" si="4"/>
        <v>0</v>
      </c>
      <c r="W59" s="158"/>
      <c r="X59" s="168" t="b">
        <f t="shared" si="5"/>
        <v>0</v>
      </c>
      <c r="Y59" s="158"/>
      <c r="Z59" s="168" t="b">
        <f t="shared" si="6"/>
        <v>0</v>
      </c>
      <c r="AA59" s="119">
        <f t="shared" si="7"/>
        <v>0</v>
      </c>
      <c r="AB59" s="120" t="str">
        <f t="shared" si="8"/>
        <v>Débil</v>
      </c>
      <c r="AC59" s="197"/>
      <c r="AD59" s="167" t="str">
        <f t="shared" si="9"/>
        <v>Débil</v>
      </c>
      <c r="AE59" s="121" t="str">
        <f t="shared" si="10"/>
        <v>0</v>
      </c>
      <c r="AF59" s="551"/>
      <c r="AG59" s="556"/>
      <c r="AH59" s="534"/>
      <c r="AI59" s="535"/>
      <c r="AJ59" s="538"/>
      <c r="AK59" s="538"/>
      <c r="AL59" s="538"/>
      <c r="AM59" s="535"/>
      <c r="AN59" s="543"/>
      <c r="AO59" s="543"/>
      <c r="AP59" s="539"/>
      <c r="AQ59" s="536"/>
      <c r="AR59" s="536"/>
      <c r="AS59" s="537"/>
    </row>
    <row r="60" spans="2:45" ht="30" x14ac:dyDescent="0.25">
      <c r="B60" s="545"/>
      <c r="C60" s="437"/>
      <c r="D60" s="557" t="str">
        <f>'3-IDENTIFICACIÓN DEL RIESGO'!G60</f>
        <v>Riesgo 5</v>
      </c>
      <c r="E60" s="557"/>
      <c r="F60" s="176"/>
      <c r="G60" s="176"/>
      <c r="H60" s="176"/>
      <c r="I60" s="176"/>
      <c r="J60" s="176"/>
      <c r="K60" s="176"/>
      <c r="L60" s="176"/>
      <c r="M60" s="196"/>
      <c r="N60" s="168" t="b">
        <f t="shared" si="0"/>
        <v>0</v>
      </c>
      <c r="O60" s="158"/>
      <c r="P60" s="168" t="b">
        <f t="shared" si="1"/>
        <v>0</v>
      </c>
      <c r="Q60" s="158"/>
      <c r="R60" s="168" t="b">
        <f t="shared" si="2"/>
        <v>0</v>
      </c>
      <c r="S60" s="158"/>
      <c r="T60" s="168" t="b">
        <f t="shared" si="3"/>
        <v>0</v>
      </c>
      <c r="U60" s="158"/>
      <c r="V60" s="168" t="b">
        <f t="shared" si="4"/>
        <v>0</v>
      </c>
      <c r="W60" s="158"/>
      <c r="X60" s="168" t="b">
        <f t="shared" si="5"/>
        <v>0</v>
      </c>
      <c r="Y60" s="158"/>
      <c r="Z60" s="168" t="b">
        <f t="shared" si="6"/>
        <v>0</v>
      </c>
      <c r="AA60" s="119">
        <f t="shared" si="7"/>
        <v>0</v>
      </c>
      <c r="AB60" s="120" t="str">
        <f t="shared" si="8"/>
        <v>Débil</v>
      </c>
      <c r="AC60" s="197"/>
      <c r="AD60" s="167" t="str">
        <f t="shared" si="9"/>
        <v>Débil</v>
      </c>
      <c r="AE60" s="121" t="str">
        <f t="shared" si="10"/>
        <v>0</v>
      </c>
      <c r="AF60" s="550"/>
      <c r="AG60" s="555" t="e">
        <f t="shared" ref="AG60" si="172">(AE60+AE61)/AF60</f>
        <v>#DIV/0!</v>
      </c>
      <c r="AH60" s="533" t="e">
        <f t="shared" ref="AH60" si="173">IF(AG60&lt;50,"Débil",IF(AG60&lt;=99,"Moderado",IF(AG60=100,"Fuerte",IF(AG60="","ERROR"))))</f>
        <v>#DIV/0!</v>
      </c>
      <c r="AI60" s="535"/>
      <c r="AJ60" s="538" t="e">
        <f t="shared" ref="AJ60" si="174">IF(AH60="Débil",0,IF(AND(AH60="Moderado",AI60="Directamente"),1,IF(AND(AH60="Moderado",AI60="No disminuye"),0,IF(AND(AH60="Fuerte",AI60="Directamente"),2,IF(AND(AH60="Fuerte",AI60="No disminuye"),0)))))</f>
        <v>#DIV/0!</v>
      </c>
      <c r="AK60" s="538" t="e">
        <f>('4-VALORACIÓN DEL RIESGO'!H35-AJ60)</f>
        <v>#DIV/0!</v>
      </c>
      <c r="AL60" s="538" t="e">
        <f t="shared" ref="AL60" si="175">IF(AK60=5,"Casi Seguro",IF(AK60=4,"Probable",IF(AK60=3,"Posible",IF(AK60=2,"Improbable",IF(AK60=1,"Rara Vez",IF(AK60=0,"Rara Vez",IF(AK60&lt;0,"Rara Vez")))))))</f>
        <v>#DIV/0!</v>
      </c>
      <c r="AM60" s="535"/>
      <c r="AN60" s="542" t="e">
        <f t="shared" ref="AN60" si="176">IF(AH60="Débil",0,IF(AND(AH60="Moderado",AM60="Directamente"),1,IF(AND(AH60="Moderado",AM60="Indirectamente"),0,IF(AND(AH60="Moderado",AM60="No disminuye"),0,IF(AND(AH60="Fuerte",AM60="Directamente"),2,IF(AND(AH60="Fuerte",AM60="Indirectamente"),1,IF(AND(AH60="Fuerte",AM60="No disminuye"),0)))))))</f>
        <v>#DIV/0!</v>
      </c>
      <c r="AO60" s="542" t="e">
        <f>('4-VALORACIÓN DEL RIESGO'!AD35-AN60)</f>
        <v>#DIV/0!</v>
      </c>
      <c r="AP60" s="539" t="e">
        <f t="shared" ref="AP60" si="177">IF(AO60=5,"Catastrófico",IF(AO60=4,"Mayor",IF(AO60=3,"Moderado",IF(AO60=2,"Moderado",IF(AO60=1,"Moderado")))))</f>
        <v>#DIV/0!</v>
      </c>
      <c r="AQ60" s="536" t="e">
        <f t="shared" ref="AQ60" si="178">IF(OR(AND(AP60="Moderado",AL60="Rara Vez"),AND(AP60="Moderado",AL60="Improbable")),"Moderado",IF(OR(AND(AP60="Mayor",AL60="Improbable"),AND(AP60="Mayor",AL60="Rara Vez"),AND(AP60="Moderado",AL60="Probable"),AND(AP60="Moderado",AL60="Posible")),"Alto",IF(OR(AND(AP60="Moderado",AL60="Casi Seguro"),AND(AP60="Mayor",AL60="Posible"),AND(AP60="Mayor",AL60="Probable"),AND(AP60="Mayor",AL60="Casi Seguro")),"Extremo",IF(AP60="Catastrófico","Extremo"))))</f>
        <v>#DIV/0!</v>
      </c>
      <c r="AR60" s="536"/>
      <c r="AS60" s="537" t="s">
        <v>411</v>
      </c>
    </row>
    <row r="61" spans="2:45" ht="30.75" thickBot="1" x14ac:dyDescent="0.3">
      <c r="B61" s="546"/>
      <c r="C61" s="438"/>
      <c r="D61" s="557"/>
      <c r="E61" s="557"/>
      <c r="F61" s="176"/>
      <c r="G61" s="176"/>
      <c r="H61" s="176"/>
      <c r="I61" s="176"/>
      <c r="J61" s="176"/>
      <c r="K61" s="176"/>
      <c r="L61" s="176"/>
      <c r="M61" s="196"/>
      <c r="N61" s="168" t="b">
        <f t="shared" si="0"/>
        <v>0</v>
      </c>
      <c r="O61" s="158"/>
      <c r="P61" s="168" t="b">
        <f t="shared" si="1"/>
        <v>0</v>
      </c>
      <c r="Q61" s="158"/>
      <c r="R61" s="168" t="b">
        <f t="shared" si="2"/>
        <v>0</v>
      </c>
      <c r="S61" s="158"/>
      <c r="T61" s="168" t="b">
        <f t="shared" si="3"/>
        <v>0</v>
      </c>
      <c r="U61" s="158"/>
      <c r="V61" s="168" t="b">
        <f t="shared" si="4"/>
        <v>0</v>
      </c>
      <c r="W61" s="158"/>
      <c r="X61" s="168" t="b">
        <f t="shared" si="5"/>
        <v>0</v>
      </c>
      <c r="Y61" s="158"/>
      <c r="Z61" s="168" t="b">
        <f t="shared" si="6"/>
        <v>0</v>
      </c>
      <c r="AA61" s="119">
        <f t="shared" si="7"/>
        <v>0</v>
      </c>
      <c r="AB61" s="120" t="str">
        <f t="shared" si="8"/>
        <v>Débil</v>
      </c>
      <c r="AC61" s="197"/>
      <c r="AD61" s="167" t="str">
        <f t="shared" si="9"/>
        <v>Débil</v>
      </c>
      <c r="AE61" s="121" t="str">
        <f t="shared" si="10"/>
        <v>0</v>
      </c>
      <c r="AF61" s="551"/>
      <c r="AG61" s="556"/>
      <c r="AH61" s="534"/>
      <c r="AI61" s="535"/>
      <c r="AJ61" s="538"/>
      <c r="AK61" s="538"/>
      <c r="AL61" s="538"/>
      <c r="AM61" s="535"/>
      <c r="AN61" s="543"/>
      <c r="AO61" s="543"/>
      <c r="AP61" s="539"/>
      <c r="AQ61" s="536"/>
      <c r="AR61" s="536"/>
      <c r="AS61" s="537"/>
    </row>
    <row r="62" spans="2:45" ht="134.25" customHeight="1" x14ac:dyDescent="0.25">
      <c r="B62" s="544" t="str">
        <f>'3-IDENTIFICACIÓN DEL RIESGO'!B62</f>
        <v>Seguridad Jurídica sobre la Titularidad de la Tierra y los Territorios</v>
      </c>
      <c r="C62" s="436" t="str">
        <f>'3-IDENTIFICACIÓN DEL RIESGO'!E62</f>
        <v>1. Dirección de Gestión Jurídica de Tierras.
2. Subdirección de procesos Agrarios y Gestión Jurídica.
3. Subdirección de seguridad Jurídica.
4. Dirección Asuntos Étnicos.
5. Subdirección Asuntos Étnicos.</v>
      </c>
      <c r="D62" s="557" t="str">
        <f>'3-IDENTIFICACIÓN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62" s="557"/>
      <c r="F62" s="180" t="s">
        <v>652</v>
      </c>
      <c r="G62" s="180" t="s">
        <v>653</v>
      </c>
      <c r="H62" s="180" t="s">
        <v>654</v>
      </c>
      <c r="I62" s="180" t="s">
        <v>1100</v>
      </c>
      <c r="J62" s="180" t="s">
        <v>655</v>
      </c>
      <c r="K62" s="180" t="s">
        <v>656</v>
      </c>
      <c r="L62" s="176" t="s">
        <v>657</v>
      </c>
      <c r="M62" s="196" t="s">
        <v>185</v>
      </c>
      <c r="N62" s="168">
        <f t="shared" si="0"/>
        <v>15</v>
      </c>
      <c r="O62" s="158" t="s">
        <v>186</v>
      </c>
      <c r="P62" s="168">
        <f t="shared" si="1"/>
        <v>15</v>
      </c>
      <c r="Q62" s="158" t="s">
        <v>187</v>
      </c>
      <c r="R62" s="168">
        <f t="shared" si="2"/>
        <v>15</v>
      </c>
      <c r="S62" s="158" t="s">
        <v>61</v>
      </c>
      <c r="T62" s="168">
        <f t="shared" si="3"/>
        <v>15</v>
      </c>
      <c r="U62" s="158" t="s">
        <v>188</v>
      </c>
      <c r="V62" s="168">
        <f t="shared" si="4"/>
        <v>15</v>
      </c>
      <c r="W62" s="158" t="s">
        <v>189</v>
      </c>
      <c r="X62" s="168">
        <f t="shared" si="5"/>
        <v>15</v>
      </c>
      <c r="Y62" s="158" t="s">
        <v>190</v>
      </c>
      <c r="Z62" s="168">
        <f t="shared" si="6"/>
        <v>10</v>
      </c>
      <c r="AA62" s="119">
        <f t="shared" si="7"/>
        <v>100</v>
      </c>
      <c r="AB62" s="120" t="str">
        <f t="shared" si="8"/>
        <v>Fuerte</v>
      </c>
      <c r="AC62" s="197" t="s">
        <v>64</v>
      </c>
      <c r="AD62" s="167" t="str">
        <f t="shared" si="9"/>
        <v>Fuerte</v>
      </c>
      <c r="AE62" s="121" t="str">
        <f t="shared" si="10"/>
        <v>100</v>
      </c>
      <c r="AF62" s="550">
        <v>1</v>
      </c>
      <c r="AG62" s="555">
        <f t="shared" ref="AG62" si="179">(AE62+AE63)/AF62</f>
        <v>100</v>
      </c>
      <c r="AH62" s="533" t="str">
        <f t="shared" ref="AH62" si="180">IF(AG62&lt;50,"Débil",IF(AG62&lt;=99,"Moderado",IF(AG62=100,"Fuerte",IF(AG62="","ERROR"))))</f>
        <v>Fuerte</v>
      </c>
      <c r="AI62" s="535" t="s">
        <v>92</v>
      </c>
      <c r="AJ62" s="538">
        <f t="shared" ref="AJ62" si="181">IF(AH62="Débil",0,IF(AND(AH62="Moderado",AI62="Directamente"),1,IF(AND(AH62="Moderado",AI62="No disminuye"),0,IF(AND(AH62="Fuerte",AI62="Directamente"),2,IF(AND(AH62="Fuerte",AI62="No disminuye"),0)))))</f>
        <v>2</v>
      </c>
      <c r="AK62" s="538">
        <f>('4-VALORACIÓN DEL RIESGO'!H36-AJ62)</f>
        <v>-1</v>
      </c>
      <c r="AL62" s="538" t="str">
        <f t="shared" ref="AL62" si="182">IF(AK62=5,"Casi Seguro",IF(AK62=4,"Probable",IF(AK62=3,"Posible",IF(AK62=2,"Improbable",IF(AK62=1,"Rara Vez",IF(AK62=0,"Rara Vez",IF(AK62&lt;0,"Rara Vez")))))))</f>
        <v>Rara Vez</v>
      </c>
      <c r="AM62" s="535" t="s">
        <v>94</v>
      </c>
      <c r="AN62" s="542">
        <f t="shared" ref="AN62" si="183">IF(AH62="Débil",0,IF(AND(AH62="Moderado",AM62="Directamente"),1,IF(AND(AH62="Moderado",AM62="Indirectamente"),0,IF(AND(AH62="Moderado",AM62="No disminuye"),0,IF(AND(AH62="Fuerte",AM62="Directamente"),2,IF(AND(AH62="Fuerte",AM62="Indirectamente"),1,IF(AND(AH62="Fuerte",AM62="No disminuye"),0)))))))</f>
        <v>0</v>
      </c>
      <c r="AO62" s="542">
        <f>('4-VALORACIÓN DEL RIESGO'!AD36-AN62)</f>
        <v>5</v>
      </c>
      <c r="AP62" s="539" t="str">
        <f t="shared" ref="AP62" si="184">IF(AO62=5,"Catastrófico",IF(AO62=4,"Mayor",IF(AO62=3,"Moderado",IF(AO62=2,"Moderado",IF(AO62=1,"Moderado")))))</f>
        <v>Catastrófico</v>
      </c>
      <c r="AQ62" s="536" t="str">
        <f t="shared" ref="AQ62" si="185">IF(OR(AND(AP62="Moderado",AL62="Rara Vez"),AND(AP62="Moderado",AL62="Improbable")),"Moderado",IF(OR(AND(AP62="Mayor",AL62="Improbable"),AND(AP62="Mayor",AL62="Rara Vez"),AND(AP62="Moderado",AL62="Probable"),AND(AP62="Moderado",AL62="Posible")),"Alto",IF(OR(AND(AP62="Moderado",AL62="Casi Seguro"),AND(AP62="Mayor",AL62="Posible"),AND(AP62="Mayor",AL62="Probable"),AND(AP62="Mayor",AL62="Casi Seguro")),"Extremo",IF(AP62="Catastrófico","Extremo"))))</f>
        <v>Extremo</v>
      </c>
      <c r="AR62" s="536"/>
      <c r="AS62" s="537" t="s">
        <v>411</v>
      </c>
    </row>
    <row r="63" spans="2:45" ht="30.75" thickBot="1" x14ac:dyDescent="0.3">
      <c r="B63" s="545"/>
      <c r="C63" s="437"/>
      <c r="D63" s="557"/>
      <c r="E63" s="557"/>
      <c r="F63" s="176"/>
      <c r="G63" s="176"/>
      <c r="H63" s="176"/>
      <c r="I63" s="176"/>
      <c r="J63" s="176"/>
      <c r="K63" s="176"/>
      <c r="L63" s="176"/>
      <c r="M63" s="196"/>
      <c r="N63" s="168" t="b">
        <f t="shared" si="0"/>
        <v>0</v>
      </c>
      <c r="O63" s="158"/>
      <c r="P63" s="168" t="b">
        <f t="shared" si="1"/>
        <v>0</v>
      </c>
      <c r="Q63" s="158"/>
      <c r="R63" s="168" t="b">
        <f t="shared" si="2"/>
        <v>0</v>
      </c>
      <c r="S63" s="158"/>
      <c r="T63" s="168" t="b">
        <f t="shared" si="3"/>
        <v>0</v>
      </c>
      <c r="U63" s="158"/>
      <c r="V63" s="168" t="b">
        <f t="shared" si="4"/>
        <v>0</v>
      </c>
      <c r="W63" s="158"/>
      <c r="X63" s="168" t="b">
        <f t="shared" si="5"/>
        <v>0</v>
      </c>
      <c r="Y63" s="158"/>
      <c r="Z63" s="168" t="b">
        <f t="shared" si="6"/>
        <v>0</v>
      </c>
      <c r="AA63" s="119">
        <f t="shared" si="7"/>
        <v>0</v>
      </c>
      <c r="AB63" s="120" t="str">
        <f t="shared" si="8"/>
        <v>Débil</v>
      </c>
      <c r="AC63" s="197"/>
      <c r="AD63" s="167" t="str">
        <f t="shared" si="9"/>
        <v>Débil</v>
      </c>
      <c r="AE63" s="121" t="str">
        <f t="shared" si="10"/>
        <v>0</v>
      </c>
      <c r="AF63" s="551"/>
      <c r="AG63" s="556"/>
      <c r="AH63" s="534"/>
      <c r="AI63" s="535"/>
      <c r="AJ63" s="538"/>
      <c r="AK63" s="538"/>
      <c r="AL63" s="538"/>
      <c r="AM63" s="535"/>
      <c r="AN63" s="543"/>
      <c r="AO63" s="543"/>
      <c r="AP63" s="539"/>
      <c r="AQ63" s="536"/>
      <c r="AR63" s="536"/>
      <c r="AS63" s="537"/>
    </row>
    <row r="64" spans="2:45" ht="57.75" customHeight="1" x14ac:dyDescent="0.25">
      <c r="B64" s="545"/>
      <c r="C64" s="437"/>
      <c r="D64" s="557" t="str">
        <f>'3-IDENTIFICACIÓN DEL RIESGO'!G64</f>
        <v>Servidores públicos y/o colaboradores de las UGT reciben dádivas por agilizar, omitir o dilatar trámites para el desarrollo de procesos agrarios</v>
      </c>
      <c r="E64" s="557"/>
      <c r="F64" s="176" t="s">
        <v>840</v>
      </c>
      <c r="G64" s="176" t="s">
        <v>841</v>
      </c>
      <c r="H64" s="176" t="s">
        <v>844</v>
      </c>
      <c r="I64" s="176" t="s">
        <v>845</v>
      </c>
      <c r="J64" s="176" t="s">
        <v>846</v>
      </c>
      <c r="K64" s="176" t="s">
        <v>847</v>
      </c>
      <c r="L64" s="176" t="s">
        <v>848</v>
      </c>
      <c r="M64" s="196" t="s">
        <v>849</v>
      </c>
      <c r="N64" s="168">
        <f t="shared" si="0"/>
        <v>15</v>
      </c>
      <c r="O64" s="158" t="s">
        <v>850</v>
      </c>
      <c r="P64" s="168">
        <f t="shared" si="1"/>
        <v>15</v>
      </c>
      <c r="Q64" s="158" t="s">
        <v>851</v>
      </c>
      <c r="R64" s="168">
        <f t="shared" si="2"/>
        <v>15</v>
      </c>
      <c r="S64" s="158" t="s">
        <v>852</v>
      </c>
      <c r="T64" s="168">
        <f t="shared" si="3"/>
        <v>15</v>
      </c>
      <c r="U64" s="158" t="s">
        <v>853</v>
      </c>
      <c r="V64" s="168">
        <f t="shared" si="4"/>
        <v>15</v>
      </c>
      <c r="W64" s="158" t="s">
        <v>854</v>
      </c>
      <c r="X64" s="168">
        <f t="shared" si="5"/>
        <v>15</v>
      </c>
      <c r="Y64" s="158" t="s">
        <v>855</v>
      </c>
      <c r="Z64" s="168">
        <f t="shared" si="6"/>
        <v>10</v>
      </c>
      <c r="AA64" s="119">
        <f t="shared" si="7"/>
        <v>100</v>
      </c>
      <c r="AB64" s="120" t="str">
        <f t="shared" si="8"/>
        <v>Fuerte</v>
      </c>
      <c r="AC64" s="197" t="s">
        <v>58</v>
      </c>
      <c r="AD64" s="167" t="str">
        <f t="shared" si="9"/>
        <v>Moderado</v>
      </c>
      <c r="AE64" s="121" t="str">
        <f t="shared" si="10"/>
        <v>50</v>
      </c>
      <c r="AF64" s="550">
        <v>1</v>
      </c>
      <c r="AG64" s="555">
        <f t="shared" ref="AG64" si="186">(AE64+AE65)/AF64</f>
        <v>50</v>
      </c>
      <c r="AH64" s="533" t="str">
        <f t="shared" ref="AH64" si="187">IF(AG64&lt;50,"Débil",IF(AG64&lt;=99,"Moderado",IF(AG64=100,"Fuerte",IF(AG64="","ERROR"))))</f>
        <v>Moderado</v>
      </c>
      <c r="AI64" s="535" t="s">
        <v>92</v>
      </c>
      <c r="AJ64" s="538">
        <f t="shared" ref="AJ64" si="188">IF(AH64="Débil",0,IF(AND(AH64="Moderado",AI64="Directamente"),1,IF(AND(AH64="Moderado",AI64="No disminuye"),0,IF(AND(AH64="Fuerte",AI64="Directamente"),2,IF(AND(AH64="Fuerte",AI64="No disminuye"),0)))))</f>
        <v>1</v>
      </c>
      <c r="AK64" s="538">
        <f>('4-VALORACIÓN DEL RIESGO'!H37-AJ64)</f>
        <v>3</v>
      </c>
      <c r="AL64" s="538" t="str">
        <f t="shared" ref="AL64" si="189">IF(AK64=5,"Casi Seguro",IF(AK64=4,"Probable",IF(AK64=3,"Posible",IF(AK64=2,"Improbable",IF(AK64=1,"Rara Vez",IF(AK64=0,"Rara Vez",IF(AK64&lt;0,"Rara Vez")))))))</f>
        <v>Posible</v>
      </c>
      <c r="AM64" s="535" t="s">
        <v>94</v>
      </c>
      <c r="AN64" s="542">
        <f t="shared" ref="AN64" si="190">IF(AH64="Débil",0,IF(AND(AH64="Moderado",AM64="Directamente"),1,IF(AND(AH64="Moderado",AM64="Indirectamente"),0,IF(AND(AH64="Moderado",AM64="No disminuye"),0,IF(AND(AH64="Fuerte",AM64="Directamente"),2,IF(AND(AH64="Fuerte",AM64="Indirectamente"),1,IF(AND(AH64="Fuerte",AM64="No disminuye"),0)))))))</f>
        <v>0</v>
      </c>
      <c r="AO64" s="542">
        <f>('4-VALORACIÓN DEL RIESGO'!AD37-AN64)</f>
        <v>5</v>
      </c>
      <c r="AP64" s="539" t="str">
        <f t="shared" ref="AP64" si="191">IF(AO64=5,"Catastrófico",IF(AO64=4,"Mayor",IF(AO64=3,"Moderado",IF(AO64=2,"Moderado",IF(AO64=1,"Moderado")))))</f>
        <v>Catastrófico</v>
      </c>
      <c r="AQ64" s="536" t="str">
        <f t="shared" ref="AQ64" si="192">IF(OR(AND(AP64="Moderado",AL64="Rara Vez"),AND(AP64="Moderado",AL64="Improbable")),"Moderado",IF(OR(AND(AP64="Mayor",AL64="Improbable"),AND(AP64="Mayor",AL64="Rara Vez"),AND(AP64="Moderado",AL64="Probable"),AND(AP64="Moderado",AL64="Posible")),"Alto",IF(OR(AND(AP64="Moderado",AL64="Casi Seguro"),AND(AP64="Mayor",AL64="Posible"),AND(AP64="Mayor",AL64="Probable"),AND(AP64="Mayor",AL64="Casi Seguro")),"Extremo",IF(AP64="Catastrófico","Extremo"))))</f>
        <v>Extremo</v>
      </c>
      <c r="AR64" s="536"/>
      <c r="AS64" s="537" t="s">
        <v>411</v>
      </c>
    </row>
    <row r="65" spans="2:45" ht="30.75" thickBot="1" x14ac:dyDescent="0.3">
      <c r="B65" s="545"/>
      <c r="C65" s="437"/>
      <c r="D65" s="557"/>
      <c r="E65" s="557"/>
      <c r="F65" s="176"/>
      <c r="G65" s="176"/>
      <c r="H65" s="176"/>
      <c r="I65" s="176"/>
      <c r="J65" s="176"/>
      <c r="K65" s="176"/>
      <c r="L65" s="176"/>
      <c r="M65" s="196"/>
      <c r="N65" s="168" t="b">
        <f t="shared" si="0"/>
        <v>0</v>
      </c>
      <c r="O65" s="158"/>
      <c r="P65" s="168" t="b">
        <f t="shared" si="1"/>
        <v>0</v>
      </c>
      <c r="Q65" s="158"/>
      <c r="R65" s="168" t="b">
        <f t="shared" si="2"/>
        <v>0</v>
      </c>
      <c r="S65" s="158"/>
      <c r="T65" s="168" t="b">
        <f t="shared" si="3"/>
        <v>0</v>
      </c>
      <c r="U65" s="158"/>
      <c r="V65" s="168" t="b">
        <f t="shared" si="4"/>
        <v>0</v>
      </c>
      <c r="W65" s="158"/>
      <c r="X65" s="168" t="b">
        <f t="shared" si="5"/>
        <v>0</v>
      </c>
      <c r="Y65" s="158"/>
      <c r="Z65" s="168" t="b">
        <f t="shared" si="6"/>
        <v>0</v>
      </c>
      <c r="AA65" s="119">
        <f t="shared" si="7"/>
        <v>0</v>
      </c>
      <c r="AB65" s="120" t="str">
        <f t="shared" si="8"/>
        <v>Débil</v>
      </c>
      <c r="AC65" s="197"/>
      <c r="AD65" s="167" t="str">
        <f t="shared" si="9"/>
        <v>Débil</v>
      </c>
      <c r="AE65" s="121" t="str">
        <f t="shared" si="10"/>
        <v>0</v>
      </c>
      <c r="AF65" s="551"/>
      <c r="AG65" s="556"/>
      <c r="AH65" s="534"/>
      <c r="AI65" s="535"/>
      <c r="AJ65" s="538"/>
      <c r="AK65" s="538"/>
      <c r="AL65" s="538"/>
      <c r="AM65" s="535"/>
      <c r="AN65" s="543"/>
      <c r="AO65" s="543"/>
      <c r="AP65" s="539"/>
      <c r="AQ65" s="536"/>
      <c r="AR65" s="536"/>
      <c r="AS65" s="537"/>
    </row>
    <row r="66" spans="2:45" ht="30" x14ac:dyDescent="0.25">
      <c r="B66" s="545"/>
      <c r="C66" s="437"/>
      <c r="D66" s="557" t="str">
        <f>'3-IDENTIFICACIÓN DEL RIESGO'!G66</f>
        <v>Riesgo 3</v>
      </c>
      <c r="E66" s="557"/>
      <c r="F66" s="176"/>
      <c r="G66" s="176"/>
      <c r="H66" s="176"/>
      <c r="I66" s="176"/>
      <c r="J66" s="176"/>
      <c r="K66" s="176"/>
      <c r="L66" s="176"/>
      <c r="M66" s="196"/>
      <c r="N66" s="168" t="b">
        <f t="shared" si="0"/>
        <v>0</v>
      </c>
      <c r="O66" s="158"/>
      <c r="P66" s="168" t="b">
        <f t="shared" si="1"/>
        <v>0</v>
      </c>
      <c r="Q66" s="158"/>
      <c r="R66" s="168" t="b">
        <f t="shared" si="2"/>
        <v>0</v>
      </c>
      <c r="S66" s="158"/>
      <c r="T66" s="168" t="b">
        <f t="shared" si="3"/>
        <v>0</v>
      </c>
      <c r="U66" s="158"/>
      <c r="V66" s="168" t="b">
        <f t="shared" si="4"/>
        <v>0</v>
      </c>
      <c r="W66" s="158"/>
      <c r="X66" s="168" t="b">
        <f t="shared" si="5"/>
        <v>0</v>
      </c>
      <c r="Y66" s="158"/>
      <c r="Z66" s="168" t="b">
        <f t="shared" si="6"/>
        <v>0</v>
      </c>
      <c r="AA66" s="119">
        <f t="shared" si="7"/>
        <v>0</v>
      </c>
      <c r="AB66" s="120" t="str">
        <f t="shared" si="8"/>
        <v>Débil</v>
      </c>
      <c r="AC66" s="197"/>
      <c r="AD66" s="167" t="str">
        <f t="shared" si="9"/>
        <v>Débil</v>
      </c>
      <c r="AE66" s="121" t="str">
        <f t="shared" si="10"/>
        <v>0</v>
      </c>
      <c r="AF66" s="550"/>
      <c r="AG66" s="555" t="e">
        <f t="shared" ref="AG66" si="193">(AE66+AE67)/AF66</f>
        <v>#DIV/0!</v>
      </c>
      <c r="AH66" s="533" t="e">
        <f t="shared" ref="AH66" si="194">IF(AG66&lt;50,"Débil",IF(AG66&lt;=99,"Moderado",IF(AG66=100,"Fuerte",IF(AG66="","ERROR"))))</f>
        <v>#DIV/0!</v>
      </c>
      <c r="AI66" s="535"/>
      <c r="AJ66" s="538" t="e">
        <f t="shared" ref="AJ66" si="195">IF(AH66="Débil",0,IF(AND(AH66="Moderado",AI66="Directamente"),1,IF(AND(AH66="Moderado",AI66="No disminuye"),0,IF(AND(AH66="Fuerte",AI66="Directamente"),2,IF(AND(AH66="Fuerte",AI66="No disminuye"),0)))))</f>
        <v>#DIV/0!</v>
      </c>
      <c r="AK66" s="538" t="e">
        <f>('4-VALORACIÓN DEL RIESGO'!H38-AJ66)</f>
        <v>#DIV/0!</v>
      </c>
      <c r="AL66" s="538" t="e">
        <f t="shared" ref="AL66" si="196">IF(AK66=5,"Casi Seguro",IF(AK66=4,"Probable",IF(AK66=3,"Posible",IF(AK66=2,"Improbable",IF(AK66=1,"Rara Vez",IF(AK66=0,"Rara Vez",IF(AK66&lt;0,"Rara Vez")))))))</f>
        <v>#DIV/0!</v>
      </c>
      <c r="AM66" s="535"/>
      <c r="AN66" s="542" t="e">
        <f t="shared" ref="AN66" si="197">IF(AH66="Débil",0,IF(AND(AH66="Moderado",AM66="Directamente"),1,IF(AND(AH66="Moderado",AM66="Indirectamente"),0,IF(AND(AH66="Moderado",AM66="No disminuye"),0,IF(AND(AH66="Fuerte",AM66="Directamente"),2,IF(AND(AH66="Fuerte",AM66="Indirectamente"),1,IF(AND(AH66="Fuerte",AM66="No disminuye"),0)))))))</f>
        <v>#DIV/0!</v>
      </c>
      <c r="AO66" s="542" t="e">
        <f>('4-VALORACIÓN DEL RIESGO'!AD38-AN66)</f>
        <v>#DIV/0!</v>
      </c>
      <c r="AP66" s="539" t="e">
        <f t="shared" ref="AP66" si="198">IF(AO66=5,"Catastrófico",IF(AO66=4,"Mayor",IF(AO66=3,"Moderado",IF(AO66=2,"Moderado",IF(AO66=1,"Moderado")))))</f>
        <v>#DIV/0!</v>
      </c>
      <c r="AQ66" s="536" t="e">
        <f t="shared" ref="AQ66" si="199">IF(OR(AND(AP66="Moderado",AL66="Rara Vez"),AND(AP66="Moderado",AL66="Improbable")),"Moderado",IF(OR(AND(AP66="Mayor",AL66="Improbable"),AND(AP66="Mayor",AL66="Rara Vez"),AND(AP66="Moderado",AL66="Probable"),AND(AP66="Moderado",AL66="Posible")),"Alto",IF(OR(AND(AP66="Moderado",AL66="Casi Seguro"),AND(AP66="Mayor",AL66="Posible"),AND(AP66="Mayor",AL66="Probable"),AND(AP66="Mayor",AL66="Casi Seguro")),"Extremo",IF(AP66="Catastrófico","Extremo"))))</f>
        <v>#DIV/0!</v>
      </c>
      <c r="AR66" s="536"/>
      <c r="AS66" s="537" t="s">
        <v>411</v>
      </c>
    </row>
    <row r="67" spans="2:45" ht="30.75" thickBot="1" x14ac:dyDescent="0.3">
      <c r="B67" s="545"/>
      <c r="C67" s="437"/>
      <c r="D67" s="557"/>
      <c r="E67" s="557"/>
      <c r="F67" s="176"/>
      <c r="G67" s="176"/>
      <c r="H67" s="176"/>
      <c r="I67" s="176"/>
      <c r="J67" s="176"/>
      <c r="K67" s="176"/>
      <c r="L67" s="176"/>
      <c r="M67" s="196"/>
      <c r="N67" s="168" t="b">
        <f t="shared" si="0"/>
        <v>0</v>
      </c>
      <c r="O67" s="158"/>
      <c r="P67" s="168" t="b">
        <f t="shared" si="1"/>
        <v>0</v>
      </c>
      <c r="Q67" s="158"/>
      <c r="R67" s="168" t="b">
        <f t="shared" si="2"/>
        <v>0</v>
      </c>
      <c r="S67" s="158"/>
      <c r="T67" s="168" t="b">
        <f t="shared" si="3"/>
        <v>0</v>
      </c>
      <c r="U67" s="158"/>
      <c r="V67" s="168" t="b">
        <f t="shared" si="4"/>
        <v>0</v>
      </c>
      <c r="W67" s="158"/>
      <c r="X67" s="168" t="b">
        <f t="shared" si="5"/>
        <v>0</v>
      </c>
      <c r="Y67" s="158"/>
      <c r="Z67" s="168" t="b">
        <f t="shared" si="6"/>
        <v>0</v>
      </c>
      <c r="AA67" s="119">
        <f t="shared" si="7"/>
        <v>0</v>
      </c>
      <c r="AB67" s="120" t="str">
        <f t="shared" si="8"/>
        <v>Débil</v>
      </c>
      <c r="AC67" s="197"/>
      <c r="AD67" s="167" t="str">
        <f t="shared" si="9"/>
        <v>Débil</v>
      </c>
      <c r="AE67" s="121" t="str">
        <f t="shared" si="10"/>
        <v>0</v>
      </c>
      <c r="AF67" s="551"/>
      <c r="AG67" s="556"/>
      <c r="AH67" s="534"/>
      <c r="AI67" s="535"/>
      <c r="AJ67" s="538"/>
      <c r="AK67" s="538"/>
      <c r="AL67" s="538"/>
      <c r="AM67" s="535"/>
      <c r="AN67" s="543"/>
      <c r="AO67" s="543"/>
      <c r="AP67" s="539"/>
      <c r="AQ67" s="536"/>
      <c r="AR67" s="536"/>
      <c r="AS67" s="537"/>
    </row>
    <row r="68" spans="2:45" ht="30" x14ac:dyDescent="0.25">
      <c r="B68" s="545"/>
      <c r="C68" s="437"/>
      <c r="D68" s="557" t="str">
        <f>'3-IDENTIFICACIÓN DEL RIESGO'!G68</f>
        <v>Riesgo 4</v>
      </c>
      <c r="E68" s="557"/>
      <c r="F68" s="176"/>
      <c r="G68" s="176"/>
      <c r="H68" s="176"/>
      <c r="I68" s="176"/>
      <c r="J68" s="176"/>
      <c r="K68" s="176"/>
      <c r="L68" s="176"/>
      <c r="M68" s="196"/>
      <c r="N68" s="168" t="b">
        <f t="shared" si="0"/>
        <v>0</v>
      </c>
      <c r="O68" s="158"/>
      <c r="P68" s="168" t="b">
        <f t="shared" si="1"/>
        <v>0</v>
      </c>
      <c r="Q68" s="158"/>
      <c r="R68" s="168" t="b">
        <f t="shared" si="2"/>
        <v>0</v>
      </c>
      <c r="S68" s="158"/>
      <c r="T68" s="168" t="b">
        <f t="shared" si="3"/>
        <v>0</v>
      </c>
      <c r="U68" s="158"/>
      <c r="V68" s="168" t="b">
        <f t="shared" si="4"/>
        <v>0</v>
      </c>
      <c r="W68" s="158"/>
      <c r="X68" s="168" t="b">
        <f t="shared" si="5"/>
        <v>0</v>
      </c>
      <c r="Y68" s="158"/>
      <c r="Z68" s="168" t="b">
        <f t="shared" si="6"/>
        <v>0</v>
      </c>
      <c r="AA68" s="119">
        <f t="shared" si="7"/>
        <v>0</v>
      </c>
      <c r="AB68" s="120" t="str">
        <f t="shared" si="8"/>
        <v>Débil</v>
      </c>
      <c r="AC68" s="197"/>
      <c r="AD68" s="167" t="str">
        <f t="shared" si="9"/>
        <v>Débil</v>
      </c>
      <c r="AE68" s="121" t="str">
        <f t="shared" si="10"/>
        <v>0</v>
      </c>
      <c r="AF68" s="550"/>
      <c r="AG68" s="555" t="e">
        <f t="shared" ref="AG68" si="200">(AE68+AE69)/AF68</f>
        <v>#DIV/0!</v>
      </c>
      <c r="AH68" s="533" t="e">
        <f t="shared" ref="AH68" si="201">IF(AG68&lt;50,"Débil",IF(AG68&lt;=99,"Moderado",IF(AG68=100,"Fuerte",IF(AG68="","ERROR"))))</f>
        <v>#DIV/0!</v>
      </c>
      <c r="AI68" s="535"/>
      <c r="AJ68" s="538" t="e">
        <f t="shared" ref="AJ68" si="202">IF(AH68="Débil",0,IF(AND(AH68="Moderado",AI68="Directamente"),1,IF(AND(AH68="Moderado",AI68="No disminuye"),0,IF(AND(AH68="Fuerte",AI68="Directamente"),2,IF(AND(AH68="Fuerte",AI68="No disminuye"),0)))))</f>
        <v>#DIV/0!</v>
      </c>
      <c r="AK68" s="538" t="e">
        <f>('4-VALORACIÓN DEL RIESGO'!H39-AJ68)</f>
        <v>#DIV/0!</v>
      </c>
      <c r="AL68" s="538" t="e">
        <f t="shared" ref="AL68" si="203">IF(AK68=5,"Casi Seguro",IF(AK68=4,"Probable",IF(AK68=3,"Posible",IF(AK68=2,"Improbable",IF(AK68=1,"Rara Vez",IF(AK68=0,"Rara Vez",IF(AK68&lt;0,"Rara Vez")))))))</f>
        <v>#DIV/0!</v>
      </c>
      <c r="AM68" s="535"/>
      <c r="AN68" s="542" t="e">
        <f t="shared" ref="AN68" si="204">IF(AH68="Débil",0,IF(AND(AH68="Moderado",AM68="Directamente"),1,IF(AND(AH68="Moderado",AM68="Indirectamente"),0,IF(AND(AH68="Moderado",AM68="No disminuye"),0,IF(AND(AH68="Fuerte",AM68="Directamente"),2,IF(AND(AH68="Fuerte",AM68="Indirectamente"),1,IF(AND(AH68="Fuerte",AM68="No disminuye"),0)))))))</f>
        <v>#DIV/0!</v>
      </c>
      <c r="AO68" s="542" t="e">
        <f>('4-VALORACIÓN DEL RIESGO'!AD39-AN68)</f>
        <v>#DIV/0!</v>
      </c>
      <c r="AP68" s="539" t="e">
        <f t="shared" ref="AP68" si="205">IF(AO68=5,"Catastrófico",IF(AO68=4,"Mayor",IF(AO68=3,"Moderado",IF(AO68=2,"Moderado",IF(AO68=1,"Moderado")))))</f>
        <v>#DIV/0!</v>
      </c>
      <c r="AQ68" s="536" t="e">
        <f t="shared" ref="AQ68" si="206">IF(OR(AND(AP68="Moderado",AL68="Rara Vez"),AND(AP68="Moderado",AL68="Improbable")),"Moderado",IF(OR(AND(AP68="Mayor",AL68="Improbable"),AND(AP68="Mayor",AL68="Rara Vez"),AND(AP68="Moderado",AL68="Probable"),AND(AP68="Moderado",AL68="Posible")),"Alto",IF(OR(AND(AP68="Moderado",AL68="Casi Seguro"),AND(AP68="Mayor",AL68="Posible"),AND(AP68="Mayor",AL68="Probable"),AND(AP68="Mayor",AL68="Casi Seguro")),"Extremo",IF(AP68="Catastrófico","Extremo"))))</f>
        <v>#DIV/0!</v>
      </c>
      <c r="AR68" s="536"/>
      <c r="AS68" s="537" t="s">
        <v>411</v>
      </c>
    </row>
    <row r="69" spans="2:45" ht="30.75" thickBot="1" x14ac:dyDescent="0.3">
      <c r="B69" s="545"/>
      <c r="C69" s="437"/>
      <c r="D69" s="557"/>
      <c r="E69" s="557"/>
      <c r="F69" s="176"/>
      <c r="G69" s="176"/>
      <c r="H69" s="176"/>
      <c r="I69" s="176"/>
      <c r="J69" s="176"/>
      <c r="K69" s="176"/>
      <c r="L69" s="176"/>
      <c r="M69" s="196"/>
      <c r="N69" s="168" t="b">
        <f t="shared" si="0"/>
        <v>0</v>
      </c>
      <c r="O69" s="158"/>
      <c r="P69" s="168" t="b">
        <f t="shared" si="1"/>
        <v>0</v>
      </c>
      <c r="Q69" s="158"/>
      <c r="R69" s="168" t="b">
        <f t="shared" si="2"/>
        <v>0</v>
      </c>
      <c r="S69" s="158"/>
      <c r="T69" s="168" t="b">
        <f t="shared" si="3"/>
        <v>0</v>
      </c>
      <c r="U69" s="158"/>
      <c r="V69" s="168" t="b">
        <f t="shared" si="4"/>
        <v>0</v>
      </c>
      <c r="W69" s="158"/>
      <c r="X69" s="168" t="b">
        <f t="shared" si="5"/>
        <v>0</v>
      </c>
      <c r="Y69" s="158"/>
      <c r="Z69" s="168" t="b">
        <f t="shared" si="6"/>
        <v>0</v>
      </c>
      <c r="AA69" s="119">
        <f t="shared" si="7"/>
        <v>0</v>
      </c>
      <c r="AB69" s="120" t="str">
        <f t="shared" si="8"/>
        <v>Débil</v>
      </c>
      <c r="AC69" s="197"/>
      <c r="AD69" s="167" t="str">
        <f t="shared" si="9"/>
        <v>Débil</v>
      </c>
      <c r="AE69" s="121" t="str">
        <f t="shared" si="10"/>
        <v>0</v>
      </c>
      <c r="AF69" s="551"/>
      <c r="AG69" s="556"/>
      <c r="AH69" s="534"/>
      <c r="AI69" s="535"/>
      <c r="AJ69" s="538"/>
      <c r="AK69" s="538"/>
      <c r="AL69" s="538"/>
      <c r="AM69" s="535"/>
      <c r="AN69" s="543"/>
      <c r="AO69" s="543"/>
      <c r="AP69" s="539"/>
      <c r="AQ69" s="536"/>
      <c r="AR69" s="536"/>
      <c r="AS69" s="537"/>
    </row>
    <row r="70" spans="2:45" ht="30" x14ac:dyDescent="0.25">
      <c r="B70" s="545"/>
      <c r="C70" s="437"/>
      <c r="D70" s="557" t="str">
        <f>'3-IDENTIFICACIÓN DEL RIESGO'!G70</f>
        <v>Riesgo 5</v>
      </c>
      <c r="E70" s="557"/>
      <c r="F70" s="176"/>
      <c r="G70" s="176"/>
      <c r="H70" s="176"/>
      <c r="I70" s="176"/>
      <c r="J70" s="176"/>
      <c r="K70" s="176"/>
      <c r="L70" s="176"/>
      <c r="M70" s="196"/>
      <c r="N70" s="168" t="b">
        <f t="shared" si="0"/>
        <v>0</v>
      </c>
      <c r="O70" s="158"/>
      <c r="P70" s="168" t="b">
        <f t="shared" si="1"/>
        <v>0</v>
      </c>
      <c r="Q70" s="158"/>
      <c r="R70" s="168" t="b">
        <f t="shared" si="2"/>
        <v>0</v>
      </c>
      <c r="S70" s="158"/>
      <c r="T70" s="168" t="b">
        <f t="shared" si="3"/>
        <v>0</v>
      </c>
      <c r="U70" s="158"/>
      <c r="V70" s="168" t="b">
        <f t="shared" si="4"/>
        <v>0</v>
      </c>
      <c r="W70" s="158"/>
      <c r="X70" s="168" t="b">
        <f t="shared" si="5"/>
        <v>0</v>
      </c>
      <c r="Y70" s="158"/>
      <c r="Z70" s="168" t="b">
        <f t="shared" si="6"/>
        <v>0</v>
      </c>
      <c r="AA70" s="119">
        <f t="shared" si="7"/>
        <v>0</v>
      </c>
      <c r="AB70" s="120" t="str">
        <f t="shared" si="8"/>
        <v>Débil</v>
      </c>
      <c r="AC70" s="197"/>
      <c r="AD70" s="167" t="str">
        <f t="shared" si="9"/>
        <v>Débil</v>
      </c>
      <c r="AE70" s="121" t="str">
        <f t="shared" si="10"/>
        <v>0</v>
      </c>
      <c r="AF70" s="550"/>
      <c r="AG70" s="555" t="e">
        <f t="shared" ref="AG70" si="207">(AE70+AE71)/AF70</f>
        <v>#DIV/0!</v>
      </c>
      <c r="AH70" s="533" t="e">
        <f t="shared" ref="AH70" si="208">IF(AG70&lt;50,"Débil",IF(AG70&lt;=99,"Moderado",IF(AG70=100,"Fuerte",IF(AG70="","ERROR"))))</f>
        <v>#DIV/0!</v>
      </c>
      <c r="AI70" s="535"/>
      <c r="AJ70" s="538" t="e">
        <f t="shared" ref="AJ70" si="209">IF(AH70="Débil",0,IF(AND(AH70="Moderado",AI70="Directamente"),1,IF(AND(AH70="Moderado",AI70="No disminuye"),0,IF(AND(AH70="Fuerte",AI70="Directamente"),2,IF(AND(AH70="Fuerte",AI70="No disminuye"),0)))))</f>
        <v>#DIV/0!</v>
      </c>
      <c r="AK70" s="538" t="e">
        <f>('4-VALORACIÓN DEL RIESGO'!H40-AJ70)</f>
        <v>#DIV/0!</v>
      </c>
      <c r="AL70" s="538" t="e">
        <f t="shared" ref="AL70" si="210">IF(AK70=5,"Casi Seguro",IF(AK70=4,"Probable",IF(AK70=3,"Posible",IF(AK70=2,"Improbable",IF(AK70=1,"Rara Vez",IF(AK70=0,"Rara Vez",IF(AK70&lt;0,"Rara Vez")))))))</f>
        <v>#DIV/0!</v>
      </c>
      <c r="AM70" s="535"/>
      <c r="AN70" s="542" t="e">
        <f t="shared" ref="AN70" si="211">IF(AH70="Débil",0,IF(AND(AH70="Moderado",AM70="Directamente"),1,IF(AND(AH70="Moderado",AM70="Indirectamente"),0,IF(AND(AH70="Moderado",AM70="No disminuye"),0,IF(AND(AH70="Fuerte",AM70="Directamente"),2,IF(AND(AH70="Fuerte",AM70="Indirectamente"),1,IF(AND(AH70="Fuerte",AM70="No disminuye"),0)))))))</f>
        <v>#DIV/0!</v>
      </c>
      <c r="AO70" s="542" t="e">
        <f>('4-VALORACIÓN DEL RIESGO'!AD40-AN70)</f>
        <v>#DIV/0!</v>
      </c>
      <c r="AP70" s="539" t="e">
        <f t="shared" ref="AP70" si="212">IF(AO70=5,"Catastrófico",IF(AO70=4,"Mayor",IF(AO70=3,"Moderado",IF(AO70=2,"Moderado",IF(AO70=1,"Moderado")))))</f>
        <v>#DIV/0!</v>
      </c>
      <c r="AQ70" s="536" t="e">
        <f t="shared" ref="AQ70" si="213">IF(OR(AND(AP70="Moderado",AL70="Rara Vez"),AND(AP70="Moderado",AL70="Improbable")),"Moderado",IF(OR(AND(AP70="Mayor",AL70="Improbable"),AND(AP70="Mayor",AL70="Rara Vez"),AND(AP70="Moderado",AL70="Probable"),AND(AP70="Moderado",AL70="Posible")),"Alto",IF(OR(AND(AP70="Moderado",AL70="Casi Seguro"),AND(AP70="Mayor",AL70="Posible"),AND(AP70="Mayor",AL70="Probable"),AND(AP70="Mayor",AL70="Casi Seguro")),"Extremo",IF(AP70="Catastrófico","Extremo"))))</f>
        <v>#DIV/0!</v>
      </c>
      <c r="AR70" s="536"/>
      <c r="AS70" s="537" t="s">
        <v>411</v>
      </c>
    </row>
    <row r="71" spans="2:45" ht="30.75" thickBot="1" x14ac:dyDescent="0.3">
      <c r="B71" s="546"/>
      <c r="C71" s="438"/>
      <c r="D71" s="557"/>
      <c r="E71" s="557"/>
      <c r="F71" s="176"/>
      <c r="G71" s="176"/>
      <c r="H71" s="176"/>
      <c r="I71" s="176"/>
      <c r="J71" s="176"/>
      <c r="K71" s="176"/>
      <c r="L71" s="176"/>
      <c r="M71" s="196"/>
      <c r="N71" s="168" t="b">
        <f t="shared" si="0"/>
        <v>0</v>
      </c>
      <c r="O71" s="158"/>
      <c r="P71" s="168" t="b">
        <f t="shared" si="1"/>
        <v>0</v>
      </c>
      <c r="Q71" s="158"/>
      <c r="R71" s="168" t="b">
        <f t="shared" si="2"/>
        <v>0</v>
      </c>
      <c r="S71" s="158"/>
      <c r="T71" s="168" t="b">
        <f t="shared" si="3"/>
        <v>0</v>
      </c>
      <c r="U71" s="158"/>
      <c r="V71" s="168" t="b">
        <f t="shared" si="4"/>
        <v>0</v>
      </c>
      <c r="W71" s="158"/>
      <c r="X71" s="168" t="b">
        <f t="shared" si="5"/>
        <v>0</v>
      </c>
      <c r="Y71" s="158"/>
      <c r="Z71" s="168" t="b">
        <f t="shared" si="6"/>
        <v>0</v>
      </c>
      <c r="AA71" s="119">
        <f t="shared" si="7"/>
        <v>0</v>
      </c>
      <c r="AB71" s="120" t="str">
        <f t="shared" si="8"/>
        <v>Débil</v>
      </c>
      <c r="AC71" s="197"/>
      <c r="AD71" s="167" t="str">
        <f t="shared" si="9"/>
        <v>Débil</v>
      </c>
      <c r="AE71" s="121" t="str">
        <f t="shared" si="10"/>
        <v>0</v>
      </c>
      <c r="AF71" s="551"/>
      <c r="AG71" s="556"/>
      <c r="AH71" s="534"/>
      <c r="AI71" s="535"/>
      <c r="AJ71" s="538"/>
      <c r="AK71" s="538"/>
      <c r="AL71" s="538"/>
      <c r="AM71" s="535"/>
      <c r="AN71" s="543"/>
      <c r="AO71" s="543"/>
      <c r="AP71" s="539"/>
      <c r="AQ71" s="536"/>
      <c r="AR71" s="536"/>
      <c r="AS71" s="537"/>
    </row>
    <row r="72" spans="2:45" ht="40.5" x14ac:dyDescent="0.25">
      <c r="B72" s="618" t="str">
        <f>'3-IDENTIFICACIÓN DEL RIESGO'!B72</f>
        <v>Acceso a la Propiedad de la Tierra y los Territorios</v>
      </c>
      <c r="C72" s="436"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D72" s="557" t="str">
        <f>'3-IDENTIFICACIÓN DEL RIESGO'!G72</f>
        <v>Manipulación y/u omisión de la información obtenida en la visita agronómica o estudio preliminar y complementario de títulos  de expedientes de Compra Directa de la DAT para  beneficio propio o de particulares.</v>
      </c>
      <c r="E72" s="557"/>
      <c r="F72" s="200" t="s">
        <v>689</v>
      </c>
      <c r="G72" s="200" t="s">
        <v>560</v>
      </c>
      <c r="H72" s="201" t="s">
        <v>690</v>
      </c>
      <c r="I72" s="200" t="s">
        <v>691</v>
      </c>
      <c r="J72" s="200" t="s">
        <v>692</v>
      </c>
      <c r="K72" s="200" t="s">
        <v>693</v>
      </c>
      <c r="L72" s="200" t="s">
        <v>694</v>
      </c>
      <c r="M72" s="196" t="s">
        <v>185</v>
      </c>
      <c r="N72" s="168">
        <f t="shared" si="0"/>
        <v>15</v>
      </c>
      <c r="O72" s="158" t="s">
        <v>186</v>
      </c>
      <c r="P72" s="168">
        <f t="shared" si="1"/>
        <v>15</v>
      </c>
      <c r="Q72" s="158" t="s">
        <v>187</v>
      </c>
      <c r="R72" s="168">
        <f t="shared" si="2"/>
        <v>15</v>
      </c>
      <c r="S72" s="158" t="s">
        <v>61</v>
      </c>
      <c r="T72" s="168">
        <f t="shared" si="3"/>
        <v>15</v>
      </c>
      <c r="U72" s="158" t="s">
        <v>188</v>
      </c>
      <c r="V72" s="168">
        <f t="shared" si="4"/>
        <v>15</v>
      </c>
      <c r="W72" s="158" t="s">
        <v>189</v>
      </c>
      <c r="X72" s="168">
        <f t="shared" si="5"/>
        <v>15</v>
      </c>
      <c r="Y72" s="158" t="s">
        <v>190</v>
      </c>
      <c r="Z72" s="168">
        <f t="shared" si="6"/>
        <v>10</v>
      </c>
      <c r="AA72" s="119">
        <f t="shared" si="7"/>
        <v>100</v>
      </c>
      <c r="AB72" s="120" t="str">
        <f t="shared" si="8"/>
        <v>Fuerte</v>
      </c>
      <c r="AC72" s="197" t="s">
        <v>64</v>
      </c>
      <c r="AD72" s="167" t="str">
        <f t="shared" si="9"/>
        <v>Fuerte</v>
      </c>
      <c r="AE72" s="121" t="str">
        <f t="shared" si="10"/>
        <v>100</v>
      </c>
      <c r="AF72" s="550">
        <v>2</v>
      </c>
      <c r="AG72" s="555">
        <f t="shared" ref="AG72" si="214">(AE72+AE73)/AF72</f>
        <v>100</v>
      </c>
      <c r="AH72" s="533" t="str">
        <f t="shared" ref="AH72" si="215">IF(AG72&lt;50,"Débil",IF(AG72&lt;=99,"Moderado",IF(AG72=100,"Fuerte",IF(AG72="","ERROR"))))</f>
        <v>Fuerte</v>
      </c>
      <c r="AI72" s="535" t="s">
        <v>92</v>
      </c>
      <c r="AJ72" s="538">
        <f t="shared" ref="AJ72" si="216">IF(AH72="Débil",0,IF(AND(AH72="Moderado",AI72="Directamente"),1,IF(AND(AH72="Moderado",AI72="No disminuye"),0,IF(AND(AH72="Fuerte",AI72="Directamente"),2,IF(AND(AH72="Fuerte",AI72="No disminuye"),0)))))</f>
        <v>2</v>
      </c>
      <c r="AK72" s="538">
        <f>('4-VALORACIÓN DEL RIESGO'!H41-AJ72)</f>
        <v>2</v>
      </c>
      <c r="AL72" s="538" t="str">
        <f t="shared" ref="AL72" si="217">IF(AK72=5,"Casi Seguro",IF(AK72=4,"Probable",IF(AK72=3,"Posible",IF(AK72=2,"Improbable",IF(AK72=1,"Rara Vez",IF(AK72=0,"Rara Vez",IF(AK72&lt;0,"Rara Vez")))))))</f>
        <v>Improbable</v>
      </c>
      <c r="AM72" s="535" t="s">
        <v>94</v>
      </c>
      <c r="AN72" s="542">
        <f t="shared" ref="AN72" si="218">IF(AH72="Débil",0,IF(AND(AH72="Moderado",AM72="Directamente"),1,IF(AND(AH72="Moderado",AM72="Indirectamente"),0,IF(AND(AH72="Moderado",AM72="No disminuye"),0,IF(AND(AH72="Fuerte",AM72="Directamente"),2,IF(AND(AH72="Fuerte",AM72="Indirectamente"),1,IF(AND(AH72="Fuerte",AM72="No disminuye"),0)))))))</f>
        <v>0</v>
      </c>
      <c r="AO72" s="542">
        <f>('4-VALORACIÓN DEL RIESGO'!AD41-AN72)</f>
        <v>5</v>
      </c>
      <c r="AP72" s="539" t="str">
        <f t="shared" ref="AP72" si="219">IF(AO72=5,"Catastrófico",IF(AO72=4,"Mayor",IF(AO72=3,"Moderado",IF(AO72=2,"Moderado",IF(AO72=1,"Moderado")))))</f>
        <v>Catastrófico</v>
      </c>
      <c r="AQ72" s="536" t="str">
        <f t="shared" ref="AQ72" si="220">IF(OR(AND(AP72="Moderado",AL72="Rara Vez"),AND(AP72="Moderado",AL72="Improbable")),"Moderado",IF(OR(AND(AP72="Mayor",AL72="Improbable"),AND(AP72="Mayor",AL72="Rara Vez"),AND(AP72="Moderado",AL72="Probable"),AND(AP72="Moderado",AL72="Posible")),"Alto",IF(OR(AND(AP72="Moderado",AL72="Casi Seguro"),AND(AP72="Mayor",AL72="Posible"),AND(AP72="Mayor",AL72="Probable"),AND(AP72="Mayor",AL72="Casi Seguro")),"Extremo",IF(AP72="Catastrófico","Extremo"))))</f>
        <v>Extremo</v>
      </c>
      <c r="AR72" s="536"/>
      <c r="AS72" s="537" t="s">
        <v>411</v>
      </c>
    </row>
    <row r="73" spans="2:45" ht="41.25" thickBot="1" x14ac:dyDescent="0.3">
      <c r="B73" s="619"/>
      <c r="C73" s="437"/>
      <c r="D73" s="557"/>
      <c r="E73" s="557"/>
      <c r="F73" s="200" t="s">
        <v>689</v>
      </c>
      <c r="G73" s="200" t="s">
        <v>426</v>
      </c>
      <c r="H73" s="201" t="s">
        <v>690</v>
      </c>
      <c r="I73" s="200" t="s">
        <v>695</v>
      </c>
      <c r="J73" s="200" t="s">
        <v>696</v>
      </c>
      <c r="K73" s="200" t="s">
        <v>697</v>
      </c>
      <c r="L73" s="200" t="s">
        <v>698</v>
      </c>
      <c r="M73" s="196" t="s">
        <v>185</v>
      </c>
      <c r="N73" s="168">
        <f t="shared" si="0"/>
        <v>15</v>
      </c>
      <c r="O73" s="158" t="s">
        <v>186</v>
      </c>
      <c r="P73" s="168">
        <f t="shared" si="1"/>
        <v>15</v>
      </c>
      <c r="Q73" s="158" t="s">
        <v>187</v>
      </c>
      <c r="R73" s="168">
        <f t="shared" si="2"/>
        <v>15</v>
      </c>
      <c r="S73" s="158" t="s">
        <v>61</v>
      </c>
      <c r="T73" s="168">
        <f t="shared" si="3"/>
        <v>15</v>
      </c>
      <c r="U73" s="158" t="s">
        <v>188</v>
      </c>
      <c r="V73" s="168">
        <f t="shared" si="4"/>
        <v>15</v>
      </c>
      <c r="W73" s="158" t="s">
        <v>189</v>
      </c>
      <c r="X73" s="168">
        <f t="shared" si="5"/>
        <v>15</v>
      </c>
      <c r="Y73" s="158" t="s">
        <v>190</v>
      </c>
      <c r="Z73" s="168">
        <f t="shared" si="6"/>
        <v>10</v>
      </c>
      <c r="AA73" s="119">
        <f t="shared" si="7"/>
        <v>100</v>
      </c>
      <c r="AB73" s="120" t="str">
        <f t="shared" si="8"/>
        <v>Fuerte</v>
      </c>
      <c r="AC73" s="197" t="s">
        <v>64</v>
      </c>
      <c r="AD73" s="167" t="str">
        <f t="shared" si="9"/>
        <v>Fuerte</v>
      </c>
      <c r="AE73" s="121" t="str">
        <f t="shared" si="10"/>
        <v>100</v>
      </c>
      <c r="AF73" s="551"/>
      <c r="AG73" s="556"/>
      <c r="AH73" s="534"/>
      <c r="AI73" s="535"/>
      <c r="AJ73" s="538"/>
      <c r="AK73" s="538"/>
      <c r="AL73" s="538"/>
      <c r="AM73" s="535"/>
      <c r="AN73" s="543"/>
      <c r="AO73" s="543"/>
      <c r="AP73" s="539"/>
      <c r="AQ73" s="536"/>
      <c r="AR73" s="536"/>
      <c r="AS73" s="537"/>
    </row>
    <row r="74" spans="2:45" ht="108" x14ac:dyDescent="0.25">
      <c r="B74" s="619"/>
      <c r="C74" s="437"/>
      <c r="D74" s="557" t="str">
        <f>'3-IDENTIFICACIÓN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E74" s="557"/>
      <c r="F74" s="200" t="s">
        <v>699</v>
      </c>
      <c r="G74" s="200" t="s">
        <v>554</v>
      </c>
      <c r="H74" s="201" t="s">
        <v>700</v>
      </c>
      <c r="I74" s="200" t="s">
        <v>701</v>
      </c>
      <c r="J74" s="200" t="s">
        <v>702</v>
      </c>
      <c r="K74" s="200" t="s">
        <v>1101</v>
      </c>
      <c r="L74" s="200" t="s">
        <v>1102</v>
      </c>
      <c r="M74" s="196" t="s">
        <v>185</v>
      </c>
      <c r="N74" s="168">
        <f t="shared" si="0"/>
        <v>15</v>
      </c>
      <c r="O74" s="158" t="s">
        <v>186</v>
      </c>
      <c r="P74" s="168">
        <f t="shared" si="1"/>
        <v>15</v>
      </c>
      <c r="Q74" s="158" t="s">
        <v>187</v>
      </c>
      <c r="R74" s="168">
        <f t="shared" si="2"/>
        <v>15</v>
      </c>
      <c r="S74" s="158" t="s">
        <v>61</v>
      </c>
      <c r="T74" s="168">
        <f t="shared" si="3"/>
        <v>15</v>
      </c>
      <c r="U74" s="158" t="s">
        <v>188</v>
      </c>
      <c r="V74" s="168">
        <f t="shared" si="4"/>
        <v>15</v>
      </c>
      <c r="W74" s="158" t="s">
        <v>189</v>
      </c>
      <c r="X74" s="168">
        <f t="shared" si="5"/>
        <v>15</v>
      </c>
      <c r="Y74" s="158" t="s">
        <v>190</v>
      </c>
      <c r="Z74" s="168">
        <f t="shared" si="6"/>
        <v>10</v>
      </c>
      <c r="AA74" s="119">
        <f t="shared" si="7"/>
        <v>100</v>
      </c>
      <c r="AB74" s="120" t="str">
        <f t="shared" si="8"/>
        <v>Fuerte</v>
      </c>
      <c r="AC74" s="197" t="s">
        <v>64</v>
      </c>
      <c r="AD74" s="167" t="str">
        <f t="shared" si="9"/>
        <v>Fuerte</v>
      </c>
      <c r="AE74" s="121" t="str">
        <f t="shared" si="10"/>
        <v>100</v>
      </c>
      <c r="AF74" s="550">
        <v>2</v>
      </c>
      <c r="AG74" s="555">
        <f t="shared" ref="AG74" si="221">(AE74+AE75)/AF74</f>
        <v>100</v>
      </c>
      <c r="AH74" s="533" t="str">
        <f t="shared" ref="AH74" si="222">IF(AG74&lt;50,"Débil",IF(AG74&lt;=99,"Moderado",IF(AG74=100,"Fuerte",IF(AG74="","ERROR"))))</f>
        <v>Fuerte</v>
      </c>
      <c r="AI74" s="535" t="s">
        <v>92</v>
      </c>
      <c r="AJ74" s="538">
        <f t="shared" ref="AJ74" si="223">IF(AH74="Débil",0,IF(AND(AH74="Moderado",AI74="Directamente"),1,IF(AND(AH74="Moderado",AI74="No disminuye"),0,IF(AND(AH74="Fuerte",AI74="Directamente"),2,IF(AND(AH74="Fuerte",AI74="No disminuye"),0)))))</f>
        <v>2</v>
      </c>
      <c r="AK74" s="538">
        <f>('4-VALORACIÓN DEL RIESGO'!H42-AJ74)</f>
        <v>2</v>
      </c>
      <c r="AL74" s="538" t="str">
        <f t="shared" ref="AL74" si="224">IF(AK74=5,"Casi Seguro",IF(AK74=4,"Probable",IF(AK74=3,"Posible",IF(AK74=2,"Improbable",IF(AK74=1,"Rara Vez",IF(AK74=0,"Rara Vez",IF(AK74&lt;0,"Rara Vez")))))))</f>
        <v>Improbable</v>
      </c>
      <c r="AM74" s="535" t="s">
        <v>94</v>
      </c>
      <c r="AN74" s="542">
        <f t="shared" ref="AN74" si="225">IF(AH74="Débil",0,IF(AND(AH74="Moderado",AM74="Directamente"),1,IF(AND(AH74="Moderado",AM74="Indirectamente"),0,IF(AND(AH74="Moderado",AM74="No disminuye"),0,IF(AND(AH74="Fuerte",AM74="Directamente"),2,IF(AND(AH74="Fuerte",AM74="Indirectamente"),1,IF(AND(AH74="Fuerte",AM74="No disminuye"),0)))))))</f>
        <v>0</v>
      </c>
      <c r="AO74" s="542">
        <f>('4-VALORACIÓN DEL RIESGO'!AD42-AN74)</f>
        <v>5</v>
      </c>
      <c r="AP74" s="539" t="str">
        <f t="shared" ref="AP74" si="226">IF(AO74=5,"Catastrófico",IF(AO74=4,"Mayor",IF(AO74=3,"Moderado",IF(AO74=2,"Moderado",IF(AO74=1,"Moderado")))))</f>
        <v>Catastrófico</v>
      </c>
      <c r="AQ74" s="536" t="str">
        <f t="shared" ref="AQ74" si="227">IF(OR(AND(AP74="Moderado",AL74="Rara Vez"),AND(AP74="Moderado",AL74="Improbable")),"Moderado",IF(OR(AND(AP74="Mayor",AL74="Improbable"),AND(AP74="Mayor",AL74="Rara Vez"),AND(AP74="Moderado",AL74="Probable"),AND(AP74="Moderado",AL74="Posible")),"Alto",IF(OR(AND(AP74="Moderado",AL74="Casi Seguro"),AND(AP74="Mayor",AL74="Posible"),AND(AP74="Mayor",AL74="Probable"),AND(AP74="Mayor",AL74="Casi Seguro")),"Extremo",IF(AP74="Catastrófico","Extremo"))))</f>
        <v>Extremo</v>
      </c>
      <c r="AR74" s="536"/>
      <c r="AS74" s="537" t="s">
        <v>411</v>
      </c>
    </row>
    <row r="75" spans="2:45" ht="95.25" thickBot="1" x14ac:dyDescent="0.3">
      <c r="B75" s="619"/>
      <c r="C75" s="437"/>
      <c r="D75" s="557"/>
      <c r="E75" s="557"/>
      <c r="F75" s="200" t="s">
        <v>699</v>
      </c>
      <c r="G75" s="200" t="s">
        <v>554</v>
      </c>
      <c r="H75" s="200" t="s">
        <v>703</v>
      </c>
      <c r="I75" s="200" t="s">
        <v>704</v>
      </c>
      <c r="J75" s="200" t="s">
        <v>702</v>
      </c>
      <c r="K75" s="200" t="s">
        <v>705</v>
      </c>
      <c r="L75" s="200" t="s">
        <v>706</v>
      </c>
      <c r="M75" s="196" t="s">
        <v>185</v>
      </c>
      <c r="N75" s="168">
        <f t="shared" si="0"/>
        <v>15</v>
      </c>
      <c r="O75" s="158" t="s">
        <v>186</v>
      </c>
      <c r="P75" s="168">
        <f t="shared" si="1"/>
        <v>15</v>
      </c>
      <c r="Q75" s="158" t="s">
        <v>187</v>
      </c>
      <c r="R75" s="168">
        <f t="shared" si="2"/>
        <v>15</v>
      </c>
      <c r="S75" s="158" t="s">
        <v>61</v>
      </c>
      <c r="T75" s="168">
        <f t="shared" si="3"/>
        <v>15</v>
      </c>
      <c r="U75" s="158" t="s">
        <v>188</v>
      </c>
      <c r="V75" s="168">
        <f t="shared" si="4"/>
        <v>15</v>
      </c>
      <c r="W75" s="158" t="s">
        <v>189</v>
      </c>
      <c r="X75" s="168">
        <f t="shared" si="5"/>
        <v>15</v>
      </c>
      <c r="Y75" s="158" t="s">
        <v>190</v>
      </c>
      <c r="Z75" s="168">
        <f t="shared" si="6"/>
        <v>10</v>
      </c>
      <c r="AA75" s="119">
        <f t="shared" si="7"/>
        <v>100</v>
      </c>
      <c r="AB75" s="120" t="str">
        <f t="shared" si="8"/>
        <v>Fuerte</v>
      </c>
      <c r="AC75" s="197" t="s">
        <v>64</v>
      </c>
      <c r="AD75" s="167" t="str">
        <f t="shared" si="9"/>
        <v>Fuerte</v>
      </c>
      <c r="AE75" s="121" t="str">
        <f t="shared" si="10"/>
        <v>100</v>
      </c>
      <c r="AF75" s="551"/>
      <c r="AG75" s="556"/>
      <c r="AH75" s="534"/>
      <c r="AI75" s="535"/>
      <c r="AJ75" s="538"/>
      <c r="AK75" s="538"/>
      <c r="AL75" s="538"/>
      <c r="AM75" s="535"/>
      <c r="AN75" s="543"/>
      <c r="AO75" s="543"/>
      <c r="AP75" s="539"/>
      <c r="AQ75" s="536"/>
      <c r="AR75" s="536"/>
      <c r="AS75" s="537"/>
    </row>
    <row r="76" spans="2:45" ht="54" x14ac:dyDescent="0.25">
      <c r="B76" s="619"/>
      <c r="C76" s="437"/>
      <c r="D76" s="557" t="str">
        <f>'3-IDENTIFICACIÓN DEL RIESGO'!G76</f>
        <v xml:space="preserve">Manipulación de la información en las diferentes etapas del procedimiento de Revocatoria Directa de la DAT para beneficio propio y/o de particulares </v>
      </c>
      <c r="E76" s="557"/>
      <c r="F76" s="200" t="s">
        <v>707</v>
      </c>
      <c r="G76" s="200" t="s">
        <v>554</v>
      </c>
      <c r="H76" s="200" t="s">
        <v>708</v>
      </c>
      <c r="I76" s="200" t="s">
        <v>1103</v>
      </c>
      <c r="J76" s="200" t="s">
        <v>709</v>
      </c>
      <c r="K76" s="200" t="s">
        <v>710</v>
      </c>
      <c r="L76" s="200" t="s">
        <v>1104</v>
      </c>
      <c r="M76" s="196" t="s">
        <v>185</v>
      </c>
      <c r="N76" s="168">
        <f t="shared" si="0"/>
        <v>15</v>
      </c>
      <c r="O76" s="158" t="s">
        <v>186</v>
      </c>
      <c r="P76" s="168">
        <f t="shared" si="1"/>
        <v>15</v>
      </c>
      <c r="Q76" s="158" t="s">
        <v>187</v>
      </c>
      <c r="R76" s="168">
        <f t="shared" si="2"/>
        <v>15</v>
      </c>
      <c r="S76" s="158" t="s">
        <v>61</v>
      </c>
      <c r="T76" s="168">
        <f t="shared" si="3"/>
        <v>15</v>
      </c>
      <c r="U76" s="158" t="s">
        <v>188</v>
      </c>
      <c r="V76" s="168">
        <f t="shared" si="4"/>
        <v>15</v>
      </c>
      <c r="W76" s="158" t="s">
        <v>189</v>
      </c>
      <c r="X76" s="168">
        <f t="shared" si="5"/>
        <v>15</v>
      </c>
      <c r="Y76" s="158" t="s">
        <v>190</v>
      </c>
      <c r="Z76" s="168">
        <f t="shared" si="6"/>
        <v>10</v>
      </c>
      <c r="AA76" s="119">
        <f t="shared" si="7"/>
        <v>100</v>
      </c>
      <c r="AB76" s="120" t="str">
        <f t="shared" si="8"/>
        <v>Fuerte</v>
      </c>
      <c r="AC76" s="197" t="s">
        <v>64</v>
      </c>
      <c r="AD76" s="167" t="str">
        <f t="shared" si="9"/>
        <v>Fuerte</v>
      </c>
      <c r="AE76" s="121" t="str">
        <f t="shared" si="10"/>
        <v>100</v>
      </c>
      <c r="AF76" s="550">
        <v>2</v>
      </c>
      <c r="AG76" s="555">
        <f t="shared" ref="AG76" si="228">(AE76+AE77)/AF76</f>
        <v>100</v>
      </c>
      <c r="AH76" s="533" t="str">
        <f t="shared" ref="AH76" si="229">IF(AG76&lt;50,"Débil",IF(AG76&lt;=99,"Moderado",IF(AG76=100,"Fuerte",IF(AG76="","ERROR"))))</f>
        <v>Fuerte</v>
      </c>
      <c r="AI76" s="535" t="s">
        <v>92</v>
      </c>
      <c r="AJ76" s="538">
        <f t="shared" ref="AJ76" si="230">IF(AH76="Débil",0,IF(AND(AH76="Moderado",AI76="Directamente"),1,IF(AND(AH76="Moderado",AI76="No disminuye"),0,IF(AND(AH76="Fuerte",AI76="Directamente"),2,IF(AND(AH76="Fuerte",AI76="No disminuye"),0)))))</f>
        <v>2</v>
      </c>
      <c r="AK76" s="538">
        <f>('4-VALORACIÓN DEL RIESGO'!H43-AJ76)</f>
        <v>2</v>
      </c>
      <c r="AL76" s="538" t="str">
        <f t="shared" ref="AL76" si="231">IF(AK76=5,"Casi Seguro",IF(AK76=4,"Probable",IF(AK76=3,"Posible",IF(AK76=2,"Improbable",IF(AK76=1,"Rara Vez",IF(AK76=0,"Rara Vez",IF(AK76&lt;0,"Rara Vez")))))))</f>
        <v>Improbable</v>
      </c>
      <c r="AM76" s="535" t="s">
        <v>94</v>
      </c>
      <c r="AN76" s="542">
        <f t="shared" ref="AN76" si="232">IF(AH76="Débil",0,IF(AND(AH76="Moderado",AM76="Directamente"),1,IF(AND(AH76="Moderado",AM76="Indirectamente"),0,IF(AND(AH76="Moderado",AM76="No disminuye"),0,IF(AND(AH76="Fuerte",AM76="Directamente"),2,IF(AND(AH76="Fuerte",AM76="Indirectamente"),1,IF(AND(AH76="Fuerte",AM76="No disminuye"),0)))))))</f>
        <v>0</v>
      </c>
      <c r="AO76" s="542">
        <f>('4-VALORACIÓN DEL RIESGO'!AD43-AN76)</f>
        <v>5</v>
      </c>
      <c r="AP76" s="539" t="str">
        <f t="shared" ref="AP76" si="233">IF(AO76=5,"Catastrófico",IF(AO76=4,"Mayor",IF(AO76=3,"Moderado",IF(AO76=2,"Moderado",IF(AO76=1,"Moderado")))))</f>
        <v>Catastrófico</v>
      </c>
      <c r="AQ76" s="536" t="str">
        <f t="shared" ref="AQ76" si="234">IF(OR(AND(AP76="Moderado",AL76="Rara Vez"),AND(AP76="Moderado",AL76="Improbable")),"Moderado",IF(OR(AND(AP76="Mayor",AL76="Improbable"),AND(AP76="Mayor",AL76="Rara Vez"),AND(AP76="Moderado",AL76="Probable"),AND(AP76="Moderado",AL76="Posible")),"Alto",IF(OR(AND(AP76="Moderado",AL76="Casi Seguro"),AND(AP76="Mayor",AL76="Posible"),AND(AP76="Mayor",AL76="Probable"),AND(AP76="Mayor",AL76="Casi Seguro")),"Extremo",IF(AP76="Catastrófico","Extremo"))))</f>
        <v>Extremo</v>
      </c>
      <c r="AR76" s="536"/>
      <c r="AS76" s="537" t="s">
        <v>411</v>
      </c>
    </row>
    <row r="77" spans="2:45" ht="41.25" thickBot="1" x14ac:dyDescent="0.3">
      <c r="B77" s="619"/>
      <c r="C77" s="437"/>
      <c r="D77" s="557"/>
      <c r="E77" s="557"/>
      <c r="F77" s="200" t="s">
        <v>707</v>
      </c>
      <c r="G77" s="200" t="s">
        <v>554</v>
      </c>
      <c r="H77" s="200" t="s">
        <v>711</v>
      </c>
      <c r="I77" s="200" t="s">
        <v>712</v>
      </c>
      <c r="J77" s="200" t="s">
        <v>713</v>
      </c>
      <c r="K77" s="200" t="s">
        <v>714</v>
      </c>
      <c r="L77" s="200" t="s">
        <v>715</v>
      </c>
      <c r="M77" s="196" t="s">
        <v>185</v>
      </c>
      <c r="N77" s="168">
        <f t="shared" ref="N77:N140" si="235">IF(M77="Asignado",15,IF(M77="NO asignado",0))</f>
        <v>15</v>
      </c>
      <c r="O77" s="158" t="s">
        <v>186</v>
      </c>
      <c r="P77" s="168">
        <f t="shared" ref="P77:P140" si="236">IF(O77="Adecuado",15,IF(O77="Inadecuado",0))</f>
        <v>15</v>
      </c>
      <c r="Q77" s="158" t="s">
        <v>187</v>
      </c>
      <c r="R77" s="168">
        <f t="shared" ref="R77:R140" si="237">IF(Q77="Oportuna",15,IF(Q77="Inoportuna",0))</f>
        <v>15</v>
      </c>
      <c r="S77" s="158" t="s">
        <v>61</v>
      </c>
      <c r="T77" s="168">
        <f t="shared" ref="T77:T140" si="238">IF(S77="Prevenir",15,IF(S77="Detectar",10,IF(S77="No es un control",0)))</f>
        <v>15</v>
      </c>
      <c r="U77" s="158" t="s">
        <v>188</v>
      </c>
      <c r="V77" s="168">
        <f t="shared" ref="V77:V140" si="239">IF(U77="Confiable",15,IF(U77="No confiable",0))</f>
        <v>15</v>
      </c>
      <c r="W77" s="158" t="s">
        <v>189</v>
      </c>
      <c r="X77" s="168">
        <f t="shared" ref="X77:X140" si="240">IF(W77="Se investigan oportunamente",15,IF(W77="No se investigan oportunamente",0))</f>
        <v>15</v>
      </c>
      <c r="Y77" s="158" t="s">
        <v>190</v>
      </c>
      <c r="Z77" s="168">
        <f t="shared" ref="Z77:Z140" si="241">IF(Y77="Completa",10,IF(Y77="Incompleta",5,IF(Y77="No existe",0)))</f>
        <v>10</v>
      </c>
      <c r="AA77" s="119">
        <f t="shared" ref="AA77:AA140" si="242">N77+P77+R77+T77+V77+X77+Z77</f>
        <v>100</v>
      </c>
      <c r="AB77" s="120" t="str">
        <f t="shared" ref="AB77:AB140" si="243">IF(AA77&lt;86,"Débil",(IF(AA77&lt;96,"Moderado","Fuerte")))</f>
        <v>Fuerte</v>
      </c>
      <c r="AC77" s="197" t="s">
        <v>64</v>
      </c>
      <c r="AD77" s="167" t="str">
        <f t="shared" ref="AD77:AD140" si="244">IF(OR(AND(AB77="Fuerte",AC77="Moderado"),AND(AB77="Moderado",AC77="Fuerte"),AND(AB77="Moderado",AC77="Moderado")),"Moderado",IF(OR(AND(AB77="Fuerte",AC77="Débil"),AND(AB77="Moderado",AC77="Débil"),AND(AB77="Débil")),"Débil",IF(AND(AB77="Fuerte",AC77="Fuerte"),"Fuerte")))</f>
        <v>Fuerte</v>
      </c>
      <c r="AE77" s="121" t="str">
        <f t="shared" ref="AE77:AE140" si="245">IF(AD77="Fuerte","100",IF(AD77="Moderado","50",IF(AD77="Débil","0")))</f>
        <v>100</v>
      </c>
      <c r="AF77" s="551"/>
      <c r="AG77" s="556"/>
      <c r="AH77" s="534"/>
      <c r="AI77" s="535"/>
      <c r="AJ77" s="538"/>
      <c r="AK77" s="538"/>
      <c r="AL77" s="538"/>
      <c r="AM77" s="535"/>
      <c r="AN77" s="543"/>
      <c r="AO77" s="543"/>
      <c r="AP77" s="539"/>
      <c r="AQ77" s="536"/>
      <c r="AR77" s="536"/>
      <c r="AS77" s="537"/>
    </row>
    <row r="78" spans="2:45" ht="94.5" x14ac:dyDescent="0.25">
      <c r="B78" s="619"/>
      <c r="C78" s="437"/>
      <c r="D78" s="557" t="str">
        <f>'3-IDENTIFICACIÓN DEL RIESGO'!G78</f>
        <v>Manipulación de la información entregada a las  subdirecciones misionales según el  POSPR-P-006 P Procedimiento Único de Ordenamiento Social de la Propiedad,  para beneficio propio o de terceros</v>
      </c>
      <c r="E78" s="557"/>
      <c r="F78" s="200" t="s">
        <v>699</v>
      </c>
      <c r="G78" s="200" t="s">
        <v>560</v>
      </c>
      <c r="H78" s="200" t="s">
        <v>1105</v>
      </c>
      <c r="I78" s="200" t="s">
        <v>716</v>
      </c>
      <c r="J78" s="200" t="s">
        <v>717</v>
      </c>
      <c r="K78" s="200" t="s">
        <v>718</v>
      </c>
      <c r="L78" s="200" t="s">
        <v>719</v>
      </c>
      <c r="M78" s="196" t="s">
        <v>185</v>
      </c>
      <c r="N78" s="168">
        <f t="shared" si="235"/>
        <v>15</v>
      </c>
      <c r="O78" s="158" t="s">
        <v>186</v>
      </c>
      <c r="P78" s="168">
        <f t="shared" si="236"/>
        <v>15</v>
      </c>
      <c r="Q78" s="158" t="s">
        <v>187</v>
      </c>
      <c r="R78" s="168">
        <f t="shared" si="237"/>
        <v>15</v>
      </c>
      <c r="S78" s="158" t="s">
        <v>61</v>
      </c>
      <c r="T78" s="168">
        <f t="shared" si="238"/>
        <v>15</v>
      </c>
      <c r="U78" s="158" t="s">
        <v>188</v>
      </c>
      <c r="V78" s="168">
        <f t="shared" si="239"/>
        <v>15</v>
      </c>
      <c r="W78" s="158" t="s">
        <v>189</v>
      </c>
      <c r="X78" s="168">
        <f t="shared" si="240"/>
        <v>15</v>
      </c>
      <c r="Y78" s="158" t="s">
        <v>190</v>
      </c>
      <c r="Z78" s="168">
        <f t="shared" si="241"/>
        <v>10</v>
      </c>
      <c r="AA78" s="119">
        <f t="shared" si="242"/>
        <v>100</v>
      </c>
      <c r="AB78" s="120" t="str">
        <f t="shared" si="243"/>
        <v>Fuerte</v>
      </c>
      <c r="AC78" s="197" t="s">
        <v>64</v>
      </c>
      <c r="AD78" s="167" t="str">
        <f t="shared" si="244"/>
        <v>Fuerte</v>
      </c>
      <c r="AE78" s="121" t="str">
        <f t="shared" si="245"/>
        <v>100</v>
      </c>
      <c r="AF78" s="550">
        <v>2</v>
      </c>
      <c r="AG78" s="555">
        <f t="shared" ref="AG78" si="246">(AE78+AE79)/AF78</f>
        <v>100</v>
      </c>
      <c r="AH78" s="533" t="str">
        <f t="shared" ref="AH78" si="247">IF(AG78&lt;50,"Débil",IF(AG78&lt;=99,"Moderado",IF(AG78=100,"Fuerte",IF(AG78="","ERROR"))))</f>
        <v>Fuerte</v>
      </c>
      <c r="AI78" s="535" t="s">
        <v>92</v>
      </c>
      <c r="AJ78" s="538">
        <f t="shared" ref="AJ78" si="248">IF(AH78="Débil",0,IF(AND(AH78="Moderado",AI78="Directamente"),1,IF(AND(AH78="Moderado",AI78="No disminuye"),0,IF(AND(AH78="Fuerte",AI78="Directamente"),2,IF(AND(AH78="Fuerte",AI78="No disminuye"),0)))))</f>
        <v>2</v>
      </c>
      <c r="AK78" s="538">
        <f>('4-VALORACIÓN DEL RIESGO'!H44-AJ78)</f>
        <v>2</v>
      </c>
      <c r="AL78" s="538" t="str">
        <f t="shared" ref="AL78" si="249">IF(AK78=5,"Casi Seguro",IF(AK78=4,"Probable",IF(AK78=3,"Posible",IF(AK78=2,"Improbable",IF(AK78=1,"Rara Vez",IF(AK78=0,"Rara Vez",IF(AK78&lt;0,"Rara Vez")))))))</f>
        <v>Improbable</v>
      </c>
      <c r="AM78" s="535" t="s">
        <v>94</v>
      </c>
      <c r="AN78" s="542">
        <f t="shared" ref="AN78" si="250">IF(AH78="Débil",0,IF(AND(AH78="Moderado",AM78="Directamente"),1,IF(AND(AH78="Moderado",AM78="Indirectamente"),0,IF(AND(AH78="Moderado",AM78="No disminuye"),0,IF(AND(AH78="Fuerte",AM78="Directamente"),2,IF(AND(AH78="Fuerte",AM78="Indirectamente"),1,IF(AND(AH78="Fuerte",AM78="No disminuye"),0)))))))</f>
        <v>0</v>
      </c>
      <c r="AO78" s="542">
        <f>('4-VALORACIÓN DEL RIESGO'!AD44-AN78)</f>
        <v>5</v>
      </c>
      <c r="AP78" s="539" t="str">
        <f t="shared" ref="AP78" si="251">IF(AO78=5,"Catastrófico",IF(AO78=4,"Mayor",IF(AO78=3,"Moderado",IF(AO78=2,"Moderado",IF(AO78=1,"Moderado")))))</f>
        <v>Catastrófico</v>
      </c>
      <c r="AQ78" s="536" t="str">
        <f t="shared" ref="AQ78" si="252">IF(OR(AND(AP78="Moderado",AL78="Rara Vez"),AND(AP78="Moderado",AL78="Improbable")),"Moderado",IF(OR(AND(AP78="Mayor",AL78="Improbable"),AND(AP78="Mayor",AL78="Rara Vez"),AND(AP78="Moderado",AL78="Probable"),AND(AP78="Moderado",AL78="Posible")),"Alto",IF(OR(AND(AP78="Moderado",AL78="Casi Seguro"),AND(AP78="Mayor",AL78="Posible"),AND(AP78="Mayor",AL78="Probable"),AND(AP78="Mayor",AL78="Casi Seguro")),"Extremo",IF(AP78="Catastrófico","Extremo"))))</f>
        <v>Extremo</v>
      </c>
      <c r="AR78" s="536"/>
      <c r="AS78" s="537" t="s">
        <v>411</v>
      </c>
    </row>
    <row r="79" spans="2:45" ht="81.75" thickBot="1" x14ac:dyDescent="0.3">
      <c r="B79" s="619"/>
      <c r="C79" s="437"/>
      <c r="D79" s="557"/>
      <c r="E79" s="557"/>
      <c r="F79" s="200" t="s">
        <v>699</v>
      </c>
      <c r="G79" s="200" t="s">
        <v>560</v>
      </c>
      <c r="H79" s="200" t="s">
        <v>1106</v>
      </c>
      <c r="I79" s="200" t="s">
        <v>1107</v>
      </c>
      <c r="J79" s="200" t="s">
        <v>720</v>
      </c>
      <c r="K79" s="200" t="s">
        <v>1108</v>
      </c>
      <c r="L79" s="200" t="s">
        <v>721</v>
      </c>
      <c r="M79" s="196" t="s">
        <v>185</v>
      </c>
      <c r="N79" s="168">
        <f t="shared" si="235"/>
        <v>15</v>
      </c>
      <c r="O79" s="158" t="s">
        <v>186</v>
      </c>
      <c r="P79" s="168">
        <f t="shared" si="236"/>
        <v>15</v>
      </c>
      <c r="Q79" s="158" t="s">
        <v>187</v>
      </c>
      <c r="R79" s="168">
        <f t="shared" si="237"/>
        <v>15</v>
      </c>
      <c r="S79" s="158" t="s">
        <v>61</v>
      </c>
      <c r="T79" s="168">
        <f t="shared" si="238"/>
        <v>15</v>
      </c>
      <c r="U79" s="158" t="s">
        <v>188</v>
      </c>
      <c r="V79" s="168">
        <f t="shared" si="239"/>
        <v>15</v>
      </c>
      <c r="W79" s="158" t="s">
        <v>189</v>
      </c>
      <c r="X79" s="168">
        <f t="shared" si="240"/>
        <v>15</v>
      </c>
      <c r="Y79" s="158" t="s">
        <v>190</v>
      </c>
      <c r="Z79" s="168">
        <f t="shared" si="241"/>
        <v>10</v>
      </c>
      <c r="AA79" s="119">
        <f t="shared" si="242"/>
        <v>100</v>
      </c>
      <c r="AB79" s="120" t="str">
        <f t="shared" si="243"/>
        <v>Fuerte</v>
      </c>
      <c r="AC79" s="197" t="s">
        <v>64</v>
      </c>
      <c r="AD79" s="167" t="str">
        <f t="shared" si="244"/>
        <v>Fuerte</v>
      </c>
      <c r="AE79" s="121" t="str">
        <f t="shared" si="245"/>
        <v>100</v>
      </c>
      <c r="AF79" s="551"/>
      <c r="AG79" s="556"/>
      <c r="AH79" s="534"/>
      <c r="AI79" s="535"/>
      <c r="AJ79" s="538"/>
      <c r="AK79" s="538"/>
      <c r="AL79" s="538"/>
      <c r="AM79" s="535"/>
      <c r="AN79" s="543"/>
      <c r="AO79" s="543"/>
      <c r="AP79" s="539"/>
      <c r="AQ79" s="536"/>
      <c r="AR79" s="536"/>
      <c r="AS79" s="537"/>
    </row>
    <row r="80" spans="2:45" ht="89.25" x14ac:dyDescent="0.25">
      <c r="B80" s="619"/>
      <c r="C80" s="437"/>
      <c r="D80" s="557" t="str">
        <f>'3-IDENTIFICACIÓN DEL RIESGO'!G80</f>
        <v>Adquisición de predios con enfoque diferencial étnico sin pleno cumplimiento de requisitos o por fuera de las necesidades y prioridades establecidos por la ANT, para beneficio de particulares</v>
      </c>
      <c r="E80" s="557"/>
      <c r="F80" s="176" t="s">
        <v>792</v>
      </c>
      <c r="G80" s="176" t="s">
        <v>793</v>
      </c>
      <c r="H80" s="176" t="s">
        <v>794</v>
      </c>
      <c r="I80" s="176" t="s">
        <v>795</v>
      </c>
      <c r="J80" s="176" t="s">
        <v>796</v>
      </c>
      <c r="K80" s="176" t="s">
        <v>797</v>
      </c>
      <c r="L80" s="176" t="s">
        <v>798</v>
      </c>
      <c r="M80" s="196" t="s">
        <v>185</v>
      </c>
      <c r="N80" s="168">
        <f t="shared" si="235"/>
        <v>15</v>
      </c>
      <c r="O80" s="158" t="s">
        <v>186</v>
      </c>
      <c r="P80" s="168">
        <f t="shared" si="236"/>
        <v>15</v>
      </c>
      <c r="Q80" s="158" t="s">
        <v>187</v>
      </c>
      <c r="R80" s="168">
        <f t="shared" si="237"/>
        <v>15</v>
      </c>
      <c r="S80" s="158" t="s">
        <v>61</v>
      </c>
      <c r="T80" s="168">
        <f t="shared" si="238"/>
        <v>15</v>
      </c>
      <c r="U80" s="158" t="s">
        <v>188</v>
      </c>
      <c r="V80" s="168">
        <f t="shared" si="239"/>
        <v>15</v>
      </c>
      <c r="W80" s="158" t="s">
        <v>189</v>
      </c>
      <c r="X80" s="168">
        <f t="shared" si="240"/>
        <v>15</v>
      </c>
      <c r="Y80" s="158" t="s">
        <v>190</v>
      </c>
      <c r="Z80" s="168">
        <f t="shared" si="241"/>
        <v>10</v>
      </c>
      <c r="AA80" s="119">
        <f t="shared" si="242"/>
        <v>100</v>
      </c>
      <c r="AB80" s="120" t="str">
        <f t="shared" si="243"/>
        <v>Fuerte</v>
      </c>
      <c r="AC80" s="197" t="s">
        <v>64</v>
      </c>
      <c r="AD80" s="167" t="str">
        <f t="shared" si="244"/>
        <v>Fuerte</v>
      </c>
      <c r="AE80" s="121" t="str">
        <f t="shared" si="245"/>
        <v>100</v>
      </c>
      <c r="AF80" s="550">
        <v>1</v>
      </c>
      <c r="AG80" s="555">
        <f t="shared" ref="AG80" si="253">(AE80+AE81)/AF80</f>
        <v>100</v>
      </c>
      <c r="AH80" s="533" t="str">
        <f t="shared" ref="AH80" si="254">IF(AG80&lt;50,"Débil",IF(AG80&lt;=99,"Moderado",IF(AG80=100,"Fuerte",IF(AG80="","ERROR"))))</f>
        <v>Fuerte</v>
      </c>
      <c r="AI80" s="535" t="s">
        <v>94</v>
      </c>
      <c r="AJ80" s="538">
        <f t="shared" ref="AJ80" si="255">IF(AH80="Débil",0,IF(AND(AH80="Moderado",AI80="Directamente"),1,IF(AND(AH80="Moderado",AI80="No disminuye"),0,IF(AND(AH80="Fuerte",AI80="Directamente"),2,IF(AND(AH80="Fuerte",AI80="No disminuye"),0)))))</f>
        <v>0</v>
      </c>
      <c r="AK80" s="538">
        <f>('4-VALORACIÓN DEL RIESGO'!H45-AJ80)</f>
        <v>4</v>
      </c>
      <c r="AL80" s="538" t="str">
        <f t="shared" ref="AL80" si="256">IF(AK80=5,"Casi Seguro",IF(AK80=4,"Probable",IF(AK80=3,"Posible",IF(AK80=2,"Improbable",IF(AK80=1,"Rara Vez",IF(AK80=0,"Rara Vez",IF(AK80&lt;0,"Rara Vez")))))))</f>
        <v>Probable</v>
      </c>
      <c r="AM80" s="535" t="s">
        <v>94</v>
      </c>
      <c r="AN80" s="542">
        <f t="shared" ref="AN80" si="257">IF(AH80="Débil",0,IF(AND(AH80="Moderado",AM80="Directamente"),1,IF(AND(AH80="Moderado",AM80="Indirectamente"),0,IF(AND(AH80="Moderado",AM80="No disminuye"),0,IF(AND(AH80="Fuerte",AM80="Directamente"),2,IF(AND(AH80="Fuerte",AM80="Indirectamente"),1,IF(AND(AH80="Fuerte",AM80="No disminuye"),0)))))))</f>
        <v>0</v>
      </c>
      <c r="AO80" s="542">
        <f>('4-VALORACIÓN DEL RIESGO'!AD45-AN80)</f>
        <v>5</v>
      </c>
      <c r="AP80" s="539" t="str">
        <f t="shared" ref="AP80" si="258">IF(AO80=5,"Catastrófico",IF(AO80=4,"Mayor",IF(AO80=3,"Moderado",IF(AO80=2,"Moderado",IF(AO80=1,"Moderado")))))</f>
        <v>Catastrófico</v>
      </c>
      <c r="AQ80" s="536" t="str">
        <f t="shared" ref="AQ80" si="259">IF(OR(AND(AP80="Moderado",AL80="Rara Vez"),AND(AP80="Moderado",AL80="Improbable")),"Moderado",IF(OR(AND(AP80="Mayor",AL80="Improbable"),AND(AP80="Mayor",AL80="Rara Vez"),AND(AP80="Moderado",AL80="Probable"),AND(AP80="Moderado",AL80="Posible")),"Alto",IF(OR(AND(AP80="Moderado",AL80="Casi Seguro"),AND(AP80="Mayor",AL80="Posible"),AND(AP80="Mayor",AL80="Probable"),AND(AP80="Mayor",AL80="Casi Seguro")),"Extremo",IF(AP80="Catastrófico","Extremo"))))</f>
        <v>Extremo</v>
      </c>
      <c r="AR80" s="536"/>
      <c r="AS80" s="537" t="s">
        <v>411</v>
      </c>
    </row>
    <row r="81" spans="2:45" ht="30.75" thickBot="1" x14ac:dyDescent="0.3">
      <c r="B81" s="619"/>
      <c r="C81" s="437"/>
      <c r="D81" s="557"/>
      <c r="E81" s="557"/>
      <c r="F81" s="176"/>
      <c r="G81" s="176"/>
      <c r="H81" s="176"/>
      <c r="I81" s="176"/>
      <c r="J81" s="176"/>
      <c r="K81" s="176"/>
      <c r="L81" s="176"/>
      <c r="M81" s="196"/>
      <c r="N81" s="168" t="b">
        <f t="shared" si="235"/>
        <v>0</v>
      </c>
      <c r="O81" s="158"/>
      <c r="P81" s="168" t="b">
        <f t="shared" si="236"/>
        <v>0</v>
      </c>
      <c r="Q81" s="158"/>
      <c r="R81" s="168" t="b">
        <f t="shared" si="237"/>
        <v>0</v>
      </c>
      <c r="S81" s="158"/>
      <c r="T81" s="168" t="b">
        <f t="shared" si="238"/>
        <v>0</v>
      </c>
      <c r="U81" s="158"/>
      <c r="V81" s="168" t="b">
        <f t="shared" si="239"/>
        <v>0</v>
      </c>
      <c r="W81" s="158"/>
      <c r="X81" s="168" t="b">
        <f t="shared" si="240"/>
        <v>0</v>
      </c>
      <c r="Y81" s="158"/>
      <c r="Z81" s="168" t="b">
        <f t="shared" si="241"/>
        <v>0</v>
      </c>
      <c r="AA81" s="119">
        <f t="shared" si="242"/>
        <v>0</v>
      </c>
      <c r="AB81" s="120" t="str">
        <f t="shared" si="243"/>
        <v>Débil</v>
      </c>
      <c r="AC81" s="197"/>
      <c r="AD81" s="167" t="str">
        <f t="shared" si="244"/>
        <v>Débil</v>
      </c>
      <c r="AE81" s="121" t="str">
        <f t="shared" si="245"/>
        <v>0</v>
      </c>
      <c r="AF81" s="551"/>
      <c r="AG81" s="556"/>
      <c r="AH81" s="534"/>
      <c r="AI81" s="535"/>
      <c r="AJ81" s="538"/>
      <c r="AK81" s="538"/>
      <c r="AL81" s="538"/>
      <c r="AM81" s="535"/>
      <c r="AN81" s="543"/>
      <c r="AO81" s="543"/>
      <c r="AP81" s="539"/>
      <c r="AQ81" s="536"/>
      <c r="AR81" s="536"/>
      <c r="AS81" s="537"/>
    </row>
    <row r="82" spans="2:45" ht="102" x14ac:dyDescent="0.25">
      <c r="B82" s="619"/>
      <c r="C82" s="437"/>
      <c r="D82" s="557" t="str">
        <f>'3-IDENTIFICACIÓN DEL RIESGO'!G82</f>
        <v>Desviación de recursos en el desarrollo del proceso de la iniciativa Comunitaria con enfoque diferencial étnico para beneficio de un contratista o funcionario o un tercero.</v>
      </c>
      <c r="E82" s="557"/>
      <c r="F82" s="176" t="s">
        <v>799</v>
      </c>
      <c r="G82" s="176" t="s">
        <v>800</v>
      </c>
      <c r="H82" s="176" t="s">
        <v>1109</v>
      </c>
      <c r="I82" s="176" t="s">
        <v>801</v>
      </c>
      <c r="J82" s="176" t="s">
        <v>1110</v>
      </c>
      <c r="K82" s="176" t="s">
        <v>802</v>
      </c>
      <c r="L82" s="176" t="s">
        <v>803</v>
      </c>
      <c r="M82" s="196" t="s">
        <v>185</v>
      </c>
      <c r="N82" s="168">
        <f t="shared" si="235"/>
        <v>15</v>
      </c>
      <c r="O82" s="158" t="s">
        <v>186</v>
      </c>
      <c r="P82" s="168">
        <f t="shared" si="236"/>
        <v>15</v>
      </c>
      <c r="Q82" s="158" t="s">
        <v>187</v>
      </c>
      <c r="R82" s="168">
        <f t="shared" si="237"/>
        <v>15</v>
      </c>
      <c r="S82" s="158" t="s">
        <v>191</v>
      </c>
      <c r="T82" s="168">
        <f t="shared" si="238"/>
        <v>10</v>
      </c>
      <c r="U82" s="158" t="s">
        <v>188</v>
      </c>
      <c r="V82" s="168">
        <f t="shared" si="239"/>
        <v>15</v>
      </c>
      <c r="W82" s="158" t="s">
        <v>189</v>
      </c>
      <c r="X82" s="168">
        <f t="shared" si="240"/>
        <v>15</v>
      </c>
      <c r="Y82" s="158" t="s">
        <v>190</v>
      </c>
      <c r="Z82" s="168">
        <f t="shared" si="241"/>
        <v>10</v>
      </c>
      <c r="AA82" s="119">
        <f t="shared" si="242"/>
        <v>95</v>
      </c>
      <c r="AB82" s="120" t="str">
        <f t="shared" si="243"/>
        <v>Moderado</v>
      </c>
      <c r="AC82" s="197" t="s">
        <v>64</v>
      </c>
      <c r="AD82" s="167" t="str">
        <f t="shared" si="244"/>
        <v>Moderado</v>
      </c>
      <c r="AE82" s="121" t="str">
        <f t="shared" si="245"/>
        <v>50</v>
      </c>
      <c r="AF82" s="550">
        <v>2</v>
      </c>
      <c r="AG82" s="555">
        <f t="shared" ref="AG82" si="260">(AE82+AE83)/AF82</f>
        <v>50</v>
      </c>
      <c r="AH82" s="533" t="str">
        <f t="shared" ref="AH82" si="261">IF(AG82&lt;50,"Débil",IF(AG82&lt;=99,"Moderado",IF(AG82=100,"Fuerte",IF(AG82="","ERROR"))))</f>
        <v>Moderado</v>
      </c>
      <c r="AI82" s="535" t="s">
        <v>92</v>
      </c>
      <c r="AJ82" s="538">
        <f t="shared" ref="AJ82" si="262">IF(AH82="Débil",0,IF(AND(AH82="Moderado",AI82="Directamente"),1,IF(AND(AH82="Moderado",AI82="No disminuye"),0,IF(AND(AH82="Fuerte",AI82="Directamente"),2,IF(AND(AH82="Fuerte",AI82="No disminuye"),0)))))</f>
        <v>1</v>
      </c>
      <c r="AK82" s="538">
        <f>('4-VALORACIÓN DEL RIESGO'!H46-AJ82)</f>
        <v>3</v>
      </c>
      <c r="AL82" s="538" t="str">
        <f t="shared" ref="AL82" si="263">IF(AK82=5,"Casi Seguro",IF(AK82=4,"Probable",IF(AK82=3,"Posible",IF(AK82=2,"Improbable",IF(AK82=1,"Rara Vez",IF(AK82=0,"Rara Vez",IF(AK82&lt;0,"Rara Vez")))))))</f>
        <v>Posible</v>
      </c>
      <c r="AM82" s="535" t="s">
        <v>94</v>
      </c>
      <c r="AN82" s="542">
        <f t="shared" ref="AN82" si="264">IF(AH82="Débil",0,IF(AND(AH82="Moderado",AM82="Directamente"),1,IF(AND(AH82="Moderado",AM82="Indirectamente"),0,IF(AND(AH82="Moderado",AM82="No disminuye"),0,IF(AND(AH82="Fuerte",AM82="Directamente"),2,IF(AND(AH82="Fuerte",AM82="Indirectamente"),1,IF(AND(AH82="Fuerte",AM82="No disminuye"),0)))))))</f>
        <v>0</v>
      </c>
      <c r="AO82" s="542">
        <f>('4-VALORACIÓN DEL RIESGO'!AD46-AN82)</f>
        <v>5</v>
      </c>
      <c r="AP82" s="539" t="str">
        <f t="shared" ref="AP82" si="265">IF(AO82=5,"Catastrófico",IF(AO82=4,"Mayor",IF(AO82=3,"Moderado",IF(AO82=2,"Moderado",IF(AO82=1,"Moderado")))))</f>
        <v>Catastrófico</v>
      </c>
      <c r="AQ82" s="536" t="str">
        <f t="shared" ref="AQ82" si="266">IF(OR(AND(AP82="Moderado",AL82="Rara Vez"),AND(AP82="Moderado",AL82="Improbable")),"Moderado",IF(OR(AND(AP82="Mayor",AL82="Improbable"),AND(AP82="Mayor",AL82="Rara Vez"),AND(AP82="Moderado",AL82="Probable"),AND(AP82="Moderado",AL82="Posible")),"Alto",IF(OR(AND(AP82="Moderado",AL82="Casi Seguro"),AND(AP82="Mayor",AL82="Posible"),AND(AP82="Mayor",AL82="Probable"),AND(AP82="Mayor",AL82="Casi Seguro")),"Extremo",IF(AP82="Catastrófico","Extremo"))))</f>
        <v>Extremo</v>
      </c>
      <c r="AR82" s="536"/>
      <c r="AS82" s="537" t="s">
        <v>411</v>
      </c>
    </row>
    <row r="83" spans="2:45" ht="115.5" thickBot="1" x14ac:dyDescent="0.3">
      <c r="B83" s="619"/>
      <c r="C83" s="437"/>
      <c r="D83" s="557"/>
      <c r="E83" s="557"/>
      <c r="F83" s="176" t="s">
        <v>799</v>
      </c>
      <c r="G83" s="176" t="s">
        <v>804</v>
      </c>
      <c r="H83" s="176" t="s">
        <v>1109</v>
      </c>
      <c r="I83" s="176" t="s">
        <v>1111</v>
      </c>
      <c r="J83" s="176" t="s">
        <v>805</v>
      </c>
      <c r="K83" s="176" t="s">
        <v>806</v>
      </c>
      <c r="L83" s="176" t="s">
        <v>807</v>
      </c>
      <c r="M83" s="196" t="s">
        <v>185</v>
      </c>
      <c r="N83" s="168">
        <f t="shared" si="235"/>
        <v>15</v>
      </c>
      <c r="O83" s="158" t="s">
        <v>186</v>
      </c>
      <c r="P83" s="168">
        <f t="shared" si="236"/>
        <v>15</v>
      </c>
      <c r="Q83" s="158" t="s">
        <v>187</v>
      </c>
      <c r="R83" s="168">
        <f t="shared" si="237"/>
        <v>15</v>
      </c>
      <c r="S83" s="158" t="s">
        <v>191</v>
      </c>
      <c r="T83" s="168">
        <f t="shared" si="238"/>
        <v>10</v>
      </c>
      <c r="U83" s="158" t="s">
        <v>188</v>
      </c>
      <c r="V83" s="168">
        <f t="shared" si="239"/>
        <v>15</v>
      </c>
      <c r="W83" s="158" t="s">
        <v>189</v>
      </c>
      <c r="X83" s="168">
        <f t="shared" si="240"/>
        <v>15</v>
      </c>
      <c r="Y83" s="158" t="s">
        <v>190</v>
      </c>
      <c r="Z83" s="168">
        <f t="shared" si="241"/>
        <v>10</v>
      </c>
      <c r="AA83" s="119">
        <f t="shared" si="242"/>
        <v>95</v>
      </c>
      <c r="AB83" s="120" t="str">
        <f t="shared" si="243"/>
        <v>Moderado</v>
      </c>
      <c r="AC83" s="197" t="s">
        <v>64</v>
      </c>
      <c r="AD83" s="167" t="str">
        <f t="shared" si="244"/>
        <v>Moderado</v>
      </c>
      <c r="AE83" s="121" t="str">
        <f t="shared" si="245"/>
        <v>50</v>
      </c>
      <c r="AF83" s="551"/>
      <c r="AG83" s="556"/>
      <c r="AH83" s="534"/>
      <c r="AI83" s="535"/>
      <c r="AJ83" s="538"/>
      <c r="AK83" s="538"/>
      <c r="AL83" s="538"/>
      <c r="AM83" s="535"/>
      <c r="AN83" s="543"/>
      <c r="AO83" s="543"/>
      <c r="AP83" s="539"/>
      <c r="AQ83" s="536"/>
      <c r="AR83" s="536"/>
      <c r="AS83" s="537"/>
    </row>
    <row r="84" spans="2:45" ht="76.5" x14ac:dyDescent="0.25">
      <c r="B84" s="619"/>
      <c r="C84" s="437"/>
      <c r="D84" s="557" t="str">
        <f>'3-IDENTIFICACIÓN DEL RIESGO'!G84</f>
        <v>Dilación en la atención a las solicitudes de comunidades étnicas favoreciendo intereses particulares.</v>
      </c>
      <c r="E84" s="557"/>
      <c r="F84" s="176" t="s">
        <v>808</v>
      </c>
      <c r="G84" s="176" t="s">
        <v>809</v>
      </c>
      <c r="H84" s="176" t="s">
        <v>810</v>
      </c>
      <c r="I84" s="176" t="s">
        <v>811</v>
      </c>
      <c r="J84" s="176" t="s">
        <v>812</v>
      </c>
      <c r="K84" s="176" t="s">
        <v>813</v>
      </c>
      <c r="L84" s="176" t="s">
        <v>814</v>
      </c>
      <c r="M84" s="196" t="s">
        <v>185</v>
      </c>
      <c r="N84" s="168">
        <f t="shared" si="235"/>
        <v>15</v>
      </c>
      <c r="O84" s="158" t="s">
        <v>186</v>
      </c>
      <c r="P84" s="168">
        <f t="shared" si="236"/>
        <v>15</v>
      </c>
      <c r="Q84" s="158" t="s">
        <v>187</v>
      </c>
      <c r="R84" s="168">
        <f t="shared" si="237"/>
        <v>15</v>
      </c>
      <c r="S84" s="158" t="s">
        <v>191</v>
      </c>
      <c r="T84" s="168">
        <f t="shared" si="238"/>
        <v>10</v>
      </c>
      <c r="U84" s="158" t="s">
        <v>188</v>
      </c>
      <c r="V84" s="168">
        <f t="shared" si="239"/>
        <v>15</v>
      </c>
      <c r="W84" s="158" t="s">
        <v>189</v>
      </c>
      <c r="X84" s="168">
        <f t="shared" si="240"/>
        <v>15</v>
      </c>
      <c r="Y84" s="158" t="s">
        <v>190</v>
      </c>
      <c r="Z84" s="168">
        <f t="shared" si="241"/>
        <v>10</v>
      </c>
      <c r="AA84" s="119">
        <f t="shared" si="242"/>
        <v>95</v>
      </c>
      <c r="AB84" s="120" t="str">
        <f t="shared" si="243"/>
        <v>Moderado</v>
      </c>
      <c r="AC84" s="197" t="s">
        <v>64</v>
      </c>
      <c r="AD84" s="167" t="str">
        <f t="shared" si="244"/>
        <v>Moderado</v>
      </c>
      <c r="AE84" s="121" t="str">
        <f t="shared" si="245"/>
        <v>50</v>
      </c>
      <c r="AF84" s="550">
        <v>1</v>
      </c>
      <c r="AG84" s="555">
        <f t="shared" ref="AG84" si="267">(AE84+AE85)/AF84</f>
        <v>50</v>
      </c>
      <c r="AH84" s="533" t="str">
        <f t="shared" ref="AH84" si="268">IF(AG84&lt;50,"Débil",IF(AG84&lt;=99,"Moderado",IF(AG84=100,"Fuerte",IF(AG84="","ERROR"))))</f>
        <v>Moderado</v>
      </c>
      <c r="AI84" s="535" t="s">
        <v>92</v>
      </c>
      <c r="AJ84" s="538">
        <f t="shared" ref="AJ84" si="269">IF(AH84="Débil",0,IF(AND(AH84="Moderado",AI84="Directamente"),1,IF(AND(AH84="Moderado",AI84="No disminuye"),0,IF(AND(AH84="Fuerte",AI84="Directamente"),2,IF(AND(AH84="Fuerte",AI84="No disminuye"),0)))))</f>
        <v>1</v>
      </c>
      <c r="AK84" s="538">
        <f>('4-VALORACIÓN DEL RIESGO'!H47-AJ84)</f>
        <v>0</v>
      </c>
      <c r="AL84" s="538" t="str">
        <f t="shared" ref="AL84" si="270">IF(AK84=5,"Casi Seguro",IF(AK84=4,"Probable",IF(AK84=3,"Posible",IF(AK84=2,"Improbable",IF(AK84=1,"Rara Vez",IF(AK84=0,"Rara Vez",IF(AK84&lt;0,"Rara Vez")))))))</f>
        <v>Rara Vez</v>
      </c>
      <c r="AM84" s="535" t="s">
        <v>94</v>
      </c>
      <c r="AN84" s="542">
        <f t="shared" ref="AN84" si="271">IF(AH84="Débil",0,IF(AND(AH84="Moderado",AM84="Directamente"),1,IF(AND(AH84="Moderado",AM84="Indirectamente"),0,IF(AND(AH84="Moderado",AM84="No disminuye"),0,IF(AND(AH84="Fuerte",AM84="Directamente"),2,IF(AND(AH84="Fuerte",AM84="Indirectamente"),1,IF(AND(AH84="Fuerte",AM84="No disminuye"),0)))))))</f>
        <v>0</v>
      </c>
      <c r="AO84" s="542">
        <f>('4-VALORACIÓN DEL RIESGO'!AD47-AN84)</f>
        <v>5</v>
      </c>
      <c r="AP84" s="539" t="str">
        <f t="shared" ref="AP84" si="272">IF(AO84=5,"Catastrófico",IF(AO84=4,"Mayor",IF(AO84=3,"Moderado",IF(AO84=2,"Moderado",IF(AO84=1,"Moderado")))))</f>
        <v>Catastrófico</v>
      </c>
      <c r="AQ84" s="536" t="str">
        <f t="shared" ref="AQ84" si="273">IF(OR(AND(AP84="Moderado",AL84="Rara Vez"),AND(AP84="Moderado",AL84="Improbable")),"Moderado",IF(OR(AND(AP84="Mayor",AL84="Improbable"),AND(AP84="Mayor",AL84="Rara Vez"),AND(AP84="Moderado",AL84="Probable"),AND(AP84="Moderado",AL84="Posible")),"Alto",IF(OR(AND(AP84="Moderado",AL84="Casi Seguro"),AND(AP84="Mayor",AL84="Posible"),AND(AP84="Mayor",AL84="Probable"),AND(AP84="Mayor",AL84="Casi Seguro")),"Extremo",IF(AP84="Catastrófico","Extremo"))))</f>
        <v>Extremo</v>
      </c>
      <c r="AR84" s="536"/>
      <c r="AS84" s="537" t="s">
        <v>411</v>
      </c>
    </row>
    <row r="85" spans="2:45" ht="30.75" thickBot="1" x14ac:dyDescent="0.3">
      <c r="B85" s="619"/>
      <c r="C85" s="437"/>
      <c r="D85" s="557"/>
      <c r="E85" s="557"/>
      <c r="F85" s="176"/>
      <c r="G85" s="176"/>
      <c r="H85" s="176"/>
      <c r="I85" s="176"/>
      <c r="J85" s="176"/>
      <c r="K85" s="176"/>
      <c r="L85" s="176"/>
      <c r="M85" s="196"/>
      <c r="N85" s="168" t="b">
        <f t="shared" si="235"/>
        <v>0</v>
      </c>
      <c r="O85" s="158"/>
      <c r="P85" s="168" t="b">
        <f t="shared" si="236"/>
        <v>0</v>
      </c>
      <c r="Q85" s="158"/>
      <c r="R85" s="168" t="b">
        <f t="shared" si="237"/>
        <v>0</v>
      </c>
      <c r="S85" s="158"/>
      <c r="T85" s="168" t="b">
        <f t="shared" si="238"/>
        <v>0</v>
      </c>
      <c r="U85" s="158"/>
      <c r="V85" s="168" t="b">
        <f t="shared" si="239"/>
        <v>0</v>
      </c>
      <c r="W85" s="158"/>
      <c r="X85" s="168" t="b">
        <f t="shared" si="240"/>
        <v>0</v>
      </c>
      <c r="Y85" s="158"/>
      <c r="Z85" s="168" t="b">
        <f t="shared" si="241"/>
        <v>0</v>
      </c>
      <c r="AA85" s="119">
        <f t="shared" si="242"/>
        <v>0</v>
      </c>
      <c r="AB85" s="120" t="str">
        <f t="shared" si="243"/>
        <v>Débil</v>
      </c>
      <c r="AC85" s="197"/>
      <c r="AD85" s="167" t="str">
        <f t="shared" si="244"/>
        <v>Débil</v>
      </c>
      <c r="AE85" s="121" t="str">
        <f t="shared" si="245"/>
        <v>0</v>
      </c>
      <c r="AF85" s="551"/>
      <c r="AG85" s="556"/>
      <c r="AH85" s="534"/>
      <c r="AI85" s="535"/>
      <c r="AJ85" s="538"/>
      <c r="AK85" s="538"/>
      <c r="AL85" s="538"/>
      <c r="AM85" s="535"/>
      <c r="AN85" s="543"/>
      <c r="AO85" s="543"/>
      <c r="AP85" s="539"/>
      <c r="AQ85" s="536"/>
      <c r="AR85" s="536"/>
      <c r="AS85" s="537"/>
    </row>
    <row r="86" spans="2:45" ht="63.75" x14ac:dyDescent="0.25">
      <c r="B86" s="619"/>
      <c r="C86" s="437"/>
      <c r="D86" s="557" t="str">
        <f>'3-IDENTIFICACIÓN DEL RIESGO'!G86</f>
        <v>Favorecimiento en la atención de solicitudes de formalización de territorios colectivos a comunidades étnicas específicas por parte de la Subdirección de Asuntos Étnicos, desconociendo el principio de equidad.</v>
      </c>
      <c r="E86" s="557"/>
      <c r="F86" s="176" t="s">
        <v>808</v>
      </c>
      <c r="G86" s="176" t="s">
        <v>1112</v>
      </c>
      <c r="H86" s="176" t="s">
        <v>810</v>
      </c>
      <c r="I86" s="176" t="s">
        <v>815</v>
      </c>
      <c r="J86" s="176" t="s">
        <v>816</v>
      </c>
      <c r="K86" s="176" t="s">
        <v>817</v>
      </c>
      <c r="L86" s="176" t="s">
        <v>1113</v>
      </c>
      <c r="M86" s="196" t="s">
        <v>185</v>
      </c>
      <c r="N86" s="168">
        <f t="shared" si="235"/>
        <v>15</v>
      </c>
      <c r="O86" s="158" t="s">
        <v>186</v>
      </c>
      <c r="P86" s="168">
        <f t="shared" si="236"/>
        <v>15</v>
      </c>
      <c r="Q86" s="158" t="s">
        <v>187</v>
      </c>
      <c r="R86" s="168">
        <f t="shared" si="237"/>
        <v>15</v>
      </c>
      <c r="S86" s="158" t="s">
        <v>191</v>
      </c>
      <c r="T86" s="168">
        <f t="shared" si="238"/>
        <v>10</v>
      </c>
      <c r="U86" s="158" t="s">
        <v>188</v>
      </c>
      <c r="V86" s="168">
        <f t="shared" si="239"/>
        <v>15</v>
      </c>
      <c r="W86" s="158" t="s">
        <v>189</v>
      </c>
      <c r="X86" s="168">
        <f t="shared" si="240"/>
        <v>15</v>
      </c>
      <c r="Y86" s="158" t="s">
        <v>190</v>
      </c>
      <c r="Z86" s="168">
        <f t="shared" si="241"/>
        <v>10</v>
      </c>
      <c r="AA86" s="119">
        <f t="shared" si="242"/>
        <v>95</v>
      </c>
      <c r="AB86" s="120" t="str">
        <f t="shared" si="243"/>
        <v>Moderado</v>
      </c>
      <c r="AC86" s="197" t="s">
        <v>64</v>
      </c>
      <c r="AD86" s="167" t="str">
        <f t="shared" si="244"/>
        <v>Moderado</v>
      </c>
      <c r="AE86" s="121" t="str">
        <f t="shared" si="245"/>
        <v>50</v>
      </c>
      <c r="AF86" s="550">
        <v>1</v>
      </c>
      <c r="AG86" s="555">
        <f t="shared" ref="AG86" si="274">(AE86+AE87)/AF86</f>
        <v>50</v>
      </c>
      <c r="AH86" s="533" t="str">
        <f t="shared" ref="AH86" si="275">IF(AG86&lt;50,"Débil",IF(AG86&lt;=99,"Moderado",IF(AG86=100,"Fuerte",IF(AG86="","ERROR"))))</f>
        <v>Moderado</v>
      </c>
      <c r="AI86" s="535" t="s">
        <v>92</v>
      </c>
      <c r="AJ86" s="538">
        <f t="shared" ref="AJ86" si="276">IF(AH86="Débil",0,IF(AND(AH86="Moderado",AI86="Directamente"),1,IF(AND(AH86="Moderado",AI86="No disminuye"),0,IF(AND(AH86="Fuerte",AI86="Directamente"),2,IF(AND(AH86="Fuerte",AI86="No disminuye"),0)))))</f>
        <v>1</v>
      </c>
      <c r="AK86" s="538">
        <f>('4-VALORACIÓN DEL RIESGO'!H48-AJ86)</f>
        <v>1</v>
      </c>
      <c r="AL86" s="538" t="str">
        <f t="shared" ref="AL86" si="277">IF(AK86=5,"Casi Seguro",IF(AK86=4,"Probable",IF(AK86=3,"Posible",IF(AK86=2,"Improbable",IF(AK86=1,"Rara Vez",IF(AK86=0,"Rara Vez",IF(AK86&lt;0,"Rara Vez")))))))</f>
        <v>Rara Vez</v>
      </c>
      <c r="AM86" s="535" t="s">
        <v>94</v>
      </c>
      <c r="AN86" s="542">
        <f t="shared" ref="AN86" si="278">IF(AH86="Débil",0,IF(AND(AH86="Moderado",AM86="Directamente"),1,IF(AND(AH86="Moderado",AM86="Indirectamente"),0,IF(AND(AH86="Moderado",AM86="No disminuye"),0,IF(AND(AH86="Fuerte",AM86="Directamente"),2,IF(AND(AH86="Fuerte",AM86="Indirectamente"),1,IF(AND(AH86="Fuerte",AM86="No disminuye"),0)))))))</f>
        <v>0</v>
      </c>
      <c r="AO86" s="542">
        <f>('4-VALORACIÓN DEL RIESGO'!AD48-AN86)</f>
        <v>5</v>
      </c>
      <c r="AP86" s="539" t="str">
        <f t="shared" ref="AP86" si="279">IF(AO86=5,"Catastrófico",IF(AO86=4,"Mayor",IF(AO86=3,"Moderado",IF(AO86=2,"Moderado",IF(AO86=1,"Moderado")))))</f>
        <v>Catastrófico</v>
      </c>
      <c r="AQ86" s="536" t="str">
        <f t="shared" ref="AQ86" si="280">IF(OR(AND(AP86="Moderado",AL86="Rara Vez"),AND(AP86="Moderado",AL86="Improbable")),"Moderado",IF(OR(AND(AP86="Mayor",AL86="Improbable"),AND(AP86="Mayor",AL86="Rara Vez"),AND(AP86="Moderado",AL86="Probable"),AND(AP86="Moderado",AL86="Posible")),"Alto",IF(OR(AND(AP86="Moderado",AL86="Casi Seguro"),AND(AP86="Mayor",AL86="Posible"),AND(AP86="Mayor",AL86="Probable"),AND(AP86="Mayor",AL86="Casi Seguro")),"Extremo",IF(AP86="Catastrófico","Extremo"))))</f>
        <v>Extremo</v>
      </c>
      <c r="AR86" s="536"/>
      <c r="AS86" s="537" t="s">
        <v>411</v>
      </c>
    </row>
    <row r="87" spans="2:45" ht="30.75" thickBot="1" x14ac:dyDescent="0.3">
      <c r="B87" s="619"/>
      <c r="C87" s="437"/>
      <c r="D87" s="557"/>
      <c r="E87" s="557"/>
      <c r="F87" s="176"/>
      <c r="G87" s="176"/>
      <c r="H87" s="176"/>
      <c r="I87" s="176"/>
      <c r="J87" s="176"/>
      <c r="K87" s="176"/>
      <c r="L87" s="176"/>
      <c r="M87" s="196"/>
      <c r="N87" s="168" t="b">
        <f t="shared" si="235"/>
        <v>0</v>
      </c>
      <c r="O87" s="158"/>
      <c r="P87" s="168" t="b">
        <f t="shared" si="236"/>
        <v>0</v>
      </c>
      <c r="Q87" s="158"/>
      <c r="R87" s="168" t="b">
        <f t="shared" si="237"/>
        <v>0</v>
      </c>
      <c r="S87" s="158"/>
      <c r="T87" s="168" t="b">
        <f t="shared" si="238"/>
        <v>0</v>
      </c>
      <c r="U87" s="158"/>
      <c r="V87" s="168" t="b">
        <f t="shared" si="239"/>
        <v>0</v>
      </c>
      <c r="W87" s="158"/>
      <c r="X87" s="168" t="b">
        <f t="shared" si="240"/>
        <v>0</v>
      </c>
      <c r="Y87" s="158"/>
      <c r="Z87" s="168" t="b">
        <f t="shared" si="241"/>
        <v>0</v>
      </c>
      <c r="AA87" s="119">
        <f t="shared" si="242"/>
        <v>0</v>
      </c>
      <c r="AB87" s="120" t="str">
        <f t="shared" si="243"/>
        <v>Débil</v>
      </c>
      <c r="AC87" s="197"/>
      <c r="AD87" s="167" t="str">
        <f t="shared" si="244"/>
        <v>Débil</v>
      </c>
      <c r="AE87" s="121" t="str">
        <f t="shared" si="245"/>
        <v>0</v>
      </c>
      <c r="AF87" s="551"/>
      <c r="AG87" s="556"/>
      <c r="AH87" s="534"/>
      <c r="AI87" s="535"/>
      <c r="AJ87" s="538"/>
      <c r="AK87" s="538"/>
      <c r="AL87" s="538"/>
      <c r="AM87" s="535"/>
      <c r="AN87" s="543"/>
      <c r="AO87" s="543"/>
      <c r="AP87" s="539"/>
      <c r="AQ87" s="536"/>
      <c r="AR87" s="536"/>
      <c r="AS87" s="537"/>
    </row>
    <row r="88" spans="2:45" ht="83.25" customHeight="1" x14ac:dyDescent="0.25">
      <c r="B88" s="619"/>
      <c r="C88" s="437"/>
      <c r="D88" s="557" t="str">
        <f>'3-IDENTIFICACIÓN DEL RIESGO'!G88</f>
        <v>Solicitud y/o aceptación de dádivas por agilizar trámites o proferir decisiones administrativas en beneficio de un particular y/o tercero para la adjudicación de bienes</v>
      </c>
      <c r="E88" s="557"/>
      <c r="F88" s="176" t="s">
        <v>840</v>
      </c>
      <c r="G88" s="176" t="s">
        <v>841</v>
      </c>
      <c r="H88" s="176" t="s">
        <v>844</v>
      </c>
      <c r="I88" s="176" t="s">
        <v>845</v>
      </c>
      <c r="J88" s="176" t="s">
        <v>846</v>
      </c>
      <c r="K88" s="176" t="s">
        <v>847</v>
      </c>
      <c r="L88" s="176" t="s">
        <v>848</v>
      </c>
      <c r="M88" s="196" t="s">
        <v>849</v>
      </c>
      <c r="N88" s="168">
        <f t="shared" si="235"/>
        <v>15</v>
      </c>
      <c r="O88" s="158" t="s">
        <v>850</v>
      </c>
      <c r="P88" s="168">
        <f t="shared" si="236"/>
        <v>15</v>
      </c>
      <c r="Q88" s="158" t="s">
        <v>851</v>
      </c>
      <c r="R88" s="168">
        <f t="shared" si="237"/>
        <v>15</v>
      </c>
      <c r="S88" s="158" t="s">
        <v>852</v>
      </c>
      <c r="T88" s="168">
        <f t="shared" si="238"/>
        <v>15</v>
      </c>
      <c r="U88" s="158" t="s">
        <v>853</v>
      </c>
      <c r="V88" s="168">
        <f t="shared" si="239"/>
        <v>15</v>
      </c>
      <c r="W88" s="158" t="s">
        <v>854</v>
      </c>
      <c r="X88" s="168">
        <f t="shared" si="240"/>
        <v>15</v>
      </c>
      <c r="Y88" s="158" t="s">
        <v>855</v>
      </c>
      <c r="Z88" s="168">
        <f t="shared" si="241"/>
        <v>10</v>
      </c>
      <c r="AA88" s="119">
        <f t="shared" si="242"/>
        <v>100</v>
      </c>
      <c r="AB88" s="120" t="str">
        <f t="shared" si="243"/>
        <v>Fuerte</v>
      </c>
      <c r="AC88" s="197" t="s">
        <v>58</v>
      </c>
      <c r="AD88" s="167" t="str">
        <f t="shared" si="244"/>
        <v>Moderado</v>
      </c>
      <c r="AE88" s="121" t="str">
        <f t="shared" si="245"/>
        <v>50</v>
      </c>
      <c r="AF88" s="550">
        <v>1</v>
      </c>
      <c r="AG88" s="555">
        <f t="shared" ref="AG88" si="281">(AE88+AE89)/AF88</f>
        <v>50</v>
      </c>
      <c r="AH88" s="533" t="str">
        <f t="shared" ref="AH88" si="282">IF(AG88&lt;50,"Débil",IF(AG88&lt;=99,"Moderado",IF(AG88=100,"Fuerte",IF(AG88="","ERROR"))))</f>
        <v>Moderado</v>
      </c>
      <c r="AI88" s="535" t="s">
        <v>92</v>
      </c>
      <c r="AJ88" s="538">
        <f t="shared" ref="AJ88" si="283">IF(AH88="Débil",0,IF(AND(AH88="Moderado",AI88="Directamente"),1,IF(AND(AH88="Moderado",AI88="No disminuye"),0,IF(AND(AH88="Fuerte",AI88="Directamente"),2,IF(AND(AH88="Fuerte",AI88="No disminuye"),0)))))</f>
        <v>1</v>
      </c>
      <c r="AK88" s="538">
        <f>('4-VALORACIÓN DEL RIESGO'!H49-AJ88)</f>
        <v>3</v>
      </c>
      <c r="AL88" s="538" t="str">
        <f t="shared" ref="AL88" si="284">IF(AK88=5,"Casi Seguro",IF(AK88=4,"Probable",IF(AK88=3,"Posible",IF(AK88=2,"Improbable",IF(AK88=1,"Rara Vez",IF(AK88=0,"Rara Vez",IF(AK88&lt;0,"Rara Vez")))))))</f>
        <v>Posible</v>
      </c>
      <c r="AM88" s="535" t="s">
        <v>94</v>
      </c>
      <c r="AN88" s="542">
        <f t="shared" ref="AN88" si="285">IF(AH88="Débil",0,IF(AND(AH88="Moderado",AM88="Directamente"),1,IF(AND(AH88="Moderado",AM88="Indirectamente"),0,IF(AND(AH88="Moderado",AM88="No disminuye"),0,IF(AND(AH88="Fuerte",AM88="Directamente"),2,IF(AND(AH88="Fuerte",AM88="Indirectamente"),1,IF(AND(AH88="Fuerte",AM88="No disminuye"),0)))))))</f>
        <v>0</v>
      </c>
      <c r="AO88" s="542">
        <f>('4-VALORACIÓN DEL RIESGO'!AD49-AN88)</f>
        <v>5</v>
      </c>
      <c r="AP88" s="539" t="str">
        <f t="shared" ref="AP88" si="286">IF(AO88=5,"Catastrófico",IF(AO88=4,"Mayor",IF(AO88=3,"Moderado",IF(AO88=2,"Moderado",IF(AO88=1,"Moderado")))))</f>
        <v>Catastrófico</v>
      </c>
      <c r="AQ88" s="536" t="str">
        <f t="shared" ref="AQ88" si="287">IF(OR(AND(AP88="Moderado",AL88="Rara Vez"),AND(AP88="Moderado",AL88="Improbable")),"Moderado",IF(OR(AND(AP88="Mayor",AL88="Improbable"),AND(AP88="Mayor",AL88="Rara Vez"),AND(AP88="Moderado",AL88="Probable"),AND(AP88="Moderado",AL88="Posible")),"Alto",IF(OR(AND(AP88="Moderado",AL88="Casi Seguro"),AND(AP88="Mayor",AL88="Posible"),AND(AP88="Mayor",AL88="Probable"),AND(AP88="Mayor",AL88="Casi Seguro")),"Extremo",IF(AP88="Catastrófico","Extremo"))))</f>
        <v>Extremo</v>
      </c>
      <c r="AR88" s="536"/>
      <c r="AS88" s="537" t="s">
        <v>411</v>
      </c>
    </row>
    <row r="89" spans="2:45" ht="30.75" thickBot="1" x14ac:dyDescent="0.3">
      <c r="B89" s="620"/>
      <c r="C89" s="438"/>
      <c r="D89" s="557"/>
      <c r="E89" s="557"/>
      <c r="F89" s="176"/>
      <c r="G89" s="176"/>
      <c r="H89" s="176"/>
      <c r="I89" s="176"/>
      <c r="J89" s="176"/>
      <c r="K89" s="176"/>
      <c r="L89" s="176"/>
      <c r="M89" s="196"/>
      <c r="N89" s="168" t="b">
        <f t="shared" si="235"/>
        <v>0</v>
      </c>
      <c r="O89" s="158"/>
      <c r="P89" s="168" t="b">
        <f t="shared" si="236"/>
        <v>0</v>
      </c>
      <c r="Q89" s="158"/>
      <c r="R89" s="168" t="b">
        <f t="shared" si="237"/>
        <v>0</v>
      </c>
      <c r="S89" s="158"/>
      <c r="T89" s="168" t="b">
        <f t="shared" si="238"/>
        <v>0</v>
      </c>
      <c r="U89" s="158"/>
      <c r="V89" s="168" t="b">
        <f t="shared" si="239"/>
        <v>0</v>
      </c>
      <c r="W89" s="158"/>
      <c r="X89" s="168" t="b">
        <f t="shared" si="240"/>
        <v>0</v>
      </c>
      <c r="Y89" s="158"/>
      <c r="Z89" s="168" t="b">
        <f t="shared" si="241"/>
        <v>0</v>
      </c>
      <c r="AA89" s="119">
        <f t="shared" si="242"/>
        <v>0</v>
      </c>
      <c r="AB89" s="120" t="str">
        <f t="shared" si="243"/>
        <v>Débil</v>
      </c>
      <c r="AC89" s="197"/>
      <c r="AD89" s="167" t="str">
        <f t="shared" si="244"/>
        <v>Débil</v>
      </c>
      <c r="AE89" s="121" t="str">
        <f t="shared" si="245"/>
        <v>0</v>
      </c>
      <c r="AF89" s="551"/>
      <c r="AG89" s="556"/>
      <c r="AH89" s="534"/>
      <c r="AI89" s="535"/>
      <c r="AJ89" s="538"/>
      <c r="AK89" s="538"/>
      <c r="AL89" s="538"/>
      <c r="AM89" s="535"/>
      <c r="AN89" s="543"/>
      <c r="AO89" s="543"/>
      <c r="AP89" s="539"/>
      <c r="AQ89" s="536"/>
      <c r="AR89" s="536"/>
      <c r="AS89" s="537"/>
    </row>
    <row r="90" spans="2:45" ht="54" x14ac:dyDescent="0.25">
      <c r="B90" s="424" t="str">
        <f>'3-IDENTIFICACIÓN DEL RIESGO'!B90</f>
        <v>Administración de Tierras.</v>
      </c>
      <c r="C90" s="425" t="str">
        <f>'3-IDENTIFICACIÓN DEL RIESGO'!E90</f>
        <v>1. Dirección de Acceso a Tierras.
2. Subdirección de Administración de Tierras de la Nación.
3. Dirección de Asuntos Étnicos.
4. Subdirección de Asuntos Étnicos.
5. UGT's.</v>
      </c>
      <c r="D90" s="557" t="str">
        <f>'3-IDENTIFICACIÓN DEL RIESGO'!G90</f>
        <v>Solicitud o aceptación de dádivas por agilizar trámites o proferir decisiones administrativas relacionadas con solicitudes de limitación a la propiedad para beneficio de un particular y/o tercero</v>
      </c>
      <c r="E90" s="557"/>
      <c r="F90" s="200" t="s">
        <v>722</v>
      </c>
      <c r="G90" s="200" t="s">
        <v>554</v>
      </c>
      <c r="H90" s="200" t="s">
        <v>723</v>
      </c>
      <c r="I90" s="200" t="s">
        <v>724</v>
      </c>
      <c r="J90" s="200" t="s">
        <v>725</v>
      </c>
      <c r="K90" s="200" t="s">
        <v>726</v>
      </c>
      <c r="L90" s="200" t="s">
        <v>727</v>
      </c>
      <c r="M90" s="196" t="s">
        <v>185</v>
      </c>
      <c r="N90" s="168">
        <f t="shared" si="235"/>
        <v>15</v>
      </c>
      <c r="O90" s="158" t="s">
        <v>186</v>
      </c>
      <c r="P90" s="168">
        <f t="shared" si="236"/>
        <v>15</v>
      </c>
      <c r="Q90" s="158" t="s">
        <v>187</v>
      </c>
      <c r="R90" s="168">
        <f t="shared" si="237"/>
        <v>15</v>
      </c>
      <c r="S90" s="158" t="s">
        <v>61</v>
      </c>
      <c r="T90" s="168">
        <f t="shared" si="238"/>
        <v>15</v>
      </c>
      <c r="U90" s="158" t="s">
        <v>188</v>
      </c>
      <c r="V90" s="168">
        <f t="shared" si="239"/>
        <v>15</v>
      </c>
      <c r="W90" s="158" t="s">
        <v>189</v>
      </c>
      <c r="X90" s="168">
        <f t="shared" si="240"/>
        <v>15</v>
      </c>
      <c r="Y90" s="158" t="s">
        <v>190</v>
      </c>
      <c r="Z90" s="168">
        <f t="shared" si="241"/>
        <v>10</v>
      </c>
      <c r="AA90" s="119">
        <f t="shared" si="242"/>
        <v>100</v>
      </c>
      <c r="AB90" s="120" t="str">
        <f t="shared" si="243"/>
        <v>Fuerte</v>
      </c>
      <c r="AC90" s="197" t="s">
        <v>64</v>
      </c>
      <c r="AD90" s="167" t="str">
        <f t="shared" si="244"/>
        <v>Fuerte</v>
      </c>
      <c r="AE90" s="121" t="str">
        <f t="shared" si="245"/>
        <v>100</v>
      </c>
      <c r="AF90" s="550">
        <v>2</v>
      </c>
      <c r="AG90" s="555">
        <f t="shared" ref="AG90" si="288">(AE90+AE91)/AF90</f>
        <v>100</v>
      </c>
      <c r="AH90" s="533" t="str">
        <f t="shared" ref="AH90" si="289">IF(AG90&lt;50,"Débil",IF(AG90&lt;=99,"Moderado",IF(AG90=100,"Fuerte",IF(AG90="","ERROR"))))</f>
        <v>Fuerte</v>
      </c>
      <c r="AI90" s="535" t="s">
        <v>92</v>
      </c>
      <c r="AJ90" s="538">
        <f t="shared" ref="AJ90" si="290">IF(AH90="Débil",0,IF(AND(AH90="Moderado",AI90="Directamente"),1,IF(AND(AH90="Moderado",AI90="No disminuye"),0,IF(AND(AH90="Fuerte",AI90="Directamente"),2,IF(AND(AH90="Fuerte",AI90="No disminuye"),0)))))</f>
        <v>2</v>
      </c>
      <c r="AK90" s="538">
        <f>('4-VALORACIÓN DEL RIESGO'!H50-AJ90)</f>
        <v>2</v>
      </c>
      <c r="AL90" s="538" t="str">
        <f t="shared" ref="AL90" si="291">IF(AK90=5,"Casi Seguro",IF(AK90=4,"Probable",IF(AK90=3,"Posible",IF(AK90=2,"Improbable",IF(AK90=1,"Rara Vez",IF(AK90=0,"Rara Vez",IF(AK90&lt;0,"Rara Vez")))))))</f>
        <v>Improbable</v>
      </c>
      <c r="AM90" s="535" t="s">
        <v>92</v>
      </c>
      <c r="AN90" s="542">
        <f t="shared" ref="AN90" si="292">IF(AH90="Débil",0,IF(AND(AH90="Moderado",AM90="Directamente"),1,IF(AND(AH90="Moderado",AM90="Indirectamente"),0,IF(AND(AH90="Moderado",AM90="No disminuye"),0,IF(AND(AH90="Fuerte",AM90="Directamente"),2,IF(AND(AH90="Fuerte",AM90="Indirectamente"),1,IF(AND(AH90="Fuerte",AM90="No disminuye"),0)))))))</f>
        <v>2</v>
      </c>
      <c r="AO90" s="542">
        <f>('4-VALORACIÓN DEL RIESGO'!AD50-AN90)</f>
        <v>3</v>
      </c>
      <c r="AP90" s="539" t="str">
        <f t="shared" ref="AP90" si="293">IF(AO90=5,"Catastrófico",IF(AO90=4,"Mayor",IF(AO90=3,"Moderado",IF(AO90=2,"Moderado",IF(AO90=1,"Moderado")))))</f>
        <v>Moderado</v>
      </c>
      <c r="AQ90" s="536" t="str">
        <f t="shared" ref="AQ90" si="294">IF(OR(AND(AP90="Moderado",AL90="Rara Vez"),AND(AP90="Moderado",AL90="Improbable")),"Moderado",IF(OR(AND(AP90="Mayor",AL90="Improbable"),AND(AP90="Mayor",AL90="Rara Vez"),AND(AP90="Moderado",AL90="Probable"),AND(AP90="Moderado",AL90="Posible")),"Alto",IF(OR(AND(AP90="Moderado",AL90="Casi Seguro"),AND(AP90="Mayor",AL90="Posible"),AND(AP90="Mayor",AL90="Probable"),AND(AP90="Mayor",AL90="Casi Seguro")),"Extremo",IF(AP90="Catastrófico","Extremo"))))</f>
        <v>Moderado</v>
      </c>
      <c r="AR90" s="536"/>
      <c r="AS90" s="537" t="s">
        <v>411</v>
      </c>
    </row>
    <row r="91" spans="2:45" ht="41.25" thickBot="1" x14ac:dyDescent="0.3">
      <c r="B91" s="424"/>
      <c r="C91" s="425"/>
      <c r="D91" s="557"/>
      <c r="E91" s="557"/>
      <c r="F91" s="200" t="s">
        <v>722</v>
      </c>
      <c r="G91" s="200" t="s">
        <v>462</v>
      </c>
      <c r="H91" s="200" t="s">
        <v>728</v>
      </c>
      <c r="I91" s="200" t="s">
        <v>729</v>
      </c>
      <c r="J91" s="200" t="s">
        <v>730</v>
      </c>
      <c r="K91" s="200" t="s">
        <v>731</v>
      </c>
      <c r="L91" s="200" t="s">
        <v>732</v>
      </c>
      <c r="M91" s="196" t="s">
        <v>185</v>
      </c>
      <c r="N91" s="168">
        <f t="shared" si="235"/>
        <v>15</v>
      </c>
      <c r="O91" s="158" t="s">
        <v>186</v>
      </c>
      <c r="P91" s="168">
        <f t="shared" si="236"/>
        <v>15</v>
      </c>
      <c r="Q91" s="158" t="s">
        <v>187</v>
      </c>
      <c r="R91" s="168">
        <f t="shared" si="237"/>
        <v>15</v>
      </c>
      <c r="S91" s="158" t="s">
        <v>61</v>
      </c>
      <c r="T91" s="168">
        <f t="shared" si="238"/>
        <v>15</v>
      </c>
      <c r="U91" s="158" t="s">
        <v>188</v>
      </c>
      <c r="V91" s="168">
        <f t="shared" si="239"/>
        <v>15</v>
      </c>
      <c r="W91" s="158" t="s">
        <v>189</v>
      </c>
      <c r="X91" s="168">
        <f t="shared" si="240"/>
        <v>15</v>
      </c>
      <c r="Y91" s="158" t="s">
        <v>190</v>
      </c>
      <c r="Z91" s="168">
        <f t="shared" si="241"/>
        <v>10</v>
      </c>
      <c r="AA91" s="119">
        <f t="shared" si="242"/>
        <v>100</v>
      </c>
      <c r="AB91" s="120" t="str">
        <f t="shared" si="243"/>
        <v>Fuerte</v>
      </c>
      <c r="AC91" s="197" t="s">
        <v>64</v>
      </c>
      <c r="AD91" s="167" t="str">
        <f t="shared" si="244"/>
        <v>Fuerte</v>
      </c>
      <c r="AE91" s="121" t="str">
        <f t="shared" si="245"/>
        <v>100</v>
      </c>
      <c r="AF91" s="551"/>
      <c r="AG91" s="556"/>
      <c r="AH91" s="534"/>
      <c r="AI91" s="535"/>
      <c r="AJ91" s="538"/>
      <c r="AK91" s="538"/>
      <c r="AL91" s="538"/>
      <c r="AM91" s="535"/>
      <c r="AN91" s="543"/>
      <c r="AO91" s="543"/>
      <c r="AP91" s="539"/>
      <c r="AQ91" s="536"/>
      <c r="AR91" s="536"/>
      <c r="AS91" s="537"/>
    </row>
    <row r="92" spans="2:45" ht="54" x14ac:dyDescent="0.25">
      <c r="B92" s="424"/>
      <c r="C92" s="425"/>
      <c r="D92" s="557" t="str">
        <f>'3-IDENTIFICACIÓN DEL RIESGO'!G92</f>
        <v>Uso de la  información sobre adjudicación  de baldíos a Entidades de Derecho Público para beneficio particular o de terceros</v>
      </c>
      <c r="E92" s="557"/>
      <c r="F92" s="200" t="s">
        <v>722</v>
      </c>
      <c r="G92" s="200" t="s">
        <v>462</v>
      </c>
      <c r="H92" s="200" t="s">
        <v>733</v>
      </c>
      <c r="I92" s="200" t="s">
        <v>734</v>
      </c>
      <c r="J92" s="200" t="s">
        <v>735</v>
      </c>
      <c r="K92" s="200" t="s">
        <v>1114</v>
      </c>
      <c r="L92" s="200" t="s">
        <v>736</v>
      </c>
      <c r="M92" s="196" t="s">
        <v>185</v>
      </c>
      <c r="N92" s="168">
        <f t="shared" si="235"/>
        <v>15</v>
      </c>
      <c r="O92" s="158" t="s">
        <v>186</v>
      </c>
      <c r="P92" s="168">
        <f t="shared" si="236"/>
        <v>15</v>
      </c>
      <c r="Q92" s="158" t="s">
        <v>187</v>
      </c>
      <c r="R92" s="168">
        <f t="shared" si="237"/>
        <v>15</v>
      </c>
      <c r="S92" s="158" t="s">
        <v>61</v>
      </c>
      <c r="T92" s="168">
        <f t="shared" si="238"/>
        <v>15</v>
      </c>
      <c r="U92" s="158" t="s">
        <v>188</v>
      </c>
      <c r="V92" s="168">
        <f t="shared" si="239"/>
        <v>15</v>
      </c>
      <c r="W92" s="158" t="s">
        <v>189</v>
      </c>
      <c r="X92" s="168">
        <f t="shared" si="240"/>
        <v>15</v>
      </c>
      <c r="Y92" s="158" t="s">
        <v>190</v>
      </c>
      <c r="Z92" s="168">
        <f t="shared" si="241"/>
        <v>10</v>
      </c>
      <c r="AA92" s="119">
        <f t="shared" si="242"/>
        <v>100</v>
      </c>
      <c r="AB92" s="120" t="str">
        <f t="shared" si="243"/>
        <v>Fuerte</v>
      </c>
      <c r="AC92" s="197" t="s">
        <v>64</v>
      </c>
      <c r="AD92" s="167" t="str">
        <f t="shared" si="244"/>
        <v>Fuerte</v>
      </c>
      <c r="AE92" s="121" t="str">
        <f t="shared" si="245"/>
        <v>100</v>
      </c>
      <c r="AF92" s="550">
        <v>2</v>
      </c>
      <c r="AG92" s="555">
        <f t="shared" ref="AG92" si="295">(AE92+AE93)/AF92</f>
        <v>100</v>
      </c>
      <c r="AH92" s="533" t="str">
        <f t="shared" ref="AH92" si="296">IF(AG92&lt;50,"Débil",IF(AG92&lt;=99,"Moderado",IF(AG92=100,"Fuerte",IF(AG92="","ERROR"))))</f>
        <v>Fuerte</v>
      </c>
      <c r="AI92" s="535" t="s">
        <v>92</v>
      </c>
      <c r="AJ92" s="538">
        <f t="shared" ref="AJ92" si="297">IF(AH92="Débil",0,IF(AND(AH92="Moderado",AI92="Directamente"),1,IF(AND(AH92="Moderado",AI92="No disminuye"),0,IF(AND(AH92="Fuerte",AI92="Directamente"),2,IF(AND(AH92="Fuerte",AI92="No disminuye"),0)))))</f>
        <v>2</v>
      </c>
      <c r="AK92" s="538">
        <f>('4-VALORACIÓN DEL RIESGO'!H51-AJ92)</f>
        <v>1</v>
      </c>
      <c r="AL92" s="538" t="str">
        <f t="shared" ref="AL92" si="298">IF(AK92=5,"Casi Seguro",IF(AK92=4,"Probable",IF(AK92=3,"Posible",IF(AK92=2,"Improbable",IF(AK92=1,"Rara Vez",IF(AK92=0,"Rara Vez",IF(AK92&lt;0,"Rara Vez")))))))</f>
        <v>Rara Vez</v>
      </c>
      <c r="AM92" s="535" t="s">
        <v>92</v>
      </c>
      <c r="AN92" s="542">
        <f t="shared" ref="AN92" si="299">IF(AH92="Débil",0,IF(AND(AH92="Moderado",AM92="Directamente"),1,IF(AND(AH92="Moderado",AM92="Indirectamente"),0,IF(AND(AH92="Moderado",AM92="No disminuye"),0,IF(AND(AH92="Fuerte",AM92="Directamente"),2,IF(AND(AH92="Fuerte",AM92="Indirectamente"),1,IF(AND(AH92="Fuerte",AM92="No disminuye"),0)))))))</f>
        <v>2</v>
      </c>
      <c r="AO92" s="542">
        <f>('4-VALORACIÓN DEL RIESGO'!AD51-AN92)</f>
        <v>3</v>
      </c>
      <c r="AP92" s="539" t="str">
        <f t="shared" ref="AP92" si="300">IF(AO92=5,"Catastrófico",IF(AO92=4,"Mayor",IF(AO92=3,"Moderado",IF(AO92=2,"Moderado",IF(AO92=1,"Moderado")))))</f>
        <v>Moderado</v>
      </c>
      <c r="AQ92" s="536" t="str">
        <f t="shared" ref="AQ92" si="301">IF(OR(AND(AP92="Moderado",AL92="Rara Vez"),AND(AP92="Moderado",AL92="Improbable")),"Moderado",IF(OR(AND(AP92="Mayor",AL92="Improbable"),AND(AP92="Mayor",AL92="Rara Vez"),AND(AP92="Moderado",AL92="Probable"),AND(AP92="Moderado",AL92="Posible")),"Alto",IF(OR(AND(AP92="Moderado",AL92="Casi Seguro"),AND(AP92="Mayor",AL92="Posible"),AND(AP92="Mayor",AL92="Probable"),AND(AP92="Mayor",AL92="Casi Seguro")),"Extremo",IF(AP92="Catastrófico","Extremo"))))</f>
        <v>Moderado</v>
      </c>
      <c r="AR92" s="536"/>
      <c r="AS92" s="537" t="s">
        <v>411</v>
      </c>
    </row>
    <row r="93" spans="2:45" ht="30.75" thickBot="1" x14ac:dyDescent="0.3">
      <c r="B93" s="424"/>
      <c r="C93" s="425"/>
      <c r="D93" s="557"/>
      <c r="E93" s="557"/>
      <c r="F93" s="200" t="s">
        <v>722</v>
      </c>
      <c r="G93" s="200" t="s">
        <v>462</v>
      </c>
      <c r="H93" s="200" t="s">
        <v>737</v>
      </c>
      <c r="I93" s="200" t="s">
        <v>738</v>
      </c>
      <c r="J93" s="200" t="s">
        <v>739</v>
      </c>
      <c r="K93" s="200" t="s">
        <v>740</v>
      </c>
      <c r="L93" s="200" t="s">
        <v>741</v>
      </c>
      <c r="M93" s="196" t="s">
        <v>185</v>
      </c>
      <c r="N93" s="168">
        <f t="shared" si="235"/>
        <v>15</v>
      </c>
      <c r="O93" s="158" t="s">
        <v>186</v>
      </c>
      <c r="P93" s="168">
        <f t="shared" si="236"/>
        <v>15</v>
      </c>
      <c r="Q93" s="158" t="s">
        <v>187</v>
      </c>
      <c r="R93" s="168">
        <f t="shared" si="237"/>
        <v>15</v>
      </c>
      <c r="S93" s="158" t="s">
        <v>61</v>
      </c>
      <c r="T93" s="168">
        <f t="shared" si="238"/>
        <v>15</v>
      </c>
      <c r="U93" s="158" t="s">
        <v>188</v>
      </c>
      <c r="V93" s="168">
        <f t="shared" si="239"/>
        <v>15</v>
      </c>
      <c r="W93" s="158" t="s">
        <v>189</v>
      </c>
      <c r="X93" s="168">
        <f t="shared" si="240"/>
        <v>15</v>
      </c>
      <c r="Y93" s="158" t="s">
        <v>190</v>
      </c>
      <c r="Z93" s="168">
        <f t="shared" si="241"/>
        <v>10</v>
      </c>
      <c r="AA93" s="119">
        <f t="shared" si="242"/>
        <v>100</v>
      </c>
      <c r="AB93" s="120" t="str">
        <f t="shared" si="243"/>
        <v>Fuerte</v>
      </c>
      <c r="AC93" s="197" t="s">
        <v>64</v>
      </c>
      <c r="AD93" s="167" t="str">
        <f t="shared" si="244"/>
        <v>Fuerte</v>
      </c>
      <c r="AE93" s="121" t="str">
        <f t="shared" si="245"/>
        <v>100</v>
      </c>
      <c r="AF93" s="551"/>
      <c r="AG93" s="556"/>
      <c r="AH93" s="534"/>
      <c r="AI93" s="535"/>
      <c r="AJ93" s="538"/>
      <c r="AK93" s="538"/>
      <c r="AL93" s="538"/>
      <c r="AM93" s="535"/>
      <c r="AN93" s="543"/>
      <c r="AO93" s="543"/>
      <c r="AP93" s="539"/>
      <c r="AQ93" s="536"/>
      <c r="AR93" s="536"/>
      <c r="AS93" s="537"/>
    </row>
    <row r="94" spans="2:45" ht="77.25" customHeight="1" x14ac:dyDescent="0.25">
      <c r="B94" s="424"/>
      <c r="C94" s="425"/>
      <c r="D94" s="557" t="str">
        <f>'3-IDENTIFICACIÓN DEL RIESGO'!G94</f>
        <v>Ofrecer en la UGT promesa de éxito en la realización o priorización de un trámite a cambio de un beneficio personal</v>
      </c>
      <c r="E94" s="557"/>
      <c r="F94" s="176" t="s">
        <v>840</v>
      </c>
      <c r="G94" s="176" t="s">
        <v>841</v>
      </c>
      <c r="H94" s="176" t="s">
        <v>844</v>
      </c>
      <c r="I94" s="176" t="s">
        <v>845</v>
      </c>
      <c r="J94" s="176" t="s">
        <v>846</v>
      </c>
      <c r="K94" s="176" t="s">
        <v>847</v>
      </c>
      <c r="L94" s="176" t="s">
        <v>848</v>
      </c>
      <c r="M94" s="196" t="s">
        <v>185</v>
      </c>
      <c r="N94" s="168">
        <f t="shared" si="235"/>
        <v>15</v>
      </c>
      <c r="O94" s="158" t="s">
        <v>850</v>
      </c>
      <c r="P94" s="168">
        <f t="shared" si="236"/>
        <v>15</v>
      </c>
      <c r="Q94" s="158" t="s">
        <v>851</v>
      </c>
      <c r="R94" s="168">
        <f t="shared" si="237"/>
        <v>15</v>
      </c>
      <c r="S94" s="158" t="s">
        <v>852</v>
      </c>
      <c r="T94" s="168">
        <f t="shared" si="238"/>
        <v>15</v>
      </c>
      <c r="U94" s="158" t="s">
        <v>853</v>
      </c>
      <c r="V94" s="168">
        <f t="shared" si="239"/>
        <v>15</v>
      </c>
      <c r="W94" s="158" t="s">
        <v>854</v>
      </c>
      <c r="X94" s="168">
        <f t="shared" si="240"/>
        <v>15</v>
      </c>
      <c r="Y94" s="158" t="s">
        <v>855</v>
      </c>
      <c r="Z94" s="168">
        <f t="shared" si="241"/>
        <v>10</v>
      </c>
      <c r="AA94" s="119">
        <f t="shared" si="242"/>
        <v>100</v>
      </c>
      <c r="AB94" s="120" t="str">
        <f t="shared" si="243"/>
        <v>Fuerte</v>
      </c>
      <c r="AC94" s="197" t="s">
        <v>58</v>
      </c>
      <c r="AD94" s="167" t="str">
        <f t="shared" si="244"/>
        <v>Moderado</v>
      </c>
      <c r="AE94" s="121" t="str">
        <f t="shared" si="245"/>
        <v>50</v>
      </c>
      <c r="AF94" s="550">
        <v>1</v>
      </c>
      <c r="AG94" s="555">
        <f t="shared" ref="AG94" si="302">(AE94+AE95)/AF94</f>
        <v>50</v>
      </c>
      <c r="AH94" s="533" t="str">
        <f t="shared" ref="AH94" si="303">IF(AG94&lt;50,"Débil",IF(AG94&lt;=99,"Moderado",IF(AG94=100,"Fuerte",IF(AG94="","ERROR"))))</f>
        <v>Moderado</v>
      </c>
      <c r="AI94" s="535" t="s">
        <v>92</v>
      </c>
      <c r="AJ94" s="538">
        <f t="shared" ref="AJ94" si="304">IF(AH94="Débil",0,IF(AND(AH94="Moderado",AI94="Directamente"),1,IF(AND(AH94="Moderado",AI94="No disminuye"),0,IF(AND(AH94="Fuerte",AI94="Directamente"),2,IF(AND(AH94="Fuerte",AI94="No disminuye"),0)))))</f>
        <v>1</v>
      </c>
      <c r="AK94" s="538">
        <f>('4-VALORACIÓN DEL RIESGO'!H52-AJ94)</f>
        <v>3</v>
      </c>
      <c r="AL94" s="538" t="str">
        <f t="shared" ref="AL94" si="305">IF(AK94=5,"Casi Seguro",IF(AK94=4,"Probable",IF(AK94=3,"Posible",IF(AK94=2,"Improbable",IF(AK94=1,"Rara Vez",IF(AK94=0,"Rara Vez",IF(AK94&lt;0,"Rara Vez")))))))</f>
        <v>Posible</v>
      </c>
      <c r="AM94" s="535" t="s">
        <v>94</v>
      </c>
      <c r="AN94" s="542">
        <f t="shared" ref="AN94" si="306">IF(AH94="Débil",0,IF(AND(AH94="Moderado",AM94="Directamente"),1,IF(AND(AH94="Moderado",AM94="Indirectamente"),0,IF(AND(AH94="Moderado",AM94="No disminuye"),0,IF(AND(AH94="Fuerte",AM94="Directamente"),2,IF(AND(AH94="Fuerte",AM94="Indirectamente"),1,IF(AND(AH94="Fuerte",AM94="No disminuye"),0)))))))</f>
        <v>0</v>
      </c>
      <c r="AO94" s="542">
        <f>('4-VALORACIÓN DEL RIESGO'!AD52-AN94)</f>
        <v>5</v>
      </c>
      <c r="AP94" s="539" t="str">
        <f t="shared" ref="AP94" si="307">IF(AO94=5,"Catastrófico",IF(AO94=4,"Mayor",IF(AO94=3,"Moderado",IF(AO94=2,"Moderado",IF(AO94=1,"Moderado")))))</f>
        <v>Catastrófico</v>
      </c>
      <c r="AQ94" s="536" t="str">
        <f t="shared" ref="AQ94" si="308">IF(OR(AND(AP94="Moderado",AL94="Rara Vez"),AND(AP94="Moderado",AL94="Improbable")),"Moderado",IF(OR(AND(AP94="Mayor",AL94="Improbable"),AND(AP94="Mayor",AL94="Rara Vez"),AND(AP94="Moderado",AL94="Probable"),AND(AP94="Moderado",AL94="Posible")),"Alto",IF(OR(AND(AP94="Moderado",AL94="Casi Seguro"),AND(AP94="Mayor",AL94="Posible"),AND(AP94="Mayor",AL94="Probable"),AND(AP94="Mayor",AL94="Casi Seguro")),"Extremo",IF(AP94="Catastrófico","Extremo"))))</f>
        <v>Extremo</v>
      </c>
      <c r="AR94" s="536"/>
      <c r="AS94" s="537" t="s">
        <v>411</v>
      </c>
    </row>
    <row r="95" spans="2:45" ht="30.75" thickBot="1" x14ac:dyDescent="0.3">
      <c r="B95" s="424"/>
      <c r="C95" s="425"/>
      <c r="D95" s="557"/>
      <c r="E95" s="557"/>
      <c r="F95" s="176"/>
      <c r="G95" s="176"/>
      <c r="H95" s="176"/>
      <c r="I95" s="176"/>
      <c r="J95" s="176"/>
      <c r="K95" s="176"/>
      <c r="L95" s="176"/>
      <c r="M95" s="196"/>
      <c r="N95" s="168" t="b">
        <f t="shared" si="235"/>
        <v>0</v>
      </c>
      <c r="O95" s="158"/>
      <c r="P95" s="168" t="b">
        <f t="shared" si="236"/>
        <v>0</v>
      </c>
      <c r="Q95" s="158"/>
      <c r="R95" s="168" t="b">
        <f t="shared" si="237"/>
        <v>0</v>
      </c>
      <c r="S95" s="158"/>
      <c r="T95" s="168" t="b">
        <f t="shared" si="238"/>
        <v>0</v>
      </c>
      <c r="U95" s="158"/>
      <c r="V95" s="168" t="b">
        <f t="shared" si="239"/>
        <v>0</v>
      </c>
      <c r="W95" s="158"/>
      <c r="X95" s="168" t="b">
        <f t="shared" si="240"/>
        <v>0</v>
      </c>
      <c r="Y95" s="158"/>
      <c r="Z95" s="168" t="b">
        <f t="shared" si="241"/>
        <v>0</v>
      </c>
      <c r="AA95" s="119">
        <f t="shared" si="242"/>
        <v>0</v>
      </c>
      <c r="AB95" s="120" t="str">
        <f t="shared" si="243"/>
        <v>Débil</v>
      </c>
      <c r="AC95" s="197"/>
      <c r="AD95" s="167" t="str">
        <f t="shared" si="244"/>
        <v>Débil</v>
      </c>
      <c r="AE95" s="121" t="str">
        <f t="shared" si="245"/>
        <v>0</v>
      </c>
      <c r="AF95" s="551"/>
      <c r="AG95" s="556"/>
      <c r="AH95" s="534"/>
      <c r="AI95" s="535"/>
      <c r="AJ95" s="538"/>
      <c r="AK95" s="538"/>
      <c r="AL95" s="538"/>
      <c r="AM95" s="535"/>
      <c r="AN95" s="543"/>
      <c r="AO95" s="543"/>
      <c r="AP95" s="539"/>
      <c r="AQ95" s="536"/>
      <c r="AR95" s="536"/>
      <c r="AS95" s="537"/>
    </row>
    <row r="96" spans="2:45" ht="30" x14ac:dyDescent="0.25">
      <c r="B96" s="424"/>
      <c r="C96" s="425"/>
      <c r="D96" s="557" t="str">
        <f>'3-IDENTIFICACIÓN DEL RIESGO'!G96</f>
        <v>Riesgo 4</v>
      </c>
      <c r="E96" s="557"/>
      <c r="F96" s="176"/>
      <c r="G96" s="176"/>
      <c r="H96" s="176"/>
      <c r="I96" s="176"/>
      <c r="J96" s="176"/>
      <c r="K96" s="176"/>
      <c r="L96" s="176"/>
      <c r="M96" s="196"/>
      <c r="N96" s="168" t="b">
        <f t="shared" si="235"/>
        <v>0</v>
      </c>
      <c r="O96" s="158"/>
      <c r="P96" s="168" t="b">
        <f t="shared" si="236"/>
        <v>0</v>
      </c>
      <c r="Q96" s="158"/>
      <c r="R96" s="168" t="b">
        <f t="shared" si="237"/>
        <v>0</v>
      </c>
      <c r="S96" s="158"/>
      <c r="T96" s="168" t="b">
        <f t="shared" si="238"/>
        <v>0</v>
      </c>
      <c r="U96" s="158"/>
      <c r="V96" s="168" t="b">
        <f t="shared" si="239"/>
        <v>0</v>
      </c>
      <c r="W96" s="158"/>
      <c r="X96" s="168" t="b">
        <f t="shared" si="240"/>
        <v>0</v>
      </c>
      <c r="Y96" s="158"/>
      <c r="Z96" s="168" t="b">
        <f t="shared" si="241"/>
        <v>0</v>
      </c>
      <c r="AA96" s="119">
        <f t="shared" si="242"/>
        <v>0</v>
      </c>
      <c r="AB96" s="120" t="str">
        <f t="shared" si="243"/>
        <v>Débil</v>
      </c>
      <c r="AC96" s="197"/>
      <c r="AD96" s="167" t="str">
        <f t="shared" si="244"/>
        <v>Débil</v>
      </c>
      <c r="AE96" s="121" t="str">
        <f t="shared" si="245"/>
        <v>0</v>
      </c>
      <c r="AF96" s="550"/>
      <c r="AG96" s="555" t="e">
        <f t="shared" ref="AG96" si="309">(AE96+AE97)/AF96</f>
        <v>#DIV/0!</v>
      </c>
      <c r="AH96" s="533" t="e">
        <f t="shared" ref="AH96" si="310">IF(AG96&lt;50,"Débil",IF(AG96&lt;=99,"Moderado",IF(AG96=100,"Fuerte",IF(AG96="","ERROR"))))</f>
        <v>#DIV/0!</v>
      </c>
      <c r="AI96" s="535"/>
      <c r="AJ96" s="538" t="e">
        <f t="shared" ref="AJ96" si="311">IF(AH96="Débil",0,IF(AND(AH96="Moderado",AI96="Directamente"),1,IF(AND(AH96="Moderado",AI96="No disminuye"),0,IF(AND(AH96="Fuerte",AI96="Directamente"),2,IF(AND(AH96="Fuerte",AI96="No disminuye"),0)))))</f>
        <v>#DIV/0!</v>
      </c>
      <c r="AK96" s="538" t="e">
        <f>('4-VALORACIÓN DEL RIESGO'!H53-AJ96)</f>
        <v>#DIV/0!</v>
      </c>
      <c r="AL96" s="538" t="e">
        <f t="shared" ref="AL96" si="312">IF(AK96=5,"Casi Seguro",IF(AK96=4,"Probable",IF(AK96=3,"Posible",IF(AK96=2,"Improbable",IF(AK96=1,"Rara Vez",IF(AK96=0,"Rara Vez",IF(AK96&lt;0,"Rara Vez")))))))</f>
        <v>#DIV/0!</v>
      </c>
      <c r="AM96" s="535"/>
      <c r="AN96" s="542" t="e">
        <f t="shared" ref="AN96" si="313">IF(AH96="Débil",0,IF(AND(AH96="Moderado",AM96="Directamente"),1,IF(AND(AH96="Moderado",AM96="Indirectamente"),0,IF(AND(AH96="Moderado",AM96="No disminuye"),0,IF(AND(AH96="Fuerte",AM96="Directamente"),2,IF(AND(AH96="Fuerte",AM96="Indirectamente"),1,IF(AND(AH96="Fuerte",AM96="No disminuye"),0)))))))</f>
        <v>#DIV/0!</v>
      </c>
      <c r="AO96" s="542" t="e">
        <f>('4-VALORACIÓN DEL RIESGO'!AD53-AN96)</f>
        <v>#DIV/0!</v>
      </c>
      <c r="AP96" s="539" t="e">
        <f t="shared" ref="AP96" si="314">IF(AO96=5,"Catastrófico",IF(AO96=4,"Mayor",IF(AO96=3,"Moderado",IF(AO96=2,"Moderado",IF(AO96=1,"Moderado")))))</f>
        <v>#DIV/0!</v>
      </c>
      <c r="AQ96" s="536" t="e">
        <f t="shared" ref="AQ96" si="315">IF(OR(AND(AP96="Moderado",AL96="Rara Vez"),AND(AP96="Moderado",AL96="Improbable")),"Moderado",IF(OR(AND(AP96="Mayor",AL96="Improbable"),AND(AP96="Mayor",AL96="Rara Vez"),AND(AP96="Moderado",AL96="Probable"),AND(AP96="Moderado",AL96="Posible")),"Alto",IF(OR(AND(AP96="Moderado",AL96="Casi Seguro"),AND(AP96="Mayor",AL96="Posible"),AND(AP96="Mayor",AL96="Probable"),AND(AP96="Mayor",AL96="Casi Seguro")),"Extremo",IF(AP96="Catastrófico","Extremo"))))</f>
        <v>#DIV/0!</v>
      </c>
      <c r="AR96" s="536"/>
      <c r="AS96" s="537" t="s">
        <v>411</v>
      </c>
    </row>
    <row r="97" spans="2:45" ht="30.75" thickBot="1" x14ac:dyDescent="0.3">
      <c r="B97" s="424"/>
      <c r="C97" s="425"/>
      <c r="D97" s="557"/>
      <c r="E97" s="557"/>
      <c r="F97" s="176"/>
      <c r="G97" s="176"/>
      <c r="H97" s="176"/>
      <c r="I97" s="176"/>
      <c r="J97" s="176"/>
      <c r="K97" s="176"/>
      <c r="L97" s="176"/>
      <c r="M97" s="196"/>
      <c r="N97" s="168" t="b">
        <f t="shared" si="235"/>
        <v>0</v>
      </c>
      <c r="O97" s="158"/>
      <c r="P97" s="168" t="b">
        <f t="shared" si="236"/>
        <v>0</v>
      </c>
      <c r="Q97" s="158"/>
      <c r="R97" s="168" t="b">
        <f t="shared" si="237"/>
        <v>0</v>
      </c>
      <c r="S97" s="158"/>
      <c r="T97" s="168" t="b">
        <f t="shared" si="238"/>
        <v>0</v>
      </c>
      <c r="U97" s="158"/>
      <c r="V97" s="168" t="b">
        <f t="shared" si="239"/>
        <v>0</v>
      </c>
      <c r="W97" s="158"/>
      <c r="X97" s="168" t="b">
        <f t="shared" si="240"/>
        <v>0</v>
      </c>
      <c r="Y97" s="158"/>
      <c r="Z97" s="168" t="b">
        <f t="shared" si="241"/>
        <v>0</v>
      </c>
      <c r="AA97" s="119">
        <f t="shared" si="242"/>
        <v>0</v>
      </c>
      <c r="AB97" s="120" t="str">
        <f t="shared" si="243"/>
        <v>Débil</v>
      </c>
      <c r="AC97" s="197"/>
      <c r="AD97" s="167" t="str">
        <f t="shared" si="244"/>
        <v>Débil</v>
      </c>
      <c r="AE97" s="121" t="str">
        <f t="shared" si="245"/>
        <v>0</v>
      </c>
      <c r="AF97" s="551"/>
      <c r="AG97" s="556"/>
      <c r="AH97" s="534"/>
      <c r="AI97" s="535"/>
      <c r="AJ97" s="538"/>
      <c r="AK97" s="538"/>
      <c r="AL97" s="538"/>
      <c r="AM97" s="535"/>
      <c r="AN97" s="543"/>
      <c r="AO97" s="543"/>
      <c r="AP97" s="539"/>
      <c r="AQ97" s="536"/>
      <c r="AR97" s="536"/>
      <c r="AS97" s="537"/>
    </row>
    <row r="98" spans="2:45" ht="30" x14ac:dyDescent="0.25">
      <c r="B98" s="424"/>
      <c r="C98" s="425"/>
      <c r="D98" s="557" t="str">
        <f>'3-IDENTIFICACIÓN DEL RIESGO'!G98</f>
        <v>Riesgo 5</v>
      </c>
      <c r="E98" s="557"/>
      <c r="F98" s="176"/>
      <c r="G98" s="176"/>
      <c r="H98" s="176"/>
      <c r="I98" s="176"/>
      <c r="J98" s="176"/>
      <c r="K98" s="176"/>
      <c r="L98" s="176"/>
      <c r="M98" s="196"/>
      <c r="N98" s="168" t="b">
        <f t="shared" si="235"/>
        <v>0</v>
      </c>
      <c r="O98" s="158"/>
      <c r="P98" s="168" t="b">
        <f t="shared" si="236"/>
        <v>0</v>
      </c>
      <c r="Q98" s="158"/>
      <c r="R98" s="168" t="b">
        <f t="shared" si="237"/>
        <v>0</v>
      </c>
      <c r="S98" s="158"/>
      <c r="T98" s="168" t="b">
        <f t="shared" si="238"/>
        <v>0</v>
      </c>
      <c r="U98" s="158"/>
      <c r="V98" s="168" t="b">
        <f t="shared" si="239"/>
        <v>0</v>
      </c>
      <c r="W98" s="158"/>
      <c r="X98" s="168" t="b">
        <f t="shared" si="240"/>
        <v>0</v>
      </c>
      <c r="Y98" s="158"/>
      <c r="Z98" s="168" t="b">
        <f t="shared" si="241"/>
        <v>0</v>
      </c>
      <c r="AA98" s="119">
        <f t="shared" si="242"/>
        <v>0</v>
      </c>
      <c r="AB98" s="120" t="str">
        <f t="shared" si="243"/>
        <v>Débil</v>
      </c>
      <c r="AC98" s="197"/>
      <c r="AD98" s="167" t="str">
        <f t="shared" si="244"/>
        <v>Débil</v>
      </c>
      <c r="AE98" s="121" t="str">
        <f t="shared" si="245"/>
        <v>0</v>
      </c>
      <c r="AF98" s="550"/>
      <c r="AG98" s="555" t="e">
        <f t="shared" ref="AG98" si="316">(AE98+AE99)/AF98</f>
        <v>#DIV/0!</v>
      </c>
      <c r="AH98" s="533" t="e">
        <f t="shared" ref="AH98" si="317">IF(AG98&lt;50,"Débil",IF(AG98&lt;=99,"Moderado",IF(AG98=100,"Fuerte",IF(AG98="","ERROR"))))</f>
        <v>#DIV/0!</v>
      </c>
      <c r="AI98" s="535"/>
      <c r="AJ98" s="538" t="e">
        <f t="shared" ref="AJ98" si="318">IF(AH98="Débil",0,IF(AND(AH98="Moderado",AI98="Directamente"),1,IF(AND(AH98="Moderado",AI98="No disminuye"),0,IF(AND(AH98="Fuerte",AI98="Directamente"),2,IF(AND(AH98="Fuerte",AI98="No disminuye"),0)))))</f>
        <v>#DIV/0!</v>
      </c>
      <c r="AK98" s="538" t="e">
        <f>('4-VALORACIÓN DEL RIESGO'!H54-AJ98)</f>
        <v>#DIV/0!</v>
      </c>
      <c r="AL98" s="538" t="e">
        <f t="shared" ref="AL98" si="319">IF(AK98=5,"Casi Seguro",IF(AK98=4,"Probable",IF(AK98=3,"Posible",IF(AK98=2,"Improbable",IF(AK98=1,"Rara Vez",IF(AK98=0,"Rara Vez",IF(AK98&lt;0,"Rara Vez")))))))</f>
        <v>#DIV/0!</v>
      </c>
      <c r="AM98" s="535"/>
      <c r="AN98" s="542" t="e">
        <f t="shared" ref="AN98" si="320">IF(AH98="Débil",0,IF(AND(AH98="Moderado",AM98="Directamente"),1,IF(AND(AH98="Moderado",AM98="Indirectamente"),0,IF(AND(AH98="Moderado",AM98="No disminuye"),0,IF(AND(AH98="Fuerte",AM98="Directamente"),2,IF(AND(AH98="Fuerte",AM98="Indirectamente"),1,IF(AND(AH98="Fuerte",AM98="No disminuye"),0)))))))</f>
        <v>#DIV/0!</v>
      </c>
      <c r="AO98" s="542" t="e">
        <f>('4-VALORACIÓN DEL RIESGO'!AD54-AN98)</f>
        <v>#DIV/0!</v>
      </c>
      <c r="AP98" s="539" t="e">
        <f t="shared" ref="AP98" si="321">IF(AO98=5,"Catastrófico",IF(AO98=4,"Mayor",IF(AO98=3,"Moderado",IF(AO98=2,"Moderado",IF(AO98=1,"Moderado")))))</f>
        <v>#DIV/0!</v>
      </c>
      <c r="AQ98" s="536" t="e">
        <f t="shared" ref="AQ98" si="322">IF(OR(AND(AP98="Moderado",AL98="Rara Vez"),AND(AP98="Moderado",AL98="Improbable")),"Moderado",IF(OR(AND(AP98="Mayor",AL98="Improbable"),AND(AP98="Mayor",AL98="Rara Vez"),AND(AP98="Moderado",AL98="Probable"),AND(AP98="Moderado",AL98="Posible")),"Alto",IF(OR(AND(AP98="Moderado",AL98="Casi Seguro"),AND(AP98="Mayor",AL98="Posible"),AND(AP98="Mayor",AL98="Probable"),AND(AP98="Mayor",AL98="Casi Seguro")),"Extremo",IF(AP98="Catastrófico","Extremo"))))</f>
        <v>#DIV/0!</v>
      </c>
      <c r="AR98" s="536"/>
      <c r="AS98" s="537" t="s">
        <v>411</v>
      </c>
    </row>
    <row r="99" spans="2:45" ht="30.75" thickBot="1" x14ac:dyDescent="0.3">
      <c r="B99" s="424"/>
      <c r="C99" s="425"/>
      <c r="D99" s="557"/>
      <c r="E99" s="557"/>
      <c r="F99" s="176"/>
      <c r="G99" s="176"/>
      <c r="H99" s="176"/>
      <c r="I99" s="176"/>
      <c r="J99" s="176"/>
      <c r="K99" s="176"/>
      <c r="L99" s="176"/>
      <c r="M99" s="196"/>
      <c r="N99" s="168" t="b">
        <f t="shared" si="235"/>
        <v>0</v>
      </c>
      <c r="O99" s="158"/>
      <c r="P99" s="168" t="b">
        <f t="shared" si="236"/>
        <v>0</v>
      </c>
      <c r="Q99" s="158"/>
      <c r="R99" s="168" t="b">
        <f t="shared" si="237"/>
        <v>0</v>
      </c>
      <c r="S99" s="158"/>
      <c r="T99" s="168" t="b">
        <f t="shared" si="238"/>
        <v>0</v>
      </c>
      <c r="U99" s="158"/>
      <c r="V99" s="168" t="b">
        <f t="shared" si="239"/>
        <v>0</v>
      </c>
      <c r="W99" s="158"/>
      <c r="X99" s="168" t="b">
        <f t="shared" si="240"/>
        <v>0</v>
      </c>
      <c r="Y99" s="158"/>
      <c r="Z99" s="168" t="b">
        <f t="shared" si="241"/>
        <v>0</v>
      </c>
      <c r="AA99" s="119">
        <f t="shared" si="242"/>
        <v>0</v>
      </c>
      <c r="AB99" s="120" t="str">
        <f t="shared" si="243"/>
        <v>Débil</v>
      </c>
      <c r="AC99" s="197"/>
      <c r="AD99" s="167" t="str">
        <f t="shared" si="244"/>
        <v>Débil</v>
      </c>
      <c r="AE99" s="121" t="str">
        <f t="shared" si="245"/>
        <v>0</v>
      </c>
      <c r="AF99" s="551"/>
      <c r="AG99" s="556"/>
      <c r="AH99" s="534"/>
      <c r="AI99" s="535"/>
      <c r="AJ99" s="538"/>
      <c r="AK99" s="538"/>
      <c r="AL99" s="538"/>
      <c r="AM99" s="535"/>
      <c r="AN99" s="543"/>
      <c r="AO99" s="543"/>
      <c r="AP99" s="539"/>
      <c r="AQ99" s="536"/>
      <c r="AR99" s="536"/>
      <c r="AS99" s="537"/>
    </row>
    <row r="100" spans="2:45" ht="30" x14ac:dyDescent="0.25">
      <c r="B100" s="424" t="str">
        <f>'3-IDENTIFICACIÓN DEL RIESGO'!B100</f>
        <v>Evaluación del Impacto del Ordenamiento Social de la Propiedad Rural</v>
      </c>
      <c r="C100" s="425" t="str">
        <f>'3-IDENTIFICACIÓN DEL RIESGO'!E100</f>
        <v>1. Oficina del Planeación.</v>
      </c>
      <c r="D100" s="557" t="str">
        <f>'3-IDENTIFICACIÓN DEL RIESGO'!G100</f>
        <v>Riesgo 1</v>
      </c>
      <c r="E100" s="557"/>
      <c r="F100" s="176"/>
      <c r="G100" s="176"/>
      <c r="H100" s="176"/>
      <c r="I100" s="176"/>
      <c r="J100" s="176"/>
      <c r="K100" s="176"/>
      <c r="L100" s="176"/>
      <c r="M100" s="196"/>
      <c r="N100" s="168" t="b">
        <f t="shared" si="235"/>
        <v>0</v>
      </c>
      <c r="O100" s="158"/>
      <c r="P100" s="168" t="b">
        <f t="shared" si="236"/>
        <v>0</v>
      </c>
      <c r="Q100" s="158"/>
      <c r="R100" s="168" t="b">
        <f t="shared" si="237"/>
        <v>0</v>
      </c>
      <c r="S100" s="158"/>
      <c r="T100" s="168" t="b">
        <f t="shared" si="238"/>
        <v>0</v>
      </c>
      <c r="U100" s="158"/>
      <c r="V100" s="168" t="b">
        <f t="shared" si="239"/>
        <v>0</v>
      </c>
      <c r="W100" s="158"/>
      <c r="X100" s="168" t="b">
        <f t="shared" si="240"/>
        <v>0</v>
      </c>
      <c r="Y100" s="158"/>
      <c r="Z100" s="168" t="b">
        <f t="shared" si="241"/>
        <v>0</v>
      </c>
      <c r="AA100" s="119">
        <f t="shared" si="242"/>
        <v>0</v>
      </c>
      <c r="AB100" s="120" t="str">
        <f t="shared" si="243"/>
        <v>Débil</v>
      </c>
      <c r="AC100" s="197"/>
      <c r="AD100" s="167" t="str">
        <f t="shared" si="244"/>
        <v>Débil</v>
      </c>
      <c r="AE100" s="121" t="str">
        <f t="shared" si="245"/>
        <v>0</v>
      </c>
      <c r="AF100" s="550"/>
      <c r="AG100" s="555" t="e">
        <f t="shared" ref="AG100" si="323">(AE100+AE101)/AF100</f>
        <v>#DIV/0!</v>
      </c>
      <c r="AH100" s="533" t="e">
        <f t="shared" ref="AH100" si="324">IF(AG100&lt;50,"Débil",IF(AG100&lt;=99,"Moderado",IF(AG100=100,"Fuerte",IF(AG100="","ERROR"))))</f>
        <v>#DIV/0!</v>
      </c>
      <c r="AI100" s="535"/>
      <c r="AJ100" s="538" t="e">
        <f t="shared" ref="AJ100" si="325">IF(AH100="Débil",0,IF(AND(AH100="Moderado",AI100="Directamente"),1,IF(AND(AH100="Moderado",AI100="No disminuye"),0,IF(AND(AH100="Fuerte",AI100="Directamente"),2,IF(AND(AH100="Fuerte",AI100="No disminuye"),0)))))</f>
        <v>#DIV/0!</v>
      </c>
      <c r="AK100" s="538" t="e">
        <f>('4-VALORACIÓN DEL RIESGO'!H55-AJ100)</f>
        <v>#DIV/0!</v>
      </c>
      <c r="AL100" s="538" t="e">
        <f t="shared" ref="AL100" si="326">IF(AK100=5,"Casi Seguro",IF(AK100=4,"Probable",IF(AK100=3,"Posible",IF(AK100=2,"Improbable",IF(AK100=1,"Rara Vez",IF(AK100=0,"Rara Vez",IF(AK100&lt;0,"Rara Vez")))))))</f>
        <v>#DIV/0!</v>
      </c>
      <c r="AM100" s="535"/>
      <c r="AN100" s="542" t="e">
        <f t="shared" ref="AN100" si="327">IF(AH100="Débil",0,IF(AND(AH100="Moderado",AM100="Directamente"),1,IF(AND(AH100="Moderado",AM100="Indirectamente"),0,IF(AND(AH100="Moderado",AM100="No disminuye"),0,IF(AND(AH100="Fuerte",AM100="Directamente"),2,IF(AND(AH100="Fuerte",AM100="Indirectamente"),1,IF(AND(AH100="Fuerte",AM100="No disminuye"),0)))))))</f>
        <v>#DIV/0!</v>
      </c>
      <c r="AO100" s="542" t="e">
        <f>('4-VALORACIÓN DEL RIESGO'!AD55-AN100)</f>
        <v>#DIV/0!</v>
      </c>
      <c r="AP100" s="539" t="e">
        <f t="shared" ref="AP100" si="328">IF(AO100=5,"Catastrófico",IF(AO100=4,"Mayor",IF(AO100=3,"Moderado",IF(AO100=2,"Moderado",IF(AO100=1,"Moderado")))))</f>
        <v>#DIV/0!</v>
      </c>
      <c r="AQ100" s="536" t="e">
        <f t="shared" ref="AQ100" si="329">IF(OR(AND(AP100="Moderado",AL100="Rara Vez"),AND(AP100="Moderado",AL100="Improbable")),"Moderado",IF(OR(AND(AP100="Mayor",AL100="Improbable"),AND(AP100="Mayor",AL100="Rara Vez"),AND(AP100="Moderado",AL100="Probable"),AND(AP100="Moderado",AL100="Posible")),"Alto",IF(OR(AND(AP100="Moderado",AL100="Casi Seguro"),AND(AP100="Mayor",AL100="Posible"),AND(AP100="Mayor",AL100="Probable"),AND(AP100="Mayor",AL100="Casi Seguro")),"Extremo",IF(AP100="Catastrófico","Extremo"))))</f>
        <v>#DIV/0!</v>
      </c>
      <c r="AR100" s="536"/>
      <c r="AS100" s="537" t="s">
        <v>411</v>
      </c>
    </row>
    <row r="101" spans="2:45" ht="30.75" thickBot="1" x14ac:dyDescent="0.3">
      <c r="B101" s="424"/>
      <c r="C101" s="425"/>
      <c r="D101" s="557"/>
      <c r="E101" s="557"/>
      <c r="F101" s="176"/>
      <c r="G101" s="176"/>
      <c r="H101" s="176"/>
      <c r="I101" s="176"/>
      <c r="J101" s="176"/>
      <c r="K101" s="176"/>
      <c r="L101" s="176"/>
      <c r="M101" s="196"/>
      <c r="N101" s="168" t="b">
        <f t="shared" si="235"/>
        <v>0</v>
      </c>
      <c r="O101" s="158"/>
      <c r="P101" s="168" t="b">
        <f t="shared" si="236"/>
        <v>0</v>
      </c>
      <c r="Q101" s="158"/>
      <c r="R101" s="168" t="b">
        <f t="shared" si="237"/>
        <v>0</v>
      </c>
      <c r="S101" s="158"/>
      <c r="T101" s="168" t="b">
        <f t="shared" si="238"/>
        <v>0</v>
      </c>
      <c r="U101" s="158"/>
      <c r="V101" s="168" t="b">
        <f t="shared" si="239"/>
        <v>0</v>
      </c>
      <c r="W101" s="158"/>
      <c r="X101" s="168" t="b">
        <f t="shared" si="240"/>
        <v>0</v>
      </c>
      <c r="Y101" s="158"/>
      <c r="Z101" s="168" t="b">
        <f t="shared" si="241"/>
        <v>0</v>
      </c>
      <c r="AA101" s="119">
        <f t="shared" si="242"/>
        <v>0</v>
      </c>
      <c r="AB101" s="120" t="str">
        <f t="shared" si="243"/>
        <v>Débil</v>
      </c>
      <c r="AC101" s="197"/>
      <c r="AD101" s="167" t="str">
        <f t="shared" si="244"/>
        <v>Débil</v>
      </c>
      <c r="AE101" s="121" t="str">
        <f t="shared" si="245"/>
        <v>0</v>
      </c>
      <c r="AF101" s="551"/>
      <c r="AG101" s="556"/>
      <c r="AH101" s="534"/>
      <c r="AI101" s="535"/>
      <c r="AJ101" s="538"/>
      <c r="AK101" s="538"/>
      <c r="AL101" s="538"/>
      <c r="AM101" s="535"/>
      <c r="AN101" s="543"/>
      <c r="AO101" s="543"/>
      <c r="AP101" s="539"/>
      <c r="AQ101" s="536"/>
      <c r="AR101" s="536"/>
      <c r="AS101" s="537"/>
    </row>
    <row r="102" spans="2:45" ht="30" x14ac:dyDescent="0.25">
      <c r="B102" s="424"/>
      <c r="C102" s="425"/>
      <c r="D102" s="557" t="str">
        <f>'3-IDENTIFICACIÓN DEL RIESGO'!G102</f>
        <v>Riesgo 2</v>
      </c>
      <c r="E102" s="557"/>
      <c r="F102" s="176"/>
      <c r="G102" s="176"/>
      <c r="H102" s="176"/>
      <c r="I102" s="176"/>
      <c r="J102" s="176"/>
      <c r="K102" s="176"/>
      <c r="L102" s="176"/>
      <c r="M102" s="196"/>
      <c r="N102" s="168" t="b">
        <f t="shared" si="235"/>
        <v>0</v>
      </c>
      <c r="O102" s="158"/>
      <c r="P102" s="168" t="b">
        <f t="shared" si="236"/>
        <v>0</v>
      </c>
      <c r="Q102" s="158"/>
      <c r="R102" s="168" t="b">
        <f t="shared" si="237"/>
        <v>0</v>
      </c>
      <c r="S102" s="158"/>
      <c r="T102" s="168" t="b">
        <f t="shared" si="238"/>
        <v>0</v>
      </c>
      <c r="U102" s="158"/>
      <c r="V102" s="168" t="b">
        <f t="shared" si="239"/>
        <v>0</v>
      </c>
      <c r="W102" s="158"/>
      <c r="X102" s="168" t="b">
        <f t="shared" si="240"/>
        <v>0</v>
      </c>
      <c r="Y102" s="158"/>
      <c r="Z102" s="168" t="b">
        <f t="shared" si="241"/>
        <v>0</v>
      </c>
      <c r="AA102" s="119">
        <f t="shared" si="242"/>
        <v>0</v>
      </c>
      <c r="AB102" s="120" t="str">
        <f t="shared" si="243"/>
        <v>Débil</v>
      </c>
      <c r="AC102" s="197"/>
      <c r="AD102" s="167" t="str">
        <f t="shared" si="244"/>
        <v>Débil</v>
      </c>
      <c r="AE102" s="121" t="str">
        <f t="shared" si="245"/>
        <v>0</v>
      </c>
      <c r="AF102" s="550"/>
      <c r="AG102" s="555" t="e">
        <f t="shared" ref="AG102" si="330">(AE102+AE103)/AF102</f>
        <v>#DIV/0!</v>
      </c>
      <c r="AH102" s="533" t="e">
        <f t="shared" ref="AH102" si="331">IF(AG102&lt;50,"Débil",IF(AG102&lt;=99,"Moderado",IF(AG102=100,"Fuerte",IF(AG102="","ERROR"))))</f>
        <v>#DIV/0!</v>
      </c>
      <c r="AI102" s="535"/>
      <c r="AJ102" s="538" t="e">
        <f t="shared" ref="AJ102" si="332">IF(AH102="Débil",0,IF(AND(AH102="Moderado",AI102="Directamente"),1,IF(AND(AH102="Moderado",AI102="No disminuye"),0,IF(AND(AH102="Fuerte",AI102="Directamente"),2,IF(AND(AH102="Fuerte",AI102="No disminuye"),0)))))</f>
        <v>#DIV/0!</v>
      </c>
      <c r="AK102" s="538" t="e">
        <f>('4-VALORACIÓN DEL RIESGO'!H56-AJ102)</f>
        <v>#DIV/0!</v>
      </c>
      <c r="AL102" s="538" t="e">
        <f t="shared" ref="AL102" si="333">IF(AK102=5,"Casi Seguro",IF(AK102=4,"Probable",IF(AK102=3,"Posible",IF(AK102=2,"Improbable",IF(AK102=1,"Rara Vez",IF(AK102=0,"Rara Vez",IF(AK102&lt;0,"Rara Vez")))))))</f>
        <v>#DIV/0!</v>
      </c>
      <c r="AM102" s="535"/>
      <c r="AN102" s="542" t="e">
        <f t="shared" ref="AN102" si="334">IF(AH102="Débil",0,IF(AND(AH102="Moderado",AM102="Directamente"),1,IF(AND(AH102="Moderado",AM102="Indirectamente"),0,IF(AND(AH102="Moderado",AM102="No disminuye"),0,IF(AND(AH102="Fuerte",AM102="Directamente"),2,IF(AND(AH102="Fuerte",AM102="Indirectamente"),1,IF(AND(AH102="Fuerte",AM102="No disminuye"),0)))))))</f>
        <v>#DIV/0!</v>
      </c>
      <c r="AO102" s="542" t="e">
        <f>('4-VALORACIÓN DEL RIESGO'!AD56-AN102)</f>
        <v>#DIV/0!</v>
      </c>
      <c r="AP102" s="539" t="e">
        <f t="shared" ref="AP102" si="335">IF(AO102=5,"Catastrófico",IF(AO102=4,"Mayor",IF(AO102=3,"Moderado",IF(AO102=2,"Moderado",IF(AO102=1,"Moderado")))))</f>
        <v>#DIV/0!</v>
      </c>
      <c r="AQ102" s="536" t="e">
        <f t="shared" ref="AQ102" si="336">IF(OR(AND(AP102="Moderado",AL102="Rara Vez"),AND(AP102="Moderado",AL102="Improbable")),"Moderado",IF(OR(AND(AP102="Mayor",AL102="Improbable"),AND(AP102="Mayor",AL102="Rara Vez"),AND(AP102="Moderado",AL102="Probable"),AND(AP102="Moderado",AL102="Posible")),"Alto",IF(OR(AND(AP102="Moderado",AL102="Casi Seguro"),AND(AP102="Mayor",AL102="Posible"),AND(AP102="Mayor",AL102="Probable"),AND(AP102="Mayor",AL102="Casi Seguro")),"Extremo",IF(AP102="Catastrófico","Extremo"))))</f>
        <v>#DIV/0!</v>
      </c>
      <c r="AR102" s="536"/>
      <c r="AS102" s="537" t="s">
        <v>411</v>
      </c>
    </row>
    <row r="103" spans="2:45" ht="30.75" thickBot="1" x14ac:dyDescent="0.3">
      <c r="B103" s="424"/>
      <c r="C103" s="425"/>
      <c r="D103" s="557"/>
      <c r="E103" s="557"/>
      <c r="F103" s="176"/>
      <c r="G103" s="176"/>
      <c r="H103" s="176"/>
      <c r="I103" s="176"/>
      <c r="J103" s="176"/>
      <c r="K103" s="176"/>
      <c r="L103" s="176"/>
      <c r="M103" s="196"/>
      <c r="N103" s="168" t="b">
        <f t="shared" si="235"/>
        <v>0</v>
      </c>
      <c r="O103" s="158"/>
      <c r="P103" s="168" t="b">
        <f t="shared" si="236"/>
        <v>0</v>
      </c>
      <c r="Q103" s="158"/>
      <c r="R103" s="168" t="b">
        <f t="shared" si="237"/>
        <v>0</v>
      </c>
      <c r="S103" s="158"/>
      <c r="T103" s="168" t="b">
        <f t="shared" si="238"/>
        <v>0</v>
      </c>
      <c r="U103" s="158"/>
      <c r="V103" s="168" t="b">
        <f t="shared" si="239"/>
        <v>0</v>
      </c>
      <c r="W103" s="158"/>
      <c r="X103" s="168" t="b">
        <f t="shared" si="240"/>
        <v>0</v>
      </c>
      <c r="Y103" s="158"/>
      <c r="Z103" s="168" t="b">
        <f t="shared" si="241"/>
        <v>0</v>
      </c>
      <c r="AA103" s="119">
        <f t="shared" si="242"/>
        <v>0</v>
      </c>
      <c r="AB103" s="120" t="str">
        <f t="shared" si="243"/>
        <v>Débil</v>
      </c>
      <c r="AC103" s="197"/>
      <c r="AD103" s="167" t="str">
        <f t="shared" si="244"/>
        <v>Débil</v>
      </c>
      <c r="AE103" s="121" t="str">
        <f t="shared" si="245"/>
        <v>0</v>
      </c>
      <c r="AF103" s="551"/>
      <c r="AG103" s="556"/>
      <c r="AH103" s="534"/>
      <c r="AI103" s="535"/>
      <c r="AJ103" s="538"/>
      <c r="AK103" s="538"/>
      <c r="AL103" s="538"/>
      <c r="AM103" s="535"/>
      <c r="AN103" s="543"/>
      <c r="AO103" s="543"/>
      <c r="AP103" s="539"/>
      <c r="AQ103" s="536"/>
      <c r="AR103" s="536"/>
      <c r="AS103" s="537"/>
    </row>
    <row r="104" spans="2:45" ht="30" x14ac:dyDescent="0.25">
      <c r="B104" s="424"/>
      <c r="C104" s="425"/>
      <c r="D104" s="557" t="str">
        <f>'3-IDENTIFICACIÓN DEL RIESGO'!G104</f>
        <v>Riesgo 3</v>
      </c>
      <c r="E104" s="557"/>
      <c r="F104" s="176"/>
      <c r="G104" s="176"/>
      <c r="H104" s="176"/>
      <c r="I104" s="176"/>
      <c r="J104" s="176"/>
      <c r="K104" s="176"/>
      <c r="L104" s="176"/>
      <c r="M104" s="196"/>
      <c r="N104" s="168" t="b">
        <f t="shared" si="235"/>
        <v>0</v>
      </c>
      <c r="O104" s="158"/>
      <c r="P104" s="168" t="b">
        <f t="shared" si="236"/>
        <v>0</v>
      </c>
      <c r="Q104" s="158"/>
      <c r="R104" s="168" t="b">
        <f t="shared" si="237"/>
        <v>0</v>
      </c>
      <c r="S104" s="158"/>
      <c r="T104" s="168" t="b">
        <f t="shared" si="238"/>
        <v>0</v>
      </c>
      <c r="U104" s="158"/>
      <c r="V104" s="168" t="b">
        <f t="shared" si="239"/>
        <v>0</v>
      </c>
      <c r="W104" s="158"/>
      <c r="X104" s="168" t="b">
        <f t="shared" si="240"/>
        <v>0</v>
      </c>
      <c r="Y104" s="158"/>
      <c r="Z104" s="168" t="b">
        <f t="shared" si="241"/>
        <v>0</v>
      </c>
      <c r="AA104" s="119">
        <f t="shared" si="242"/>
        <v>0</v>
      </c>
      <c r="AB104" s="120" t="str">
        <f t="shared" si="243"/>
        <v>Débil</v>
      </c>
      <c r="AC104" s="197"/>
      <c r="AD104" s="167" t="str">
        <f t="shared" si="244"/>
        <v>Débil</v>
      </c>
      <c r="AE104" s="121" t="str">
        <f t="shared" si="245"/>
        <v>0</v>
      </c>
      <c r="AF104" s="550"/>
      <c r="AG104" s="555" t="e">
        <f t="shared" ref="AG104" si="337">(AE104+AE105)/AF104</f>
        <v>#DIV/0!</v>
      </c>
      <c r="AH104" s="533" t="e">
        <f t="shared" ref="AH104" si="338">IF(AG104&lt;50,"Débil",IF(AG104&lt;=99,"Moderado",IF(AG104=100,"Fuerte",IF(AG104="","ERROR"))))</f>
        <v>#DIV/0!</v>
      </c>
      <c r="AI104" s="535"/>
      <c r="AJ104" s="538" t="e">
        <f t="shared" ref="AJ104" si="339">IF(AH104="Débil",0,IF(AND(AH104="Moderado",AI104="Directamente"),1,IF(AND(AH104="Moderado",AI104="No disminuye"),0,IF(AND(AH104="Fuerte",AI104="Directamente"),2,IF(AND(AH104="Fuerte",AI104="No disminuye"),0)))))</f>
        <v>#DIV/0!</v>
      </c>
      <c r="AK104" s="538" t="e">
        <f>('4-VALORACIÓN DEL RIESGO'!H57-AJ104)</f>
        <v>#DIV/0!</v>
      </c>
      <c r="AL104" s="538" t="e">
        <f t="shared" ref="AL104" si="340">IF(AK104=5,"Casi Seguro",IF(AK104=4,"Probable",IF(AK104=3,"Posible",IF(AK104=2,"Improbable",IF(AK104=1,"Rara Vez",IF(AK104=0,"Rara Vez",IF(AK104&lt;0,"Rara Vez")))))))</f>
        <v>#DIV/0!</v>
      </c>
      <c r="AM104" s="535"/>
      <c r="AN104" s="542" t="e">
        <f t="shared" ref="AN104" si="341">IF(AH104="Débil",0,IF(AND(AH104="Moderado",AM104="Directamente"),1,IF(AND(AH104="Moderado",AM104="Indirectamente"),0,IF(AND(AH104="Moderado",AM104="No disminuye"),0,IF(AND(AH104="Fuerte",AM104="Directamente"),2,IF(AND(AH104="Fuerte",AM104="Indirectamente"),1,IF(AND(AH104="Fuerte",AM104="No disminuye"),0)))))))</f>
        <v>#DIV/0!</v>
      </c>
      <c r="AO104" s="542" t="e">
        <f>('4-VALORACIÓN DEL RIESGO'!AD57-AN104)</f>
        <v>#DIV/0!</v>
      </c>
      <c r="AP104" s="539" t="e">
        <f t="shared" ref="AP104" si="342">IF(AO104=5,"Catastrófico",IF(AO104=4,"Mayor",IF(AO104=3,"Moderado",IF(AO104=2,"Moderado",IF(AO104=1,"Moderado")))))</f>
        <v>#DIV/0!</v>
      </c>
      <c r="AQ104" s="536" t="e">
        <f t="shared" ref="AQ104" si="343">IF(OR(AND(AP104="Moderado",AL104="Rara Vez"),AND(AP104="Moderado",AL104="Improbable")),"Moderado",IF(OR(AND(AP104="Mayor",AL104="Improbable"),AND(AP104="Mayor",AL104="Rara Vez"),AND(AP104="Moderado",AL104="Probable"),AND(AP104="Moderado",AL104="Posible")),"Alto",IF(OR(AND(AP104="Moderado",AL104="Casi Seguro"),AND(AP104="Mayor",AL104="Posible"),AND(AP104="Mayor",AL104="Probable"),AND(AP104="Mayor",AL104="Casi Seguro")),"Extremo",IF(AP104="Catastrófico","Extremo"))))</f>
        <v>#DIV/0!</v>
      </c>
      <c r="AR104" s="536"/>
      <c r="AS104" s="537" t="s">
        <v>411</v>
      </c>
    </row>
    <row r="105" spans="2:45" ht="30.75" thickBot="1" x14ac:dyDescent="0.3">
      <c r="B105" s="424"/>
      <c r="C105" s="425"/>
      <c r="D105" s="557"/>
      <c r="E105" s="557"/>
      <c r="F105" s="176"/>
      <c r="G105" s="176"/>
      <c r="H105" s="176"/>
      <c r="I105" s="176"/>
      <c r="J105" s="176"/>
      <c r="K105" s="176"/>
      <c r="L105" s="176"/>
      <c r="M105" s="196"/>
      <c r="N105" s="168" t="b">
        <f t="shared" si="235"/>
        <v>0</v>
      </c>
      <c r="O105" s="158"/>
      <c r="P105" s="168" t="b">
        <f t="shared" si="236"/>
        <v>0</v>
      </c>
      <c r="Q105" s="158"/>
      <c r="R105" s="168" t="b">
        <f t="shared" si="237"/>
        <v>0</v>
      </c>
      <c r="S105" s="158"/>
      <c r="T105" s="168" t="b">
        <f t="shared" si="238"/>
        <v>0</v>
      </c>
      <c r="U105" s="158"/>
      <c r="V105" s="168" t="b">
        <f t="shared" si="239"/>
        <v>0</v>
      </c>
      <c r="W105" s="158"/>
      <c r="X105" s="168" t="b">
        <f t="shared" si="240"/>
        <v>0</v>
      </c>
      <c r="Y105" s="158"/>
      <c r="Z105" s="168" t="b">
        <f t="shared" si="241"/>
        <v>0</v>
      </c>
      <c r="AA105" s="119">
        <f t="shared" si="242"/>
        <v>0</v>
      </c>
      <c r="AB105" s="120" t="str">
        <f t="shared" si="243"/>
        <v>Débil</v>
      </c>
      <c r="AC105" s="197"/>
      <c r="AD105" s="167" t="str">
        <f t="shared" si="244"/>
        <v>Débil</v>
      </c>
      <c r="AE105" s="121" t="str">
        <f t="shared" si="245"/>
        <v>0</v>
      </c>
      <c r="AF105" s="551"/>
      <c r="AG105" s="556"/>
      <c r="AH105" s="534"/>
      <c r="AI105" s="535"/>
      <c r="AJ105" s="538"/>
      <c r="AK105" s="538"/>
      <c r="AL105" s="538"/>
      <c r="AM105" s="535"/>
      <c r="AN105" s="543"/>
      <c r="AO105" s="543"/>
      <c r="AP105" s="539"/>
      <c r="AQ105" s="536"/>
      <c r="AR105" s="536"/>
      <c r="AS105" s="537"/>
    </row>
    <row r="106" spans="2:45" ht="30" x14ac:dyDescent="0.25">
      <c r="B106" s="424"/>
      <c r="C106" s="425"/>
      <c r="D106" s="557" t="str">
        <f>'3-IDENTIFICACIÓN DEL RIESGO'!G106</f>
        <v>Riesgo 4</v>
      </c>
      <c r="E106" s="557"/>
      <c r="F106" s="176"/>
      <c r="G106" s="176"/>
      <c r="H106" s="176"/>
      <c r="I106" s="176"/>
      <c r="J106" s="176"/>
      <c r="K106" s="176"/>
      <c r="L106" s="176"/>
      <c r="M106" s="196"/>
      <c r="N106" s="168" t="b">
        <f t="shared" si="235"/>
        <v>0</v>
      </c>
      <c r="O106" s="158"/>
      <c r="P106" s="168" t="b">
        <f t="shared" si="236"/>
        <v>0</v>
      </c>
      <c r="Q106" s="158"/>
      <c r="R106" s="168" t="b">
        <f t="shared" si="237"/>
        <v>0</v>
      </c>
      <c r="S106" s="158"/>
      <c r="T106" s="168" t="b">
        <f t="shared" si="238"/>
        <v>0</v>
      </c>
      <c r="U106" s="158"/>
      <c r="V106" s="168" t="b">
        <f t="shared" si="239"/>
        <v>0</v>
      </c>
      <c r="W106" s="158"/>
      <c r="X106" s="168" t="b">
        <f t="shared" si="240"/>
        <v>0</v>
      </c>
      <c r="Y106" s="158"/>
      <c r="Z106" s="168" t="b">
        <f t="shared" si="241"/>
        <v>0</v>
      </c>
      <c r="AA106" s="119">
        <f t="shared" si="242"/>
        <v>0</v>
      </c>
      <c r="AB106" s="120" t="str">
        <f t="shared" si="243"/>
        <v>Débil</v>
      </c>
      <c r="AC106" s="197"/>
      <c r="AD106" s="167" t="str">
        <f t="shared" si="244"/>
        <v>Débil</v>
      </c>
      <c r="AE106" s="121" t="str">
        <f t="shared" si="245"/>
        <v>0</v>
      </c>
      <c r="AF106" s="550"/>
      <c r="AG106" s="555" t="e">
        <f t="shared" ref="AG106" si="344">(AE106+AE107)/AF106</f>
        <v>#DIV/0!</v>
      </c>
      <c r="AH106" s="533" t="e">
        <f t="shared" ref="AH106" si="345">IF(AG106&lt;50,"Débil",IF(AG106&lt;=99,"Moderado",IF(AG106=100,"Fuerte",IF(AG106="","ERROR"))))</f>
        <v>#DIV/0!</v>
      </c>
      <c r="AI106" s="535"/>
      <c r="AJ106" s="538" t="e">
        <f t="shared" ref="AJ106" si="346">IF(AH106="Débil",0,IF(AND(AH106="Moderado",AI106="Directamente"),1,IF(AND(AH106="Moderado",AI106="No disminuye"),0,IF(AND(AH106="Fuerte",AI106="Directamente"),2,IF(AND(AH106="Fuerte",AI106="No disminuye"),0)))))</f>
        <v>#DIV/0!</v>
      </c>
      <c r="AK106" s="538" t="e">
        <f>('4-VALORACIÓN DEL RIESGO'!H58-AJ106)</f>
        <v>#DIV/0!</v>
      </c>
      <c r="AL106" s="538" t="e">
        <f t="shared" ref="AL106" si="347">IF(AK106=5,"Casi Seguro",IF(AK106=4,"Probable",IF(AK106=3,"Posible",IF(AK106=2,"Improbable",IF(AK106=1,"Rara Vez",IF(AK106=0,"Rara Vez",IF(AK106&lt;0,"Rara Vez")))))))</f>
        <v>#DIV/0!</v>
      </c>
      <c r="AM106" s="535"/>
      <c r="AN106" s="542" t="e">
        <f t="shared" ref="AN106" si="348">IF(AH106="Débil",0,IF(AND(AH106="Moderado",AM106="Directamente"),1,IF(AND(AH106="Moderado",AM106="Indirectamente"),0,IF(AND(AH106="Moderado",AM106="No disminuye"),0,IF(AND(AH106="Fuerte",AM106="Directamente"),2,IF(AND(AH106="Fuerte",AM106="Indirectamente"),1,IF(AND(AH106="Fuerte",AM106="No disminuye"),0)))))))</f>
        <v>#DIV/0!</v>
      </c>
      <c r="AO106" s="542" t="e">
        <f>('4-VALORACIÓN DEL RIESGO'!AD58-AN106)</f>
        <v>#DIV/0!</v>
      </c>
      <c r="AP106" s="539" t="e">
        <f t="shared" ref="AP106" si="349">IF(AO106=5,"Catastrófico",IF(AO106=4,"Mayor",IF(AO106=3,"Moderado",IF(AO106=2,"Moderado",IF(AO106=1,"Moderado")))))</f>
        <v>#DIV/0!</v>
      </c>
      <c r="AQ106" s="536" t="e">
        <f t="shared" ref="AQ106" si="350">IF(OR(AND(AP106="Moderado",AL106="Rara Vez"),AND(AP106="Moderado",AL106="Improbable")),"Moderado",IF(OR(AND(AP106="Mayor",AL106="Improbable"),AND(AP106="Mayor",AL106="Rara Vez"),AND(AP106="Moderado",AL106="Probable"),AND(AP106="Moderado",AL106="Posible")),"Alto",IF(OR(AND(AP106="Moderado",AL106="Casi Seguro"),AND(AP106="Mayor",AL106="Posible"),AND(AP106="Mayor",AL106="Probable"),AND(AP106="Mayor",AL106="Casi Seguro")),"Extremo",IF(AP106="Catastrófico","Extremo"))))</f>
        <v>#DIV/0!</v>
      </c>
      <c r="AR106" s="536"/>
      <c r="AS106" s="537" t="s">
        <v>411</v>
      </c>
    </row>
    <row r="107" spans="2:45" ht="30.75" thickBot="1" x14ac:dyDescent="0.3">
      <c r="B107" s="424"/>
      <c r="C107" s="425"/>
      <c r="D107" s="557"/>
      <c r="E107" s="557"/>
      <c r="F107" s="176"/>
      <c r="G107" s="176"/>
      <c r="H107" s="176"/>
      <c r="I107" s="176"/>
      <c r="J107" s="176"/>
      <c r="K107" s="176"/>
      <c r="L107" s="176"/>
      <c r="M107" s="196"/>
      <c r="N107" s="168" t="b">
        <f t="shared" si="235"/>
        <v>0</v>
      </c>
      <c r="O107" s="158"/>
      <c r="P107" s="168" t="b">
        <f t="shared" si="236"/>
        <v>0</v>
      </c>
      <c r="Q107" s="158"/>
      <c r="R107" s="168" t="b">
        <f t="shared" si="237"/>
        <v>0</v>
      </c>
      <c r="S107" s="158"/>
      <c r="T107" s="168" t="b">
        <f t="shared" si="238"/>
        <v>0</v>
      </c>
      <c r="U107" s="158"/>
      <c r="V107" s="168" t="b">
        <f t="shared" si="239"/>
        <v>0</v>
      </c>
      <c r="W107" s="158"/>
      <c r="X107" s="168" t="b">
        <f t="shared" si="240"/>
        <v>0</v>
      </c>
      <c r="Y107" s="158"/>
      <c r="Z107" s="168" t="b">
        <f t="shared" si="241"/>
        <v>0</v>
      </c>
      <c r="AA107" s="119">
        <f t="shared" si="242"/>
        <v>0</v>
      </c>
      <c r="AB107" s="120" t="str">
        <f t="shared" si="243"/>
        <v>Débil</v>
      </c>
      <c r="AC107" s="197"/>
      <c r="AD107" s="167" t="str">
        <f t="shared" si="244"/>
        <v>Débil</v>
      </c>
      <c r="AE107" s="121" t="str">
        <f t="shared" si="245"/>
        <v>0</v>
      </c>
      <c r="AF107" s="551"/>
      <c r="AG107" s="556"/>
      <c r="AH107" s="534"/>
      <c r="AI107" s="535"/>
      <c r="AJ107" s="538"/>
      <c r="AK107" s="538"/>
      <c r="AL107" s="538"/>
      <c r="AM107" s="535"/>
      <c r="AN107" s="543"/>
      <c r="AO107" s="543"/>
      <c r="AP107" s="539"/>
      <c r="AQ107" s="536"/>
      <c r="AR107" s="536"/>
      <c r="AS107" s="537"/>
    </row>
    <row r="108" spans="2:45" ht="30" x14ac:dyDescent="0.25">
      <c r="B108" s="424"/>
      <c r="C108" s="425"/>
      <c r="D108" s="557" t="str">
        <f>'3-IDENTIFICACIÓN DEL RIESGO'!G108</f>
        <v>Riesgo 5</v>
      </c>
      <c r="E108" s="557"/>
      <c r="F108" s="176"/>
      <c r="G108" s="176"/>
      <c r="H108" s="176"/>
      <c r="I108" s="176"/>
      <c r="J108" s="176"/>
      <c r="K108" s="176"/>
      <c r="L108" s="176"/>
      <c r="M108" s="196"/>
      <c r="N108" s="168" t="b">
        <f t="shared" si="235"/>
        <v>0</v>
      </c>
      <c r="O108" s="158"/>
      <c r="P108" s="168" t="b">
        <f t="shared" si="236"/>
        <v>0</v>
      </c>
      <c r="Q108" s="158"/>
      <c r="R108" s="168" t="b">
        <f t="shared" si="237"/>
        <v>0</v>
      </c>
      <c r="S108" s="158"/>
      <c r="T108" s="168" t="b">
        <f t="shared" si="238"/>
        <v>0</v>
      </c>
      <c r="U108" s="158"/>
      <c r="V108" s="168" t="b">
        <f t="shared" si="239"/>
        <v>0</v>
      </c>
      <c r="W108" s="158"/>
      <c r="X108" s="168" t="b">
        <f t="shared" si="240"/>
        <v>0</v>
      </c>
      <c r="Y108" s="158"/>
      <c r="Z108" s="168" t="b">
        <f t="shared" si="241"/>
        <v>0</v>
      </c>
      <c r="AA108" s="119">
        <f t="shared" si="242"/>
        <v>0</v>
      </c>
      <c r="AB108" s="120" t="str">
        <f t="shared" si="243"/>
        <v>Débil</v>
      </c>
      <c r="AC108" s="197"/>
      <c r="AD108" s="167" t="str">
        <f t="shared" si="244"/>
        <v>Débil</v>
      </c>
      <c r="AE108" s="121" t="str">
        <f t="shared" si="245"/>
        <v>0</v>
      </c>
      <c r="AF108" s="550"/>
      <c r="AG108" s="555" t="e">
        <f t="shared" ref="AG108" si="351">(AE108+AE109)/AF108</f>
        <v>#DIV/0!</v>
      </c>
      <c r="AH108" s="533" t="e">
        <f t="shared" ref="AH108" si="352">IF(AG108&lt;50,"Débil",IF(AG108&lt;=99,"Moderado",IF(AG108=100,"Fuerte",IF(AG108="","ERROR"))))</f>
        <v>#DIV/0!</v>
      </c>
      <c r="AI108" s="535"/>
      <c r="AJ108" s="538" t="e">
        <f t="shared" ref="AJ108" si="353">IF(AH108="Débil",0,IF(AND(AH108="Moderado",AI108="Directamente"),1,IF(AND(AH108="Moderado",AI108="No disminuye"),0,IF(AND(AH108="Fuerte",AI108="Directamente"),2,IF(AND(AH108="Fuerte",AI108="No disminuye"),0)))))</f>
        <v>#DIV/0!</v>
      </c>
      <c r="AK108" s="538" t="e">
        <f>('4-VALORACIÓN DEL RIESGO'!H59-AJ108)</f>
        <v>#DIV/0!</v>
      </c>
      <c r="AL108" s="538" t="e">
        <f t="shared" ref="AL108" si="354">IF(AK108=5,"Casi Seguro",IF(AK108=4,"Probable",IF(AK108=3,"Posible",IF(AK108=2,"Improbable",IF(AK108=1,"Rara Vez",IF(AK108=0,"Rara Vez",IF(AK108&lt;0,"Rara Vez")))))))</f>
        <v>#DIV/0!</v>
      </c>
      <c r="AM108" s="535"/>
      <c r="AN108" s="542" t="e">
        <f t="shared" ref="AN108" si="355">IF(AH108="Débil",0,IF(AND(AH108="Moderado",AM108="Directamente"),1,IF(AND(AH108="Moderado",AM108="Indirectamente"),0,IF(AND(AH108="Moderado",AM108="No disminuye"),0,IF(AND(AH108="Fuerte",AM108="Directamente"),2,IF(AND(AH108="Fuerte",AM108="Indirectamente"),1,IF(AND(AH108="Fuerte",AM108="No disminuye"),0)))))))</f>
        <v>#DIV/0!</v>
      </c>
      <c r="AO108" s="542" t="e">
        <f>('4-VALORACIÓN DEL RIESGO'!AD59-AN108)</f>
        <v>#DIV/0!</v>
      </c>
      <c r="AP108" s="539" t="e">
        <f t="shared" ref="AP108" si="356">IF(AO108=5,"Catastrófico",IF(AO108=4,"Mayor",IF(AO108=3,"Moderado",IF(AO108=2,"Moderado",IF(AO108=1,"Moderado")))))</f>
        <v>#DIV/0!</v>
      </c>
      <c r="AQ108" s="536" t="e">
        <f t="shared" ref="AQ108" si="357">IF(OR(AND(AP108="Moderado",AL108="Rara Vez"),AND(AP108="Moderado",AL108="Improbable")),"Moderado",IF(OR(AND(AP108="Mayor",AL108="Improbable"),AND(AP108="Mayor",AL108="Rara Vez"),AND(AP108="Moderado",AL108="Probable"),AND(AP108="Moderado",AL108="Posible")),"Alto",IF(OR(AND(AP108="Moderado",AL108="Casi Seguro"),AND(AP108="Mayor",AL108="Posible"),AND(AP108="Mayor",AL108="Probable"),AND(AP108="Mayor",AL108="Casi Seguro")),"Extremo",IF(AP108="Catastrófico","Extremo"))))</f>
        <v>#DIV/0!</v>
      </c>
      <c r="AR108" s="536"/>
      <c r="AS108" s="537" t="s">
        <v>411</v>
      </c>
    </row>
    <row r="109" spans="2:45" ht="30.75" thickBot="1" x14ac:dyDescent="0.3">
      <c r="B109" s="424"/>
      <c r="C109" s="425"/>
      <c r="D109" s="557"/>
      <c r="E109" s="557"/>
      <c r="F109" s="176"/>
      <c r="G109" s="176"/>
      <c r="H109" s="176"/>
      <c r="I109" s="176"/>
      <c r="J109" s="176"/>
      <c r="K109" s="176"/>
      <c r="L109" s="176"/>
      <c r="M109" s="196"/>
      <c r="N109" s="168" t="b">
        <f t="shared" si="235"/>
        <v>0</v>
      </c>
      <c r="O109" s="158"/>
      <c r="P109" s="168" t="b">
        <f t="shared" si="236"/>
        <v>0</v>
      </c>
      <c r="Q109" s="158"/>
      <c r="R109" s="168" t="b">
        <f t="shared" si="237"/>
        <v>0</v>
      </c>
      <c r="S109" s="158"/>
      <c r="T109" s="168" t="b">
        <f t="shared" si="238"/>
        <v>0</v>
      </c>
      <c r="U109" s="158"/>
      <c r="V109" s="168" t="b">
        <f t="shared" si="239"/>
        <v>0</v>
      </c>
      <c r="W109" s="158"/>
      <c r="X109" s="168" t="b">
        <f t="shared" si="240"/>
        <v>0</v>
      </c>
      <c r="Y109" s="158"/>
      <c r="Z109" s="168" t="b">
        <f t="shared" si="241"/>
        <v>0</v>
      </c>
      <c r="AA109" s="119">
        <f t="shared" si="242"/>
        <v>0</v>
      </c>
      <c r="AB109" s="120" t="str">
        <f t="shared" si="243"/>
        <v>Débil</v>
      </c>
      <c r="AC109" s="197"/>
      <c r="AD109" s="167" t="str">
        <f t="shared" si="244"/>
        <v>Débil</v>
      </c>
      <c r="AE109" s="121" t="str">
        <f t="shared" si="245"/>
        <v>0</v>
      </c>
      <c r="AF109" s="551"/>
      <c r="AG109" s="556"/>
      <c r="AH109" s="534"/>
      <c r="AI109" s="535"/>
      <c r="AJ109" s="538"/>
      <c r="AK109" s="538"/>
      <c r="AL109" s="538"/>
      <c r="AM109" s="535"/>
      <c r="AN109" s="543"/>
      <c r="AO109" s="543"/>
      <c r="AP109" s="539"/>
      <c r="AQ109" s="536"/>
      <c r="AR109" s="536"/>
      <c r="AS109" s="537"/>
    </row>
    <row r="110" spans="2:45" ht="237" customHeight="1" x14ac:dyDescent="0.25">
      <c r="B110" s="618" t="str">
        <f>'3-IDENTIFICACIÓN DEL RIESGO'!B110</f>
        <v>Gestión de la Información</v>
      </c>
      <c r="C110" s="436" t="str">
        <f>'3-IDENTIFICACIÓN DEL RIESGO'!E110</f>
        <v>1. Dirección General (Comunicaciones y Topografía).
2.Secretaria General.
3. Dirección de Gestión del Ordenamiento Social de la Propiedad.
4. Subdirección de Sistemas de Información de Tierras.</v>
      </c>
      <c r="D110" s="557" t="str">
        <f>'3-IDENTIFICACIÓN DEL RIESGO'!G110</f>
        <v>Manipulación de la información durante la visita técnica, levantamientos topográficos en campo y procesamiento de la información en oficina, ante una posible afectación de la cabida y linderos a los predios solicitados por el área misional, para beneficios particulares.</v>
      </c>
      <c r="E110" s="557"/>
      <c r="F110" s="157" t="s">
        <v>861</v>
      </c>
      <c r="G110" s="157" t="s">
        <v>862</v>
      </c>
      <c r="H110" s="202" t="s">
        <v>1115</v>
      </c>
      <c r="I110" s="202" t="s">
        <v>1116</v>
      </c>
      <c r="J110" s="202" t="s">
        <v>1117</v>
      </c>
      <c r="K110" s="157" t="s">
        <v>863</v>
      </c>
      <c r="L110" s="202" t="s">
        <v>864</v>
      </c>
      <c r="M110" s="196" t="s">
        <v>185</v>
      </c>
      <c r="N110" s="168">
        <f t="shared" si="235"/>
        <v>15</v>
      </c>
      <c r="O110" s="158" t="s">
        <v>850</v>
      </c>
      <c r="P110" s="168">
        <f t="shared" si="236"/>
        <v>15</v>
      </c>
      <c r="Q110" s="158" t="s">
        <v>851</v>
      </c>
      <c r="R110" s="168">
        <f t="shared" si="237"/>
        <v>15</v>
      </c>
      <c r="S110" s="158" t="s">
        <v>852</v>
      </c>
      <c r="T110" s="168">
        <f t="shared" si="238"/>
        <v>15</v>
      </c>
      <c r="U110" s="158" t="s">
        <v>853</v>
      </c>
      <c r="V110" s="168">
        <f t="shared" si="239"/>
        <v>15</v>
      </c>
      <c r="W110" s="158" t="s">
        <v>854</v>
      </c>
      <c r="X110" s="168">
        <f t="shared" si="240"/>
        <v>15</v>
      </c>
      <c r="Y110" s="158" t="s">
        <v>855</v>
      </c>
      <c r="Z110" s="168">
        <f t="shared" si="241"/>
        <v>10</v>
      </c>
      <c r="AA110" s="119">
        <f t="shared" si="242"/>
        <v>100</v>
      </c>
      <c r="AB110" s="120" t="str">
        <f t="shared" si="243"/>
        <v>Fuerte</v>
      </c>
      <c r="AC110" s="197" t="s">
        <v>58</v>
      </c>
      <c r="AD110" s="167" t="str">
        <f t="shared" si="244"/>
        <v>Moderado</v>
      </c>
      <c r="AE110" s="121" t="str">
        <f t="shared" si="245"/>
        <v>50</v>
      </c>
      <c r="AF110" s="550">
        <v>1</v>
      </c>
      <c r="AG110" s="555">
        <f t="shared" ref="AG110" si="358">(AE110+AE111)/AF110</f>
        <v>50</v>
      </c>
      <c r="AH110" s="533" t="str">
        <f t="shared" ref="AH110" si="359">IF(AG110&lt;50,"Débil",IF(AG110&lt;=99,"Moderado",IF(AG110=100,"Fuerte",IF(AG110="","ERROR"))))</f>
        <v>Moderado</v>
      </c>
      <c r="AI110" s="535" t="s">
        <v>92</v>
      </c>
      <c r="AJ110" s="538">
        <f t="shared" ref="AJ110" si="360">IF(AH110="Débil",0,IF(AND(AH110="Moderado",AI110="Directamente"),1,IF(AND(AH110="Moderado",AI110="No disminuye"),0,IF(AND(AH110="Fuerte",AI110="Directamente"),2,IF(AND(AH110="Fuerte",AI110="No disminuye"),0)))))</f>
        <v>1</v>
      </c>
      <c r="AK110" s="538">
        <f>('4-VALORACIÓN DEL RIESGO'!H60-AJ110)</f>
        <v>3</v>
      </c>
      <c r="AL110" s="538" t="str">
        <f t="shared" ref="AL110" si="361">IF(AK110=5,"Casi Seguro",IF(AK110=4,"Probable",IF(AK110=3,"Posible",IF(AK110=2,"Improbable",IF(AK110=1,"Rara Vez",IF(AK110=0,"Rara Vez",IF(AK110&lt;0,"Rara Vez")))))))</f>
        <v>Posible</v>
      </c>
      <c r="AM110" s="535" t="s">
        <v>94</v>
      </c>
      <c r="AN110" s="542">
        <f t="shared" ref="AN110" si="362">IF(AH110="Débil",0,IF(AND(AH110="Moderado",AM110="Directamente"),1,IF(AND(AH110="Moderado",AM110="Indirectamente"),0,IF(AND(AH110="Moderado",AM110="No disminuye"),0,IF(AND(AH110="Fuerte",AM110="Directamente"),2,IF(AND(AH110="Fuerte",AM110="Indirectamente"),1,IF(AND(AH110="Fuerte",AM110="No disminuye"),0)))))))</f>
        <v>0</v>
      </c>
      <c r="AO110" s="542">
        <f>('4-VALORACIÓN DEL RIESGO'!AD60-AN110)</f>
        <v>5</v>
      </c>
      <c r="AP110" s="539" t="str">
        <f t="shared" ref="AP110" si="363">IF(AO110=5,"Catastrófico",IF(AO110=4,"Mayor",IF(AO110=3,"Moderado",IF(AO110=2,"Moderado",IF(AO110=1,"Moderado")))))</f>
        <v>Catastrófico</v>
      </c>
      <c r="AQ110" s="536" t="str">
        <f t="shared" ref="AQ110" si="364">IF(OR(AND(AP110="Moderado",AL110="Rara Vez"),AND(AP110="Moderado",AL110="Improbable")),"Moderado",IF(OR(AND(AP110="Mayor",AL110="Improbable"),AND(AP110="Mayor",AL110="Rara Vez"),AND(AP110="Moderado",AL110="Probable"),AND(AP110="Moderado",AL110="Posible")),"Alto",IF(OR(AND(AP110="Moderado",AL110="Casi Seguro"),AND(AP110="Mayor",AL110="Posible"),AND(AP110="Mayor",AL110="Probable"),AND(AP110="Mayor",AL110="Casi Seguro")),"Extremo",IF(AP110="Catastrófico","Extremo"))))</f>
        <v>Extremo</v>
      </c>
      <c r="AR110" s="536"/>
      <c r="AS110" s="537" t="s">
        <v>411</v>
      </c>
    </row>
    <row r="111" spans="2:45" ht="30.75" thickBot="1" x14ac:dyDescent="0.3">
      <c r="B111" s="619"/>
      <c r="C111" s="437"/>
      <c r="D111" s="557"/>
      <c r="E111" s="557"/>
      <c r="F111" s="176"/>
      <c r="G111" s="176"/>
      <c r="H111" s="176"/>
      <c r="I111" s="176"/>
      <c r="J111" s="176"/>
      <c r="K111" s="176"/>
      <c r="L111" s="176"/>
      <c r="M111" s="196"/>
      <c r="N111" s="168" t="b">
        <f t="shared" si="235"/>
        <v>0</v>
      </c>
      <c r="O111" s="158"/>
      <c r="P111" s="168" t="b">
        <f t="shared" si="236"/>
        <v>0</v>
      </c>
      <c r="Q111" s="158"/>
      <c r="R111" s="168" t="b">
        <f t="shared" si="237"/>
        <v>0</v>
      </c>
      <c r="S111" s="158"/>
      <c r="T111" s="168" t="b">
        <f t="shared" si="238"/>
        <v>0</v>
      </c>
      <c r="U111" s="158"/>
      <c r="V111" s="168" t="b">
        <f t="shared" si="239"/>
        <v>0</v>
      </c>
      <c r="W111" s="158"/>
      <c r="X111" s="168" t="b">
        <f t="shared" si="240"/>
        <v>0</v>
      </c>
      <c r="Y111" s="158"/>
      <c r="Z111" s="168" t="b">
        <f t="shared" si="241"/>
        <v>0</v>
      </c>
      <c r="AA111" s="119">
        <f t="shared" si="242"/>
        <v>0</v>
      </c>
      <c r="AB111" s="120" t="str">
        <f t="shared" si="243"/>
        <v>Débil</v>
      </c>
      <c r="AC111" s="197"/>
      <c r="AD111" s="167" t="str">
        <f t="shared" si="244"/>
        <v>Débil</v>
      </c>
      <c r="AE111" s="121" t="str">
        <f t="shared" si="245"/>
        <v>0</v>
      </c>
      <c r="AF111" s="551"/>
      <c r="AG111" s="556"/>
      <c r="AH111" s="534"/>
      <c r="AI111" s="535"/>
      <c r="AJ111" s="538"/>
      <c r="AK111" s="538"/>
      <c r="AL111" s="538"/>
      <c r="AM111" s="535"/>
      <c r="AN111" s="543"/>
      <c r="AO111" s="543"/>
      <c r="AP111" s="539"/>
      <c r="AQ111" s="536"/>
      <c r="AR111" s="536"/>
      <c r="AS111" s="537"/>
    </row>
    <row r="112" spans="2:45" ht="30" x14ac:dyDescent="0.25">
      <c r="B112" s="619"/>
      <c r="C112" s="437"/>
      <c r="D112" s="557" t="str">
        <f>'3-IDENTIFICACIÓN DEL RIESGO'!G112</f>
        <v>Riesgo 2</v>
      </c>
      <c r="E112" s="557"/>
      <c r="F112" s="176"/>
      <c r="G112" s="176"/>
      <c r="H112" s="176"/>
      <c r="I112" s="176"/>
      <c r="J112" s="176"/>
      <c r="K112" s="176"/>
      <c r="L112" s="176"/>
      <c r="M112" s="196"/>
      <c r="N112" s="168" t="b">
        <f t="shared" si="235"/>
        <v>0</v>
      </c>
      <c r="O112" s="158"/>
      <c r="P112" s="168" t="b">
        <f t="shared" si="236"/>
        <v>0</v>
      </c>
      <c r="Q112" s="158"/>
      <c r="R112" s="168" t="b">
        <f t="shared" si="237"/>
        <v>0</v>
      </c>
      <c r="S112" s="158"/>
      <c r="T112" s="168" t="b">
        <f t="shared" si="238"/>
        <v>0</v>
      </c>
      <c r="U112" s="158"/>
      <c r="V112" s="168" t="b">
        <f t="shared" si="239"/>
        <v>0</v>
      </c>
      <c r="W112" s="158"/>
      <c r="X112" s="168" t="b">
        <f t="shared" si="240"/>
        <v>0</v>
      </c>
      <c r="Y112" s="158"/>
      <c r="Z112" s="168" t="b">
        <f t="shared" si="241"/>
        <v>0</v>
      </c>
      <c r="AA112" s="119">
        <f t="shared" si="242"/>
        <v>0</v>
      </c>
      <c r="AB112" s="120" t="str">
        <f t="shared" si="243"/>
        <v>Débil</v>
      </c>
      <c r="AC112" s="197"/>
      <c r="AD112" s="167" t="str">
        <f t="shared" si="244"/>
        <v>Débil</v>
      </c>
      <c r="AE112" s="121" t="str">
        <f t="shared" si="245"/>
        <v>0</v>
      </c>
      <c r="AF112" s="550"/>
      <c r="AG112" s="555" t="e">
        <f t="shared" ref="AG112" si="365">(AE112+AE113)/AF112</f>
        <v>#DIV/0!</v>
      </c>
      <c r="AH112" s="533" t="e">
        <f t="shared" ref="AH112" si="366">IF(AG112&lt;50,"Débil",IF(AG112&lt;=99,"Moderado",IF(AG112=100,"Fuerte",IF(AG112="","ERROR"))))</f>
        <v>#DIV/0!</v>
      </c>
      <c r="AI112" s="535"/>
      <c r="AJ112" s="538" t="e">
        <f t="shared" ref="AJ112" si="367">IF(AH112="Débil",0,IF(AND(AH112="Moderado",AI112="Directamente"),1,IF(AND(AH112="Moderado",AI112="No disminuye"),0,IF(AND(AH112="Fuerte",AI112="Directamente"),2,IF(AND(AH112="Fuerte",AI112="No disminuye"),0)))))</f>
        <v>#DIV/0!</v>
      </c>
      <c r="AK112" s="538" t="e">
        <f>('4-VALORACIÓN DEL RIESGO'!H61-AJ112)</f>
        <v>#DIV/0!</v>
      </c>
      <c r="AL112" s="538" t="e">
        <f t="shared" ref="AL112" si="368">IF(AK112=5,"Casi Seguro",IF(AK112=4,"Probable",IF(AK112=3,"Posible",IF(AK112=2,"Improbable",IF(AK112=1,"Rara Vez",IF(AK112=0,"Rara Vez",IF(AK112&lt;0,"Rara Vez")))))))</f>
        <v>#DIV/0!</v>
      </c>
      <c r="AM112" s="535"/>
      <c r="AN112" s="542" t="e">
        <f t="shared" ref="AN112" si="369">IF(AH112="Débil",0,IF(AND(AH112="Moderado",AM112="Directamente"),1,IF(AND(AH112="Moderado",AM112="Indirectamente"),0,IF(AND(AH112="Moderado",AM112="No disminuye"),0,IF(AND(AH112="Fuerte",AM112="Directamente"),2,IF(AND(AH112="Fuerte",AM112="Indirectamente"),1,IF(AND(AH112="Fuerte",AM112="No disminuye"),0)))))))</f>
        <v>#DIV/0!</v>
      </c>
      <c r="AO112" s="542" t="e">
        <f>('4-VALORACIÓN DEL RIESGO'!AD61-AN112)</f>
        <v>#DIV/0!</v>
      </c>
      <c r="AP112" s="539" t="e">
        <f t="shared" ref="AP112" si="370">IF(AO112=5,"Catastrófico",IF(AO112=4,"Mayor",IF(AO112=3,"Moderado",IF(AO112=2,"Moderado",IF(AO112=1,"Moderado")))))</f>
        <v>#DIV/0!</v>
      </c>
      <c r="AQ112" s="536" t="e">
        <f t="shared" ref="AQ112" si="371">IF(OR(AND(AP112="Moderado",AL112="Rara Vez"),AND(AP112="Moderado",AL112="Improbable")),"Moderado",IF(OR(AND(AP112="Mayor",AL112="Improbable"),AND(AP112="Mayor",AL112="Rara Vez"),AND(AP112="Moderado",AL112="Probable"),AND(AP112="Moderado",AL112="Posible")),"Alto",IF(OR(AND(AP112="Moderado",AL112="Casi Seguro"),AND(AP112="Mayor",AL112="Posible"),AND(AP112="Mayor",AL112="Probable"),AND(AP112="Mayor",AL112="Casi Seguro")),"Extremo",IF(AP112="Catastrófico","Extremo"))))</f>
        <v>#DIV/0!</v>
      </c>
      <c r="AR112" s="536"/>
      <c r="AS112" s="537" t="s">
        <v>411</v>
      </c>
    </row>
    <row r="113" spans="2:45" ht="30.75" thickBot="1" x14ac:dyDescent="0.3">
      <c r="B113" s="619"/>
      <c r="C113" s="437"/>
      <c r="D113" s="557"/>
      <c r="E113" s="557"/>
      <c r="F113" s="176"/>
      <c r="G113" s="176"/>
      <c r="H113" s="176"/>
      <c r="I113" s="176"/>
      <c r="J113" s="176"/>
      <c r="K113" s="176"/>
      <c r="L113" s="176"/>
      <c r="M113" s="196"/>
      <c r="N113" s="168" t="b">
        <f t="shared" si="235"/>
        <v>0</v>
      </c>
      <c r="O113" s="158"/>
      <c r="P113" s="168" t="b">
        <f t="shared" si="236"/>
        <v>0</v>
      </c>
      <c r="Q113" s="158"/>
      <c r="R113" s="168" t="b">
        <f t="shared" si="237"/>
        <v>0</v>
      </c>
      <c r="S113" s="158"/>
      <c r="T113" s="168" t="b">
        <f t="shared" si="238"/>
        <v>0</v>
      </c>
      <c r="U113" s="158"/>
      <c r="V113" s="168" t="b">
        <f t="shared" si="239"/>
        <v>0</v>
      </c>
      <c r="W113" s="158"/>
      <c r="X113" s="168" t="b">
        <f t="shared" si="240"/>
        <v>0</v>
      </c>
      <c r="Y113" s="158"/>
      <c r="Z113" s="168" t="b">
        <f t="shared" si="241"/>
        <v>0</v>
      </c>
      <c r="AA113" s="119">
        <f t="shared" si="242"/>
        <v>0</v>
      </c>
      <c r="AB113" s="120" t="str">
        <f t="shared" si="243"/>
        <v>Débil</v>
      </c>
      <c r="AC113" s="197"/>
      <c r="AD113" s="167" t="str">
        <f t="shared" si="244"/>
        <v>Débil</v>
      </c>
      <c r="AE113" s="121" t="str">
        <f t="shared" si="245"/>
        <v>0</v>
      </c>
      <c r="AF113" s="551"/>
      <c r="AG113" s="556"/>
      <c r="AH113" s="534"/>
      <c r="AI113" s="535"/>
      <c r="AJ113" s="538"/>
      <c r="AK113" s="538"/>
      <c r="AL113" s="538"/>
      <c r="AM113" s="535"/>
      <c r="AN113" s="543"/>
      <c r="AO113" s="543"/>
      <c r="AP113" s="539"/>
      <c r="AQ113" s="536"/>
      <c r="AR113" s="536"/>
      <c r="AS113" s="537"/>
    </row>
    <row r="114" spans="2:45" ht="30" x14ac:dyDescent="0.25">
      <c r="B114" s="619"/>
      <c r="C114" s="437"/>
      <c r="D114" s="557" t="str">
        <f>'3-IDENTIFICACIÓN DEL RIESGO'!G114</f>
        <v>Riesgo 3</v>
      </c>
      <c r="E114" s="557"/>
      <c r="F114" s="176"/>
      <c r="G114" s="176"/>
      <c r="H114" s="176"/>
      <c r="I114" s="176"/>
      <c r="J114" s="176"/>
      <c r="K114" s="176"/>
      <c r="L114" s="176"/>
      <c r="M114" s="196"/>
      <c r="N114" s="168" t="b">
        <f t="shared" si="235"/>
        <v>0</v>
      </c>
      <c r="O114" s="158"/>
      <c r="P114" s="168" t="b">
        <f t="shared" si="236"/>
        <v>0</v>
      </c>
      <c r="Q114" s="158"/>
      <c r="R114" s="168" t="b">
        <f t="shared" si="237"/>
        <v>0</v>
      </c>
      <c r="S114" s="158"/>
      <c r="T114" s="168" t="b">
        <f t="shared" si="238"/>
        <v>0</v>
      </c>
      <c r="U114" s="158"/>
      <c r="V114" s="168" t="b">
        <f t="shared" si="239"/>
        <v>0</v>
      </c>
      <c r="W114" s="158"/>
      <c r="X114" s="168" t="b">
        <f t="shared" si="240"/>
        <v>0</v>
      </c>
      <c r="Y114" s="158"/>
      <c r="Z114" s="168" t="b">
        <f t="shared" si="241"/>
        <v>0</v>
      </c>
      <c r="AA114" s="119">
        <f t="shared" si="242"/>
        <v>0</v>
      </c>
      <c r="AB114" s="120" t="str">
        <f t="shared" si="243"/>
        <v>Débil</v>
      </c>
      <c r="AC114" s="197"/>
      <c r="AD114" s="167" t="str">
        <f t="shared" si="244"/>
        <v>Débil</v>
      </c>
      <c r="AE114" s="121" t="str">
        <f t="shared" si="245"/>
        <v>0</v>
      </c>
      <c r="AF114" s="550"/>
      <c r="AG114" s="555" t="e">
        <f t="shared" ref="AG114" si="372">(AE114+AE115)/AF114</f>
        <v>#DIV/0!</v>
      </c>
      <c r="AH114" s="533" t="e">
        <f t="shared" ref="AH114" si="373">IF(AG114&lt;50,"Débil",IF(AG114&lt;=99,"Moderado",IF(AG114=100,"Fuerte",IF(AG114="","ERROR"))))</f>
        <v>#DIV/0!</v>
      </c>
      <c r="AI114" s="535"/>
      <c r="AJ114" s="538" t="e">
        <f t="shared" ref="AJ114" si="374">IF(AH114="Débil",0,IF(AND(AH114="Moderado",AI114="Directamente"),1,IF(AND(AH114="Moderado",AI114="No disminuye"),0,IF(AND(AH114="Fuerte",AI114="Directamente"),2,IF(AND(AH114="Fuerte",AI114="No disminuye"),0)))))</f>
        <v>#DIV/0!</v>
      </c>
      <c r="AK114" s="538" t="e">
        <f>('4-VALORACIÓN DEL RIESGO'!H62-AJ114)</f>
        <v>#DIV/0!</v>
      </c>
      <c r="AL114" s="538" t="e">
        <f t="shared" ref="AL114" si="375">IF(AK114=5,"Casi Seguro",IF(AK114=4,"Probable",IF(AK114=3,"Posible",IF(AK114=2,"Improbable",IF(AK114=1,"Rara Vez",IF(AK114=0,"Rara Vez",IF(AK114&lt;0,"Rara Vez")))))))</f>
        <v>#DIV/0!</v>
      </c>
      <c r="AM114" s="535"/>
      <c r="AN114" s="542" t="e">
        <f t="shared" ref="AN114" si="376">IF(AH114="Débil",0,IF(AND(AH114="Moderado",AM114="Directamente"),1,IF(AND(AH114="Moderado",AM114="Indirectamente"),0,IF(AND(AH114="Moderado",AM114="No disminuye"),0,IF(AND(AH114="Fuerte",AM114="Directamente"),2,IF(AND(AH114="Fuerte",AM114="Indirectamente"),1,IF(AND(AH114="Fuerte",AM114="No disminuye"),0)))))))</f>
        <v>#DIV/0!</v>
      </c>
      <c r="AO114" s="542" t="e">
        <f>('4-VALORACIÓN DEL RIESGO'!AD62-AN114)</f>
        <v>#DIV/0!</v>
      </c>
      <c r="AP114" s="539" t="e">
        <f t="shared" ref="AP114" si="377">IF(AO114=5,"Catastrófico",IF(AO114=4,"Mayor",IF(AO114=3,"Moderado",IF(AO114=2,"Moderado",IF(AO114=1,"Moderado")))))</f>
        <v>#DIV/0!</v>
      </c>
      <c r="AQ114" s="536" t="e">
        <f t="shared" ref="AQ114" si="378">IF(OR(AND(AP114="Moderado",AL114="Rara Vez"),AND(AP114="Moderado",AL114="Improbable")),"Moderado",IF(OR(AND(AP114="Mayor",AL114="Improbable"),AND(AP114="Mayor",AL114="Rara Vez"),AND(AP114="Moderado",AL114="Probable"),AND(AP114="Moderado",AL114="Posible")),"Alto",IF(OR(AND(AP114="Moderado",AL114="Casi Seguro"),AND(AP114="Mayor",AL114="Posible"),AND(AP114="Mayor",AL114="Probable"),AND(AP114="Mayor",AL114="Casi Seguro")),"Extremo",IF(AP114="Catastrófico","Extremo"))))</f>
        <v>#DIV/0!</v>
      </c>
      <c r="AR114" s="536"/>
      <c r="AS114" s="537" t="s">
        <v>411</v>
      </c>
    </row>
    <row r="115" spans="2:45" ht="30.75" thickBot="1" x14ac:dyDescent="0.3">
      <c r="B115" s="619"/>
      <c r="C115" s="437"/>
      <c r="D115" s="557"/>
      <c r="E115" s="557"/>
      <c r="F115" s="176"/>
      <c r="G115" s="176"/>
      <c r="H115" s="176"/>
      <c r="I115" s="176"/>
      <c r="J115" s="176"/>
      <c r="K115" s="176"/>
      <c r="L115" s="176"/>
      <c r="M115" s="196"/>
      <c r="N115" s="168" t="b">
        <f t="shared" si="235"/>
        <v>0</v>
      </c>
      <c r="O115" s="158"/>
      <c r="P115" s="168" t="b">
        <f t="shared" si="236"/>
        <v>0</v>
      </c>
      <c r="Q115" s="158"/>
      <c r="R115" s="168" t="b">
        <f t="shared" si="237"/>
        <v>0</v>
      </c>
      <c r="S115" s="158"/>
      <c r="T115" s="168" t="b">
        <f t="shared" si="238"/>
        <v>0</v>
      </c>
      <c r="U115" s="158"/>
      <c r="V115" s="168" t="b">
        <f t="shared" si="239"/>
        <v>0</v>
      </c>
      <c r="W115" s="158"/>
      <c r="X115" s="168" t="b">
        <f t="shared" si="240"/>
        <v>0</v>
      </c>
      <c r="Y115" s="158"/>
      <c r="Z115" s="168" t="b">
        <f t="shared" si="241"/>
        <v>0</v>
      </c>
      <c r="AA115" s="119">
        <f t="shared" si="242"/>
        <v>0</v>
      </c>
      <c r="AB115" s="120" t="str">
        <f t="shared" si="243"/>
        <v>Débil</v>
      </c>
      <c r="AC115" s="197"/>
      <c r="AD115" s="167" t="str">
        <f t="shared" si="244"/>
        <v>Débil</v>
      </c>
      <c r="AE115" s="121" t="str">
        <f t="shared" si="245"/>
        <v>0</v>
      </c>
      <c r="AF115" s="551"/>
      <c r="AG115" s="556"/>
      <c r="AH115" s="534"/>
      <c r="AI115" s="535"/>
      <c r="AJ115" s="538"/>
      <c r="AK115" s="538"/>
      <c r="AL115" s="538"/>
      <c r="AM115" s="535"/>
      <c r="AN115" s="543"/>
      <c r="AO115" s="543"/>
      <c r="AP115" s="539"/>
      <c r="AQ115" s="536"/>
      <c r="AR115" s="536"/>
      <c r="AS115" s="537"/>
    </row>
    <row r="116" spans="2:45" ht="30" x14ac:dyDescent="0.25">
      <c r="B116" s="619"/>
      <c r="C116" s="437"/>
      <c r="D116" s="557" t="str">
        <f>'3-IDENTIFICACIÓN DEL RIESGO'!G116</f>
        <v>Riesgo 4</v>
      </c>
      <c r="E116" s="557"/>
      <c r="F116" s="176"/>
      <c r="G116" s="176"/>
      <c r="H116" s="176"/>
      <c r="I116" s="176"/>
      <c r="J116" s="176"/>
      <c r="K116" s="176"/>
      <c r="L116" s="176"/>
      <c r="M116" s="196"/>
      <c r="N116" s="168" t="b">
        <f t="shared" si="235"/>
        <v>0</v>
      </c>
      <c r="O116" s="158"/>
      <c r="P116" s="168" t="b">
        <f t="shared" si="236"/>
        <v>0</v>
      </c>
      <c r="Q116" s="158"/>
      <c r="R116" s="168" t="b">
        <f t="shared" si="237"/>
        <v>0</v>
      </c>
      <c r="S116" s="158"/>
      <c r="T116" s="168" t="b">
        <f t="shared" si="238"/>
        <v>0</v>
      </c>
      <c r="U116" s="158"/>
      <c r="V116" s="168" t="b">
        <f t="shared" si="239"/>
        <v>0</v>
      </c>
      <c r="W116" s="158"/>
      <c r="X116" s="168" t="b">
        <f t="shared" si="240"/>
        <v>0</v>
      </c>
      <c r="Y116" s="158"/>
      <c r="Z116" s="168" t="b">
        <f t="shared" si="241"/>
        <v>0</v>
      </c>
      <c r="AA116" s="119">
        <f t="shared" si="242"/>
        <v>0</v>
      </c>
      <c r="AB116" s="120" t="str">
        <f t="shared" si="243"/>
        <v>Débil</v>
      </c>
      <c r="AC116" s="197"/>
      <c r="AD116" s="167" t="str">
        <f t="shared" si="244"/>
        <v>Débil</v>
      </c>
      <c r="AE116" s="121" t="str">
        <f t="shared" si="245"/>
        <v>0</v>
      </c>
      <c r="AF116" s="550"/>
      <c r="AG116" s="555" t="e">
        <f t="shared" ref="AG116" si="379">(AE116+AE117)/AF116</f>
        <v>#DIV/0!</v>
      </c>
      <c r="AH116" s="533" t="e">
        <f t="shared" ref="AH116" si="380">IF(AG116&lt;50,"Débil",IF(AG116&lt;=99,"Moderado",IF(AG116=100,"Fuerte",IF(AG116="","ERROR"))))</f>
        <v>#DIV/0!</v>
      </c>
      <c r="AI116" s="535"/>
      <c r="AJ116" s="538" t="e">
        <f t="shared" ref="AJ116" si="381">IF(AH116="Débil",0,IF(AND(AH116="Moderado",AI116="Directamente"),1,IF(AND(AH116="Moderado",AI116="No disminuye"),0,IF(AND(AH116="Fuerte",AI116="Directamente"),2,IF(AND(AH116="Fuerte",AI116="No disminuye"),0)))))</f>
        <v>#DIV/0!</v>
      </c>
      <c r="AK116" s="538" t="e">
        <f>('4-VALORACIÓN DEL RIESGO'!H63-AJ116)</f>
        <v>#DIV/0!</v>
      </c>
      <c r="AL116" s="538" t="e">
        <f t="shared" ref="AL116" si="382">IF(AK116=5,"Casi Seguro",IF(AK116=4,"Probable",IF(AK116=3,"Posible",IF(AK116=2,"Improbable",IF(AK116=1,"Rara Vez",IF(AK116=0,"Rara Vez",IF(AK116&lt;0,"Rara Vez")))))))</f>
        <v>#DIV/0!</v>
      </c>
      <c r="AM116" s="535"/>
      <c r="AN116" s="542" t="e">
        <f t="shared" ref="AN116" si="383">IF(AH116="Débil",0,IF(AND(AH116="Moderado",AM116="Directamente"),1,IF(AND(AH116="Moderado",AM116="Indirectamente"),0,IF(AND(AH116="Moderado",AM116="No disminuye"),0,IF(AND(AH116="Fuerte",AM116="Directamente"),2,IF(AND(AH116="Fuerte",AM116="Indirectamente"),1,IF(AND(AH116="Fuerte",AM116="No disminuye"),0)))))))</f>
        <v>#DIV/0!</v>
      </c>
      <c r="AO116" s="542" t="e">
        <f>('4-VALORACIÓN DEL RIESGO'!AD63-AN116)</f>
        <v>#DIV/0!</v>
      </c>
      <c r="AP116" s="539" t="e">
        <f t="shared" ref="AP116" si="384">IF(AO116=5,"Catastrófico",IF(AO116=4,"Mayor",IF(AO116=3,"Moderado",IF(AO116=2,"Moderado",IF(AO116=1,"Moderado")))))</f>
        <v>#DIV/0!</v>
      </c>
      <c r="AQ116" s="536" t="e">
        <f t="shared" ref="AQ116" si="385">IF(OR(AND(AP116="Moderado",AL116="Rara Vez"),AND(AP116="Moderado",AL116="Improbable")),"Moderado",IF(OR(AND(AP116="Mayor",AL116="Improbable"),AND(AP116="Mayor",AL116="Rara Vez"),AND(AP116="Moderado",AL116="Probable"),AND(AP116="Moderado",AL116="Posible")),"Alto",IF(OR(AND(AP116="Moderado",AL116="Casi Seguro"),AND(AP116="Mayor",AL116="Posible"),AND(AP116="Mayor",AL116="Probable"),AND(AP116="Mayor",AL116="Casi Seguro")),"Extremo",IF(AP116="Catastrófico","Extremo"))))</f>
        <v>#DIV/0!</v>
      </c>
      <c r="AR116" s="536"/>
      <c r="AS116" s="537" t="s">
        <v>411</v>
      </c>
    </row>
    <row r="117" spans="2:45" ht="30.75" thickBot="1" x14ac:dyDescent="0.3">
      <c r="B117" s="619"/>
      <c r="C117" s="437"/>
      <c r="D117" s="557"/>
      <c r="E117" s="557"/>
      <c r="F117" s="176"/>
      <c r="G117" s="176"/>
      <c r="H117" s="176"/>
      <c r="I117" s="176"/>
      <c r="J117" s="176"/>
      <c r="K117" s="176"/>
      <c r="L117" s="176"/>
      <c r="M117" s="196"/>
      <c r="N117" s="168" t="b">
        <f t="shared" si="235"/>
        <v>0</v>
      </c>
      <c r="O117" s="158"/>
      <c r="P117" s="168" t="b">
        <f t="shared" si="236"/>
        <v>0</v>
      </c>
      <c r="Q117" s="158"/>
      <c r="R117" s="168" t="b">
        <f t="shared" si="237"/>
        <v>0</v>
      </c>
      <c r="S117" s="158"/>
      <c r="T117" s="168" t="b">
        <f t="shared" si="238"/>
        <v>0</v>
      </c>
      <c r="U117" s="158"/>
      <c r="V117" s="168" t="b">
        <f t="shared" si="239"/>
        <v>0</v>
      </c>
      <c r="W117" s="158"/>
      <c r="X117" s="168" t="b">
        <f t="shared" si="240"/>
        <v>0</v>
      </c>
      <c r="Y117" s="158"/>
      <c r="Z117" s="168" t="b">
        <f t="shared" si="241"/>
        <v>0</v>
      </c>
      <c r="AA117" s="119">
        <f t="shared" si="242"/>
        <v>0</v>
      </c>
      <c r="AB117" s="120" t="str">
        <f t="shared" si="243"/>
        <v>Débil</v>
      </c>
      <c r="AC117" s="197"/>
      <c r="AD117" s="167" t="str">
        <f t="shared" si="244"/>
        <v>Débil</v>
      </c>
      <c r="AE117" s="121" t="str">
        <f t="shared" si="245"/>
        <v>0</v>
      </c>
      <c r="AF117" s="551"/>
      <c r="AG117" s="556"/>
      <c r="AH117" s="534"/>
      <c r="AI117" s="535"/>
      <c r="AJ117" s="538"/>
      <c r="AK117" s="538"/>
      <c r="AL117" s="538"/>
      <c r="AM117" s="535"/>
      <c r="AN117" s="543"/>
      <c r="AO117" s="543"/>
      <c r="AP117" s="539"/>
      <c r="AQ117" s="536"/>
      <c r="AR117" s="536"/>
      <c r="AS117" s="537"/>
    </row>
    <row r="118" spans="2:45" ht="30" x14ac:dyDescent="0.25">
      <c r="B118" s="619"/>
      <c r="C118" s="437"/>
      <c r="D118" s="557" t="str">
        <f>'3-IDENTIFICACIÓN DEL RIESGO'!G118</f>
        <v>Riesgo 5</v>
      </c>
      <c r="E118" s="557"/>
      <c r="F118" s="176"/>
      <c r="G118" s="176"/>
      <c r="H118" s="176"/>
      <c r="I118" s="176"/>
      <c r="J118" s="176"/>
      <c r="K118" s="176"/>
      <c r="L118" s="176"/>
      <c r="M118" s="196"/>
      <c r="N118" s="168" t="b">
        <f t="shared" si="235"/>
        <v>0</v>
      </c>
      <c r="O118" s="158"/>
      <c r="P118" s="168" t="b">
        <f t="shared" si="236"/>
        <v>0</v>
      </c>
      <c r="Q118" s="158"/>
      <c r="R118" s="168" t="b">
        <f t="shared" si="237"/>
        <v>0</v>
      </c>
      <c r="S118" s="158"/>
      <c r="T118" s="168" t="b">
        <f t="shared" si="238"/>
        <v>0</v>
      </c>
      <c r="U118" s="158"/>
      <c r="V118" s="168" t="b">
        <f t="shared" si="239"/>
        <v>0</v>
      </c>
      <c r="W118" s="158"/>
      <c r="X118" s="168" t="b">
        <f t="shared" si="240"/>
        <v>0</v>
      </c>
      <c r="Y118" s="158"/>
      <c r="Z118" s="168" t="b">
        <f t="shared" si="241"/>
        <v>0</v>
      </c>
      <c r="AA118" s="119">
        <f t="shared" si="242"/>
        <v>0</v>
      </c>
      <c r="AB118" s="120" t="str">
        <f t="shared" si="243"/>
        <v>Débil</v>
      </c>
      <c r="AC118" s="197"/>
      <c r="AD118" s="167" t="str">
        <f t="shared" si="244"/>
        <v>Débil</v>
      </c>
      <c r="AE118" s="121" t="str">
        <f t="shared" si="245"/>
        <v>0</v>
      </c>
      <c r="AF118" s="550"/>
      <c r="AG118" s="555" t="e">
        <f t="shared" ref="AG118" si="386">(AE118+AE119)/AF118</f>
        <v>#DIV/0!</v>
      </c>
      <c r="AH118" s="533" t="e">
        <f t="shared" ref="AH118" si="387">IF(AG118&lt;50,"Débil",IF(AG118&lt;=99,"Moderado",IF(AG118=100,"Fuerte",IF(AG118="","ERROR"))))</f>
        <v>#DIV/0!</v>
      </c>
      <c r="AI118" s="535"/>
      <c r="AJ118" s="538" t="e">
        <f t="shared" ref="AJ118" si="388">IF(AH118="Débil",0,IF(AND(AH118="Moderado",AI118="Directamente"),1,IF(AND(AH118="Moderado",AI118="No disminuye"),0,IF(AND(AH118="Fuerte",AI118="Directamente"),2,IF(AND(AH118="Fuerte",AI118="No disminuye"),0)))))</f>
        <v>#DIV/0!</v>
      </c>
      <c r="AK118" s="538" t="e">
        <f>('4-VALORACIÓN DEL RIESGO'!H64-AJ118)</f>
        <v>#DIV/0!</v>
      </c>
      <c r="AL118" s="538" t="e">
        <f t="shared" ref="AL118" si="389">IF(AK118=5,"Casi Seguro",IF(AK118=4,"Probable",IF(AK118=3,"Posible",IF(AK118=2,"Improbable",IF(AK118=1,"Rara Vez",IF(AK118=0,"Rara Vez",IF(AK118&lt;0,"Rara Vez")))))))</f>
        <v>#DIV/0!</v>
      </c>
      <c r="AM118" s="535"/>
      <c r="AN118" s="542" t="e">
        <f t="shared" ref="AN118" si="390">IF(AH118="Débil",0,IF(AND(AH118="Moderado",AM118="Directamente"),1,IF(AND(AH118="Moderado",AM118="Indirectamente"),0,IF(AND(AH118="Moderado",AM118="No disminuye"),0,IF(AND(AH118="Fuerte",AM118="Directamente"),2,IF(AND(AH118="Fuerte",AM118="Indirectamente"),1,IF(AND(AH118="Fuerte",AM118="No disminuye"),0)))))))</f>
        <v>#DIV/0!</v>
      </c>
      <c r="AO118" s="542" t="e">
        <f>('4-VALORACIÓN DEL RIESGO'!AD64-AN118)</f>
        <v>#DIV/0!</v>
      </c>
      <c r="AP118" s="539" t="e">
        <f t="shared" ref="AP118" si="391">IF(AO118=5,"Catastrófico",IF(AO118=4,"Mayor",IF(AO118=3,"Moderado",IF(AO118=2,"Moderado",IF(AO118=1,"Moderado")))))</f>
        <v>#DIV/0!</v>
      </c>
      <c r="AQ118" s="536" t="e">
        <f t="shared" ref="AQ118" si="392">IF(OR(AND(AP118="Moderado",AL118="Rara Vez"),AND(AP118="Moderado",AL118="Improbable")),"Moderado",IF(OR(AND(AP118="Mayor",AL118="Improbable"),AND(AP118="Mayor",AL118="Rara Vez"),AND(AP118="Moderado",AL118="Probable"),AND(AP118="Moderado",AL118="Posible")),"Alto",IF(OR(AND(AP118="Moderado",AL118="Casi Seguro"),AND(AP118="Mayor",AL118="Posible"),AND(AP118="Mayor",AL118="Probable"),AND(AP118="Mayor",AL118="Casi Seguro")),"Extremo",IF(AP118="Catastrófico","Extremo"))))</f>
        <v>#DIV/0!</v>
      </c>
      <c r="AR118" s="536"/>
      <c r="AS118" s="537" t="s">
        <v>411</v>
      </c>
    </row>
    <row r="119" spans="2:45" ht="30.75" thickBot="1" x14ac:dyDescent="0.3">
      <c r="B119" s="620"/>
      <c r="C119" s="438"/>
      <c r="D119" s="557"/>
      <c r="E119" s="557"/>
      <c r="F119" s="176"/>
      <c r="G119" s="176"/>
      <c r="H119" s="176"/>
      <c r="I119" s="176"/>
      <c r="J119" s="176"/>
      <c r="K119" s="176"/>
      <c r="L119" s="176"/>
      <c r="M119" s="196"/>
      <c r="N119" s="168" t="b">
        <f t="shared" si="235"/>
        <v>0</v>
      </c>
      <c r="O119" s="158"/>
      <c r="P119" s="168" t="b">
        <f t="shared" si="236"/>
        <v>0</v>
      </c>
      <c r="Q119" s="158"/>
      <c r="R119" s="168" t="b">
        <f t="shared" si="237"/>
        <v>0</v>
      </c>
      <c r="S119" s="158"/>
      <c r="T119" s="168" t="b">
        <f t="shared" si="238"/>
        <v>0</v>
      </c>
      <c r="U119" s="158"/>
      <c r="V119" s="168" t="b">
        <f t="shared" si="239"/>
        <v>0</v>
      </c>
      <c r="W119" s="158"/>
      <c r="X119" s="168" t="b">
        <f t="shared" si="240"/>
        <v>0</v>
      </c>
      <c r="Y119" s="158"/>
      <c r="Z119" s="168" t="b">
        <f t="shared" si="241"/>
        <v>0</v>
      </c>
      <c r="AA119" s="119">
        <f t="shared" si="242"/>
        <v>0</v>
      </c>
      <c r="AB119" s="120" t="str">
        <f t="shared" si="243"/>
        <v>Débil</v>
      </c>
      <c r="AC119" s="197"/>
      <c r="AD119" s="167" t="str">
        <f t="shared" si="244"/>
        <v>Débil</v>
      </c>
      <c r="AE119" s="121" t="str">
        <f t="shared" si="245"/>
        <v>0</v>
      </c>
      <c r="AF119" s="551"/>
      <c r="AG119" s="556"/>
      <c r="AH119" s="534"/>
      <c r="AI119" s="535"/>
      <c r="AJ119" s="538"/>
      <c r="AK119" s="538"/>
      <c r="AL119" s="538"/>
      <c r="AM119" s="535"/>
      <c r="AN119" s="543"/>
      <c r="AO119" s="543"/>
      <c r="AP119" s="539"/>
      <c r="AQ119" s="536"/>
      <c r="AR119" s="536"/>
      <c r="AS119" s="537"/>
    </row>
    <row r="120" spans="2:45" ht="126" customHeight="1" x14ac:dyDescent="0.25">
      <c r="B120" s="544" t="str">
        <f>'3-IDENTIFICACIÓN DEL RIESGO'!B120</f>
        <v>Gestión del Talento Humano</v>
      </c>
      <c r="C120" s="436" t="str">
        <f>'3-IDENTIFICACIÓN DEL RIESGO'!E120</f>
        <v>1. Subdirección de Talento Humano.
2. Secretaría General.</v>
      </c>
      <c r="D120" s="557" t="str">
        <f>'3-IDENTIFICACIÓN DEL RIESGO'!G120</f>
        <v>Vinculación de personal sin cumplimiento de requisitos mínimos en beneficio particular o de un tercero.</v>
      </c>
      <c r="E120" s="557"/>
      <c r="F120" s="176" t="s">
        <v>1118</v>
      </c>
      <c r="G120" s="176" t="s">
        <v>426</v>
      </c>
      <c r="H120" s="176" t="s">
        <v>1119</v>
      </c>
      <c r="I120" s="176" t="s">
        <v>1120</v>
      </c>
      <c r="J120" s="176" t="s">
        <v>567</v>
      </c>
      <c r="K120" s="176" t="s">
        <v>568</v>
      </c>
      <c r="L120" s="176" t="s">
        <v>1121</v>
      </c>
      <c r="M120" s="196" t="s">
        <v>185</v>
      </c>
      <c r="N120" s="168">
        <f t="shared" si="235"/>
        <v>15</v>
      </c>
      <c r="O120" s="158" t="s">
        <v>186</v>
      </c>
      <c r="P120" s="168">
        <f t="shared" si="236"/>
        <v>15</v>
      </c>
      <c r="Q120" s="158" t="s">
        <v>187</v>
      </c>
      <c r="R120" s="168">
        <f t="shared" si="237"/>
        <v>15</v>
      </c>
      <c r="S120" s="158" t="s">
        <v>191</v>
      </c>
      <c r="T120" s="168">
        <f t="shared" si="238"/>
        <v>10</v>
      </c>
      <c r="U120" s="158" t="s">
        <v>188</v>
      </c>
      <c r="V120" s="168">
        <f t="shared" si="239"/>
        <v>15</v>
      </c>
      <c r="W120" s="158" t="s">
        <v>189</v>
      </c>
      <c r="X120" s="168">
        <f t="shared" si="240"/>
        <v>15</v>
      </c>
      <c r="Y120" s="158" t="s">
        <v>190</v>
      </c>
      <c r="Z120" s="168">
        <f t="shared" si="241"/>
        <v>10</v>
      </c>
      <c r="AA120" s="119">
        <f t="shared" si="242"/>
        <v>95</v>
      </c>
      <c r="AB120" s="120" t="str">
        <f t="shared" si="243"/>
        <v>Moderado</v>
      </c>
      <c r="AC120" s="197" t="s">
        <v>64</v>
      </c>
      <c r="AD120" s="167" t="str">
        <f t="shared" si="244"/>
        <v>Moderado</v>
      </c>
      <c r="AE120" s="121" t="str">
        <f t="shared" si="245"/>
        <v>50</v>
      </c>
      <c r="AF120" s="550">
        <v>1</v>
      </c>
      <c r="AG120" s="555">
        <f t="shared" ref="AG120" si="393">(AE120+AE121)/AF120</f>
        <v>50</v>
      </c>
      <c r="AH120" s="533" t="str">
        <f t="shared" ref="AH120" si="394">IF(AG120&lt;50,"Débil",IF(AG120&lt;=99,"Moderado",IF(AG120=100,"Fuerte",IF(AG120="","ERROR"))))</f>
        <v>Moderado</v>
      </c>
      <c r="AI120" s="535" t="s">
        <v>94</v>
      </c>
      <c r="AJ120" s="538">
        <f t="shared" ref="AJ120" si="395">IF(AH120="Débil",0,IF(AND(AH120="Moderado",AI120="Directamente"),1,IF(AND(AH120="Moderado",AI120="No disminuye"),0,IF(AND(AH120="Fuerte",AI120="Directamente"),2,IF(AND(AH120="Fuerte",AI120="No disminuye"),0)))))</f>
        <v>0</v>
      </c>
      <c r="AK120" s="538">
        <f>('4-VALORACIÓN DEL RIESGO'!H65-AJ120)</f>
        <v>1</v>
      </c>
      <c r="AL120" s="538" t="str">
        <f t="shared" ref="AL120" si="396">IF(AK120=5,"Casi Seguro",IF(AK120=4,"Probable",IF(AK120=3,"Posible",IF(AK120=2,"Improbable",IF(AK120=1,"Rara Vez",IF(AK120=0,"Rara Vez",IF(AK120&lt;0,"Rara Vez")))))))</f>
        <v>Rara Vez</v>
      </c>
      <c r="AM120" s="535" t="s">
        <v>92</v>
      </c>
      <c r="AN120" s="542">
        <f t="shared" ref="AN120" si="397">IF(AH120="Débil",0,IF(AND(AH120="Moderado",AM120="Directamente"),1,IF(AND(AH120="Moderado",AM120="Indirectamente"),0,IF(AND(AH120="Moderado",AM120="No disminuye"),0,IF(AND(AH120="Fuerte",AM120="Directamente"),2,IF(AND(AH120="Fuerte",AM120="Indirectamente"),1,IF(AND(AH120="Fuerte",AM120="No disminuye"),0)))))))</f>
        <v>1</v>
      </c>
      <c r="AO120" s="542">
        <f>('4-VALORACIÓN DEL RIESGO'!AD65-AN120)</f>
        <v>3</v>
      </c>
      <c r="AP120" s="539" t="str">
        <f t="shared" ref="AP120" si="398">IF(AO120=5,"Catastrófico",IF(AO120=4,"Mayor",IF(AO120=3,"Moderado",IF(AO120=2,"Moderado",IF(AO120=1,"Moderado")))))</f>
        <v>Moderado</v>
      </c>
      <c r="AQ120" s="536" t="str">
        <f t="shared" ref="AQ120" si="399">IF(OR(AND(AP120="Moderado",AL120="Rara Vez"),AND(AP120="Moderado",AL120="Improbable")),"Moderado",IF(OR(AND(AP120="Mayor",AL120="Improbable"),AND(AP120="Mayor",AL120="Rara Vez"),AND(AP120="Moderado",AL120="Probable"),AND(AP120="Moderado",AL120="Posible")),"Alto",IF(OR(AND(AP120="Moderado",AL120="Casi Seguro"),AND(AP120="Mayor",AL120="Posible"),AND(AP120="Mayor",AL120="Probable"),AND(AP120="Mayor",AL120="Casi Seguro")),"Extremo",IF(AP120="Catastrófico","Extremo"))))</f>
        <v>Moderado</v>
      </c>
      <c r="AR120" s="536"/>
      <c r="AS120" s="537" t="s">
        <v>411</v>
      </c>
    </row>
    <row r="121" spans="2:45" ht="30.75" thickBot="1" x14ac:dyDescent="0.3">
      <c r="B121" s="545"/>
      <c r="C121" s="437"/>
      <c r="D121" s="557"/>
      <c r="E121" s="557"/>
      <c r="F121" s="176"/>
      <c r="G121" s="176"/>
      <c r="H121" s="176"/>
      <c r="I121" s="176"/>
      <c r="J121" s="176"/>
      <c r="K121" s="176"/>
      <c r="L121" s="176"/>
      <c r="M121" s="196"/>
      <c r="N121" s="168" t="b">
        <f t="shared" si="235"/>
        <v>0</v>
      </c>
      <c r="O121" s="158"/>
      <c r="P121" s="168" t="b">
        <f t="shared" si="236"/>
        <v>0</v>
      </c>
      <c r="Q121" s="158"/>
      <c r="R121" s="168" t="b">
        <f t="shared" si="237"/>
        <v>0</v>
      </c>
      <c r="S121" s="158"/>
      <c r="T121" s="168" t="b">
        <f t="shared" si="238"/>
        <v>0</v>
      </c>
      <c r="U121" s="158"/>
      <c r="V121" s="168" t="b">
        <f t="shared" si="239"/>
        <v>0</v>
      </c>
      <c r="W121" s="158"/>
      <c r="X121" s="168" t="b">
        <f t="shared" si="240"/>
        <v>0</v>
      </c>
      <c r="Y121" s="158"/>
      <c r="Z121" s="168" t="b">
        <f t="shared" si="241"/>
        <v>0</v>
      </c>
      <c r="AA121" s="119">
        <f t="shared" si="242"/>
        <v>0</v>
      </c>
      <c r="AB121" s="120" t="str">
        <f t="shared" si="243"/>
        <v>Débil</v>
      </c>
      <c r="AC121" s="197"/>
      <c r="AD121" s="167" t="str">
        <f t="shared" si="244"/>
        <v>Débil</v>
      </c>
      <c r="AE121" s="121" t="str">
        <f t="shared" si="245"/>
        <v>0</v>
      </c>
      <c r="AF121" s="551"/>
      <c r="AG121" s="556"/>
      <c r="AH121" s="534"/>
      <c r="AI121" s="535"/>
      <c r="AJ121" s="538"/>
      <c r="AK121" s="538"/>
      <c r="AL121" s="538"/>
      <c r="AM121" s="535"/>
      <c r="AN121" s="543"/>
      <c r="AO121" s="543"/>
      <c r="AP121" s="539"/>
      <c r="AQ121" s="536"/>
      <c r="AR121" s="536"/>
      <c r="AS121" s="537"/>
    </row>
    <row r="122" spans="2:45" ht="69.75" customHeight="1" x14ac:dyDescent="0.25">
      <c r="B122" s="545"/>
      <c r="C122" s="437"/>
      <c r="D122" s="557" t="str">
        <f>'3-IDENTIFICACIÓN DEL RIESGO'!G122</f>
        <v>Pérdida o manipulación de  expedientes de historia laboral para beneficio personal o de tercero.</v>
      </c>
      <c r="E122" s="557"/>
      <c r="F122" s="176" t="s">
        <v>569</v>
      </c>
      <c r="G122" s="176" t="s">
        <v>426</v>
      </c>
      <c r="H122" s="176" t="s">
        <v>570</v>
      </c>
      <c r="I122" s="176" t="s">
        <v>1122</v>
      </c>
      <c r="J122" s="176" t="s">
        <v>571</v>
      </c>
      <c r="K122" s="176" t="s">
        <v>572</v>
      </c>
      <c r="L122" s="176" t="s">
        <v>573</v>
      </c>
      <c r="M122" s="196" t="s">
        <v>185</v>
      </c>
      <c r="N122" s="168">
        <f t="shared" si="235"/>
        <v>15</v>
      </c>
      <c r="O122" s="158" t="s">
        <v>186</v>
      </c>
      <c r="P122" s="168">
        <f t="shared" si="236"/>
        <v>15</v>
      </c>
      <c r="Q122" s="158" t="s">
        <v>187</v>
      </c>
      <c r="R122" s="168">
        <f t="shared" si="237"/>
        <v>15</v>
      </c>
      <c r="S122" s="158" t="s">
        <v>191</v>
      </c>
      <c r="T122" s="168">
        <f t="shared" si="238"/>
        <v>10</v>
      </c>
      <c r="U122" s="158" t="s">
        <v>188</v>
      </c>
      <c r="V122" s="168">
        <f t="shared" si="239"/>
        <v>15</v>
      </c>
      <c r="W122" s="158" t="s">
        <v>189</v>
      </c>
      <c r="X122" s="168">
        <f t="shared" si="240"/>
        <v>15</v>
      </c>
      <c r="Y122" s="158" t="s">
        <v>190</v>
      </c>
      <c r="Z122" s="168">
        <f t="shared" si="241"/>
        <v>10</v>
      </c>
      <c r="AA122" s="119">
        <f t="shared" si="242"/>
        <v>95</v>
      </c>
      <c r="AB122" s="120" t="str">
        <f t="shared" si="243"/>
        <v>Moderado</v>
      </c>
      <c r="AC122" s="197" t="s">
        <v>58</v>
      </c>
      <c r="AD122" s="167" t="str">
        <f t="shared" si="244"/>
        <v>Moderado</v>
      </c>
      <c r="AE122" s="121" t="str">
        <f t="shared" si="245"/>
        <v>50</v>
      </c>
      <c r="AF122" s="550">
        <v>1</v>
      </c>
      <c r="AG122" s="555">
        <f t="shared" ref="AG122" si="400">(AE122+AE123)/AF122</f>
        <v>50</v>
      </c>
      <c r="AH122" s="533" t="str">
        <f t="shared" ref="AH122" si="401">IF(AG122&lt;50,"Débil",IF(AG122&lt;=99,"Moderado",IF(AG122=100,"Fuerte",IF(AG122="","ERROR"))))</f>
        <v>Moderado</v>
      </c>
      <c r="AI122" s="535" t="s">
        <v>92</v>
      </c>
      <c r="AJ122" s="538">
        <f t="shared" ref="AJ122" si="402">IF(AH122="Débil",0,IF(AND(AH122="Moderado",AI122="Directamente"),1,IF(AND(AH122="Moderado",AI122="No disminuye"),0,IF(AND(AH122="Fuerte",AI122="Directamente"),2,IF(AND(AH122="Fuerte",AI122="No disminuye"),0)))))</f>
        <v>1</v>
      </c>
      <c r="AK122" s="538">
        <f>('4-VALORACIÓN DEL RIESGO'!H66-AJ122)</f>
        <v>0</v>
      </c>
      <c r="AL122" s="538" t="str">
        <f t="shared" ref="AL122" si="403">IF(AK122=5,"Casi Seguro",IF(AK122=4,"Probable",IF(AK122=3,"Posible",IF(AK122=2,"Improbable",IF(AK122=1,"Rara Vez",IF(AK122=0,"Rara Vez",IF(AK122&lt;0,"Rara Vez")))))))</f>
        <v>Rara Vez</v>
      </c>
      <c r="AM122" s="535" t="s">
        <v>92</v>
      </c>
      <c r="AN122" s="542">
        <f t="shared" ref="AN122" si="404">IF(AH122="Débil",0,IF(AND(AH122="Moderado",AM122="Directamente"),1,IF(AND(AH122="Moderado",AM122="Indirectamente"),0,IF(AND(AH122="Moderado",AM122="No disminuye"),0,IF(AND(AH122="Fuerte",AM122="Directamente"),2,IF(AND(AH122="Fuerte",AM122="Indirectamente"),1,IF(AND(AH122="Fuerte",AM122="No disminuye"),0)))))))</f>
        <v>1</v>
      </c>
      <c r="AO122" s="542">
        <f>('4-VALORACIÓN DEL RIESGO'!AD66-AN122)</f>
        <v>3</v>
      </c>
      <c r="AP122" s="539" t="str">
        <f t="shared" ref="AP122" si="405">IF(AO122=5,"Catastrófico",IF(AO122=4,"Mayor",IF(AO122=3,"Moderado",IF(AO122=2,"Moderado",IF(AO122=1,"Moderado")))))</f>
        <v>Moderado</v>
      </c>
      <c r="AQ122" s="536" t="str">
        <f t="shared" ref="AQ122" si="406">IF(OR(AND(AP122="Moderado",AL122="Rara Vez"),AND(AP122="Moderado",AL122="Improbable")),"Moderado",IF(OR(AND(AP122="Mayor",AL122="Improbable"),AND(AP122="Mayor",AL122="Rara Vez"),AND(AP122="Moderado",AL122="Probable"),AND(AP122="Moderado",AL122="Posible")),"Alto",IF(OR(AND(AP122="Moderado",AL122="Casi Seguro"),AND(AP122="Mayor",AL122="Posible"),AND(AP122="Mayor",AL122="Probable"),AND(AP122="Mayor",AL122="Casi Seguro")),"Extremo",IF(AP122="Catastrófico","Extremo"))))</f>
        <v>Moderado</v>
      </c>
      <c r="AR122" s="536"/>
      <c r="AS122" s="537" t="s">
        <v>411</v>
      </c>
    </row>
    <row r="123" spans="2:45" ht="30.75" thickBot="1" x14ac:dyDescent="0.3">
      <c r="B123" s="545"/>
      <c r="C123" s="437"/>
      <c r="D123" s="557"/>
      <c r="E123" s="557"/>
      <c r="F123" s="176"/>
      <c r="G123" s="176"/>
      <c r="H123" s="176"/>
      <c r="I123" s="176"/>
      <c r="J123" s="176"/>
      <c r="K123" s="176"/>
      <c r="L123" s="176"/>
      <c r="M123" s="196"/>
      <c r="N123" s="168" t="b">
        <f t="shared" si="235"/>
        <v>0</v>
      </c>
      <c r="O123" s="158"/>
      <c r="P123" s="168" t="b">
        <f t="shared" si="236"/>
        <v>0</v>
      </c>
      <c r="Q123" s="158"/>
      <c r="R123" s="168" t="b">
        <f t="shared" si="237"/>
        <v>0</v>
      </c>
      <c r="S123" s="158"/>
      <c r="T123" s="168" t="b">
        <f t="shared" si="238"/>
        <v>0</v>
      </c>
      <c r="U123" s="158"/>
      <c r="V123" s="168" t="b">
        <f t="shared" si="239"/>
        <v>0</v>
      </c>
      <c r="W123" s="158"/>
      <c r="X123" s="168" t="b">
        <f t="shared" si="240"/>
        <v>0</v>
      </c>
      <c r="Y123" s="158"/>
      <c r="Z123" s="168" t="b">
        <f t="shared" si="241"/>
        <v>0</v>
      </c>
      <c r="AA123" s="119">
        <f t="shared" si="242"/>
        <v>0</v>
      </c>
      <c r="AB123" s="120" t="str">
        <f t="shared" si="243"/>
        <v>Débil</v>
      </c>
      <c r="AC123" s="197"/>
      <c r="AD123" s="167" t="str">
        <f t="shared" si="244"/>
        <v>Débil</v>
      </c>
      <c r="AE123" s="121" t="str">
        <f t="shared" si="245"/>
        <v>0</v>
      </c>
      <c r="AF123" s="551"/>
      <c r="AG123" s="556"/>
      <c r="AH123" s="534"/>
      <c r="AI123" s="535"/>
      <c r="AJ123" s="538"/>
      <c r="AK123" s="538"/>
      <c r="AL123" s="538"/>
      <c r="AM123" s="535"/>
      <c r="AN123" s="543"/>
      <c r="AO123" s="543"/>
      <c r="AP123" s="539"/>
      <c r="AQ123" s="536"/>
      <c r="AR123" s="536"/>
      <c r="AS123" s="537"/>
    </row>
    <row r="124" spans="2:45" ht="30" x14ac:dyDescent="0.25">
      <c r="B124" s="545"/>
      <c r="C124" s="437"/>
      <c r="D124" s="557" t="str">
        <f>'3-IDENTIFICACIÓN DEL RIESGO'!G124</f>
        <v>Riesgo 3</v>
      </c>
      <c r="E124" s="557"/>
      <c r="F124" s="176"/>
      <c r="G124" s="176"/>
      <c r="H124" s="176"/>
      <c r="I124" s="176"/>
      <c r="J124" s="176"/>
      <c r="K124" s="176"/>
      <c r="L124" s="176"/>
      <c r="M124" s="196"/>
      <c r="N124" s="168" t="b">
        <f t="shared" si="235"/>
        <v>0</v>
      </c>
      <c r="O124" s="158"/>
      <c r="P124" s="168" t="b">
        <f t="shared" si="236"/>
        <v>0</v>
      </c>
      <c r="Q124" s="158"/>
      <c r="R124" s="168" t="b">
        <f t="shared" si="237"/>
        <v>0</v>
      </c>
      <c r="S124" s="158"/>
      <c r="T124" s="168" t="b">
        <f t="shared" si="238"/>
        <v>0</v>
      </c>
      <c r="U124" s="158"/>
      <c r="V124" s="168" t="b">
        <f t="shared" si="239"/>
        <v>0</v>
      </c>
      <c r="W124" s="158"/>
      <c r="X124" s="168" t="b">
        <f t="shared" si="240"/>
        <v>0</v>
      </c>
      <c r="Y124" s="158"/>
      <c r="Z124" s="168" t="b">
        <f t="shared" si="241"/>
        <v>0</v>
      </c>
      <c r="AA124" s="119">
        <f t="shared" si="242"/>
        <v>0</v>
      </c>
      <c r="AB124" s="120" t="str">
        <f t="shared" si="243"/>
        <v>Débil</v>
      </c>
      <c r="AC124" s="197"/>
      <c r="AD124" s="167" t="str">
        <f t="shared" si="244"/>
        <v>Débil</v>
      </c>
      <c r="AE124" s="121" t="str">
        <f t="shared" si="245"/>
        <v>0</v>
      </c>
      <c r="AF124" s="550"/>
      <c r="AG124" s="555" t="e">
        <f t="shared" ref="AG124" si="407">(AE124+AE125)/AF124</f>
        <v>#DIV/0!</v>
      </c>
      <c r="AH124" s="533" t="e">
        <f t="shared" ref="AH124" si="408">IF(AG124&lt;50,"Débil",IF(AG124&lt;=99,"Moderado",IF(AG124=100,"Fuerte",IF(AG124="","ERROR"))))</f>
        <v>#DIV/0!</v>
      </c>
      <c r="AI124" s="535"/>
      <c r="AJ124" s="538" t="e">
        <f t="shared" ref="AJ124" si="409">IF(AH124="Débil",0,IF(AND(AH124="Moderado",AI124="Directamente"),1,IF(AND(AH124="Moderado",AI124="No disminuye"),0,IF(AND(AH124="Fuerte",AI124="Directamente"),2,IF(AND(AH124="Fuerte",AI124="No disminuye"),0)))))</f>
        <v>#DIV/0!</v>
      </c>
      <c r="AK124" s="538" t="e">
        <f>('4-VALORACIÓN DEL RIESGO'!H67-AJ124)</f>
        <v>#DIV/0!</v>
      </c>
      <c r="AL124" s="538" t="e">
        <f t="shared" ref="AL124" si="410">IF(AK124=5,"Casi Seguro",IF(AK124=4,"Probable",IF(AK124=3,"Posible",IF(AK124=2,"Improbable",IF(AK124=1,"Rara Vez",IF(AK124=0,"Rara Vez",IF(AK124&lt;0,"Rara Vez")))))))</f>
        <v>#DIV/0!</v>
      </c>
      <c r="AM124" s="535"/>
      <c r="AN124" s="542" t="e">
        <f t="shared" ref="AN124" si="411">IF(AH124="Débil",0,IF(AND(AH124="Moderado",AM124="Directamente"),1,IF(AND(AH124="Moderado",AM124="Indirectamente"),0,IF(AND(AH124="Moderado",AM124="No disminuye"),0,IF(AND(AH124="Fuerte",AM124="Directamente"),2,IF(AND(AH124="Fuerte",AM124="Indirectamente"),1,IF(AND(AH124="Fuerte",AM124="No disminuye"),0)))))))</f>
        <v>#DIV/0!</v>
      </c>
      <c r="AO124" s="542" t="e">
        <f>('4-VALORACIÓN DEL RIESGO'!AD67-AN124)</f>
        <v>#DIV/0!</v>
      </c>
      <c r="AP124" s="539" t="e">
        <f t="shared" ref="AP124" si="412">IF(AO124=5,"Catastrófico",IF(AO124=4,"Mayor",IF(AO124=3,"Moderado",IF(AO124=2,"Moderado",IF(AO124=1,"Moderado")))))</f>
        <v>#DIV/0!</v>
      </c>
      <c r="AQ124" s="536" t="e">
        <f t="shared" ref="AQ124" si="413">IF(OR(AND(AP124="Moderado",AL124="Rara Vez"),AND(AP124="Moderado",AL124="Improbable")),"Moderado",IF(OR(AND(AP124="Mayor",AL124="Improbable"),AND(AP124="Mayor",AL124="Rara Vez"),AND(AP124="Moderado",AL124="Probable"),AND(AP124="Moderado",AL124="Posible")),"Alto",IF(OR(AND(AP124="Moderado",AL124="Casi Seguro"),AND(AP124="Mayor",AL124="Posible"),AND(AP124="Mayor",AL124="Probable"),AND(AP124="Mayor",AL124="Casi Seguro")),"Extremo",IF(AP124="Catastrófico","Extremo"))))</f>
        <v>#DIV/0!</v>
      </c>
      <c r="AR124" s="536"/>
      <c r="AS124" s="537" t="s">
        <v>411</v>
      </c>
    </row>
    <row r="125" spans="2:45" ht="30.75" thickBot="1" x14ac:dyDescent="0.3">
      <c r="B125" s="545"/>
      <c r="C125" s="437"/>
      <c r="D125" s="557"/>
      <c r="E125" s="557"/>
      <c r="F125" s="176"/>
      <c r="G125" s="176"/>
      <c r="H125" s="176"/>
      <c r="I125" s="176"/>
      <c r="J125" s="176"/>
      <c r="K125" s="176"/>
      <c r="L125" s="176"/>
      <c r="M125" s="196"/>
      <c r="N125" s="168" t="b">
        <f t="shared" si="235"/>
        <v>0</v>
      </c>
      <c r="O125" s="158"/>
      <c r="P125" s="168" t="b">
        <f t="shared" si="236"/>
        <v>0</v>
      </c>
      <c r="Q125" s="158"/>
      <c r="R125" s="168" t="b">
        <f t="shared" si="237"/>
        <v>0</v>
      </c>
      <c r="S125" s="158"/>
      <c r="T125" s="168" t="b">
        <f t="shared" si="238"/>
        <v>0</v>
      </c>
      <c r="U125" s="158"/>
      <c r="V125" s="168" t="b">
        <f t="shared" si="239"/>
        <v>0</v>
      </c>
      <c r="W125" s="158"/>
      <c r="X125" s="168" t="b">
        <f t="shared" si="240"/>
        <v>0</v>
      </c>
      <c r="Y125" s="158"/>
      <c r="Z125" s="168" t="b">
        <f t="shared" si="241"/>
        <v>0</v>
      </c>
      <c r="AA125" s="119">
        <f t="shared" si="242"/>
        <v>0</v>
      </c>
      <c r="AB125" s="120" t="str">
        <f t="shared" si="243"/>
        <v>Débil</v>
      </c>
      <c r="AC125" s="197"/>
      <c r="AD125" s="167" t="str">
        <f t="shared" si="244"/>
        <v>Débil</v>
      </c>
      <c r="AE125" s="121" t="str">
        <f t="shared" si="245"/>
        <v>0</v>
      </c>
      <c r="AF125" s="551"/>
      <c r="AG125" s="556"/>
      <c r="AH125" s="534"/>
      <c r="AI125" s="535"/>
      <c r="AJ125" s="538"/>
      <c r="AK125" s="538"/>
      <c r="AL125" s="538"/>
      <c r="AM125" s="535"/>
      <c r="AN125" s="543"/>
      <c r="AO125" s="543"/>
      <c r="AP125" s="539"/>
      <c r="AQ125" s="536"/>
      <c r="AR125" s="536"/>
      <c r="AS125" s="537"/>
    </row>
    <row r="126" spans="2:45" ht="30" x14ac:dyDescent="0.25">
      <c r="B126" s="545"/>
      <c r="C126" s="437"/>
      <c r="D126" s="557" t="str">
        <f>'3-IDENTIFICACIÓN DEL RIESGO'!G126</f>
        <v>Riesgo 4</v>
      </c>
      <c r="E126" s="557"/>
      <c r="F126" s="176"/>
      <c r="G126" s="176"/>
      <c r="H126" s="176"/>
      <c r="I126" s="176"/>
      <c r="J126" s="176"/>
      <c r="K126" s="176"/>
      <c r="L126" s="176"/>
      <c r="M126" s="196"/>
      <c r="N126" s="168" t="b">
        <f t="shared" si="235"/>
        <v>0</v>
      </c>
      <c r="O126" s="158"/>
      <c r="P126" s="168" t="b">
        <f t="shared" si="236"/>
        <v>0</v>
      </c>
      <c r="Q126" s="158"/>
      <c r="R126" s="168" t="b">
        <f t="shared" si="237"/>
        <v>0</v>
      </c>
      <c r="S126" s="158"/>
      <c r="T126" s="168" t="b">
        <f t="shared" si="238"/>
        <v>0</v>
      </c>
      <c r="U126" s="158"/>
      <c r="V126" s="168" t="b">
        <f t="shared" si="239"/>
        <v>0</v>
      </c>
      <c r="W126" s="158"/>
      <c r="X126" s="168" t="b">
        <f t="shared" si="240"/>
        <v>0</v>
      </c>
      <c r="Y126" s="158"/>
      <c r="Z126" s="168" t="b">
        <f t="shared" si="241"/>
        <v>0</v>
      </c>
      <c r="AA126" s="119">
        <f t="shared" si="242"/>
        <v>0</v>
      </c>
      <c r="AB126" s="120" t="str">
        <f t="shared" si="243"/>
        <v>Débil</v>
      </c>
      <c r="AC126" s="197"/>
      <c r="AD126" s="167" t="str">
        <f t="shared" si="244"/>
        <v>Débil</v>
      </c>
      <c r="AE126" s="121" t="str">
        <f t="shared" si="245"/>
        <v>0</v>
      </c>
      <c r="AF126" s="550"/>
      <c r="AG126" s="555" t="e">
        <f t="shared" ref="AG126" si="414">(AE126+AE127)/AF126</f>
        <v>#DIV/0!</v>
      </c>
      <c r="AH126" s="533" t="e">
        <f t="shared" ref="AH126" si="415">IF(AG126&lt;50,"Débil",IF(AG126&lt;=99,"Moderado",IF(AG126=100,"Fuerte",IF(AG126="","ERROR"))))</f>
        <v>#DIV/0!</v>
      </c>
      <c r="AI126" s="535"/>
      <c r="AJ126" s="538" t="e">
        <f t="shared" ref="AJ126" si="416">IF(AH126="Débil",0,IF(AND(AH126="Moderado",AI126="Directamente"),1,IF(AND(AH126="Moderado",AI126="No disminuye"),0,IF(AND(AH126="Fuerte",AI126="Directamente"),2,IF(AND(AH126="Fuerte",AI126="No disminuye"),0)))))</f>
        <v>#DIV/0!</v>
      </c>
      <c r="AK126" s="538" t="e">
        <f>('4-VALORACIÓN DEL RIESGO'!H68-AJ126)</f>
        <v>#DIV/0!</v>
      </c>
      <c r="AL126" s="538" t="e">
        <f t="shared" ref="AL126" si="417">IF(AK126=5,"Casi Seguro",IF(AK126=4,"Probable",IF(AK126=3,"Posible",IF(AK126=2,"Improbable",IF(AK126=1,"Rara Vez",IF(AK126=0,"Rara Vez",IF(AK126&lt;0,"Rara Vez")))))))</f>
        <v>#DIV/0!</v>
      </c>
      <c r="AM126" s="535"/>
      <c r="AN126" s="542" t="e">
        <f t="shared" ref="AN126" si="418">IF(AH126="Débil",0,IF(AND(AH126="Moderado",AM126="Directamente"),1,IF(AND(AH126="Moderado",AM126="Indirectamente"),0,IF(AND(AH126="Moderado",AM126="No disminuye"),0,IF(AND(AH126="Fuerte",AM126="Directamente"),2,IF(AND(AH126="Fuerte",AM126="Indirectamente"),1,IF(AND(AH126="Fuerte",AM126="No disminuye"),0)))))))</f>
        <v>#DIV/0!</v>
      </c>
      <c r="AO126" s="542" t="e">
        <f>('4-VALORACIÓN DEL RIESGO'!AD68-AN126)</f>
        <v>#DIV/0!</v>
      </c>
      <c r="AP126" s="539" t="e">
        <f t="shared" ref="AP126" si="419">IF(AO126=5,"Catastrófico",IF(AO126=4,"Mayor",IF(AO126=3,"Moderado",IF(AO126=2,"Moderado",IF(AO126=1,"Moderado")))))</f>
        <v>#DIV/0!</v>
      </c>
      <c r="AQ126" s="536" t="e">
        <f t="shared" ref="AQ126" si="420">IF(OR(AND(AP126="Moderado",AL126="Rara Vez"),AND(AP126="Moderado",AL126="Improbable")),"Moderado",IF(OR(AND(AP126="Mayor",AL126="Improbable"),AND(AP126="Mayor",AL126="Rara Vez"),AND(AP126="Moderado",AL126="Probable"),AND(AP126="Moderado",AL126="Posible")),"Alto",IF(OR(AND(AP126="Moderado",AL126="Casi Seguro"),AND(AP126="Mayor",AL126="Posible"),AND(AP126="Mayor",AL126="Probable"),AND(AP126="Mayor",AL126="Casi Seguro")),"Extremo",IF(AP126="Catastrófico","Extremo"))))</f>
        <v>#DIV/0!</v>
      </c>
      <c r="AR126" s="536"/>
      <c r="AS126" s="537" t="s">
        <v>411</v>
      </c>
    </row>
    <row r="127" spans="2:45" ht="30.75" thickBot="1" x14ac:dyDescent="0.3">
      <c r="B127" s="545"/>
      <c r="C127" s="437"/>
      <c r="D127" s="557"/>
      <c r="E127" s="557"/>
      <c r="F127" s="176"/>
      <c r="G127" s="176"/>
      <c r="H127" s="176"/>
      <c r="I127" s="176"/>
      <c r="J127" s="176"/>
      <c r="K127" s="176"/>
      <c r="L127" s="176"/>
      <c r="M127" s="196"/>
      <c r="N127" s="168" t="b">
        <f t="shared" si="235"/>
        <v>0</v>
      </c>
      <c r="O127" s="158"/>
      <c r="P127" s="168" t="b">
        <f t="shared" si="236"/>
        <v>0</v>
      </c>
      <c r="Q127" s="158"/>
      <c r="R127" s="168" t="b">
        <f t="shared" si="237"/>
        <v>0</v>
      </c>
      <c r="S127" s="158"/>
      <c r="T127" s="168" t="b">
        <f t="shared" si="238"/>
        <v>0</v>
      </c>
      <c r="U127" s="158"/>
      <c r="V127" s="168" t="b">
        <f t="shared" si="239"/>
        <v>0</v>
      </c>
      <c r="W127" s="158"/>
      <c r="X127" s="168" t="b">
        <f t="shared" si="240"/>
        <v>0</v>
      </c>
      <c r="Y127" s="158"/>
      <c r="Z127" s="168" t="b">
        <f t="shared" si="241"/>
        <v>0</v>
      </c>
      <c r="AA127" s="119">
        <f t="shared" si="242"/>
        <v>0</v>
      </c>
      <c r="AB127" s="120" t="str">
        <f t="shared" si="243"/>
        <v>Débil</v>
      </c>
      <c r="AC127" s="197"/>
      <c r="AD127" s="167" t="str">
        <f t="shared" si="244"/>
        <v>Débil</v>
      </c>
      <c r="AE127" s="121" t="str">
        <f t="shared" si="245"/>
        <v>0</v>
      </c>
      <c r="AF127" s="551"/>
      <c r="AG127" s="556"/>
      <c r="AH127" s="534"/>
      <c r="AI127" s="535"/>
      <c r="AJ127" s="538"/>
      <c r="AK127" s="538"/>
      <c r="AL127" s="538"/>
      <c r="AM127" s="535"/>
      <c r="AN127" s="543"/>
      <c r="AO127" s="543"/>
      <c r="AP127" s="539"/>
      <c r="AQ127" s="536"/>
      <c r="AR127" s="536"/>
      <c r="AS127" s="537"/>
    </row>
    <row r="128" spans="2:45" ht="30" x14ac:dyDescent="0.25">
      <c r="B128" s="545"/>
      <c r="C128" s="437"/>
      <c r="D128" s="557" t="str">
        <f>'3-IDENTIFICACIÓN DEL RIESGO'!G128</f>
        <v>Riesgo 5</v>
      </c>
      <c r="E128" s="557"/>
      <c r="F128" s="176"/>
      <c r="G128" s="176"/>
      <c r="H128" s="176"/>
      <c r="I128" s="176"/>
      <c r="J128" s="176"/>
      <c r="K128" s="176"/>
      <c r="L128" s="176"/>
      <c r="M128" s="196"/>
      <c r="N128" s="168" t="b">
        <f t="shared" si="235"/>
        <v>0</v>
      </c>
      <c r="O128" s="158"/>
      <c r="P128" s="168" t="b">
        <f t="shared" si="236"/>
        <v>0</v>
      </c>
      <c r="Q128" s="158"/>
      <c r="R128" s="168" t="b">
        <f t="shared" si="237"/>
        <v>0</v>
      </c>
      <c r="S128" s="158"/>
      <c r="T128" s="168" t="b">
        <f t="shared" si="238"/>
        <v>0</v>
      </c>
      <c r="U128" s="158"/>
      <c r="V128" s="168" t="b">
        <f t="shared" si="239"/>
        <v>0</v>
      </c>
      <c r="W128" s="158"/>
      <c r="X128" s="168" t="b">
        <f t="shared" si="240"/>
        <v>0</v>
      </c>
      <c r="Y128" s="158"/>
      <c r="Z128" s="168" t="b">
        <f t="shared" si="241"/>
        <v>0</v>
      </c>
      <c r="AA128" s="119">
        <f t="shared" si="242"/>
        <v>0</v>
      </c>
      <c r="AB128" s="120" t="str">
        <f t="shared" si="243"/>
        <v>Débil</v>
      </c>
      <c r="AC128" s="197"/>
      <c r="AD128" s="167" t="str">
        <f t="shared" si="244"/>
        <v>Débil</v>
      </c>
      <c r="AE128" s="121" t="str">
        <f t="shared" si="245"/>
        <v>0</v>
      </c>
      <c r="AF128" s="550"/>
      <c r="AG128" s="555" t="e">
        <f t="shared" ref="AG128" si="421">(AE128+AE129)/AF128</f>
        <v>#DIV/0!</v>
      </c>
      <c r="AH128" s="533" t="e">
        <f t="shared" ref="AH128" si="422">IF(AG128&lt;50,"Débil",IF(AG128&lt;=99,"Moderado",IF(AG128=100,"Fuerte",IF(AG128="","ERROR"))))</f>
        <v>#DIV/0!</v>
      </c>
      <c r="AI128" s="535"/>
      <c r="AJ128" s="538" t="e">
        <f t="shared" ref="AJ128" si="423">IF(AH128="Débil",0,IF(AND(AH128="Moderado",AI128="Directamente"),1,IF(AND(AH128="Moderado",AI128="No disminuye"),0,IF(AND(AH128="Fuerte",AI128="Directamente"),2,IF(AND(AH128="Fuerte",AI128="No disminuye"),0)))))</f>
        <v>#DIV/0!</v>
      </c>
      <c r="AK128" s="538" t="e">
        <f>('4-VALORACIÓN DEL RIESGO'!H69-AJ128)</f>
        <v>#DIV/0!</v>
      </c>
      <c r="AL128" s="538" t="e">
        <f t="shared" ref="AL128" si="424">IF(AK128=5,"Casi Seguro",IF(AK128=4,"Probable",IF(AK128=3,"Posible",IF(AK128=2,"Improbable",IF(AK128=1,"Rara Vez",IF(AK128=0,"Rara Vez",IF(AK128&lt;0,"Rara Vez")))))))</f>
        <v>#DIV/0!</v>
      </c>
      <c r="AM128" s="535"/>
      <c r="AN128" s="542" t="e">
        <f t="shared" ref="AN128" si="425">IF(AH128="Débil",0,IF(AND(AH128="Moderado",AM128="Directamente"),1,IF(AND(AH128="Moderado",AM128="Indirectamente"),0,IF(AND(AH128="Moderado",AM128="No disminuye"),0,IF(AND(AH128="Fuerte",AM128="Directamente"),2,IF(AND(AH128="Fuerte",AM128="Indirectamente"),1,IF(AND(AH128="Fuerte",AM128="No disminuye"),0)))))))</f>
        <v>#DIV/0!</v>
      </c>
      <c r="AO128" s="542" t="e">
        <f>('4-VALORACIÓN DEL RIESGO'!AD69-AN128)</f>
        <v>#DIV/0!</v>
      </c>
      <c r="AP128" s="539" t="e">
        <f t="shared" ref="AP128" si="426">IF(AO128=5,"Catastrófico",IF(AO128=4,"Mayor",IF(AO128=3,"Moderado",IF(AO128=2,"Moderado",IF(AO128=1,"Moderado")))))</f>
        <v>#DIV/0!</v>
      </c>
      <c r="AQ128" s="536" t="e">
        <f t="shared" ref="AQ128" si="427">IF(OR(AND(AP128="Moderado",AL128="Rara Vez"),AND(AP128="Moderado",AL128="Improbable")),"Moderado",IF(OR(AND(AP128="Mayor",AL128="Improbable"),AND(AP128="Mayor",AL128="Rara Vez"),AND(AP128="Moderado",AL128="Probable"),AND(AP128="Moderado",AL128="Posible")),"Alto",IF(OR(AND(AP128="Moderado",AL128="Casi Seguro"),AND(AP128="Mayor",AL128="Posible"),AND(AP128="Mayor",AL128="Probable"),AND(AP128="Mayor",AL128="Casi Seguro")),"Extremo",IF(AP128="Catastrófico","Extremo"))))</f>
        <v>#DIV/0!</v>
      </c>
      <c r="AR128" s="536"/>
      <c r="AS128" s="537" t="s">
        <v>411</v>
      </c>
    </row>
    <row r="129" spans="2:45" ht="30.75" thickBot="1" x14ac:dyDescent="0.3">
      <c r="B129" s="546"/>
      <c r="C129" s="438"/>
      <c r="D129" s="557"/>
      <c r="E129" s="557"/>
      <c r="F129" s="176"/>
      <c r="G129" s="176"/>
      <c r="H129" s="176"/>
      <c r="I129" s="176"/>
      <c r="J129" s="176"/>
      <c r="K129" s="176"/>
      <c r="L129" s="176"/>
      <c r="M129" s="196"/>
      <c r="N129" s="168" t="b">
        <f t="shared" si="235"/>
        <v>0</v>
      </c>
      <c r="O129" s="158"/>
      <c r="P129" s="168" t="b">
        <f t="shared" si="236"/>
        <v>0</v>
      </c>
      <c r="Q129" s="158"/>
      <c r="R129" s="168" t="b">
        <f t="shared" si="237"/>
        <v>0</v>
      </c>
      <c r="S129" s="158"/>
      <c r="T129" s="168" t="b">
        <f t="shared" si="238"/>
        <v>0</v>
      </c>
      <c r="U129" s="158"/>
      <c r="V129" s="168" t="b">
        <f t="shared" si="239"/>
        <v>0</v>
      </c>
      <c r="W129" s="158"/>
      <c r="X129" s="168" t="b">
        <f t="shared" si="240"/>
        <v>0</v>
      </c>
      <c r="Y129" s="158"/>
      <c r="Z129" s="168" t="b">
        <f t="shared" si="241"/>
        <v>0</v>
      </c>
      <c r="AA129" s="119">
        <f t="shared" si="242"/>
        <v>0</v>
      </c>
      <c r="AB129" s="120" t="str">
        <f t="shared" si="243"/>
        <v>Débil</v>
      </c>
      <c r="AC129" s="197"/>
      <c r="AD129" s="167" t="str">
        <f t="shared" si="244"/>
        <v>Débil</v>
      </c>
      <c r="AE129" s="121" t="str">
        <f t="shared" si="245"/>
        <v>0</v>
      </c>
      <c r="AF129" s="551"/>
      <c r="AG129" s="556"/>
      <c r="AH129" s="534"/>
      <c r="AI129" s="535"/>
      <c r="AJ129" s="538"/>
      <c r="AK129" s="538"/>
      <c r="AL129" s="538"/>
      <c r="AM129" s="535"/>
      <c r="AN129" s="543"/>
      <c r="AO129" s="543"/>
      <c r="AP129" s="539"/>
      <c r="AQ129" s="536"/>
      <c r="AR129" s="536"/>
      <c r="AS129" s="537"/>
    </row>
    <row r="130" spans="2:45" ht="51" x14ac:dyDescent="0.25">
      <c r="B130" s="544" t="str">
        <f>'3-IDENTIFICACIÓN DEL RIESGO'!B130</f>
        <v>Apoyo Jurídico</v>
      </c>
      <c r="C130" s="436" t="str">
        <f>'3-IDENTIFICACIÓN DEL RIESGO'!E130</f>
        <v>1. Oficina Jurídica</v>
      </c>
      <c r="D130" s="557" t="str">
        <f>'3-IDENTIFICACIÓN DEL RIESGO'!G130</f>
        <v xml:space="preserve">Emitir conceptos y viabilidades jurídicas para favorecer intereses propios o de terceros </v>
      </c>
      <c r="E130" s="557"/>
      <c r="F130" s="176" t="s">
        <v>1123</v>
      </c>
      <c r="G130" s="176" t="s">
        <v>1123</v>
      </c>
      <c r="H130" s="176" t="s">
        <v>1124</v>
      </c>
      <c r="I130" s="176" t="s">
        <v>1125</v>
      </c>
      <c r="J130" s="176" t="s">
        <v>1126</v>
      </c>
      <c r="K130" s="176" t="s">
        <v>890</v>
      </c>
      <c r="L130" s="176" t="s">
        <v>1127</v>
      </c>
      <c r="M130" s="196" t="s">
        <v>185</v>
      </c>
      <c r="N130" s="168">
        <f t="shared" si="235"/>
        <v>15</v>
      </c>
      <c r="O130" s="158" t="s">
        <v>186</v>
      </c>
      <c r="P130" s="168">
        <f t="shared" si="236"/>
        <v>15</v>
      </c>
      <c r="Q130" s="158" t="s">
        <v>187</v>
      </c>
      <c r="R130" s="168">
        <f t="shared" si="237"/>
        <v>15</v>
      </c>
      <c r="S130" s="158" t="s">
        <v>61</v>
      </c>
      <c r="T130" s="168">
        <f t="shared" si="238"/>
        <v>15</v>
      </c>
      <c r="U130" s="158" t="s">
        <v>188</v>
      </c>
      <c r="V130" s="168">
        <f t="shared" si="239"/>
        <v>15</v>
      </c>
      <c r="W130" s="158" t="s">
        <v>854</v>
      </c>
      <c r="X130" s="168">
        <f t="shared" si="240"/>
        <v>15</v>
      </c>
      <c r="Y130" s="158" t="s">
        <v>855</v>
      </c>
      <c r="Z130" s="168">
        <f t="shared" si="241"/>
        <v>10</v>
      </c>
      <c r="AA130" s="119">
        <f t="shared" si="242"/>
        <v>100</v>
      </c>
      <c r="AB130" s="120" t="str">
        <f t="shared" si="243"/>
        <v>Fuerte</v>
      </c>
      <c r="AC130" s="197" t="s">
        <v>64</v>
      </c>
      <c r="AD130" s="167" t="str">
        <f t="shared" si="244"/>
        <v>Fuerte</v>
      </c>
      <c r="AE130" s="121" t="str">
        <f t="shared" si="245"/>
        <v>100</v>
      </c>
      <c r="AF130" s="550">
        <v>1</v>
      </c>
      <c r="AG130" s="555">
        <f t="shared" ref="AG130" si="428">(AE130+AE131)/AF130</f>
        <v>100</v>
      </c>
      <c r="AH130" s="533" t="str">
        <f t="shared" ref="AH130" si="429">IF(AG130&lt;50,"Débil",IF(AG130&lt;=99,"Moderado",IF(AG130=100,"Fuerte",IF(AG130="","ERROR"))))</f>
        <v>Fuerte</v>
      </c>
      <c r="AI130" s="535" t="s">
        <v>92</v>
      </c>
      <c r="AJ130" s="538">
        <f t="shared" ref="AJ130" si="430">IF(AH130="Débil",0,IF(AND(AH130="Moderado",AI130="Directamente"),1,IF(AND(AH130="Moderado",AI130="No disminuye"),0,IF(AND(AH130="Fuerte",AI130="Directamente"),2,IF(AND(AH130="Fuerte",AI130="No disminuye"),0)))))</f>
        <v>2</v>
      </c>
      <c r="AK130" s="538">
        <f>('4-VALORACIÓN DEL RIESGO'!H70-AJ130)</f>
        <v>1</v>
      </c>
      <c r="AL130" s="538" t="str">
        <f t="shared" ref="AL130" si="431">IF(AK130=5,"Casi Seguro",IF(AK130=4,"Probable",IF(AK130=3,"Posible",IF(AK130=2,"Improbable",IF(AK130=1,"Rara Vez",IF(AK130=0,"Rara Vez",IF(AK130&lt;0,"Rara Vez")))))))</f>
        <v>Rara Vez</v>
      </c>
      <c r="AM130" s="535" t="s">
        <v>92</v>
      </c>
      <c r="AN130" s="542">
        <f t="shared" ref="AN130" si="432">IF(AH130="Débil",0,IF(AND(AH130="Moderado",AM130="Directamente"),1,IF(AND(AH130="Moderado",AM130="Indirectamente"),0,IF(AND(AH130="Moderado",AM130="No disminuye"),0,IF(AND(AH130="Fuerte",AM130="Directamente"),2,IF(AND(AH130="Fuerte",AM130="Indirectamente"),1,IF(AND(AH130="Fuerte",AM130="No disminuye"),0)))))))</f>
        <v>2</v>
      </c>
      <c r="AO130" s="542">
        <f>('4-VALORACIÓN DEL RIESGO'!AD70-AN130)</f>
        <v>3</v>
      </c>
      <c r="AP130" s="539" t="str">
        <f t="shared" ref="AP130" si="433">IF(AO130=5,"Catastrófico",IF(AO130=4,"Mayor",IF(AO130=3,"Moderado",IF(AO130=2,"Moderado",IF(AO130=1,"Moderado")))))</f>
        <v>Moderado</v>
      </c>
      <c r="AQ130" s="536" t="str">
        <f t="shared" ref="AQ130" si="434">IF(OR(AND(AP130="Moderado",AL130="Rara Vez"),AND(AP130="Moderado",AL130="Improbable")),"Moderado",IF(OR(AND(AP130="Mayor",AL130="Improbable"),AND(AP130="Mayor",AL130="Rara Vez"),AND(AP130="Moderado",AL130="Probable"),AND(AP130="Moderado",AL130="Posible")),"Alto",IF(OR(AND(AP130="Moderado",AL130="Casi Seguro"),AND(AP130="Mayor",AL130="Posible"),AND(AP130="Mayor",AL130="Probable"),AND(AP130="Mayor",AL130="Casi Seguro")),"Extremo",IF(AP130="Catastrófico","Extremo"))))</f>
        <v>Moderado</v>
      </c>
      <c r="AR130" s="536"/>
      <c r="AS130" s="537" t="s">
        <v>411</v>
      </c>
    </row>
    <row r="131" spans="2:45" ht="30.75" thickBot="1" x14ac:dyDescent="0.3">
      <c r="B131" s="545"/>
      <c r="C131" s="437"/>
      <c r="D131" s="557"/>
      <c r="E131" s="557"/>
      <c r="F131" s="176"/>
      <c r="G131" s="176"/>
      <c r="H131" s="176"/>
      <c r="I131" s="176"/>
      <c r="J131" s="176"/>
      <c r="K131" s="176"/>
      <c r="L131" s="176"/>
      <c r="M131" s="196"/>
      <c r="N131" s="168" t="b">
        <f t="shared" si="235"/>
        <v>0</v>
      </c>
      <c r="O131" s="158"/>
      <c r="P131" s="168" t="b">
        <f t="shared" si="236"/>
        <v>0</v>
      </c>
      <c r="Q131" s="158"/>
      <c r="R131" s="168" t="b">
        <f t="shared" si="237"/>
        <v>0</v>
      </c>
      <c r="S131" s="158"/>
      <c r="T131" s="168" t="b">
        <f t="shared" si="238"/>
        <v>0</v>
      </c>
      <c r="U131" s="158"/>
      <c r="V131" s="168" t="b">
        <f t="shared" si="239"/>
        <v>0</v>
      </c>
      <c r="W131" s="158"/>
      <c r="X131" s="168" t="b">
        <f t="shared" si="240"/>
        <v>0</v>
      </c>
      <c r="Y131" s="158"/>
      <c r="Z131" s="168" t="b">
        <f t="shared" si="241"/>
        <v>0</v>
      </c>
      <c r="AA131" s="119">
        <f t="shared" si="242"/>
        <v>0</v>
      </c>
      <c r="AB131" s="120" t="str">
        <f t="shared" si="243"/>
        <v>Débil</v>
      </c>
      <c r="AC131" s="197"/>
      <c r="AD131" s="167" t="str">
        <f t="shared" si="244"/>
        <v>Débil</v>
      </c>
      <c r="AE131" s="121" t="str">
        <f t="shared" si="245"/>
        <v>0</v>
      </c>
      <c r="AF131" s="551"/>
      <c r="AG131" s="556"/>
      <c r="AH131" s="534"/>
      <c r="AI131" s="535"/>
      <c r="AJ131" s="538"/>
      <c r="AK131" s="538"/>
      <c r="AL131" s="538"/>
      <c r="AM131" s="535"/>
      <c r="AN131" s="543"/>
      <c r="AO131" s="543"/>
      <c r="AP131" s="539"/>
      <c r="AQ131" s="536"/>
      <c r="AR131" s="536"/>
      <c r="AS131" s="537"/>
    </row>
    <row r="132" spans="2:45" ht="51" x14ac:dyDescent="0.25">
      <c r="B132" s="545"/>
      <c r="C132" s="437"/>
      <c r="D132" s="557" t="str">
        <f>'3-IDENTIFICACIÓN DEL RIESGO'!G132</f>
        <v xml:space="preserve">Aplicación discrecional de las normas para favorecer intereses de terceros </v>
      </c>
      <c r="E132" s="557"/>
      <c r="F132" s="176" t="s">
        <v>1123</v>
      </c>
      <c r="G132" s="176" t="s">
        <v>1128</v>
      </c>
      <c r="H132" s="176" t="s">
        <v>1124</v>
      </c>
      <c r="I132" s="176" t="s">
        <v>1129</v>
      </c>
      <c r="J132" s="176" t="s">
        <v>1126</v>
      </c>
      <c r="K132" s="176" t="s">
        <v>891</v>
      </c>
      <c r="L132" s="176" t="s">
        <v>1127</v>
      </c>
      <c r="M132" s="196" t="s">
        <v>849</v>
      </c>
      <c r="N132" s="168">
        <f t="shared" si="235"/>
        <v>15</v>
      </c>
      <c r="O132" s="158" t="s">
        <v>850</v>
      </c>
      <c r="P132" s="168">
        <f t="shared" si="236"/>
        <v>15</v>
      </c>
      <c r="Q132" s="158" t="s">
        <v>851</v>
      </c>
      <c r="R132" s="168">
        <f t="shared" si="237"/>
        <v>15</v>
      </c>
      <c r="S132" s="158" t="s">
        <v>191</v>
      </c>
      <c r="T132" s="168">
        <f t="shared" si="238"/>
        <v>10</v>
      </c>
      <c r="U132" s="158" t="s">
        <v>188</v>
      </c>
      <c r="V132" s="168">
        <f t="shared" si="239"/>
        <v>15</v>
      </c>
      <c r="W132" s="158" t="s">
        <v>189</v>
      </c>
      <c r="X132" s="168">
        <f t="shared" si="240"/>
        <v>15</v>
      </c>
      <c r="Y132" s="158" t="s">
        <v>190</v>
      </c>
      <c r="Z132" s="168">
        <f t="shared" si="241"/>
        <v>10</v>
      </c>
      <c r="AA132" s="119">
        <f t="shared" si="242"/>
        <v>95</v>
      </c>
      <c r="AB132" s="120" t="str">
        <f t="shared" si="243"/>
        <v>Moderado</v>
      </c>
      <c r="AC132" s="197" t="s">
        <v>58</v>
      </c>
      <c r="AD132" s="167" t="str">
        <f t="shared" si="244"/>
        <v>Moderado</v>
      </c>
      <c r="AE132" s="121" t="str">
        <f t="shared" si="245"/>
        <v>50</v>
      </c>
      <c r="AF132" s="550">
        <v>1</v>
      </c>
      <c r="AG132" s="555">
        <f t="shared" ref="AG132" si="435">(AE132+AE133)/AF132</f>
        <v>50</v>
      </c>
      <c r="AH132" s="533" t="str">
        <f t="shared" ref="AH132" si="436">IF(AG132&lt;50,"Débil",IF(AG132&lt;=99,"Moderado",IF(AG132=100,"Fuerte",IF(AG132="","ERROR"))))</f>
        <v>Moderado</v>
      </c>
      <c r="AI132" s="535" t="s">
        <v>92</v>
      </c>
      <c r="AJ132" s="538">
        <f t="shared" ref="AJ132" si="437">IF(AH132="Débil",0,IF(AND(AH132="Moderado",AI132="Directamente"),1,IF(AND(AH132="Moderado",AI132="No disminuye"),0,IF(AND(AH132="Fuerte",AI132="Directamente"),2,IF(AND(AH132="Fuerte",AI132="No disminuye"),0)))))</f>
        <v>1</v>
      </c>
      <c r="AK132" s="538">
        <f>('4-VALORACIÓN DEL RIESGO'!H71-AJ132)</f>
        <v>3</v>
      </c>
      <c r="AL132" s="538" t="str">
        <f t="shared" ref="AL132" si="438">IF(AK132=5,"Casi Seguro",IF(AK132=4,"Probable",IF(AK132=3,"Posible",IF(AK132=2,"Improbable",IF(AK132=1,"Rara Vez",IF(AK132=0,"Rara Vez",IF(AK132&lt;0,"Rara Vez")))))))</f>
        <v>Posible</v>
      </c>
      <c r="AM132" s="535" t="s">
        <v>92</v>
      </c>
      <c r="AN132" s="542">
        <f t="shared" ref="AN132" si="439">IF(AH132="Débil",0,IF(AND(AH132="Moderado",AM132="Directamente"),1,IF(AND(AH132="Moderado",AM132="Indirectamente"),0,IF(AND(AH132="Moderado",AM132="No disminuye"),0,IF(AND(AH132="Fuerte",AM132="Directamente"),2,IF(AND(AH132="Fuerte",AM132="Indirectamente"),1,IF(AND(AH132="Fuerte",AM132="No disminuye"),0)))))))</f>
        <v>1</v>
      </c>
      <c r="AO132" s="542">
        <f>('4-VALORACIÓN DEL RIESGO'!AD71-AN132)</f>
        <v>4</v>
      </c>
      <c r="AP132" s="539" t="str">
        <f t="shared" ref="AP132" si="440">IF(AO132=5,"Catastrófico",IF(AO132=4,"Mayor",IF(AO132=3,"Moderado",IF(AO132=2,"Moderado",IF(AO132=1,"Moderado")))))</f>
        <v>Mayor</v>
      </c>
      <c r="AQ132" s="536" t="str">
        <f t="shared" ref="AQ132" si="441">IF(OR(AND(AP132="Moderado",AL132="Rara Vez"),AND(AP132="Moderado",AL132="Improbable")),"Moderado",IF(OR(AND(AP132="Mayor",AL132="Improbable"),AND(AP132="Mayor",AL132="Rara Vez"),AND(AP132="Moderado",AL132="Probable"),AND(AP132="Moderado",AL132="Posible")),"Alto",IF(OR(AND(AP132="Moderado",AL132="Casi Seguro"),AND(AP132="Mayor",AL132="Posible"),AND(AP132="Mayor",AL132="Probable"),AND(AP132="Mayor",AL132="Casi Seguro")),"Extremo",IF(AP132="Catastrófico","Extremo"))))</f>
        <v>Extremo</v>
      </c>
      <c r="AR132" s="536"/>
      <c r="AS132" s="537" t="s">
        <v>411</v>
      </c>
    </row>
    <row r="133" spans="2:45" ht="30.75" thickBot="1" x14ac:dyDescent="0.3">
      <c r="B133" s="545"/>
      <c r="C133" s="437"/>
      <c r="D133" s="557"/>
      <c r="E133" s="557"/>
      <c r="F133" s="176"/>
      <c r="G133" s="176"/>
      <c r="H133" s="176"/>
      <c r="I133" s="176"/>
      <c r="J133" s="176"/>
      <c r="K133" s="176"/>
      <c r="L133" s="176"/>
      <c r="M133" s="196"/>
      <c r="N133" s="168" t="b">
        <f t="shared" si="235"/>
        <v>0</v>
      </c>
      <c r="O133" s="158"/>
      <c r="P133" s="168" t="b">
        <f t="shared" si="236"/>
        <v>0</v>
      </c>
      <c r="Q133" s="158"/>
      <c r="R133" s="168" t="b">
        <f t="shared" si="237"/>
        <v>0</v>
      </c>
      <c r="S133" s="158"/>
      <c r="T133" s="168" t="b">
        <f t="shared" si="238"/>
        <v>0</v>
      </c>
      <c r="U133" s="158"/>
      <c r="V133" s="168" t="b">
        <f t="shared" si="239"/>
        <v>0</v>
      </c>
      <c r="W133" s="158"/>
      <c r="X133" s="168" t="b">
        <f t="shared" si="240"/>
        <v>0</v>
      </c>
      <c r="Y133" s="158"/>
      <c r="Z133" s="168" t="b">
        <f t="shared" si="241"/>
        <v>0</v>
      </c>
      <c r="AA133" s="119">
        <f t="shared" si="242"/>
        <v>0</v>
      </c>
      <c r="AB133" s="120" t="str">
        <f t="shared" si="243"/>
        <v>Débil</v>
      </c>
      <c r="AC133" s="197"/>
      <c r="AD133" s="167" t="str">
        <f t="shared" si="244"/>
        <v>Débil</v>
      </c>
      <c r="AE133" s="121" t="str">
        <f t="shared" si="245"/>
        <v>0</v>
      </c>
      <c r="AF133" s="551"/>
      <c r="AG133" s="556"/>
      <c r="AH133" s="534"/>
      <c r="AI133" s="535"/>
      <c r="AJ133" s="538"/>
      <c r="AK133" s="538"/>
      <c r="AL133" s="538"/>
      <c r="AM133" s="535"/>
      <c r="AN133" s="543"/>
      <c r="AO133" s="543"/>
      <c r="AP133" s="539"/>
      <c r="AQ133" s="536"/>
      <c r="AR133" s="536"/>
      <c r="AS133" s="537"/>
    </row>
    <row r="134" spans="2:45" ht="63.75" x14ac:dyDescent="0.25">
      <c r="B134" s="545"/>
      <c r="C134" s="437"/>
      <c r="D134" s="557" t="str">
        <f>'3-IDENTIFICACIÓN DEL RIESGO'!G134</f>
        <v>No ejecutar las acciones de cobro coactivo para favorecer intereses propios o de terceros.</v>
      </c>
      <c r="E134" s="557"/>
      <c r="F134" s="176" t="s">
        <v>892</v>
      </c>
      <c r="G134" s="176" t="s">
        <v>893</v>
      </c>
      <c r="H134" s="176" t="s">
        <v>894</v>
      </c>
      <c r="I134" s="176" t="s">
        <v>895</v>
      </c>
      <c r="J134" s="176" t="s">
        <v>1130</v>
      </c>
      <c r="K134" s="176" t="s">
        <v>891</v>
      </c>
      <c r="L134" s="176" t="s">
        <v>896</v>
      </c>
      <c r="M134" s="196" t="s">
        <v>849</v>
      </c>
      <c r="N134" s="168">
        <f t="shared" si="235"/>
        <v>15</v>
      </c>
      <c r="O134" s="158" t="s">
        <v>850</v>
      </c>
      <c r="P134" s="168">
        <f t="shared" si="236"/>
        <v>15</v>
      </c>
      <c r="Q134" s="158" t="s">
        <v>851</v>
      </c>
      <c r="R134" s="168">
        <f t="shared" si="237"/>
        <v>15</v>
      </c>
      <c r="S134" s="158" t="s">
        <v>61</v>
      </c>
      <c r="T134" s="168">
        <f t="shared" si="238"/>
        <v>15</v>
      </c>
      <c r="U134" s="158" t="s">
        <v>853</v>
      </c>
      <c r="V134" s="168">
        <f t="shared" si="239"/>
        <v>15</v>
      </c>
      <c r="W134" s="158" t="s">
        <v>854</v>
      </c>
      <c r="X134" s="168">
        <f t="shared" si="240"/>
        <v>15</v>
      </c>
      <c r="Y134" s="158" t="s">
        <v>855</v>
      </c>
      <c r="Z134" s="168">
        <f t="shared" si="241"/>
        <v>10</v>
      </c>
      <c r="AA134" s="119">
        <f t="shared" si="242"/>
        <v>100</v>
      </c>
      <c r="AB134" s="120" t="str">
        <f t="shared" si="243"/>
        <v>Fuerte</v>
      </c>
      <c r="AC134" s="197" t="s">
        <v>64</v>
      </c>
      <c r="AD134" s="167" t="str">
        <f t="shared" si="244"/>
        <v>Fuerte</v>
      </c>
      <c r="AE134" s="121" t="str">
        <f t="shared" si="245"/>
        <v>100</v>
      </c>
      <c r="AF134" s="550">
        <v>1</v>
      </c>
      <c r="AG134" s="555">
        <f t="shared" ref="AG134" si="442">(AE134+AE135)/AF134</f>
        <v>100</v>
      </c>
      <c r="AH134" s="533" t="str">
        <f t="shared" ref="AH134" si="443">IF(AG134&lt;50,"Débil",IF(AG134&lt;=99,"Moderado",IF(AG134=100,"Fuerte",IF(AG134="","ERROR"))))</f>
        <v>Fuerte</v>
      </c>
      <c r="AI134" s="535" t="s">
        <v>92</v>
      </c>
      <c r="AJ134" s="538">
        <f t="shared" ref="AJ134" si="444">IF(AH134="Débil",0,IF(AND(AH134="Moderado",AI134="Directamente"),1,IF(AND(AH134="Moderado",AI134="No disminuye"),0,IF(AND(AH134="Fuerte",AI134="Directamente"),2,IF(AND(AH134="Fuerte",AI134="No disminuye"),0)))))</f>
        <v>2</v>
      </c>
      <c r="AK134" s="538">
        <f>('4-VALORACIÓN DEL RIESGO'!H72-AJ134)</f>
        <v>-1</v>
      </c>
      <c r="AL134" s="538" t="str">
        <f t="shared" ref="AL134" si="445">IF(AK134=5,"Casi Seguro",IF(AK134=4,"Probable",IF(AK134=3,"Posible",IF(AK134=2,"Improbable",IF(AK134=1,"Rara Vez",IF(AK134=0,"Rara Vez",IF(AK134&lt;0,"Rara Vez")))))))</f>
        <v>Rara Vez</v>
      </c>
      <c r="AM134" s="535" t="s">
        <v>92</v>
      </c>
      <c r="AN134" s="542">
        <f t="shared" ref="AN134" si="446">IF(AH134="Débil",0,IF(AND(AH134="Moderado",AM134="Directamente"),1,IF(AND(AH134="Moderado",AM134="Indirectamente"),0,IF(AND(AH134="Moderado",AM134="No disminuye"),0,IF(AND(AH134="Fuerte",AM134="Directamente"),2,IF(AND(AH134="Fuerte",AM134="Indirectamente"),1,IF(AND(AH134="Fuerte",AM134="No disminuye"),0)))))))</f>
        <v>2</v>
      </c>
      <c r="AO134" s="542">
        <f>('4-VALORACIÓN DEL RIESGO'!AD72-AN134)</f>
        <v>2</v>
      </c>
      <c r="AP134" s="539" t="str">
        <f t="shared" ref="AP134" si="447">IF(AO134=5,"Catastrófico",IF(AO134=4,"Mayor",IF(AO134=3,"Moderado",IF(AO134=2,"Moderado",IF(AO134=1,"Moderado")))))</f>
        <v>Moderado</v>
      </c>
      <c r="AQ134" s="536" t="str">
        <f t="shared" ref="AQ134" si="448">IF(OR(AND(AP134="Moderado",AL134="Rara Vez"),AND(AP134="Moderado",AL134="Improbable")),"Moderado",IF(OR(AND(AP134="Mayor",AL134="Improbable"),AND(AP134="Mayor",AL134="Rara Vez"),AND(AP134="Moderado",AL134="Probable"),AND(AP134="Moderado",AL134="Posible")),"Alto",IF(OR(AND(AP134="Moderado",AL134="Casi Seguro"),AND(AP134="Mayor",AL134="Posible"),AND(AP134="Mayor",AL134="Probable"),AND(AP134="Mayor",AL134="Casi Seguro")),"Extremo",IF(AP134="Catastrófico","Extremo"))))</f>
        <v>Moderado</v>
      </c>
      <c r="AR134" s="536"/>
      <c r="AS134" s="537" t="s">
        <v>411</v>
      </c>
    </row>
    <row r="135" spans="2:45" ht="30.75" thickBot="1" x14ac:dyDescent="0.3">
      <c r="B135" s="545"/>
      <c r="C135" s="437"/>
      <c r="D135" s="557"/>
      <c r="E135" s="557"/>
      <c r="F135" s="176"/>
      <c r="G135" s="176"/>
      <c r="H135" s="176"/>
      <c r="I135" s="176"/>
      <c r="J135" s="176"/>
      <c r="K135" s="176"/>
      <c r="L135" s="176"/>
      <c r="M135" s="196"/>
      <c r="N135" s="168" t="b">
        <f t="shared" si="235"/>
        <v>0</v>
      </c>
      <c r="O135" s="158"/>
      <c r="P135" s="168" t="b">
        <f t="shared" si="236"/>
        <v>0</v>
      </c>
      <c r="Q135" s="158"/>
      <c r="R135" s="168" t="b">
        <f t="shared" si="237"/>
        <v>0</v>
      </c>
      <c r="S135" s="158"/>
      <c r="T135" s="168" t="b">
        <f t="shared" si="238"/>
        <v>0</v>
      </c>
      <c r="U135" s="158"/>
      <c r="V135" s="168" t="b">
        <f t="shared" si="239"/>
        <v>0</v>
      </c>
      <c r="W135" s="158"/>
      <c r="X135" s="168" t="b">
        <f t="shared" si="240"/>
        <v>0</v>
      </c>
      <c r="Y135" s="158"/>
      <c r="Z135" s="168" t="b">
        <f t="shared" si="241"/>
        <v>0</v>
      </c>
      <c r="AA135" s="119">
        <f t="shared" si="242"/>
        <v>0</v>
      </c>
      <c r="AB135" s="120" t="str">
        <f t="shared" si="243"/>
        <v>Débil</v>
      </c>
      <c r="AC135" s="197"/>
      <c r="AD135" s="167" t="str">
        <f t="shared" si="244"/>
        <v>Débil</v>
      </c>
      <c r="AE135" s="121" t="str">
        <f t="shared" si="245"/>
        <v>0</v>
      </c>
      <c r="AF135" s="551"/>
      <c r="AG135" s="556"/>
      <c r="AH135" s="534"/>
      <c r="AI135" s="535"/>
      <c r="AJ135" s="538"/>
      <c r="AK135" s="538"/>
      <c r="AL135" s="538"/>
      <c r="AM135" s="535"/>
      <c r="AN135" s="543"/>
      <c r="AO135" s="543"/>
      <c r="AP135" s="539"/>
      <c r="AQ135" s="536"/>
      <c r="AR135" s="536"/>
      <c r="AS135" s="537"/>
    </row>
    <row r="136" spans="2:45" ht="76.5" x14ac:dyDescent="0.25">
      <c r="B136" s="545"/>
      <c r="C136" s="437"/>
      <c r="D136" s="557" t="str">
        <f>'3-IDENTIFICACIÓN DEL RIESGO'!G136</f>
        <v>Orientar la defensa jurídica de la ANT o algunas de sus actuaciones  en perjuicio de sus intereses para favorecer a un tercero.</v>
      </c>
      <c r="E136" s="557"/>
      <c r="F136" s="176" t="s">
        <v>892</v>
      </c>
      <c r="G136" s="176" t="s">
        <v>897</v>
      </c>
      <c r="H136" s="176" t="s">
        <v>1131</v>
      </c>
      <c r="I136" s="176" t="s">
        <v>898</v>
      </c>
      <c r="J136" s="176" t="s">
        <v>1130</v>
      </c>
      <c r="K136" s="176" t="s">
        <v>891</v>
      </c>
      <c r="L136" s="176" t="s">
        <v>899</v>
      </c>
      <c r="M136" s="196" t="s">
        <v>849</v>
      </c>
      <c r="N136" s="168">
        <f t="shared" si="235"/>
        <v>15</v>
      </c>
      <c r="O136" s="158" t="s">
        <v>850</v>
      </c>
      <c r="P136" s="168">
        <f t="shared" si="236"/>
        <v>15</v>
      </c>
      <c r="Q136" s="158" t="s">
        <v>851</v>
      </c>
      <c r="R136" s="168">
        <f t="shared" si="237"/>
        <v>15</v>
      </c>
      <c r="S136" s="158" t="s">
        <v>852</v>
      </c>
      <c r="T136" s="168">
        <f t="shared" si="238"/>
        <v>15</v>
      </c>
      <c r="U136" s="158" t="s">
        <v>853</v>
      </c>
      <c r="V136" s="168">
        <f t="shared" si="239"/>
        <v>15</v>
      </c>
      <c r="W136" s="158" t="s">
        <v>854</v>
      </c>
      <c r="X136" s="168">
        <f t="shared" si="240"/>
        <v>15</v>
      </c>
      <c r="Y136" s="158" t="s">
        <v>855</v>
      </c>
      <c r="Z136" s="168">
        <f t="shared" si="241"/>
        <v>10</v>
      </c>
      <c r="AA136" s="119">
        <f t="shared" si="242"/>
        <v>100</v>
      </c>
      <c r="AB136" s="120" t="str">
        <f t="shared" si="243"/>
        <v>Fuerte</v>
      </c>
      <c r="AC136" s="197" t="s">
        <v>64</v>
      </c>
      <c r="AD136" s="167" t="str">
        <f t="shared" si="244"/>
        <v>Fuerte</v>
      </c>
      <c r="AE136" s="121" t="str">
        <f t="shared" si="245"/>
        <v>100</v>
      </c>
      <c r="AF136" s="550">
        <v>1</v>
      </c>
      <c r="AG136" s="555">
        <f t="shared" ref="AG136" si="449">(AE136+AE137)/AF136</f>
        <v>100</v>
      </c>
      <c r="AH136" s="533" t="str">
        <f t="shared" ref="AH136" si="450">IF(AG136&lt;50,"Débil",IF(AG136&lt;=99,"Moderado",IF(AG136=100,"Fuerte",IF(AG136="","ERROR"))))</f>
        <v>Fuerte</v>
      </c>
      <c r="AI136" s="535" t="s">
        <v>92</v>
      </c>
      <c r="AJ136" s="538">
        <f t="shared" ref="AJ136" si="451">IF(AH136="Débil",0,IF(AND(AH136="Moderado",AI136="Directamente"),1,IF(AND(AH136="Moderado",AI136="No disminuye"),0,IF(AND(AH136="Fuerte",AI136="Directamente"),2,IF(AND(AH136="Fuerte",AI136="No disminuye"),0)))))</f>
        <v>2</v>
      </c>
      <c r="AK136" s="538">
        <f>('4-VALORACIÓN DEL RIESGO'!H73-AJ136)</f>
        <v>1</v>
      </c>
      <c r="AL136" s="538" t="str">
        <f t="shared" ref="AL136" si="452">IF(AK136=5,"Casi Seguro",IF(AK136=4,"Probable",IF(AK136=3,"Posible",IF(AK136=2,"Improbable",IF(AK136=1,"Rara Vez",IF(AK136=0,"Rara Vez",IF(AK136&lt;0,"Rara Vez")))))))</f>
        <v>Rara Vez</v>
      </c>
      <c r="AM136" s="535" t="s">
        <v>92</v>
      </c>
      <c r="AN136" s="542">
        <f t="shared" ref="AN136" si="453">IF(AH136="Débil",0,IF(AND(AH136="Moderado",AM136="Directamente"),1,IF(AND(AH136="Moderado",AM136="Indirectamente"),0,IF(AND(AH136="Moderado",AM136="No disminuye"),0,IF(AND(AH136="Fuerte",AM136="Directamente"),2,IF(AND(AH136="Fuerte",AM136="Indirectamente"),1,IF(AND(AH136="Fuerte",AM136="No disminuye"),0)))))))</f>
        <v>2</v>
      </c>
      <c r="AO136" s="542">
        <f>('4-VALORACIÓN DEL RIESGO'!AD73-AN136)</f>
        <v>3</v>
      </c>
      <c r="AP136" s="539" t="str">
        <f t="shared" ref="AP136" si="454">IF(AO136=5,"Catastrófico",IF(AO136=4,"Mayor",IF(AO136=3,"Moderado",IF(AO136=2,"Moderado",IF(AO136=1,"Moderado")))))</f>
        <v>Moderado</v>
      </c>
      <c r="AQ136" s="536" t="str">
        <f t="shared" ref="AQ136" si="455">IF(OR(AND(AP136="Moderado",AL136="Rara Vez"),AND(AP136="Moderado",AL136="Improbable")),"Moderado",IF(OR(AND(AP136="Mayor",AL136="Improbable"),AND(AP136="Mayor",AL136="Rara Vez"),AND(AP136="Moderado",AL136="Probable"),AND(AP136="Moderado",AL136="Posible")),"Alto",IF(OR(AND(AP136="Moderado",AL136="Casi Seguro"),AND(AP136="Mayor",AL136="Posible"),AND(AP136="Mayor",AL136="Probable"),AND(AP136="Mayor",AL136="Casi Seguro")),"Extremo",IF(AP136="Catastrófico","Extremo"))))</f>
        <v>Moderado</v>
      </c>
      <c r="AR136" s="536"/>
      <c r="AS136" s="537" t="s">
        <v>411</v>
      </c>
    </row>
    <row r="137" spans="2:45" ht="30.75" thickBot="1" x14ac:dyDescent="0.3">
      <c r="B137" s="545"/>
      <c r="C137" s="437"/>
      <c r="D137" s="557"/>
      <c r="E137" s="557"/>
      <c r="F137" s="176"/>
      <c r="G137" s="176"/>
      <c r="H137" s="176"/>
      <c r="I137" s="176"/>
      <c r="J137" s="176"/>
      <c r="K137" s="176"/>
      <c r="L137" s="176"/>
      <c r="M137" s="196"/>
      <c r="N137" s="168" t="b">
        <f t="shared" si="235"/>
        <v>0</v>
      </c>
      <c r="O137" s="158"/>
      <c r="P137" s="168" t="b">
        <f t="shared" si="236"/>
        <v>0</v>
      </c>
      <c r="Q137" s="158"/>
      <c r="R137" s="168" t="b">
        <f t="shared" si="237"/>
        <v>0</v>
      </c>
      <c r="S137" s="158"/>
      <c r="T137" s="168" t="b">
        <f t="shared" si="238"/>
        <v>0</v>
      </c>
      <c r="U137" s="158"/>
      <c r="V137" s="168" t="b">
        <f t="shared" si="239"/>
        <v>0</v>
      </c>
      <c r="W137" s="158"/>
      <c r="X137" s="168" t="b">
        <f t="shared" si="240"/>
        <v>0</v>
      </c>
      <c r="Y137" s="158"/>
      <c r="Z137" s="168" t="b">
        <f t="shared" si="241"/>
        <v>0</v>
      </c>
      <c r="AA137" s="119">
        <f t="shared" si="242"/>
        <v>0</v>
      </c>
      <c r="AB137" s="120" t="str">
        <f t="shared" si="243"/>
        <v>Débil</v>
      </c>
      <c r="AC137" s="197"/>
      <c r="AD137" s="167" t="str">
        <f t="shared" si="244"/>
        <v>Débil</v>
      </c>
      <c r="AE137" s="121" t="str">
        <f t="shared" si="245"/>
        <v>0</v>
      </c>
      <c r="AF137" s="551"/>
      <c r="AG137" s="556"/>
      <c r="AH137" s="534"/>
      <c r="AI137" s="535"/>
      <c r="AJ137" s="538"/>
      <c r="AK137" s="538"/>
      <c r="AL137" s="538"/>
      <c r="AM137" s="535"/>
      <c r="AN137" s="543"/>
      <c r="AO137" s="543"/>
      <c r="AP137" s="539"/>
      <c r="AQ137" s="536"/>
      <c r="AR137" s="536"/>
      <c r="AS137" s="537"/>
    </row>
    <row r="138" spans="2:45" ht="30" x14ac:dyDescent="0.25">
      <c r="B138" s="545"/>
      <c r="C138" s="437"/>
      <c r="D138" s="557" t="str">
        <f>'3-IDENTIFICACIÓN DEL RIESGO'!G138</f>
        <v>Riesgo 5</v>
      </c>
      <c r="E138" s="557"/>
      <c r="F138" s="176"/>
      <c r="G138" s="176"/>
      <c r="H138" s="176"/>
      <c r="I138" s="176"/>
      <c r="J138" s="176"/>
      <c r="K138" s="176"/>
      <c r="L138" s="176"/>
      <c r="M138" s="196"/>
      <c r="N138" s="168" t="b">
        <f t="shared" si="235"/>
        <v>0</v>
      </c>
      <c r="O138" s="158"/>
      <c r="P138" s="168" t="b">
        <f t="shared" si="236"/>
        <v>0</v>
      </c>
      <c r="Q138" s="158"/>
      <c r="R138" s="168" t="b">
        <f t="shared" si="237"/>
        <v>0</v>
      </c>
      <c r="S138" s="158"/>
      <c r="T138" s="168" t="b">
        <f t="shared" si="238"/>
        <v>0</v>
      </c>
      <c r="U138" s="158"/>
      <c r="V138" s="168" t="b">
        <f t="shared" si="239"/>
        <v>0</v>
      </c>
      <c r="W138" s="158"/>
      <c r="X138" s="168" t="b">
        <f t="shared" si="240"/>
        <v>0</v>
      </c>
      <c r="Y138" s="158"/>
      <c r="Z138" s="168" t="b">
        <f t="shared" si="241"/>
        <v>0</v>
      </c>
      <c r="AA138" s="119">
        <f t="shared" si="242"/>
        <v>0</v>
      </c>
      <c r="AB138" s="120" t="str">
        <f t="shared" si="243"/>
        <v>Débil</v>
      </c>
      <c r="AC138" s="197"/>
      <c r="AD138" s="167" t="str">
        <f t="shared" si="244"/>
        <v>Débil</v>
      </c>
      <c r="AE138" s="121" t="str">
        <f t="shared" si="245"/>
        <v>0</v>
      </c>
      <c r="AF138" s="550"/>
      <c r="AG138" s="555" t="e">
        <f t="shared" ref="AG138" si="456">(AE138+AE139)/AF138</f>
        <v>#DIV/0!</v>
      </c>
      <c r="AH138" s="533" t="e">
        <f t="shared" ref="AH138" si="457">IF(AG138&lt;50,"Débil",IF(AG138&lt;=99,"Moderado",IF(AG138=100,"Fuerte",IF(AG138="","ERROR"))))</f>
        <v>#DIV/0!</v>
      </c>
      <c r="AI138" s="535"/>
      <c r="AJ138" s="538" t="e">
        <f t="shared" ref="AJ138" si="458">IF(AH138="Débil",0,IF(AND(AH138="Moderado",AI138="Directamente"),1,IF(AND(AH138="Moderado",AI138="No disminuye"),0,IF(AND(AH138="Fuerte",AI138="Directamente"),2,IF(AND(AH138="Fuerte",AI138="No disminuye"),0)))))</f>
        <v>#DIV/0!</v>
      </c>
      <c r="AK138" s="538" t="e">
        <f>('4-VALORACIÓN DEL RIESGO'!H74-AJ138)</f>
        <v>#DIV/0!</v>
      </c>
      <c r="AL138" s="538" t="e">
        <f t="shared" ref="AL138" si="459">IF(AK138=5,"Casi Seguro",IF(AK138=4,"Probable",IF(AK138=3,"Posible",IF(AK138=2,"Improbable",IF(AK138=1,"Rara Vez",IF(AK138=0,"Rara Vez",IF(AK138&lt;0,"Rara Vez")))))))</f>
        <v>#DIV/0!</v>
      </c>
      <c r="AM138" s="535"/>
      <c r="AN138" s="542" t="e">
        <f t="shared" ref="AN138" si="460">IF(AH138="Débil",0,IF(AND(AH138="Moderado",AM138="Directamente"),1,IF(AND(AH138="Moderado",AM138="Indirectamente"),0,IF(AND(AH138="Moderado",AM138="No disminuye"),0,IF(AND(AH138="Fuerte",AM138="Directamente"),2,IF(AND(AH138="Fuerte",AM138="Indirectamente"),1,IF(AND(AH138="Fuerte",AM138="No disminuye"),0)))))))</f>
        <v>#DIV/0!</v>
      </c>
      <c r="AO138" s="542" t="e">
        <f>('4-VALORACIÓN DEL RIESGO'!AD74-AN138)</f>
        <v>#DIV/0!</v>
      </c>
      <c r="AP138" s="539" t="e">
        <f t="shared" ref="AP138" si="461">IF(AO138=5,"Catastrófico",IF(AO138=4,"Mayor",IF(AO138=3,"Moderado",IF(AO138=2,"Moderado",IF(AO138=1,"Moderado")))))</f>
        <v>#DIV/0!</v>
      </c>
      <c r="AQ138" s="536" t="e">
        <f t="shared" ref="AQ138" si="462">IF(OR(AND(AP138="Moderado",AL138="Rara Vez"),AND(AP138="Moderado",AL138="Improbable")),"Moderado",IF(OR(AND(AP138="Mayor",AL138="Improbable"),AND(AP138="Mayor",AL138="Rara Vez"),AND(AP138="Moderado",AL138="Probable"),AND(AP138="Moderado",AL138="Posible")),"Alto",IF(OR(AND(AP138="Moderado",AL138="Casi Seguro"),AND(AP138="Mayor",AL138="Posible"),AND(AP138="Mayor",AL138="Probable"),AND(AP138="Mayor",AL138="Casi Seguro")),"Extremo",IF(AP138="Catastrófico","Extremo"))))</f>
        <v>#DIV/0!</v>
      </c>
      <c r="AR138" s="536"/>
      <c r="AS138" s="537" t="s">
        <v>411</v>
      </c>
    </row>
    <row r="139" spans="2:45" ht="30.75" thickBot="1" x14ac:dyDescent="0.3">
      <c r="B139" s="546"/>
      <c r="C139" s="438"/>
      <c r="D139" s="557"/>
      <c r="E139" s="557"/>
      <c r="F139" s="176"/>
      <c r="G139" s="176"/>
      <c r="H139" s="176"/>
      <c r="I139" s="176"/>
      <c r="J139" s="176"/>
      <c r="K139" s="176"/>
      <c r="L139" s="176"/>
      <c r="M139" s="196"/>
      <c r="N139" s="168" t="b">
        <f t="shared" si="235"/>
        <v>0</v>
      </c>
      <c r="O139" s="158"/>
      <c r="P139" s="168" t="b">
        <f t="shared" si="236"/>
        <v>0</v>
      </c>
      <c r="Q139" s="158"/>
      <c r="R139" s="168" t="b">
        <f t="shared" si="237"/>
        <v>0</v>
      </c>
      <c r="S139" s="158"/>
      <c r="T139" s="168" t="b">
        <f t="shared" si="238"/>
        <v>0</v>
      </c>
      <c r="U139" s="158"/>
      <c r="V139" s="168" t="b">
        <f t="shared" si="239"/>
        <v>0</v>
      </c>
      <c r="W139" s="158"/>
      <c r="X139" s="168" t="b">
        <f t="shared" si="240"/>
        <v>0</v>
      </c>
      <c r="Y139" s="158"/>
      <c r="Z139" s="168" t="b">
        <f t="shared" si="241"/>
        <v>0</v>
      </c>
      <c r="AA139" s="119">
        <f t="shared" si="242"/>
        <v>0</v>
      </c>
      <c r="AB139" s="120" t="str">
        <f t="shared" si="243"/>
        <v>Débil</v>
      </c>
      <c r="AC139" s="197"/>
      <c r="AD139" s="167" t="str">
        <f t="shared" si="244"/>
        <v>Débil</v>
      </c>
      <c r="AE139" s="121" t="str">
        <f t="shared" si="245"/>
        <v>0</v>
      </c>
      <c r="AF139" s="551"/>
      <c r="AG139" s="556"/>
      <c r="AH139" s="534"/>
      <c r="AI139" s="535"/>
      <c r="AJ139" s="538"/>
      <c r="AK139" s="538"/>
      <c r="AL139" s="538"/>
      <c r="AM139" s="535"/>
      <c r="AN139" s="543"/>
      <c r="AO139" s="543"/>
      <c r="AP139" s="539"/>
      <c r="AQ139" s="536"/>
      <c r="AR139" s="536"/>
      <c r="AS139" s="537"/>
    </row>
    <row r="140" spans="2:45" ht="178.5" x14ac:dyDescent="0.25">
      <c r="B140" s="544" t="str">
        <f>'3-IDENTIFICACIÓN DEL RIESGO'!B140</f>
        <v>Adquisición de Bienes y Servicios</v>
      </c>
      <c r="C140" s="436" t="str">
        <f>'3-IDENTIFICACIÓN DEL RIESGO'!E140</f>
        <v>1. Subdirección Administrativa y Financiera.
2. Secretaría General.</v>
      </c>
      <c r="D140" s="557" t="str">
        <f>'3-IDENTIFICACIÓN DEL RIESGO'!G140</f>
        <v>Celebración indebida de contratos en beneficio particular o de un tercero.</v>
      </c>
      <c r="E140" s="557"/>
      <c r="F140" s="176" t="s">
        <v>1132</v>
      </c>
      <c r="G140" s="176" t="s">
        <v>574</v>
      </c>
      <c r="H140" s="176" t="s">
        <v>575</v>
      </c>
      <c r="I140" s="176" t="s">
        <v>576</v>
      </c>
      <c r="J140" s="176" t="s">
        <v>577</v>
      </c>
      <c r="K140" s="176" t="s">
        <v>578</v>
      </c>
      <c r="L140" s="176" t="s">
        <v>579</v>
      </c>
      <c r="M140" s="196" t="s">
        <v>185</v>
      </c>
      <c r="N140" s="168">
        <f t="shared" si="235"/>
        <v>15</v>
      </c>
      <c r="O140" s="158" t="s">
        <v>186</v>
      </c>
      <c r="P140" s="168">
        <f t="shared" si="236"/>
        <v>15</v>
      </c>
      <c r="Q140" s="158" t="s">
        <v>187</v>
      </c>
      <c r="R140" s="168">
        <f t="shared" si="237"/>
        <v>15</v>
      </c>
      <c r="S140" s="158" t="s">
        <v>61</v>
      </c>
      <c r="T140" s="168">
        <f t="shared" si="238"/>
        <v>15</v>
      </c>
      <c r="U140" s="158" t="s">
        <v>188</v>
      </c>
      <c r="V140" s="168">
        <f t="shared" si="239"/>
        <v>15</v>
      </c>
      <c r="W140" s="158" t="s">
        <v>189</v>
      </c>
      <c r="X140" s="168">
        <f t="shared" si="240"/>
        <v>15</v>
      </c>
      <c r="Y140" s="158" t="s">
        <v>192</v>
      </c>
      <c r="Z140" s="168">
        <f t="shared" si="241"/>
        <v>5</v>
      </c>
      <c r="AA140" s="119">
        <f t="shared" si="242"/>
        <v>95</v>
      </c>
      <c r="AB140" s="120" t="str">
        <f t="shared" si="243"/>
        <v>Moderado</v>
      </c>
      <c r="AC140" s="197" t="s">
        <v>64</v>
      </c>
      <c r="AD140" s="167" t="str">
        <f t="shared" si="244"/>
        <v>Moderado</v>
      </c>
      <c r="AE140" s="121" t="str">
        <f t="shared" si="245"/>
        <v>50</v>
      </c>
      <c r="AF140" s="550">
        <v>2</v>
      </c>
      <c r="AG140" s="555">
        <f t="shared" ref="AG140" si="463">(AE140+AE141)/AF140</f>
        <v>50</v>
      </c>
      <c r="AH140" s="533" t="str">
        <f t="shared" ref="AH140" si="464">IF(AG140&lt;50,"Débil",IF(AG140&lt;=99,"Moderado",IF(AG140=100,"Fuerte",IF(AG140="","ERROR"))))</f>
        <v>Moderado</v>
      </c>
      <c r="AI140" s="535" t="s">
        <v>92</v>
      </c>
      <c r="AJ140" s="538">
        <f t="shared" ref="AJ140" si="465">IF(AH140="Débil",0,IF(AND(AH140="Moderado",AI140="Directamente"),1,IF(AND(AH140="Moderado",AI140="No disminuye"),0,IF(AND(AH140="Fuerte",AI140="Directamente"),2,IF(AND(AH140="Fuerte",AI140="No disminuye"),0)))))</f>
        <v>1</v>
      </c>
      <c r="AK140" s="538">
        <f>('4-VALORACIÓN DEL RIESGO'!H75-AJ140)</f>
        <v>3</v>
      </c>
      <c r="AL140" s="538" t="str">
        <f t="shared" ref="AL140" si="466">IF(AK140=5,"Casi Seguro",IF(AK140=4,"Probable",IF(AK140=3,"Posible",IF(AK140=2,"Improbable",IF(AK140=1,"Rara Vez",IF(AK140=0,"Rara Vez",IF(AK140&lt;0,"Rara Vez")))))))</f>
        <v>Posible</v>
      </c>
      <c r="AM140" s="535" t="s">
        <v>93</v>
      </c>
      <c r="AN140" s="542">
        <f t="shared" ref="AN140" si="467">IF(AH140="Débil",0,IF(AND(AH140="Moderado",AM140="Directamente"),1,IF(AND(AH140="Moderado",AM140="Indirectamente"),0,IF(AND(AH140="Moderado",AM140="No disminuye"),0,IF(AND(AH140="Fuerte",AM140="Directamente"),2,IF(AND(AH140="Fuerte",AM140="Indirectamente"),1,IF(AND(AH140="Fuerte",AM140="No disminuye"),0)))))))</f>
        <v>0</v>
      </c>
      <c r="AO140" s="542">
        <f>('4-VALORACIÓN DEL RIESGO'!AD75-AN140)</f>
        <v>5</v>
      </c>
      <c r="AP140" s="539" t="str">
        <f t="shared" ref="AP140" si="468">IF(AO140=5,"Catastrófico",IF(AO140=4,"Mayor",IF(AO140=3,"Moderado",IF(AO140=2,"Moderado",IF(AO140=1,"Moderado")))))</f>
        <v>Catastrófico</v>
      </c>
      <c r="AQ140" s="536" t="str">
        <f t="shared" ref="AQ140" si="469">IF(OR(AND(AP140="Moderado",AL140="Rara Vez"),AND(AP140="Moderado",AL140="Improbable")),"Moderado",IF(OR(AND(AP140="Mayor",AL140="Improbable"),AND(AP140="Mayor",AL140="Rara Vez"),AND(AP140="Moderado",AL140="Probable"),AND(AP140="Moderado",AL140="Posible")),"Alto",IF(OR(AND(AP140="Moderado",AL140="Casi Seguro"),AND(AP140="Mayor",AL140="Posible"),AND(AP140="Mayor",AL140="Probable"),AND(AP140="Mayor",AL140="Casi Seguro")),"Extremo",IF(AP140="Catastrófico","Extremo"))))</f>
        <v>Extremo</v>
      </c>
      <c r="AR140" s="536"/>
      <c r="AS140" s="537" t="s">
        <v>411</v>
      </c>
    </row>
    <row r="141" spans="2:45" ht="179.25" thickBot="1" x14ac:dyDescent="0.3">
      <c r="B141" s="545"/>
      <c r="C141" s="437"/>
      <c r="D141" s="557"/>
      <c r="E141" s="557"/>
      <c r="F141" s="176" t="s">
        <v>1132</v>
      </c>
      <c r="G141" s="176" t="s">
        <v>574</v>
      </c>
      <c r="H141" s="176" t="s">
        <v>575</v>
      </c>
      <c r="I141" s="176" t="s">
        <v>576</v>
      </c>
      <c r="J141" s="176" t="s">
        <v>577</v>
      </c>
      <c r="K141" s="176" t="s">
        <v>1133</v>
      </c>
      <c r="L141" s="176" t="s">
        <v>580</v>
      </c>
      <c r="M141" s="196" t="s">
        <v>185</v>
      </c>
      <c r="N141" s="168">
        <f t="shared" ref="N141:N169" si="470">IF(M141="Asignado",15,IF(M141="NO asignado",0))</f>
        <v>15</v>
      </c>
      <c r="O141" s="158" t="s">
        <v>186</v>
      </c>
      <c r="P141" s="168">
        <f t="shared" ref="P141:P169" si="471">IF(O141="Adecuado",15,IF(O141="Inadecuado",0))</f>
        <v>15</v>
      </c>
      <c r="Q141" s="158" t="s">
        <v>187</v>
      </c>
      <c r="R141" s="168">
        <f t="shared" ref="R141:R168" si="472">IF(Q141="Oportuna",15,IF(Q141="Inoportuna",0))</f>
        <v>15</v>
      </c>
      <c r="S141" s="158" t="s">
        <v>61</v>
      </c>
      <c r="T141" s="168">
        <f t="shared" ref="T141:T169" si="473">IF(S141="Prevenir",15,IF(S141="Detectar",10,IF(S141="No es un control",0)))</f>
        <v>15</v>
      </c>
      <c r="U141" s="158" t="s">
        <v>188</v>
      </c>
      <c r="V141" s="168">
        <f t="shared" ref="V141:V169" si="474">IF(U141="Confiable",15,IF(U141="No confiable",0))</f>
        <v>15</v>
      </c>
      <c r="W141" s="158" t="s">
        <v>189</v>
      </c>
      <c r="X141" s="168">
        <f t="shared" ref="X141:X169" si="475">IF(W141="Se investigan oportunamente",15,IF(W141="No se investigan oportunamente",0))</f>
        <v>15</v>
      </c>
      <c r="Y141" s="158" t="s">
        <v>192</v>
      </c>
      <c r="Z141" s="168">
        <f t="shared" ref="Z141:Z169" si="476">IF(Y141="Completa",10,IF(Y141="Incompleta",5,IF(Y141="No existe",0)))</f>
        <v>5</v>
      </c>
      <c r="AA141" s="119">
        <f t="shared" ref="AA141:AA169" si="477">N141+P141+R141+T141+V141+X141+Z141</f>
        <v>95</v>
      </c>
      <c r="AB141" s="120" t="str">
        <f t="shared" ref="AB141:AB169" si="478">IF(AA141&lt;86,"Débil",(IF(AA141&lt;96,"Moderado","Fuerte")))</f>
        <v>Moderado</v>
      </c>
      <c r="AC141" s="197" t="s">
        <v>64</v>
      </c>
      <c r="AD141" s="167" t="str">
        <f t="shared" ref="AD141:AD169" si="479">IF(OR(AND(AB141="Fuerte",AC141="Moderado"),AND(AB141="Moderado",AC141="Fuerte"),AND(AB141="Moderado",AC141="Moderado")),"Moderado",IF(OR(AND(AB141="Fuerte",AC141="Débil"),AND(AB141="Moderado",AC141="Débil"),AND(AB141="Débil")),"Débil",IF(AND(AB141="Fuerte",AC141="Fuerte"),"Fuerte")))</f>
        <v>Moderado</v>
      </c>
      <c r="AE141" s="121" t="str">
        <f t="shared" ref="AE141:AE169" si="480">IF(AD141="Fuerte","100",IF(AD141="Moderado","50",IF(AD141="Débil","0")))</f>
        <v>50</v>
      </c>
      <c r="AF141" s="551"/>
      <c r="AG141" s="556"/>
      <c r="AH141" s="534"/>
      <c r="AI141" s="535"/>
      <c r="AJ141" s="538"/>
      <c r="AK141" s="538"/>
      <c r="AL141" s="538"/>
      <c r="AM141" s="535"/>
      <c r="AN141" s="543"/>
      <c r="AO141" s="543"/>
      <c r="AP141" s="539"/>
      <c r="AQ141" s="536"/>
      <c r="AR141" s="536"/>
      <c r="AS141" s="537"/>
    </row>
    <row r="142" spans="2:45" ht="63.75" x14ac:dyDescent="0.25">
      <c r="B142" s="545"/>
      <c r="C142" s="437"/>
      <c r="D142" s="557" t="str">
        <f>'3-IDENTIFICACIÓN DEL RIESGO'!G142</f>
        <v>Aprobación de informes y pagos de contratos sin cumplimiento del objeto, obligaciones y/o requisitos contractuales en beneficio particular o de terceros.</v>
      </c>
      <c r="E142" s="557"/>
      <c r="F142" s="176" t="s">
        <v>581</v>
      </c>
      <c r="G142" s="176" t="s">
        <v>582</v>
      </c>
      <c r="H142" s="176" t="s">
        <v>583</v>
      </c>
      <c r="I142" s="176" t="s">
        <v>584</v>
      </c>
      <c r="J142" s="176" t="s">
        <v>585</v>
      </c>
      <c r="K142" s="176" t="s">
        <v>586</v>
      </c>
      <c r="L142" s="176" t="s">
        <v>1134</v>
      </c>
      <c r="M142" s="196" t="s">
        <v>185</v>
      </c>
      <c r="N142" s="168">
        <f t="shared" si="470"/>
        <v>15</v>
      </c>
      <c r="O142" s="158" t="s">
        <v>186</v>
      </c>
      <c r="P142" s="168">
        <f t="shared" si="471"/>
        <v>15</v>
      </c>
      <c r="Q142" s="158" t="s">
        <v>187</v>
      </c>
      <c r="R142" s="168">
        <f t="shared" si="472"/>
        <v>15</v>
      </c>
      <c r="S142" s="158" t="s">
        <v>191</v>
      </c>
      <c r="T142" s="168">
        <f t="shared" si="473"/>
        <v>10</v>
      </c>
      <c r="U142" s="158" t="s">
        <v>188</v>
      </c>
      <c r="V142" s="168">
        <f t="shared" si="474"/>
        <v>15</v>
      </c>
      <c r="W142" s="158" t="s">
        <v>189</v>
      </c>
      <c r="X142" s="168">
        <f t="shared" si="475"/>
        <v>15</v>
      </c>
      <c r="Y142" s="158" t="s">
        <v>190</v>
      </c>
      <c r="Z142" s="168">
        <f t="shared" si="476"/>
        <v>10</v>
      </c>
      <c r="AA142" s="119">
        <f t="shared" si="477"/>
        <v>95</v>
      </c>
      <c r="AB142" s="120" t="str">
        <f t="shared" si="478"/>
        <v>Moderado</v>
      </c>
      <c r="AC142" s="197" t="s">
        <v>58</v>
      </c>
      <c r="AD142" s="167" t="str">
        <f t="shared" si="479"/>
        <v>Moderado</v>
      </c>
      <c r="AE142" s="121" t="str">
        <f t="shared" si="480"/>
        <v>50</v>
      </c>
      <c r="AF142" s="550">
        <v>2</v>
      </c>
      <c r="AG142" s="555">
        <f t="shared" ref="AG142" si="481">(AE142+AE143)/AF142</f>
        <v>50</v>
      </c>
      <c r="AH142" s="533" t="str">
        <f t="shared" ref="AH142" si="482">IF(AG142&lt;50,"Débil",IF(AG142&lt;=99,"Moderado",IF(AG142=100,"Fuerte",IF(AG142="","ERROR"))))</f>
        <v>Moderado</v>
      </c>
      <c r="AI142" s="535" t="s">
        <v>94</v>
      </c>
      <c r="AJ142" s="538">
        <f t="shared" ref="AJ142" si="483">IF(AH142="Débil",0,IF(AND(AH142="Moderado",AI142="Directamente"),1,IF(AND(AH142="Moderado",AI142="No disminuye"),0,IF(AND(AH142="Fuerte",AI142="Directamente"),2,IF(AND(AH142="Fuerte",AI142="No disminuye"),0)))))</f>
        <v>0</v>
      </c>
      <c r="AK142" s="538">
        <f>('4-VALORACIÓN DEL RIESGO'!H76-AJ142)</f>
        <v>4</v>
      </c>
      <c r="AL142" s="538" t="str">
        <f t="shared" ref="AL142" si="484">IF(AK142=5,"Casi Seguro",IF(AK142=4,"Probable",IF(AK142=3,"Posible",IF(AK142=2,"Improbable",IF(AK142=1,"Rara Vez",IF(AK142=0,"Rara Vez",IF(AK142&lt;0,"Rara Vez")))))))</f>
        <v>Probable</v>
      </c>
      <c r="AM142" s="535" t="s">
        <v>93</v>
      </c>
      <c r="AN142" s="542">
        <f t="shared" ref="AN142" si="485">IF(AH142="Débil",0,IF(AND(AH142="Moderado",AM142="Directamente"),1,IF(AND(AH142="Moderado",AM142="Indirectamente"),0,IF(AND(AH142="Moderado",AM142="No disminuye"),0,IF(AND(AH142="Fuerte",AM142="Directamente"),2,IF(AND(AH142="Fuerte",AM142="Indirectamente"),1,IF(AND(AH142="Fuerte",AM142="No disminuye"),0)))))))</f>
        <v>0</v>
      </c>
      <c r="AO142" s="542">
        <f>('4-VALORACIÓN DEL RIESGO'!AD76-AN142)</f>
        <v>5</v>
      </c>
      <c r="AP142" s="539" t="str">
        <f t="shared" ref="AP142" si="486">IF(AO142=5,"Catastrófico",IF(AO142=4,"Mayor",IF(AO142=3,"Moderado",IF(AO142=2,"Moderado",IF(AO142=1,"Moderado")))))</f>
        <v>Catastrófico</v>
      </c>
      <c r="AQ142" s="536" t="str">
        <f t="shared" ref="AQ142" si="487">IF(OR(AND(AP142="Moderado",AL142="Rara Vez"),AND(AP142="Moderado",AL142="Improbable")),"Moderado",IF(OR(AND(AP142="Mayor",AL142="Improbable"),AND(AP142="Mayor",AL142="Rara Vez"),AND(AP142="Moderado",AL142="Probable"),AND(AP142="Moderado",AL142="Posible")),"Alto",IF(OR(AND(AP142="Moderado",AL142="Casi Seguro"),AND(AP142="Mayor",AL142="Posible"),AND(AP142="Mayor",AL142="Probable"),AND(AP142="Mayor",AL142="Casi Seguro")),"Extremo",IF(AP142="Catastrófico","Extremo"))))</f>
        <v>Extremo</v>
      </c>
      <c r="AR142" s="536"/>
      <c r="AS142" s="537" t="s">
        <v>411</v>
      </c>
    </row>
    <row r="143" spans="2:45" ht="64.5" thickBot="1" x14ac:dyDescent="0.3">
      <c r="B143" s="545"/>
      <c r="C143" s="437"/>
      <c r="D143" s="557"/>
      <c r="E143" s="557"/>
      <c r="F143" s="176" t="s">
        <v>581</v>
      </c>
      <c r="G143" s="176" t="s">
        <v>582</v>
      </c>
      <c r="H143" s="176" t="s">
        <v>583</v>
      </c>
      <c r="I143" s="176" t="s">
        <v>587</v>
      </c>
      <c r="J143" s="176" t="s">
        <v>585</v>
      </c>
      <c r="K143" s="176" t="s">
        <v>588</v>
      </c>
      <c r="L143" s="176" t="s">
        <v>589</v>
      </c>
      <c r="M143" s="196" t="s">
        <v>185</v>
      </c>
      <c r="N143" s="168">
        <f t="shared" si="470"/>
        <v>15</v>
      </c>
      <c r="O143" s="158" t="s">
        <v>186</v>
      </c>
      <c r="P143" s="168">
        <f t="shared" si="471"/>
        <v>15</v>
      </c>
      <c r="Q143" s="158" t="s">
        <v>187</v>
      </c>
      <c r="R143" s="168">
        <f t="shared" si="472"/>
        <v>15</v>
      </c>
      <c r="S143" s="158" t="s">
        <v>191</v>
      </c>
      <c r="T143" s="168">
        <f t="shared" si="473"/>
        <v>10</v>
      </c>
      <c r="U143" s="158" t="s">
        <v>188</v>
      </c>
      <c r="V143" s="168">
        <f t="shared" si="474"/>
        <v>15</v>
      </c>
      <c r="W143" s="158" t="s">
        <v>189</v>
      </c>
      <c r="X143" s="168">
        <f t="shared" si="475"/>
        <v>15</v>
      </c>
      <c r="Y143" s="158" t="s">
        <v>190</v>
      </c>
      <c r="Z143" s="168">
        <f t="shared" si="476"/>
        <v>10</v>
      </c>
      <c r="AA143" s="119">
        <f t="shared" si="477"/>
        <v>95</v>
      </c>
      <c r="AB143" s="120" t="str">
        <f t="shared" si="478"/>
        <v>Moderado</v>
      </c>
      <c r="AC143" s="197" t="s">
        <v>58</v>
      </c>
      <c r="AD143" s="167" t="str">
        <f t="shared" si="479"/>
        <v>Moderado</v>
      </c>
      <c r="AE143" s="121" t="str">
        <f t="shared" si="480"/>
        <v>50</v>
      </c>
      <c r="AF143" s="551"/>
      <c r="AG143" s="556"/>
      <c r="AH143" s="534"/>
      <c r="AI143" s="535"/>
      <c r="AJ143" s="538"/>
      <c r="AK143" s="538"/>
      <c r="AL143" s="538"/>
      <c r="AM143" s="535"/>
      <c r="AN143" s="543"/>
      <c r="AO143" s="543"/>
      <c r="AP143" s="539"/>
      <c r="AQ143" s="536"/>
      <c r="AR143" s="536"/>
      <c r="AS143" s="537"/>
    </row>
    <row r="144" spans="2:45" ht="30" x14ac:dyDescent="0.25">
      <c r="B144" s="545"/>
      <c r="C144" s="437"/>
      <c r="D144" s="557" t="str">
        <f>'3-IDENTIFICACIÓN DEL RIESGO'!G144</f>
        <v>Riesgo 3</v>
      </c>
      <c r="E144" s="557"/>
      <c r="F144" s="176"/>
      <c r="G144" s="176"/>
      <c r="H144" s="176"/>
      <c r="I144" s="176"/>
      <c r="J144" s="176"/>
      <c r="K144" s="176"/>
      <c r="L144" s="176"/>
      <c r="M144" s="196"/>
      <c r="N144" s="168" t="b">
        <f t="shared" si="470"/>
        <v>0</v>
      </c>
      <c r="O144" s="158"/>
      <c r="P144" s="168" t="b">
        <f t="shared" si="471"/>
        <v>0</v>
      </c>
      <c r="Q144" s="158"/>
      <c r="R144" s="168" t="b">
        <f t="shared" si="472"/>
        <v>0</v>
      </c>
      <c r="S144" s="158"/>
      <c r="T144" s="168" t="b">
        <f t="shared" si="473"/>
        <v>0</v>
      </c>
      <c r="U144" s="158"/>
      <c r="V144" s="168" t="b">
        <f t="shared" si="474"/>
        <v>0</v>
      </c>
      <c r="W144" s="158"/>
      <c r="X144" s="168" t="b">
        <f t="shared" si="475"/>
        <v>0</v>
      </c>
      <c r="Y144" s="158"/>
      <c r="Z144" s="168" t="b">
        <f t="shared" si="476"/>
        <v>0</v>
      </c>
      <c r="AA144" s="119">
        <f t="shared" si="477"/>
        <v>0</v>
      </c>
      <c r="AB144" s="120" t="str">
        <f t="shared" si="478"/>
        <v>Débil</v>
      </c>
      <c r="AC144" s="197"/>
      <c r="AD144" s="167" t="str">
        <f t="shared" si="479"/>
        <v>Débil</v>
      </c>
      <c r="AE144" s="121" t="str">
        <f t="shared" si="480"/>
        <v>0</v>
      </c>
      <c r="AF144" s="550"/>
      <c r="AG144" s="555" t="e">
        <f t="shared" ref="AG144" si="488">(AE144+AE145)/AF144</f>
        <v>#DIV/0!</v>
      </c>
      <c r="AH144" s="533" t="e">
        <f t="shared" ref="AH144" si="489">IF(AG144&lt;50,"Débil",IF(AG144&lt;=99,"Moderado",IF(AG144=100,"Fuerte",IF(AG144="","ERROR"))))</f>
        <v>#DIV/0!</v>
      </c>
      <c r="AI144" s="535"/>
      <c r="AJ144" s="538" t="e">
        <f t="shared" ref="AJ144" si="490">IF(AH144="Débil",0,IF(AND(AH144="Moderado",AI144="Directamente"),1,IF(AND(AH144="Moderado",AI144="No disminuye"),0,IF(AND(AH144="Fuerte",AI144="Directamente"),2,IF(AND(AH144="Fuerte",AI144="No disminuye"),0)))))</f>
        <v>#DIV/0!</v>
      </c>
      <c r="AK144" s="538" t="e">
        <f>('4-VALORACIÓN DEL RIESGO'!H77-AJ144)</f>
        <v>#DIV/0!</v>
      </c>
      <c r="AL144" s="538" t="e">
        <f t="shared" ref="AL144" si="491">IF(AK144=5,"Casi Seguro",IF(AK144=4,"Probable",IF(AK144=3,"Posible",IF(AK144=2,"Improbable",IF(AK144=1,"Rara Vez",IF(AK144=0,"Rara Vez",IF(AK144&lt;0,"Rara Vez")))))))</f>
        <v>#DIV/0!</v>
      </c>
      <c r="AM144" s="535"/>
      <c r="AN144" s="542" t="e">
        <f t="shared" ref="AN144" si="492">IF(AH144="Débil",0,IF(AND(AH144="Moderado",AM144="Directamente"),1,IF(AND(AH144="Moderado",AM144="Indirectamente"),0,IF(AND(AH144="Moderado",AM144="No disminuye"),0,IF(AND(AH144="Fuerte",AM144="Directamente"),2,IF(AND(AH144="Fuerte",AM144="Indirectamente"),1,IF(AND(AH144="Fuerte",AM144="No disminuye"),0)))))))</f>
        <v>#DIV/0!</v>
      </c>
      <c r="AO144" s="542" t="e">
        <f>('4-VALORACIÓN DEL RIESGO'!AD77-AN144)</f>
        <v>#DIV/0!</v>
      </c>
      <c r="AP144" s="539" t="e">
        <f t="shared" ref="AP144" si="493">IF(AO144=5,"Catastrófico",IF(AO144=4,"Mayor",IF(AO144=3,"Moderado",IF(AO144=2,"Moderado",IF(AO144=1,"Moderado")))))</f>
        <v>#DIV/0!</v>
      </c>
      <c r="AQ144" s="536" t="e">
        <f t="shared" ref="AQ144" si="494">IF(OR(AND(AP144="Moderado",AL144="Rara Vez"),AND(AP144="Moderado",AL144="Improbable")),"Moderado",IF(OR(AND(AP144="Mayor",AL144="Improbable"),AND(AP144="Mayor",AL144="Rara Vez"),AND(AP144="Moderado",AL144="Probable"),AND(AP144="Moderado",AL144="Posible")),"Alto",IF(OR(AND(AP144="Moderado",AL144="Casi Seguro"),AND(AP144="Mayor",AL144="Posible"),AND(AP144="Mayor",AL144="Probable"),AND(AP144="Mayor",AL144="Casi Seguro")),"Extremo",IF(AP144="Catastrófico","Extremo"))))</f>
        <v>#DIV/0!</v>
      </c>
      <c r="AR144" s="536"/>
      <c r="AS144" s="537" t="s">
        <v>411</v>
      </c>
    </row>
    <row r="145" spans="2:45" ht="30.75" thickBot="1" x14ac:dyDescent="0.3">
      <c r="B145" s="545"/>
      <c r="C145" s="437"/>
      <c r="D145" s="557"/>
      <c r="E145" s="557"/>
      <c r="F145" s="176"/>
      <c r="G145" s="176"/>
      <c r="H145" s="176"/>
      <c r="I145" s="176"/>
      <c r="J145" s="176"/>
      <c r="K145" s="176"/>
      <c r="L145" s="176"/>
      <c r="M145" s="196"/>
      <c r="N145" s="168" t="b">
        <f t="shared" si="470"/>
        <v>0</v>
      </c>
      <c r="O145" s="158"/>
      <c r="P145" s="168" t="b">
        <f t="shared" si="471"/>
        <v>0</v>
      </c>
      <c r="Q145" s="158"/>
      <c r="R145" s="168" t="b">
        <f t="shared" si="472"/>
        <v>0</v>
      </c>
      <c r="S145" s="158"/>
      <c r="T145" s="168" t="b">
        <f t="shared" si="473"/>
        <v>0</v>
      </c>
      <c r="U145" s="158"/>
      <c r="V145" s="168" t="b">
        <f t="shared" si="474"/>
        <v>0</v>
      </c>
      <c r="W145" s="158"/>
      <c r="X145" s="168" t="b">
        <f t="shared" si="475"/>
        <v>0</v>
      </c>
      <c r="Y145" s="158"/>
      <c r="Z145" s="168" t="b">
        <f t="shared" si="476"/>
        <v>0</v>
      </c>
      <c r="AA145" s="119">
        <f t="shared" si="477"/>
        <v>0</v>
      </c>
      <c r="AB145" s="120" t="str">
        <f t="shared" si="478"/>
        <v>Débil</v>
      </c>
      <c r="AC145" s="197"/>
      <c r="AD145" s="167" t="str">
        <f t="shared" si="479"/>
        <v>Débil</v>
      </c>
      <c r="AE145" s="121" t="str">
        <f t="shared" si="480"/>
        <v>0</v>
      </c>
      <c r="AF145" s="551"/>
      <c r="AG145" s="556"/>
      <c r="AH145" s="534"/>
      <c r="AI145" s="535"/>
      <c r="AJ145" s="538"/>
      <c r="AK145" s="538"/>
      <c r="AL145" s="538"/>
      <c r="AM145" s="535"/>
      <c r="AN145" s="543"/>
      <c r="AO145" s="543"/>
      <c r="AP145" s="539"/>
      <c r="AQ145" s="536"/>
      <c r="AR145" s="536"/>
      <c r="AS145" s="537"/>
    </row>
    <row r="146" spans="2:45" ht="30" x14ac:dyDescent="0.25">
      <c r="B146" s="545"/>
      <c r="C146" s="437"/>
      <c r="D146" s="557" t="str">
        <f>'3-IDENTIFICACIÓN DEL RIESGO'!G146</f>
        <v>Riesgo 4</v>
      </c>
      <c r="E146" s="557"/>
      <c r="F146" s="176"/>
      <c r="G146" s="176"/>
      <c r="H146" s="176"/>
      <c r="I146" s="176"/>
      <c r="J146" s="176"/>
      <c r="K146" s="176"/>
      <c r="L146" s="176"/>
      <c r="M146" s="196"/>
      <c r="N146" s="168" t="b">
        <f t="shared" si="470"/>
        <v>0</v>
      </c>
      <c r="O146" s="158"/>
      <c r="P146" s="168" t="b">
        <f t="shared" si="471"/>
        <v>0</v>
      </c>
      <c r="Q146" s="158"/>
      <c r="R146" s="168" t="b">
        <f t="shared" si="472"/>
        <v>0</v>
      </c>
      <c r="S146" s="158"/>
      <c r="T146" s="168" t="b">
        <f t="shared" si="473"/>
        <v>0</v>
      </c>
      <c r="U146" s="158"/>
      <c r="V146" s="168" t="b">
        <f t="shared" si="474"/>
        <v>0</v>
      </c>
      <c r="W146" s="158"/>
      <c r="X146" s="168" t="b">
        <f t="shared" si="475"/>
        <v>0</v>
      </c>
      <c r="Y146" s="158"/>
      <c r="Z146" s="168" t="b">
        <f t="shared" si="476"/>
        <v>0</v>
      </c>
      <c r="AA146" s="119">
        <f t="shared" si="477"/>
        <v>0</v>
      </c>
      <c r="AB146" s="120" t="str">
        <f t="shared" si="478"/>
        <v>Débil</v>
      </c>
      <c r="AC146" s="197"/>
      <c r="AD146" s="167" t="str">
        <f t="shared" si="479"/>
        <v>Débil</v>
      </c>
      <c r="AE146" s="121" t="str">
        <f t="shared" si="480"/>
        <v>0</v>
      </c>
      <c r="AF146" s="550"/>
      <c r="AG146" s="555" t="e">
        <f t="shared" ref="AG146" si="495">(AE146+AE147)/AF146</f>
        <v>#DIV/0!</v>
      </c>
      <c r="AH146" s="533" t="e">
        <f t="shared" ref="AH146" si="496">IF(AG146&lt;50,"Débil",IF(AG146&lt;=99,"Moderado",IF(AG146=100,"Fuerte",IF(AG146="","ERROR"))))</f>
        <v>#DIV/0!</v>
      </c>
      <c r="AI146" s="535"/>
      <c r="AJ146" s="538" t="e">
        <f t="shared" ref="AJ146" si="497">IF(AH146="Débil",0,IF(AND(AH146="Moderado",AI146="Directamente"),1,IF(AND(AH146="Moderado",AI146="No disminuye"),0,IF(AND(AH146="Fuerte",AI146="Directamente"),2,IF(AND(AH146="Fuerte",AI146="No disminuye"),0)))))</f>
        <v>#DIV/0!</v>
      </c>
      <c r="AK146" s="538" t="e">
        <f>('4-VALORACIÓN DEL RIESGO'!H78-AJ146)</f>
        <v>#DIV/0!</v>
      </c>
      <c r="AL146" s="538" t="e">
        <f t="shared" ref="AL146" si="498">IF(AK146=5,"Casi Seguro",IF(AK146=4,"Probable",IF(AK146=3,"Posible",IF(AK146=2,"Improbable",IF(AK146=1,"Rara Vez",IF(AK146=0,"Rara Vez",IF(AK146&lt;0,"Rara Vez")))))))</f>
        <v>#DIV/0!</v>
      </c>
      <c r="AM146" s="535"/>
      <c r="AN146" s="542" t="e">
        <f t="shared" ref="AN146" si="499">IF(AH146="Débil",0,IF(AND(AH146="Moderado",AM146="Directamente"),1,IF(AND(AH146="Moderado",AM146="Indirectamente"),0,IF(AND(AH146="Moderado",AM146="No disminuye"),0,IF(AND(AH146="Fuerte",AM146="Directamente"),2,IF(AND(AH146="Fuerte",AM146="Indirectamente"),1,IF(AND(AH146="Fuerte",AM146="No disminuye"),0)))))))</f>
        <v>#DIV/0!</v>
      </c>
      <c r="AO146" s="542" t="e">
        <f>('4-VALORACIÓN DEL RIESGO'!AD78-AN146)</f>
        <v>#DIV/0!</v>
      </c>
      <c r="AP146" s="539" t="e">
        <f t="shared" ref="AP146" si="500">IF(AO146=5,"Catastrófico",IF(AO146=4,"Mayor",IF(AO146=3,"Moderado",IF(AO146=2,"Moderado",IF(AO146=1,"Moderado")))))</f>
        <v>#DIV/0!</v>
      </c>
      <c r="AQ146" s="536" t="e">
        <f t="shared" ref="AQ146" si="501">IF(OR(AND(AP146="Moderado",AL146="Rara Vez"),AND(AP146="Moderado",AL146="Improbable")),"Moderado",IF(OR(AND(AP146="Mayor",AL146="Improbable"),AND(AP146="Mayor",AL146="Rara Vez"),AND(AP146="Moderado",AL146="Probable"),AND(AP146="Moderado",AL146="Posible")),"Alto",IF(OR(AND(AP146="Moderado",AL146="Casi Seguro"),AND(AP146="Mayor",AL146="Posible"),AND(AP146="Mayor",AL146="Probable"),AND(AP146="Mayor",AL146="Casi Seguro")),"Extremo",IF(AP146="Catastrófico","Extremo"))))</f>
        <v>#DIV/0!</v>
      </c>
      <c r="AR146" s="536"/>
      <c r="AS146" s="537" t="s">
        <v>411</v>
      </c>
    </row>
    <row r="147" spans="2:45" ht="30.75" thickBot="1" x14ac:dyDescent="0.3">
      <c r="B147" s="545"/>
      <c r="C147" s="437"/>
      <c r="D147" s="557"/>
      <c r="E147" s="557"/>
      <c r="F147" s="176"/>
      <c r="G147" s="176"/>
      <c r="H147" s="176"/>
      <c r="I147" s="176"/>
      <c r="J147" s="176"/>
      <c r="K147" s="176"/>
      <c r="L147" s="176"/>
      <c r="M147" s="196"/>
      <c r="N147" s="168" t="b">
        <f t="shared" si="470"/>
        <v>0</v>
      </c>
      <c r="O147" s="158"/>
      <c r="P147" s="168" t="b">
        <f t="shared" si="471"/>
        <v>0</v>
      </c>
      <c r="Q147" s="158"/>
      <c r="R147" s="168" t="b">
        <f t="shared" si="472"/>
        <v>0</v>
      </c>
      <c r="S147" s="158"/>
      <c r="T147" s="168" t="b">
        <f t="shared" si="473"/>
        <v>0</v>
      </c>
      <c r="U147" s="158"/>
      <c r="V147" s="168" t="b">
        <f t="shared" si="474"/>
        <v>0</v>
      </c>
      <c r="W147" s="158"/>
      <c r="X147" s="168" t="b">
        <f t="shared" si="475"/>
        <v>0</v>
      </c>
      <c r="Y147" s="158"/>
      <c r="Z147" s="168" t="b">
        <f t="shared" si="476"/>
        <v>0</v>
      </c>
      <c r="AA147" s="119">
        <f t="shared" si="477"/>
        <v>0</v>
      </c>
      <c r="AB147" s="120" t="str">
        <f t="shared" si="478"/>
        <v>Débil</v>
      </c>
      <c r="AC147" s="197"/>
      <c r="AD147" s="167" t="str">
        <f t="shared" si="479"/>
        <v>Débil</v>
      </c>
      <c r="AE147" s="121" t="str">
        <f t="shared" si="480"/>
        <v>0</v>
      </c>
      <c r="AF147" s="551"/>
      <c r="AG147" s="556"/>
      <c r="AH147" s="534"/>
      <c r="AI147" s="535"/>
      <c r="AJ147" s="538"/>
      <c r="AK147" s="538"/>
      <c r="AL147" s="538"/>
      <c r="AM147" s="535"/>
      <c r="AN147" s="543"/>
      <c r="AO147" s="543"/>
      <c r="AP147" s="539"/>
      <c r="AQ147" s="536"/>
      <c r="AR147" s="536"/>
      <c r="AS147" s="537"/>
    </row>
    <row r="148" spans="2:45" ht="30" x14ac:dyDescent="0.25">
      <c r="B148" s="545"/>
      <c r="C148" s="437"/>
      <c r="D148" s="557" t="str">
        <f>'3-IDENTIFICACIÓN DEL RIESGO'!G148</f>
        <v>Riesgo 5</v>
      </c>
      <c r="E148" s="557"/>
      <c r="F148" s="176"/>
      <c r="G148" s="176"/>
      <c r="H148" s="176"/>
      <c r="I148" s="176"/>
      <c r="J148" s="176"/>
      <c r="K148" s="176"/>
      <c r="L148" s="176"/>
      <c r="M148" s="196"/>
      <c r="N148" s="168" t="b">
        <f t="shared" si="470"/>
        <v>0</v>
      </c>
      <c r="O148" s="158"/>
      <c r="P148" s="168" t="b">
        <f t="shared" si="471"/>
        <v>0</v>
      </c>
      <c r="Q148" s="158"/>
      <c r="R148" s="168" t="b">
        <f t="shared" si="472"/>
        <v>0</v>
      </c>
      <c r="S148" s="158"/>
      <c r="T148" s="168" t="b">
        <f t="shared" si="473"/>
        <v>0</v>
      </c>
      <c r="U148" s="158"/>
      <c r="V148" s="168" t="b">
        <f t="shared" si="474"/>
        <v>0</v>
      </c>
      <c r="W148" s="158"/>
      <c r="X148" s="168" t="b">
        <f t="shared" si="475"/>
        <v>0</v>
      </c>
      <c r="Y148" s="158"/>
      <c r="Z148" s="168" t="b">
        <f t="shared" si="476"/>
        <v>0</v>
      </c>
      <c r="AA148" s="119">
        <f t="shared" si="477"/>
        <v>0</v>
      </c>
      <c r="AB148" s="120" t="str">
        <f t="shared" si="478"/>
        <v>Débil</v>
      </c>
      <c r="AC148" s="197"/>
      <c r="AD148" s="167" t="str">
        <f t="shared" si="479"/>
        <v>Débil</v>
      </c>
      <c r="AE148" s="121" t="str">
        <f t="shared" si="480"/>
        <v>0</v>
      </c>
      <c r="AF148" s="550"/>
      <c r="AG148" s="555" t="e">
        <f t="shared" ref="AG148" si="502">(AE148+AE149)/AF148</f>
        <v>#DIV/0!</v>
      </c>
      <c r="AH148" s="533" t="e">
        <f t="shared" ref="AH148" si="503">IF(AG148&lt;50,"Débil",IF(AG148&lt;=99,"Moderado",IF(AG148=100,"Fuerte",IF(AG148="","ERROR"))))</f>
        <v>#DIV/0!</v>
      </c>
      <c r="AI148" s="535"/>
      <c r="AJ148" s="538" t="e">
        <f t="shared" ref="AJ148" si="504">IF(AH148="Débil",0,IF(AND(AH148="Moderado",AI148="Directamente"),1,IF(AND(AH148="Moderado",AI148="No disminuye"),0,IF(AND(AH148="Fuerte",AI148="Directamente"),2,IF(AND(AH148="Fuerte",AI148="No disminuye"),0)))))</f>
        <v>#DIV/0!</v>
      </c>
      <c r="AK148" s="538" t="e">
        <f>('4-VALORACIÓN DEL RIESGO'!H79-AJ148)</f>
        <v>#DIV/0!</v>
      </c>
      <c r="AL148" s="538" t="e">
        <f t="shared" ref="AL148" si="505">IF(AK148=5,"Casi Seguro",IF(AK148=4,"Probable",IF(AK148=3,"Posible",IF(AK148=2,"Improbable",IF(AK148=1,"Rara Vez",IF(AK148=0,"Rara Vez",IF(AK148&lt;0,"Rara Vez")))))))</f>
        <v>#DIV/0!</v>
      </c>
      <c r="AM148" s="535"/>
      <c r="AN148" s="542" t="e">
        <f t="shared" ref="AN148" si="506">IF(AH148="Débil",0,IF(AND(AH148="Moderado",AM148="Directamente"),1,IF(AND(AH148="Moderado",AM148="Indirectamente"),0,IF(AND(AH148="Moderado",AM148="No disminuye"),0,IF(AND(AH148="Fuerte",AM148="Directamente"),2,IF(AND(AH148="Fuerte",AM148="Indirectamente"),1,IF(AND(AH148="Fuerte",AM148="No disminuye"),0)))))))</f>
        <v>#DIV/0!</v>
      </c>
      <c r="AO148" s="542" t="e">
        <f>('4-VALORACIÓN DEL RIESGO'!AD79-AN148)</f>
        <v>#DIV/0!</v>
      </c>
      <c r="AP148" s="539" t="e">
        <f t="shared" ref="AP148" si="507">IF(AO148=5,"Catastrófico",IF(AO148=4,"Mayor",IF(AO148=3,"Moderado",IF(AO148=2,"Moderado",IF(AO148=1,"Moderado")))))</f>
        <v>#DIV/0!</v>
      </c>
      <c r="AQ148" s="536" t="e">
        <f t="shared" ref="AQ148" si="508">IF(OR(AND(AP148="Moderado",AL148="Rara Vez"),AND(AP148="Moderado",AL148="Improbable")),"Moderado",IF(OR(AND(AP148="Mayor",AL148="Improbable"),AND(AP148="Mayor",AL148="Rara Vez"),AND(AP148="Moderado",AL148="Probable"),AND(AP148="Moderado",AL148="Posible")),"Alto",IF(OR(AND(AP148="Moderado",AL148="Casi Seguro"),AND(AP148="Mayor",AL148="Posible"),AND(AP148="Mayor",AL148="Probable"),AND(AP148="Mayor",AL148="Casi Seguro")),"Extremo",IF(AP148="Catastrófico","Extremo"))))</f>
        <v>#DIV/0!</v>
      </c>
      <c r="AR148" s="536"/>
      <c r="AS148" s="537" t="s">
        <v>411</v>
      </c>
    </row>
    <row r="149" spans="2:45" ht="30.75" thickBot="1" x14ac:dyDescent="0.3">
      <c r="B149" s="546"/>
      <c r="C149" s="438"/>
      <c r="D149" s="557"/>
      <c r="E149" s="557"/>
      <c r="F149" s="176"/>
      <c r="G149" s="176"/>
      <c r="H149" s="176"/>
      <c r="I149" s="176"/>
      <c r="J149" s="176"/>
      <c r="K149" s="176"/>
      <c r="L149" s="176"/>
      <c r="M149" s="196"/>
      <c r="N149" s="168" t="b">
        <f t="shared" si="470"/>
        <v>0</v>
      </c>
      <c r="O149" s="158"/>
      <c r="P149" s="168" t="b">
        <f t="shared" si="471"/>
        <v>0</v>
      </c>
      <c r="Q149" s="158"/>
      <c r="R149" s="168" t="b">
        <f t="shared" si="472"/>
        <v>0</v>
      </c>
      <c r="S149" s="158"/>
      <c r="T149" s="168" t="b">
        <f t="shared" si="473"/>
        <v>0</v>
      </c>
      <c r="U149" s="158"/>
      <c r="V149" s="168" t="b">
        <f t="shared" si="474"/>
        <v>0</v>
      </c>
      <c r="W149" s="158"/>
      <c r="X149" s="168" t="b">
        <f t="shared" si="475"/>
        <v>0</v>
      </c>
      <c r="Y149" s="158"/>
      <c r="Z149" s="168" t="b">
        <f t="shared" si="476"/>
        <v>0</v>
      </c>
      <c r="AA149" s="119">
        <f t="shared" si="477"/>
        <v>0</v>
      </c>
      <c r="AB149" s="120" t="str">
        <f t="shared" si="478"/>
        <v>Débil</v>
      </c>
      <c r="AC149" s="197"/>
      <c r="AD149" s="167" t="str">
        <f t="shared" si="479"/>
        <v>Débil</v>
      </c>
      <c r="AE149" s="121" t="str">
        <f t="shared" si="480"/>
        <v>0</v>
      </c>
      <c r="AF149" s="551"/>
      <c r="AG149" s="556"/>
      <c r="AH149" s="534"/>
      <c r="AI149" s="535"/>
      <c r="AJ149" s="538"/>
      <c r="AK149" s="538"/>
      <c r="AL149" s="538"/>
      <c r="AM149" s="535"/>
      <c r="AN149" s="543"/>
      <c r="AO149" s="543"/>
      <c r="AP149" s="539"/>
      <c r="AQ149" s="536"/>
      <c r="AR149" s="536"/>
      <c r="AS149" s="537"/>
    </row>
    <row r="150" spans="2:45" ht="63.75" x14ac:dyDescent="0.25">
      <c r="B150" s="544" t="str">
        <f>'3-IDENTIFICACIÓN DEL RIESGO'!B150</f>
        <v>Administración de Bienes y Servicios</v>
      </c>
      <c r="C150" s="436" t="str">
        <f>'3-IDENTIFICACIÓN DEL RIESGO'!E150</f>
        <v>1. Subdirección Administrativa y Financiera.
2. Secretaría General.</v>
      </c>
      <c r="D150" s="557" t="str">
        <f>'3-IDENTIFICACIÓN DEL RIESGO'!G150</f>
        <v>Pérdida o uso indebido de bienes devolutivos de la Agencia Nacional de Tierras para beneficio personal o de terceros</v>
      </c>
      <c r="E150" s="557"/>
      <c r="F150" s="176" t="s">
        <v>590</v>
      </c>
      <c r="G150" s="157" t="s">
        <v>432</v>
      </c>
      <c r="H150" s="176" t="s">
        <v>591</v>
      </c>
      <c r="I150" s="176" t="s">
        <v>1135</v>
      </c>
      <c r="J150" s="176" t="s">
        <v>592</v>
      </c>
      <c r="K150" s="176" t="s">
        <v>593</v>
      </c>
      <c r="L150" s="176" t="s">
        <v>1136</v>
      </c>
      <c r="M150" s="196" t="s">
        <v>185</v>
      </c>
      <c r="N150" s="168">
        <f t="shared" si="470"/>
        <v>15</v>
      </c>
      <c r="O150" s="158" t="s">
        <v>186</v>
      </c>
      <c r="P150" s="168">
        <f t="shared" si="471"/>
        <v>15</v>
      </c>
      <c r="Q150" s="158" t="s">
        <v>187</v>
      </c>
      <c r="R150" s="168">
        <f t="shared" si="472"/>
        <v>15</v>
      </c>
      <c r="S150" s="158" t="s">
        <v>61</v>
      </c>
      <c r="T150" s="168">
        <f t="shared" si="473"/>
        <v>15</v>
      </c>
      <c r="U150" s="158" t="s">
        <v>188</v>
      </c>
      <c r="V150" s="168">
        <f t="shared" si="474"/>
        <v>15</v>
      </c>
      <c r="W150" s="158" t="s">
        <v>189</v>
      </c>
      <c r="X150" s="168">
        <f t="shared" si="475"/>
        <v>15</v>
      </c>
      <c r="Y150" s="158" t="s">
        <v>190</v>
      </c>
      <c r="Z150" s="168">
        <f t="shared" si="476"/>
        <v>10</v>
      </c>
      <c r="AA150" s="119">
        <f t="shared" si="477"/>
        <v>100</v>
      </c>
      <c r="AB150" s="120" t="str">
        <f t="shared" si="478"/>
        <v>Fuerte</v>
      </c>
      <c r="AC150" s="197" t="s">
        <v>64</v>
      </c>
      <c r="AD150" s="167" t="str">
        <f t="shared" si="479"/>
        <v>Fuerte</v>
      </c>
      <c r="AE150" s="121" t="str">
        <f t="shared" si="480"/>
        <v>100</v>
      </c>
      <c r="AF150" s="550">
        <v>1</v>
      </c>
      <c r="AG150" s="555">
        <f t="shared" ref="AG150" si="509">(AE150+AE151)/AF150</f>
        <v>100</v>
      </c>
      <c r="AH150" s="533" t="str">
        <f t="shared" ref="AH150" si="510">IF(AG150&lt;50,"Débil",IF(AG150&lt;=99,"Moderado",IF(AG150=100,"Fuerte",IF(AG150="","ERROR"))))</f>
        <v>Fuerte</v>
      </c>
      <c r="AI150" s="535" t="s">
        <v>92</v>
      </c>
      <c r="AJ150" s="538">
        <f t="shared" ref="AJ150" si="511">IF(AH150="Débil",0,IF(AND(AH150="Moderado",AI150="Directamente"),1,IF(AND(AH150="Moderado",AI150="No disminuye"),0,IF(AND(AH150="Fuerte",AI150="Directamente"),2,IF(AND(AH150="Fuerte",AI150="No disminuye"),0)))))</f>
        <v>2</v>
      </c>
      <c r="AK150" s="538">
        <f>('4-VALORACIÓN DEL RIESGO'!H80-AJ150)</f>
        <v>2</v>
      </c>
      <c r="AL150" s="538" t="str">
        <f t="shared" ref="AL150" si="512">IF(AK150=5,"Casi Seguro",IF(AK150=4,"Probable",IF(AK150=3,"Posible",IF(AK150=2,"Improbable",IF(AK150=1,"Rara Vez",IF(AK150=0,"Rara Vez",IF(AK150&lt;0,"Rara Vez")))))))</f>
        <v>Improbable</v>
      </c>
      <c r="AM150" s="535" t="s">
        <v>94</v>
      </c>
      <c r="AN150" s="542">
        <f t="shared" ref="AN150" si="513">IF(AH150="Débil",0,IF(AND(AH150="Moderado",AM150="Directamente"),1,IF(AND(AH150="Moderado",AM150="Indirectamente"),0,IF(AND(AH150="Moderado",AM150="No disminuye"),0,IF(AND(AH150="Fuerte",AM150="Directamente"),2,IF(AND(AH150="Fuerte",AM150="Indirectamente"),1,IF(AND(AH150="Fuerte",AM150="No disminuye"),0)))))))</f>
        <v>0</v>
      </c>
      <c r="AO150" s="542">
        <f>('4-VALORACIÓN DEL RIESGO'!AD80-AN150)</f>
        <v>4</v>
      </c>
      <c r="AP150" s="539" t="str">
        <f t="shared" ref="AP150" si="514">IF(AO150=5,"Catastrófico",IF(AO150=4,"Mayor",IF(AO150=3,"Moderado",IF(AO150=2,"Moderado",IF(AO150=1,"Moderado")))))</f>
        <v>Mayor</v>
      </c>
      <c r="AQ150" s="536" t="str">
        <f t="shared" ref="AQ150" si="515">IF(OR(AND(AP150="Moderado",AL150="Rara Vez"),AND(AP150="Moderado",AL150="Improbable")),"Moderado",IF(OR(AND(AP150="Mayor",AL150="Improbable"),AND(AP150="Mayor",AL150="Rara Vez"),AND(AP150="Moderado",AL150="Probable"),AND(AP150="Moderado",AL150="Posible")),"Alto",IF(OR(AND(AP150="Moderado",AL150="Casi Seguro"),AND(AP150="Mayor",AL150="Posible"),AND(AP150="Mayor",AL150="Probable"),AND(AP150="Mayor",AL150="Casi Seguro")),"Extremo",IF(AP150="Catastrófico","Extremo"))))</f>
        <v>Alto</v>
      </c>
      <c r="AR150" s="536"/>
      <c r="AS150" s="537" t="s">
        <v>411</v>
      </c>
    </row>
    <row r="151" spans="2:45" ht="30.75" thickBot="1" x14ac:dyDescent="0.3">
      <c r="B151" s="545"/>
      <c r="C151" s="437"/>
      <c r="D151" s="557"/>
      <c r="E151" s="557"/>
      <c r="F151" s="176"/>
      <c r="G151" s="176"/>
      <c r="H151" s="176"/>
      <c r="I151" s="176"/>
      <c r="J151" s="176"/>
      <c r="K151" s="176"/>
      <c r="L151" s="176"/>
      <c r="M151" s="196"/>
      <c r="N151" s="168" t="b">
        <f t="shared" si="470"/>
        <v>0</v>
      </c>
      <c r="O151" s="158"/>
      <c r="P151" s="168" t="b">
        <f t="shared" si="471"/>
        <v>0</v>
      </c>
      <c r="Q151" s="158"/>
      <c r="R151" s="168" t="b">
        <f t="shared" si="472"/>
        <v>0</v>
      </c>
      <c r="S151" s="158"/>
      <c r="T151" s="168" t="b">
        <f t="shared" si="473"/>
        <v>0</v>
      </c>
      <c r="U151" s="158"/>
      <c r="V151" s="168" t="b">
        <f t="shared" si="474"/>
        <v>0</v>
      </c>
      <c r="W151" s="158"/>
      <c r="X151" s="168" t="b">
        <f t="shared" si="475"/>
        <v>0</v>
      </c>
      <c r="Y151" s="158"/>
      <c r="Z151" s="168" t="b">
        <f t="shared" si="476"/>
        <v>0</v>
      </c>
      <c r="AA151" s="119">
        <f t="shared" si="477"/>
        <v>0</v>
      </c>
      <c r="AB151" s="120" t="str">
        <f t="shared" si="478"/>
        <v>Débil</v>
      </c>
      <c r="AC151" s="197"/>
      <c r="AD151" s="167" t="str">
        <f t="shared" si="479"/>
        <v>Débil</v>
      </c>
      <c r="AE151" s="121" t="str">
        <f t="shared" si="480"/>
        <v>0</v>
      </c>
      <c r="AF151" s="551"/>
      <c r="AG151" s="556"/>
      <c r="AH151" s="534"/>
      <c r="AI151" s="535"/>
      <c r="AJ151" s="538"/>
      <c r="AK151" s="538"/>
      <c r="AL151" s="538"/>
      <c r="AM151" s="535"/>
      <c r="AN151" s="543"/>
      <c r="AO151" s="543"/>
      <c r="AP151" s="539"/>
      <c r="AQ151" s="536"/>
      <c r="AR151" s="536"/>
      <c r="AS151" s="537"/>
    </row>
    <row r="152" spans="2:45" ht="54" x14ac:dyDescent="0.25">
      <c r="B152" s="545"/>
      <c r="C152" s="437"/>
      <c r="D152" s="557" t="str">
        <f>'3-IDENTIFICACIÓN DEL RIESGO'!G152</f>
        <v>Pérdida o manipulación de expedientes con información institucional para beneficio particular o de un tercero</v>
      </c>
      <c r="E152" s="557"/>
      <c r="F152" s="203" t="s">
        <v>594</v>
      </c>
      <c r="G152" s="203" t="s">
        <v>560</v>
      </c>
      <c r="H152" s="203" t="s">
        <v>595</v>
      </c>
      <c r="I152" s="203" t="s">
        <v>596</v>
      </c>
      <c r="J152" s="203" t="s">
        <v>597</v>
      </c>
      <c r="K152" s="203" t="s">
        <v>598</v>
      </c>
      <c r="L152" s="203" t="s">
        <v>599</v>
      </c>
      <c r="M152" s="196" t="s">
        <v>185</v>
      </c>
      <c r="N152" s="168">
        <f t="shared" si="470"/>
        <v>15</v>
      </c>
      <c r="O152" s="158" t="s">
        <v>186</v>
      </c>
      <c r="P152" s="168">
        <f t="shared" si="471"/>
        <v>15</v>
      </c>
      <c r="Q152" s="158" t="s">
        <v>187</v>
      </c>
      <c r="R152" s="168">
        <f t="shared" si="472"/>
        <v>15</v>
      </c>
      <c r="S152" s="158" t="s">
        <v>61</v>
      </c>
      <c r="T152" s="168">
        <f t="shared" si="473"/>
        <v>15</v>
      </c>
      <c r="U152" s="158" t="s">
        <v>188</v>
      </c>
      <c r="V152" s="168">
        <f t="shared" si="474"/>
        <v>15</v>
      </c>
      <c r="W152" s="158" t="s">
        <v>189</v>
      </c>
      <c r="X152" s="168">
        <f t="shared" si="475"/>
        <v>15</v>
      </c>
      <c r="Y152" s="158" t="s">
        <v>190</v>
      </c>
      <c r="Z152" s="168">
        <f t="shared" si="476"/>
        <v>10</v>
      </c>
      <c r="AA152" s="119">
        <f t="shared" si="477"/>
        <v>100</v>
      </c>
      <c r="AB152" s="120" t="str">
        <f t="shared" si="478"/>
        <v>Fuerte</v>
      </c>
      <c r="AC152" s="197" t="s">
        <v>64</v>
      </c>
      <c r="AD152" s="167" t="str">
        <f t="shared" si="479"/>
        <v>Fuerte</v>
      </c>
      <c r="AE152" s="121" t="str">
        <f t="shared" si="480"/>
        <v>100</v>
      </c>
      <c r="AF152" s="550">
        <v>2</v>
      </c>
      <c r="AG152" s="555">
        <f t="shared" ref="AG152" si="516">(AE152+AE153)/AF152</f>
        <v>50</v>
      </c>
      <c r="AH152" s="533" t="str">
        <f t="shared" ref="AH152" si="517">IF(AG152&lt;50,"Débil",IF(AG152&lt;=99,"Moderado",IF(AG152=100,"Fuerte",IF(AG152="","ERROR"))))</f>
        <v>Moderado</v>
      </c>
      <c r="AI152" s="535" t="s">
        <v>92</v>
      </c>
      <c r="AJ152" s="538">
        <f t="shared" ref="AJ152" si="518">IF(AH152="Débil",0,IF(AND(AH152="Moderado",AI152="Directamente"),1,IF(AND(AH152="Moderado",AI152="No disminuye"),0,IF(AND(AH152="Fuerte",AI152="Directamente"),2,IF(AND(AH152="Fuerte",AI152="No disminuye"),0)))))</f>
        <v>1</v>
      </c>
      <c r="AK152" s="538">
        <f>('4-VALORACIÓN DEL RIESGO'!H81-AJ152)</f>
        <v>2</v>
      </c>
      <c r="AL152" s="538" t="str">
        <f t="shared" ref="AL152" si="519">IF(AK152=5,"Casi Seguro",IF(AK152=4,"Probable",IF(AK152=3,"Posible",IF(AK152=2,"Improbable",IF(AK152=1,"Rara Vez",IF(AK152=0,"Rara Vez",IF(AK152&lt;0,"Rara Vez")))))))</f>
        <v>Improbable</v>
      </c>
      <c r="AM152" s="535" t="s">
        <v>94</v>
      </c>
      <c r="AN152" s="542">
        <f t="shared" ref="AN152" si="520">IF(AH152="Débil",0,IF(AND(AH152="Moderado",AM152="Directamente"),1,IF(AND(AH152="Moderado",AM152="Indirectamente"),0,IF(AND(AH152="Moderado",AM152="No disminuye"),0,IF(AND(AH152="Fuerte",AM152="Directamente"),2,IF(AND(AH152="Fuerte",AM152="Indirectamente"),1,IF(AND(AH152="Fuerte",AM152="No disminuye"),0)))))))</f>
        <v>0</v>
      </c>
      <c r="AO152" s="542">
        <f>('4-VALORACIÓN DEL RIESGO'!AD81-AN152)</f>
        <v>5</v>
      </c>
      <c r="AP152" s="539" t="str">
        <f t="shared" ref="AP152" si="521">IF(AO152=5,"Catastrófico",IF(AO152=4,"Mayor",IF(AO152=3,"Moderado",IF(AO152=2,"Moderado",IF(AO152=1,"Moderado")))))</f>
        <v>Catastrófico</v>
      </c>
      <c r="AQ152" s="536" t="str">
        <f t="shared" ref="AQ152" si="522">IF(OR(AND(AP152="Moderado",AL152="Rara Vez"),AND(AP152="Moderado",AL152="Improbable")),"Moderado",IF(OR(AND(AP152="Mayor",AL152="Improbable"),AND(AP152="Mayor",AL152="Rara Vez"),AND(AP152="Moderado",AL152="Probable"),AND(AP152="Moderado",AL152="Posible")),"Alto",IF(OR(AND(AP152="Moderado",AL152="Casi Seguro"),AND(AP152="Mayor",AL152="Posible"),AND(AP152="Mayor",AL152="Probable"),AND(AP152="Mayor",AL152="Casi Seguro")),"Extremo",IF(AP152="Catastrófico","Extremo"))))</f>
        <v>Extremo</v>
      </c>
      <c r="AR152" s="536"/>
      <c r="AS152" s="537" t="s">
        <v>411</v>
      </c>
    </row>
    <row r="153" spans="2:45" ht="77.25" thickBot="1" x14ac:dyDescent="0.3">
      <c r="B153" s="545"/>
      <c r="C153" s="437"/>
      <c r="D153" s="557"/>
      <c r="E153" s="557"/>
      <c r="F153" s="176" t="s">
        <v>600</v>
      </c>
      <c r="G153" s="176" t="s">
        <v>560</v>
      </c>
      <c r="H153" s="176" t="s">
        <v>601</v>
      </c>
      <c r="I153" s="176" t="s">
        <v>1137</v>
      </c>
      <c r="J153" s="176" t="s">
        <v>1138</v>
      </c>
      <c r="K153" s="176" t="s">
        <v>602</v>
      </c>
      <c r="L153" s="176" t="s">
        <v>603</v>
      </c>
      <c r="M153" s="196" t="s">
        <v>185</v>
      </c>
      <c r="N153" s="168">
        <f t="shared" si="470"/>
        <v>15</v>
      </c>
      <c r="O153" s="158" t="s">
        <v>196</v>
      </c>
      <c r="P153" s="168">
        <f t="shared" si="471"/>
        <v>0</v>
      </c>
      <c r="Q153" s="158" t="s">
        <v>187</v>
      </c>
      <c r="R153" s="168">
        <f t="shared" si="472"/>
        <v>15</v>
      </c>
      <c r="S153" s="158" t="s">
        <v>61</v>
      </c>
      <c r="T153" s="168">
        <f t="shared" si="473"/>
        <v>15</v>
      </c>
      <c r="U153" s="158" t="s">
        <v>188</v>
      </c>
      <c r="V153" s="168">
        <f t="shared" si="474"/>
        <v>15</v>
      </c>
      <c r="W153" s="158" t="s">
        <v>189</v>
      </c>
      <c r="X153" s="168">
        <f t="shared" si="475"/>
        <v>15</v>
      </c>
      <c r="Y153" s="158" t="s">
        <v>190</v>
      </c>
      <c r="Z153" s="168">
        <f t="shared" si="476"/>
        <v>10</v>
      </c>
      <c r="AA153" s="119">
        <f t="shared" si="477"/>
        <v>85</v>
      </c>
      <c r="AB153" s="120" t="str">
        <f t="shared" si="478"/>
        <v>Débil</v>
      </c>
      <c r="AC153" s="197" t="s">
        <v>58</v>
      </c>
      <c r="AD153" s="167" t="str">
        <f t="shared" si="479"/>
        <v>Débil</v>
      </c>
      <c r="AE153" s="121" t="str">
        <f t="shared" si="480"/>
        <v>0</v>
      </c>
      <c r="AF153" s="551"/>
      <c r="AG153" s="556"/>
      <c r="AH153" s="534"/>
      <c r="AI153" s="535"/>
      <c r="AJ153" s="538"/>
      <c r="AK153" s="538"/>
      <c r="AL153" s="538"/>
      <c r="AM153" s="535"/>
      <c r="AN153" s="543"/>
      <c r="AO153" s="543"/>
      <c r="AP153" s="539"/>
      <c r="AQ153" s="536"/>
      <c r="AR153" s="536"/>
      <c r="AS153" s="537"/>
    </row>
    <row r="154" spans="2:45" ht="30" x14ac:dyDescent="0.25">
      <c r="B154" s="545"/>
      <c r="C154" s="437"/>
      <c r="D154" s="557" t="str">
        <f>'3-IDENTIFICACIÓN DEL RIESGO'!G154</f>
        <v>Riesgo 3</v>
      </c>
      <c r="E154" s="557"/>
      <c r="F154" s="176"/>
      <c r="G154" s="176"/>
      <c r="H154" s="176"/>
      <c r="I154" s="176"/>
      <c r="J154" s="176"/>
      <c r="K154" s="176"/>
      <c r="L154" s="176"/>
      <c r="M154" s="196"/>
      <c r="N154" s="168" t="b">
        <f t="shared" si="470"/>
        <v>0</v>
      </c>
      <c r="O154" s="158"/>
      <c r="P154" s="168" t="b">
        <f t="shared" si="471"/>
        <v>0</v>
      </c>
      <c r="Q154" s="158"/>
      <c r="R154" s="168" t="b">
        <f t="shared" si="472"/>
        <v>0</v>
      </c>
      <c r="S154" s="158"/>
      <c r="T154" s="168" t="b">
        <f t="shared" si="473"/>
        <v>0</v>
      </c>
      <c r="U154" s="158"/>
      <c r="V154" s="168" t="b">
        <f t="shared" si="474"/>
        <v>0</v>
      </c>
      <c r="W154" s="158"/>
      <c r="X154" s="168" t="b">
        <f t="shared" si="475"/>
        <v>0</v>
      </c>
      <c r="Y154" s="158"/>
      <c r="Z154" s="168" t="b">
        <f t="shared" si="476"/>
        <v>0</v>
      </c>
      <c r="AA154" s="119">
        <f t="shared" si="477"/>
        <v>0</v>
      </c>
      <c r="AB154" s="120" t="str">
        <f t="shared" si="478"/>
        <v>Débil</v>
      </c>
      <c r="AC154" s="197"/>
      <c r="AD154" s="167" t="str">
        <f t="shared" si="479"/>
        <v>Débil</v>
      </c>
      <c r="AE154" s="121" t="str">
        <f t="shared" si="480"/>
        <v>0</v>
      </c>
      <c r="AF154" s="550"/>
      <c r="AG154" s="555" t="e">
        <f t="shared" ref="AG154" si="523">(AE154+AE155)/AF154</f>
        <v>#DIV/0!</v>
      </c>
      <c r="AH154" s="533" t="e">
        <f t="shared" ref="AH154" si="524">IF(AG154&lt;50,"Débil",IF(AG154&lt;=99,"Moderado",IF(AG154=100,"Fuerte",IF(AG154="","ERROR"))))</f>
        <v>#DIV/0!</v>
      </c>
      <c r="AI154" s="535"/>
      <c r="AJ154" s="538" t="e">
        <f t="shared" ref="AJ154" si="525">IF(AH154="Débil",0,IF(AND(AH154="Moderado",AI154="Directamente"),1,IF(AND(AH154="Moderado",AI154="No disminuye"),0,IF(AND(AH154="Fuerte",AI154="Directamente"),2,IF(AND(AH154="Fuerte",AI154="No disminuye"),0)))))</f>
        <v>#DIV/0!</v>
      </c>
      <c r="AK154" s="538" t="e">
        <f>('4-VALORACIÓN DEL RIESGO'!H82-AJ154)</f>
        <v>#DIV/0!</v>
      </c>
      <c r="AL154" s="538" t="e">
        <f t="shared" ref="AL154" si="526">IF(AK154=5,"Casi Seguro",IF(AK154=4,"Probable",IF(AK154=3,"Posible",IF(AK154=2,"Improbable",IF(AK154=1,"Rara Vez",IF(AK154=0,"Rara Vez",IF(AK154&lt;0,"Rara Vez")))))))</f>
        <v>#DIV/0!</v>
      </c>
      <c r="AM154" s="535"/>
      <c r="AN154" s="542" t="e">
        <f t="shared" ref="AN154" si="527">IF(AH154="Débil",0,IF(AND(AH154="Moderado",AM154="Directamente"),1,IF(AND(AH154="Moderado",AM154="Indirectamente"),0,IF(AND(AH154="Moderado",AM154="No disminuye"),0,IF(AND(AH154="Fuerte",AM154="Directamente"),2,IF(AND(AH154="Fuerte",AM154="Indirectamente"),1,IF(AND(AH154="Fuerte",AM154="No disminuye"),0)))))))</f>
        <v>#DIV/0!</v>
      </c>
      <c r="AO154" s="542" t="e">
        <f>('4-VALORACIÓN DEL RIESGO'!AD82-AN154)</f>
        <v>#DIV/0!</v>
      </c>
      <c r="AP154" s="539" t="e">
        <f t="shared" ref="AP154" si="528">IF(AO154=5,"Catastrófico",IF(AO154=4,"Mayor",IF(AO154=3,"Moderado",IF(AO154=2,"Moderado",IF(AO154=1,"Moderado")))))</f>
        <v>#DIV/0!</v>
      </c>
      <c r="AQ154" s="536" t="e">
        <f t="shared" ref="AQ154" si="529">IF(OR(AND(AP154="Moderado",AL154="Rara Vez"),AND(AP154="Moderado",AL154="Improbable")),"Moderado",IF(OR(AND(AP154="Mayor",AL154="Improbable"),AND(AP154="Mayor",AL154="Rara Vez"),AND(AP154="Moderado",AL154="Probable"),AND(AP154="Moderado",AL154="Posible")),"Alto",IF(OR(AND(AP154="Moderado",AL154="Casi Seguro"),AND(AP154="Mayor",AL154="Posible"),AND(AP154="Mayor",AL154="Probable"),AND(AP154="Mayor",AL154="Casi Seguro")),"Extremo",IF(AP154="Catastrófico","Extremo"))))</f>
        <v>#DIV/0!</v>
      </c>
      <c r="AR154" s="536"/>
      <c r="AS154" s="537" t="s">
        <v>411</v>
      </c>
    </row>
    <row r="155" spans="2:45" ht="30.75" thickBot="1" x14ac:dyDescent="0.3">
      <c r="B155" s="545"/>
      <c r="C155" s="437"/>
      <c r="D155" s="557"/>
      <c r="E155" s="557"/>
      <c r="F155" s="176"/>
      <c r="G155" s="176"/>
      <c r="H155" s="176"/>
      <c r="I155" s="176"/>
      <c r="J155" s="176"/>
      <c r="K155" s="176"/>
      <c r="L155" s="176"/>
      <c r="M155" s="196"/>
      <c r="N155" s="168" t="b">
        <f t="shared" si="470"/>
        <v>0</v>
      </c>
      <c r="O155" s="158"/>
      <c r="P155" s="168" t="b">
        <f t="shared" si="471"/>
        <v>0</v>
      </c>
      <c r="Q155" s="158"/>
      <c r="R155" s="168" t="b">
        <f t="shared" si="472"/>
        <v>0</v>
      </c>
      <c r="S155" s="158"/>
      <c r="T155" s="168" t="b">
        <f t="shared" si="473"/>
        <v>0</v>
      </c>
      <c r="U155" s="158"/>
      <c r="V155" s="168" t="b">
        <f t="shared" si="474"/>
        <v>0</v>
      </c>
      <c r="W155" s="158"/>
      <c r="X155" s="168" t="b">
        <f t="shared" si="475"/>
        <v>0</v>
      </c>
      <c r="Y155" s="158"/>
      <c r="Z155" s="168" t="b">
        <f t="shared" si="476"/>
        <v>0</v>
      </c>
      <c r="AA155" s="119">
        <f t="shared" si="477"/>
        <v>0</v>
      </c>
      <c r="AB155" s="120" t="str">
        <f t="shared" si="478"/>
        <v>Débil</v>
      </c>
      <c r="AC155" s="197"/>
      <c r="AD155" s="167" t="str">
        <f t="shared" si="479"/>
        <v>Débil</v>
      </c>
      <c r="AE155" s="121" t="str">
        <f t="shared" si="480"/>
        <v>0</v>
      </c>
      <c r="AF155" s="551"/>
      <c r="AG155" s="556"/>
      <c r="AH155" s="534"/>
      <c r="AI155" s="535"/>
      <c r="AJ155" s="538"/>
      <c r="AK155" s="538"/>
      <c r="AL155" s="538"/>
      <c r="AM155" s="535"/>
      <c r="AN155" s="543"/>
      <c r="AO155" s="543"/>
      <c r="AP155" s="539"/>
      <c r="AQ155" s="536"/>
      <c r="AR155" s="536"/>
      <c r="AS155" s="537"/>
    </row>
    <row r="156" spans="2:45" ht="30" x14ac:dyDescent="0.25">
      <c r="B156" s="545"/>
      <c r="C156" s="437"/>
      <c r="D156" s="557" t="str">
        <f>'3-IDENTIFICACIÓN DEL RIESGO'!G156</f>
        <v>Riesgo 4</v>
      </c>
      <c r="E156" s="557"/>
      <c r="F156" s="176"/>
      <c r="G156" s="176"/>
      <c r="H156" s="176"/>
      <c r="I156" s="176"/>
      <c r="J156" s="176"/>
      <c r="K156" s="176"/>
      <c r="L156" s="176"/>
      <c r="M156" s="196"/>
      <c r="N156" s="168" t="b">
        <f t="shared" si="470"/>
        <v>0</v>
      </c>
      <c r="O156" s="158"/>
      <c r="P156" s="168" t="b">
        <f t="shared" si="471"/>
        <v>0</v>
      </c>
      <c r="Q156" s="158"/>
      <c r="R156" s="168" t="b">
        <f t="shared" si="472"/>
        <v>0</v>
      </c>
      <c r="S156" s="158"/>
      <c r="T156" s="168" t="b">
        <f t="shared" si="473"/>
        <v>0</v>
      </c>
      <c r="U156" s="158"/>
      <c r="V156" s="168" t="b">
        <f t="shared" si="474"/>
        <v>0</v>
      </c>
      <c r="W156" s="158"/>
      <c r="X156" s="168" t="b">
        <f t="shared" si="475"/>
        <v>0</v>
      </c>
      <c r="Y156" s="158"/>
      <c r="Z156" s="168" t="b">
        <f t="shared" si="476"/>
        <v>0</v>
      </c>
      <c r="AA156" s="119">
        <f t="shared" si="477"/>
        <v>0</v>
      </c>
      <c r="AB156" s="120" t="str">
        <f t="shared" si="478"/>
        <v>Débil</v>
      </c>
      <c r="AC156" s="197"/>
      <c r="AD156" s="167" t="str">
        <f t="shared" si="479"/>
        <v>Débil</v>
      </c>
      <c r="AE156" s="121" t="str">
        <f t="shared" si="480"/>
        <v>0</v>
      </c>
      <c r="AF156" s="550"/>
      <c r="AG156" s="555" t="e">
        <f t="shared" ref="AG156" si="530">(AE156+AE157)/AF156</f>
        <v>#DIV/0!</v>
      </c>
      <c r="AH156" s="533" t="e">
        <f t="shared" ref="AH156" si="531">IF(AG156&lt;50,"Débil",IF(AG156&lt;=99,"Moderado",IF(AG156=100,"Fuerte",IF(AG156="","ERROR"))))</f>
        <v>#DIV/0!</v>
      </c>
      <c r="AI156" s="535"/>
      <c r="AJ156" s="538" t="e">
        <f t="shared" ref="AJ156" si="532">IF(AH156="Débil",0,IF(AND(AH156="Moderado",AI156="Directamente"),1,IF(AND(AH156="Moderado",AI156="No disminuye"),0,IF(AND(AH156="Fuerte",AI156="Directamente"),2,IF(AND(AH156="Fuerte",AI156="No disminuye"),0)))))</f>
        <v>#DIV/0!</v>
      </c>
      <c r="AK156" s="538" t="e">
        <f>('4-VALORACIÓN DEL RIESGO'!H83-AJ156)</f>
        <v>#DIV/0!</v>
      </c>
      <c r="AL156" s="538" t="e">
        <f t="shared" ref="AL156" si="533">IF(AK156=5,"Casi Seguro",IF(AK156=4,"Probable",IF(AK156=3,"Posible",IF(AK156=2,"Improbable",IF(AK156=1,"Rara Vez",IF(AK156=0,"Rara Vez",IF(AK156&lt;0,"Rara Vez")))))))</f>
        <v>#DIV/0!</v>
      </c>
      <c r="AM156" s="535"/>
      <c r="AN156" s="542" t="e">
        <f t="shared" ref="AN156" si="534">IF(AH156="Débil",0,IF(AND(AH156="Moderado",AM156="Directamente"),1,IF(AND(AH156="Moderado",AM156="Indirectamente"),0,IF(AND(AH156="Moderado",AM156="No disminuye"),0,IF(AND(AH156="Fuerte",AM156="Directamente"),2,IF(AND(AH156="Fuerte",AM156="Indirectamente"),1,IF(AND(AH156="Fuerte",AM156="No disminuye"),0)))))))</f>
        <v>#DIV/0!</v>
      </c>
      <c r="AO156" s="542" t="e">
        <f>('4-VALORACIÓN DEL RIESGO'!AD83-AN156)</f>
        <v>#DIV/0!</v>
      </c>
      <c r="AP156" s="539" t="e">
        <f t="shared" ref="AP156" si="535">IF(AO156=5,"Catastrófico",IF(AO156=4,"Mayor",IF(AO156=3,"Moderado",IF(AO156=2,"Moderado",IF(AO156=1,"Moderado")))))</f>
        <v>#DIV/0!</v>
      </c>
      <c r="AQ156" s="536" t="e">
        <f t="shared" ref="AQ156" si="536">IF(OR(AND(AP156="Moderado",AL156="Rara Vez"),AND(AP156="Moderado",AL156="Improbable")),"Moderado",IF(OR(AND(AP156="Mayor",AL156="Improbable"),AND(AP156="Mayor",AL156="Rara Vez"),AND(AP156="Moderado",AL156="Probable"),AND(AP156="Moderado",AL156="Posible")),"Alto",IF(OR(AND(AP156="Moderado",AL156="Casi Seguro"),AND(AP156="Mayor",AL156="Posible"),AND(AP156="Mayor",AL156="Probable"),AND(AP156="Mayor",AL156="Casi Seguro")),"Extremo",IF(AP156="Catastrófico","Extremo"))))</f>
        <v>#DIV/0!</v>
      </c>
      <c r="AR156" s="536"/>
      <c r="AS156" s="537" t="s">
        <v>411</v>
      </c>
    </row>
    <row r="157" spans="2:45" ht="30.75" thickBot="1" x14ac:dyDescent="0.3">
      <c r="B157" s="545"/>
      <c r="C157" s="437"/>
      <c r="D157" s="557"/>
      <c r="E157" s="557"/>
      <c r="F157" s="176"/>
      <c r="G157" s="176"/>
      <c r="H157" s="176"/>
      <c r="I157" s="176"/>
      <c r="J157" s="176"/>
      <c r="K157" s="176"/>
      <c r="L157" s="176"/>
      <c r="M157" s="196"/>
      <c r="N157" s="168" t="b">
        <f t="shared" si="470"/>
        <v>0</v>
      </c>
      <c r="O157" s="158"/>
      <c r="P157" s="168" t="b">
        <f t="shared" si="471"/>
        <v>0</v>
      </c>
      <c r="Q157" s="158"/>
      <c r="R157" s="168" t="b">
        <f t="shared" si="472"/>
        <v>0</v>
      </c>
      <c r="S157" s="158"/>
      <c r="T157" s="168" t="b">
        <f t="shared" si="473"/>
        <v>0</v>
      </c>
      <c r="U157" s="158"/>
      <c r="V157" s="168" t="b">
        <f t="shared" si="474"/>
        <v>0</v>
      </c>
      <c r="W157" s="158"/>
      <c r="X157" s="168" t="b">
        <f t="shared" si="475"/>
        <v>0</v>
      </c>
      <c r="Y157" s="158"/>
      <c r="Z157" s="168" t="b">
        <f t="shared" si="476"/>
        <v>0</v>
      </c>
      <c r="AA157" s="119">
        <f t="shared" si="477"/>
        <v>0</v>
      </c>
      <c r="AB157" s="120" t="str">
        <f t="shared" si="478"/>
        <v>Débil</v>
      </c>
      <c r="AC157" s="197"/>
      <c r="AD157" s="167" t="str">
        <f t="shared" si="479"/>
        <v>Débil</v>
      </c>
      <c r="AE157" s="121" t="str">
        <f t="shared" si="480"/>
        <v>0</v>
      </c>
      <c r="AF157" s="551"/>
      <c r="AG157" s="556"/>
      <c r="AH157" s="534"/>
      <c r="AI157" s="535"/>
      <c r="AJ157" s="538"/>
      <c r="AK157" s="538"/>
      <c r="AL157" s="538"/>
      <c r="AM157" s="535"/>
      <c r="AN157" s="543"/>
      <c r="AO157" s="543"/>
      <c r="AP157" s="539"/>
      <c r="AQ157" s="536"/>
      <c r="AR157" s="536"/>
      <c r="AS157" s="537"/>
    </row>
    <row r="158" spans="2:45" ht="30" x14ac:dyDescent="0.25">
      <c r="B158" s="545"/>
      <c r="C158" s="437"/>
      <c r="D158" s="557" t="str">
        <f>'3-IDENTIFICACIÓN DEL RIESGO'!G158</f>
        <v>Riesgo 5</v>
      </c>
      <c r="E158" s="557"/>
      <c r="F158" s="176"/>
      <c r="G158" s="176"/>
      <c r="H158" s="176"/>
      <c r="I158" s="176"/>
      <c r="J158" s="176"/>
      <c r="K158" s="176"/>
      <c r="L158" s="176"/>
      <c r="M158" s="196"/>
      <c r="N158" s="168" t="b">
        <f t="shared" si="470"/>
        <v>0</v>
      </c>
      <c r="O158" s="158"/>
      <c r="P158" s="168" t="b">
        <f t="shared" si="471"/>
        <v>0</v>
      </c>
      <c r="Q158" s="158"/>
      <c r="R158" s="168" t="b">
        <f t="shared" si="472"/>
        <v>0</v>
      </c>
      <c r="S158" s="158"/>
      <c r="T158" s="168" t="b">
        <f t="shared" si="473"/>
        <v>0</v>
      </c>
      <c r="U158" s="158"/>
      <c r="V158" s="168" t="b">
        <f t="shared" si="474"/>
        <v>0</v>
      </c>
      <c r="W158" s="158"/>
      <c r="X158" s="168" t="b">
        <f t="shared" si="475"/>
        <v>0</v>
      </c>
      <c r="Y158" s="158"/>
      <c r="Z158" s="168" t="b">
        <f t="shared" si="476"/>
        <v>0</v>
      </c>
      <c r="AA158" s="119">
        <f t="shared" si="477"/>
        <v>0</v>
      </c>
      <c r="AB158" s="120" t="str">
        <f t="shared" si="478"/>
        <v>Débil</v>
      </c>
      <c r="AC158" s="197"/>
      <c r="AD158" s="167" t="str">
        <f t="shared" si="479"/>
        <v>Débil</v>
      </c>
      <c r="AE158" s="121" t="str">
        <f t="shared" si="480"/>
        <v>0</v>
      </c>
      <c r="AF158" s="550"/>
      <c r="AG158" s="555" t="e">
        <f t="shared" ref="AG158" si="537">(AE158+AE159)/AF158</f>
        <v>#DIV/0!</v>
      </c>
      <c r="AH158" s="533" t="e">
        <f t="shared" ref="AH158" si="538">IF(AG158&lt;50,"Débil",IF(AG158&lt;=99,"Moderado",IF(AG158=100,"Fuerte",IF(AG158="","ERROR"))))</f>
        <v>#DIV/0!</v>
      </c>
      <c r="AI158" s="535"/>
      <c r="AJ158" s="538" t="e">
        <f t="shared" ref="AJ158" si="539">IF(AH158="Débil",0,IF(AND(AH158="Moderado",AI158="Directamente"),1,IF(AND(AH158="Moderado",AI158="No disminuye"),0,IF(AND(AH158="Fuerte",AI158="Directamente"),2,IF(AND(AH158="Fuerte",AI158="No disminuye"),0)))))</f>
        <v>#DIV/0!</v>
      </c>
      <c r="AK158" s="538" t="e">
        <f>('4-VALORACIÓN DEL RIESGO'!H84-AJ158)</f>
        <v>#DIV/0!</v>
      </c>
      <c r="AL158" s="538" t="e">
        <f t="shared" ref="AL158" si="540">IF(AK158=5,"Casi Seguro",IF(AK158=4,"Probable",IF(AK158=3,"Posible",IF(AK158=2,"Improbable",IF(AK158=1,"Rara Vez",IF(AK158=0,"Rara Vez",IF(AK158&lt;0,"Rara Vez")))))))</f>
        <v>#DIV/0!</v>
      </c>
      <c r="AM158" s="535"/>
      <c r="AN158" s="542" t="e">
        <f t="shared" ref="AN158" si="541">IF(AH158="Débil",0,IF(AND(AH158="Moderado",AM158="Directamente"),1,IF(AND(AH158="Moderado",AM158="Indirectamente"),0,IF(AND(AH158="Moderado",AM158="No disminuye"),0,IF(AND(AH158="Fuerte",AM158="Directamente"),2,IF(AND(AH158="Fuerte",AM158="Indirectamente"),1,IF(AND(AH158="Fuerte",AM158="No disminuye"),0)))))))</f>
        <v>#DIV/0!</v>
      </c>
      <c r="AO158" s="542" t="e">
        <f>('4-VALORACIÓN DEL RIESGO'!AD84-AN158)</f>
        <v>#DIV/0!</v>
      </c>
      <c r="AP158" s="539" t="e">
        <f t="shared" ref="AP158" si="542">IF(AO158=5,"Catastrófico",IF(AO158=4,"Mayor",IF(AO158=3,"Moderado",IF(AO158=2,"Moderado",IF(AO158=1,"Moderado")))))</f>
        <v>#DIV/0!</v>
      </c>
      <c r="AQ158" s="536" t="e">
        <f t="shared" ref="AQ158" si="543">IF(OR(AND(AP158="Moderado",AL158="Rara Vez"),AND(AP158="Moderado",AL158="Improbable")),"Moderado",IF(OR(AND(AP158="Mayor",AL158="Improbable"),AND(AP158="Mayor",AL158="Rara Vez"),AND(AP158="Moderado",AL158="Probable"),AND(AP158="Moderado",AL158="Posible")),"Alto",IF(OR(AND(AP158="Moderado",AL158="Casi Seguro"),AND(AP158="Mayor",AL158="Posible"),AND(AP158="Mayor",AL158="Probable"),AND(AP158="Mayor",AL158="Casi Seguro")),"Extremo",IF(AP158="Catastrófico","Extremo"))))</f>
        <v>#DIV/0!</v>
      </c>
      <c r="AR158" s="536"/>
      <c r="AS158" s="537" t="s">
        <v>411</v>
      </c>
    </row>
    <row r="159" spans="2:45" ht="30.75" thickBot="1" x14ac:dyDescent="0.3">
      <c r="B159" s="546"/>
      <c r="C159" s="438"/>
      <c r="D159" s="557"/>
      <c r="E159" s="557"/>
      <c r="F159" s="176"/>
      <c r="G159" s="176"/>
      <c r="H159" s="176"/>
      <c r="I159" s="176"/>
      <c r="J159" s="176"/>
      <c r="K159" s="176"/>
      <c r="L159" s="176"/>
      <c r="M159" s="196"/>
      <c r="N159" s="168" t="b">
        <f t="shared" si="470"/>
        <v>0</v>
      </c>
      <c r="O159" s="158"/>
      <c r="P159" s="168" t="b">
        <f t="shared" si="471"/>
        <v>0</v>
      </c>
      <c r="Q159" s="158"/>
      <c r="R159" s="168" t="b">
        <f t="shared" si="472"/>
        <v>0</v>
      </c>
      <c r="S159" s="158"/>
      <c r="T159" s="168" t="b">
        <f t="shared" si="473"/>
        <v>0</v>
      </c>
      <c r="U159" s="158"/>
      <c r="V159" s="168" t="b">
        <f t="shared" si="474"/>
        <v>0</v>
      </c>
      <c r="W159" s="158"/>
      <c r="X159" s="168" t="b">
        <f t="shared" si="475"/>
        <v>0</v>
      </c>
      <c r="Y159" s="158"/>
      <c r="Z159" s="168" t="b">
        <f t="shared" si="476"/>
        <v>0</v>
      </c>
      <c r="AA159" s="119">
        <f t="shared" si="477"/>
        <v>0</v>
      </c>
      <c r="AB159" s="120" t="str">
        <f t="shared" si="478"/>
        <v>Débil</v>
      </c>
      <c r="AC159" s="197"/>
      <c r="AD159" s="167" t="str">
        <f t="shared" si="479"/>
        <v>Débil</v>
      </c>
      <c r="AE159" s="121" t="str">
        <f t="shared" si="480"/>
        <v>0</v>
      </c>
      <c r="AF159" s="551"/>
      <c r="AG159" s="556"/>
      <c r="AH159" s="534"/>
      <c r="AI159" s="535"/>
      <c r="AJ159" s="538"/>
      <c r="AK159" s="538"/>
      <c r="AL159" s="538"/>
      <c r="AM159" s="535"/>
      <c r="AN159" s="543"/>
      <c r="AO159" s="543"/>
      <c r="AP159" s="539"/>
      <c r="AQ159" s="536"/>
      <c r="AR159" s="536"/>
      <c r="AS159" s="537"/>
    </row>
    <row r="160" spans="2:45" ht="93.75" customHeight="1" x14ac:dyDescent="0.25">
      <c r="B160" s="424" t="str">
        <f>'3-IDENTIFICACIÓN DEL RIESGO'!B160</f>
        <v>Gestión Financiera</v>
      </c>
      <c r="C160" s="425" t="str">
        <f>'3-IDENTIFICACIÓN DEL RIESGO'!E160</f>
        <v xml:space="preserve">1. Secretaría General.
2. Subdirección Administrativa y Financiera.
3. Subdirección de Administración de Tierras de la Nación.
4. Oficina de Planeación </v>
      </c>
      <c r="D160" s="557" t="str">
        <f>'3-IDENTIFICACIÓN DEL RIESGO'!G160</f>
        <v>Constitución de pagos realizados por la Agencia Nacional de Tierras, sin el cumplimiento de requisitos legales, presupuestales y contables, en beneficio de un particular.</v>
      </c>
      <c r="E160" s="557"/>
      <c r="F160" s="176" t="s">
        <v>604</v>
      </c>
      <c r="G160" s="176" t="s">
        <v>554</v>
      </c>
      <c r="H160" s="176" t="s">
        <v>605</v>
      </c>
      <c r="I160" s="176" t="s">
        <v>606</v>
      </c>
      <c r="J160" s="176" t="s">
        <v>607</v>
      </c>
      <c r="K160" s="176" t="s">
        <v>608</v>
      </c>
      <c r="L160" s="176" t="s">
        <v>609</v>
      </c>
      <c r="M160" s="196" t="s">
        <v>185</v>
      </c>
      <c r="N160" s="168">
        <f t="shared" si="470"/>
        <v>15</v>
      </c>
      <c r="O160" s="158" t="s">
        <v>186</v>
      </c>
      <c r="P160" s="168">
        <f t="shared" si="471"/>
        <v>15</v>
      </c>
      <c r="Q160" s="158" t="s">
        <v>187</v>
      </c>
      <c r="R160" s="168">
        <f t="shared" si="472"/>
        <v>15</v>
      </c>
      <c r="S160" s="158" t="s">
        <v>191</v>
      </c>
      <c r="T160" s="168">
        <f t="shared" si="473"/>
        <v>10</v>
      </c>
      <c r="U160" s="158" t="s">
        <v>188</v>
      </c>
      <c r="V160" s="168">
        <f t="shared" si="474"/>
        <v>15</v>
      </c>
      <c r="W160" s="158" t="s">
        <v>189</v>
      </c>
      <c r="X160" s="168">
        <f t="shared" si="475"/>
        <v>15</v>
      </c>
      <c r="Y160" s="158" t="s">
        <v>190</v>
      </c>
      <c r="Z160" s="168">
        <f t="shared" si="476"/>
        <v>10</v>
      </c>
      <c r="AA160" s="119">
        <f t="shared" si="477"/>
        <v>95</v>
      </c>
      <c r="AB160" s="120" t="str">
        <f t="shared" si="478"/>
        <v>Moderado</v>
      </c>
      <c r="AC160" s="197" t="s">
        <v>64</v>
      </c>
      <c r="AD160" s="167" t="str">
        <f t="shared" si="479"/>
        <v>Moderado</v>
      </c>
      <c r="AE160" s="121" t="str">
        <f t="shared" si="480"/>
        <v>50</v>
      </c>
      <c r="AF160" s="550">
        <v>1</v>
      </c>
      <c r="AG160" s="555">
        <f t="shared" ref="AG160" si="544">(AE160+AE161)/AF160</f>
        <v>50</v>
      </c>
      <c r="AH160" s="533" t="str">
        <f t="shared" ref="AH160" si="545">IF(AG160&lt;50,"Débil",IF(AG160&lt;=99,"Moderado",IF(AG160=100,"Fuerte",IF(AG160="","ERROR"))))</f>
        <v>Moderado</v>
      </c>
      <c r="AI160" s="535" t="s">
        <v>92</v>
      </c>
      <c r="AJ160" s="538">
        <f t="shared" ref="AJ160" si="546">IF(AH160="Débil",0,IF(AND(AH160="Moderado",AI160="Directamente"),1,IF(AND(AH160="Moderado",AI160="No disminuye"),0,IF(AND(AH160="Fuerte",AI160="Directamente"),2,IF(AND(AH160="Fuerte",AI160="No disminuye"),0)))))</f>
        <v>1</v>
      </c>
      <c r="AK160" s="538">
        <f>('4-VALORACIÓN DEL RIESGO'!H85-AJ160)</f>
        <v>0</v>
      </c>
      <c r="AL160" s="538" t="str">
        <f t="shared" ref="AL160" si="547">IF(AK160=5,"Casi Seguro",IF(AK160=4,"Probable",IF(AK160=3,"Posible",IF(AK160=2,"Improbable",IF(AK160=1,"Rara Vez",IF(AK160=0,"Rara Vez",IF(AK160&lt;0,"Rara Vez")))))))</f>
        <v>Rara Vez</v>
      </c>
      <c r="AM160" s="535" t="s">
        <v>92</v>
      </c>
      <c r="AN160" s="542">
        <f t="shared" ref="AN160" si="548">IF(AH160="Débil",0,IF(AND(AH160="Moderado",AM160="Directamente"),1,IF(AND(AH160="Moderado",AM160="Indirectamente"),0,IF(AND(AH160="Moderado",AM160="No disminuye"),0,IF(AND(AH160="Fuerte",AM160="Directamente"),2,IF(AND(AH160="Fuerte",AM160="Indirectamente"),1,IF(AND(AH160="Fuerte",AM160="No disminuye"),0)))))))</f>
        <v>1</v>
      </c>
      <c r="AO160" s="542">
        <f>('4-VALORACIÓN DEL RIESGO'!AD85-AN160)</f>
        <v>4</v>
      </c>
      <c r="AP160" s="539" t="str">
        <f t="shared" ref="AP160" si="549">IF(AO160=5,"Catastrófico",IF(AO160=4,"Mayor",IF(AO160=3,"Moderado",IF(AO160=2,"Moderado",IF(AO160=1,"Moderado")))))</f>
        <v>Mayor</v>
      </c>
      <c r="AQ160" s="536" t="str">
        <f t="shared" ref="AQ160" si="550">IF(OR(AND(AP160="Moderado",AL160="Rara Vez"),AND(AP160="Moderado",AL160="Improbable")),"Moderado",IF(OR(AND(AP160="Mayor",AL160="Improbable"),AND(AP160="Mayor",AL160="Rara Vez"),AND(AP160="Moderado",AL160="Probable"),AND(AP160="Moderado",AL160="Posible")),"Alto",IF(OR(AND(AP160="Moderado",AL160="Casi Seguro"),AND(AP160="Mayor",AL160="Posible"),AND(AP160="Mayor",AL160="Probable"),AND(AP160="Mayor",AL160="Casi Seguro")),"Extremo",IF(AP160="Catastrófico","Extremo"))))</f>
        <v>Alto</v>
      </c>
      <c r="AR160" s="536"/>
      <c r="AS160" s="537" t="s">
        <v>411</v>
      </c>
    </row>
    <row r="161" spans="2:45" ht="30.75" thickBot="1" x14ac:dyDescent="0.3">
      <c r="B161" s="424"/>
      <c r="C161" s="425"/>
      <c r="D161" s="557"/>
      <c r="E161" s="557"/>
      <c r="F161" s="176"/>
      <c r="G161" s="176"/>
      <c r="H161" s="176"/>
      <c r="I161" s="176"/>
      <c r="J161" s="176"/>
      <c r="K161" s="176"/>
      <c r="L161" s="176"/>
      <c r="M161" s="196"/>
      <c r="N161" s="168" t="b">
        <f t="shared" si="470"/>
        <v>0</v>
      </c>
      <c r="O161" s="158"/>
      <c r="P161" s="168" t="b">
        <f t="shared" si="471"/>
        <v>0</v>
      </c>
      <c r="Q161" s="158"/>
      <c r="R161" s="168" t="b">
        <f t="shared" si="472"/>
        <v>0</v>
      </c>
      <c r="S161" s="158"/>
      <c r="T161" s="168" t="b">
        <f t="shared" si="473"/>
        <v>0</v>
      </c>
      <c r="U161" s="158"/>
      <c r="V161" s="168" t="b">
        <f t="shared" si="474"/>
        <v>0</v>
      </c>
      <c r="W161" s="158"/>
      <c r="X161" s="168" t="b">
        <f t="shared" si="475"/>
        <v>0</v>
      </c>
      <c r="Y161" s="158"/>
      <c r="Z161" s="168" t="b">
        <f t="shared" si="476"/>
        <v>0</v>
      </c>
      <c r="AA161" s="119">
        <f t="shared" si="477"/>
        <v>0</v>
      </c>
      <c r="AB161" s="120" t="str">
        <f t="shared" si="478"/>
        <v>Débil</v>
      </c>
      <c r="AC161" s="197"/>
      <c r="AD161" s="167" t="str">
        <f t="shared" si="479"/>
        <v>Débil</v>
      </c>
      <c r="AE161" s="121" t="str">
        <f t="shared" si="480"/>
        <v>0</v>
      </c>
      <c r="AF161" s="551"/>
      <c r="AG161" s="556"/>
      <c r="AH161" s="534"/>
      <c r="AI161" s="535"/>
      <c r="AJ161" s="538"/>
      <c r="AK161" s="538"/>
      <c r="AL161" s="538"/>
      <c r="AM161" s="535"/>
      <c r="AN161" s="543"/>
      <c r="AO161" s="543"/>
      <c r="AP161" s="539"/>
      <c r="AQ161" s="536"/>
      <c r="AR161" s="536"/>
      <c r="AS161" s="537"/>
    </row>
    <row r="162" spans="2:45" ht="30" x14ac:dyDescent="0.25">
      <c r="B162" s="424"/>
      <c r="C162" s="425"/>
      <c r="D162" s="557" t="str">
        <f>'3-IDENTIFICACIÓN DEL RIESGO'!G162</f>
        <v>Riesgo 2</v>
      </c>
      <c r="E162" s="557"/>
      <c r="F162" s="176"/>
      <c r="G162" s="176"/>
      <c r="H162" s="176"/>
      <c r="I162" s="176"/>
      <c r="J162" s="176"/>
      <c r="K162" s="176"/>
      <c r="L162" s="176"/>
      <c r="M162" s="196"/>
      <c r="N162" s="168" t="b">
        <f t="shared" si="470"/>
        <v>0</v>
      </c>
      <c r="O162" s="158"/>
      <c r="P162" s="168" t="b">
        <f t="shared" si="471"/>
        <v>0</v>
      </c>
      <c r="Q162" s="158"/>
      <c r="R162" s="168" t="b">
        <f t="shared" si="472"/>
        <v>0</v>
      </c>
      <c r="S162" s="158"/>
      <c r="T162" s="168" t="b">
        <f t="shared" si="473"/>
        <v>0</v>
      </c>
      <c r="U162" s="158"/>
      <c r="V162" s="168" t="b">
        <f t="shared" si="474"/>
        <v>0</v>
      </c>
      <c r="W162" s="158"/>
      <c r="X162" s="168" t="b">
        <f t="shared" si="475"/>
        <v>0</v>
      </c>
      <c r="Y162" s="158"/>
      <c r="Z162" s="168" t="b">
        <f t="shared" si="476"/>
        <v>0</v>
      </c>
      <c r="AA162" s="119">
        <f t="shared" si="477"/>
        <v>0</v>
      </c>
      <c r="AB162" s="120" t="str">
        <f t="shared" si="478"/>
        <v>Débil</v>
      </c>
      <c r="AC162" s="197"/>
      <c r="AD162" s="167" t="str">
        <f t="shared" si="479"/>
        <v>Débil</v>
      </c>
      <c r="AE162" s="121" t="str">
        <f t="shared" si="480"/>
        <v>0</v>
      </c>
      <c r="AF162" s="550"/>
      <c r="AG162" s="555" t="e">
        <f t="shared" ref="AG162" si="551">(AE162+AE163)/AF162</f>
        <v>#DIV/0!</v>
      </c>
      <c r="AH162" s="533" t="e">
        <f t="shared" ref="AH162" si="552">IF(AG162&lt;50,"Débil",IF(AG162&lt;=99,"Moderado",IF(AG162=100,"Fuerte",IF(AG162="","ERROR"))))</f>
        <v>#DIV/0!</v>
      </c>
      <c r="AI162" s="535"/>
      <c r="AJ162" s="538" t="e">
        <f t="shared" ref="AJ162" si="553">IF(AH162="Débil",0,IF(AND(AH162="Moderado",AI162="Directamente"),1,IF(AND(AH162="Moderado",AI162="No disminuye"),0,IF(AND(AH162="Fuerte",AI162="Directamente"),2,IF(AND(AH162="Fuerte",AI162="No disminuye"),0)))))</f>
        <v>#DIV/0!</v>
      </c>
      <c r="AK162" s="538" t="e">
        <f>('4-VALORACIÓN DEL RIESGO'!H86-AJ162)</f>
        <v>#DIV/0!</v>
      </c>
      <c r="AL162" s="538" t="e">
        <f t="shared" ref="AL162" si="554">IF(AK162=5,"Casi Seguro",IF(AK162=4,"Probable",IF(AK162=3,"Posible",IF(AK162=2,"Improbable",IF(AK162=1,"Rara Vez",IF(AK162=0,"Rara Vez",IF(AK162&lt;0,"Rara Vez")))))))</f>
        <v>#DIV/0!</v>
      </c>
      <c r="AM162" s="535"/>
      <c r="AN162" s="542" t="e">
        <f t="shared" ref="AN162" si="555">IF(AH162="Débil",0,IF(AND(AH162="Moderado",AM162="Directamente"),1,IF(AND(AH162="Moderado",AM162="Indirectamente"),0,IF(AND(AH162="Moderado",AM162="No disminuye"),0,IF(AND(AH162="Fuerte",AM162="Directamente"),2,IF(AND(AH162="Fuerte",AM162="Indirectamente"),1,IF(AND(AH162="Fuerte",AM162="No disminuye"),0)))))))</f>
        <v>#DIV/0!</v>
      </c>
      <c r="AO162" s="542" t="e">
        <f>('4-VALORACIÓN DEL RIESGO'!AD86-AN162)</f>
        <v>#DIV/0!</v>
      </c>
      <c r="AP162" s="539" t="e">
        <f t="shared" ref="AP162" si="556">IF(AO162=5,"Catastrófico",IF(AO162=4,"Mayor",IF(AO162=3,"Moderado",IF(AO162=2,"Moderado",IF(AO162=1,"Moderado")))))</f>
        <v>#DIV/0!</v>
      </c>
      <c r="AQ162" s="536" t="e">
        <f t="shared" ref="AQ162" si="557">IF(OR(AND(AP162="Moderado",AL162="Rara Vez"),AND(AP162="Moderado",AL162="Improbable")),"Moderado",IF(OR(AND(AP162="Mayor",AL162="Improbable"),AND(AP162="Mayor",AL162="Rara Vez"),AND(AP162="Moderado",AL162="Probable"),AND(AP162="Moderado",AL162="Posible")),"Alto",IF(OR(AND(AP162="Moderado",AL162="Casi Seguro"),AND(AP162="Mayor",AL162="Posible"),AND(AP162="Mayor",AL162="Probable"),AND(AP162="Mayor",AL162="Casi Seguro")),"Extremo",IF(AP162="Catastrófico","Extremo"))))</f>
        <v>#DIV/0!</v>
      </c>
      <c r="AR162" s="536"/>
      <c r="AS162" s="537" t="s">
        <v>411</v>
      </c>
    </row>
    <row r="163" spans="2:45" ht="30.75" thickBot="1" x14ac:dyDescent="0.3">
      <c r="B163" s="424"/>
      <c r="C163" s="425"/>
      <c r="D163" s="557"/>
      <c r="E163" s="557"/>
      <c r="F163" s="176"/>
      <c r="G163" s="176"/>
      <c r="H163" s="176"/>
      <c r="I163" s="176"/>
      <c r="J163" s="176"/>
      <c r="K163" s="176"/>
      <c r="L163" s="176"/>
      <c r="M163" s="196"/>
      <c r="N163" s="168" t="b">
        <f t="shared" si="470"/>
        <v>0</v>
      </c>
      <c r="O163" s="158"/>
      <c r="P163" s="168" t="b">
        <f t="shared" si="471"/>
        <v>0</v>
      </c>
      <c r="Q163" s="158"/>
      <c r="R163" s="168" t="b">
        <f t="shared" si="472"/>
        <v>0</v>
      </c>
      <c r="S163" s="158"/>
      <c r="T163" s="168" t="b">
        <f t="shared" si="473"/>
        <v>0</v>
      </c>
      <c r="U163" s="158"/>
      <c r="V163" s="168" t="b">
        <f t="shared" si="474"/>
        <v>0</v>
      </c>
      <c r="W163" s="158"/>
      <c r="X163" s="168" t="b">
        <f t="shared" si="475"/>
        <v>0</v>
      </c>
      <c r="Y163" s="158"/>
      <c r="Z163" s="168" t="b">
        <f t="shared" si="476"/>
        <v>0</v>
      </c>
      <c r="AA163" s="119">
        <f t="shared" si="477"/>
        <v>0</v>
      </c>
      <c r="AB163" s="120" t="str">
        <f t="shared" si="478"/>
        <v>Débil</v>
      </c>
      <c r="AC163" s="197"/>
      <c r="AD163" s="167" t="str">
        <f t="shared" si="479"/>
        <v>Débil</v>
      </c>
      <c r="AE163" s="121" t="str">
        <f t="shared" si="480"/>
        <v>0</v>
      </c>
      <c r="AF163" s="551"/>
      <c r="AG163" s="556"/>
      <c r="AH163" s="534"/>
      <c r="AI163" s="535"/>
      <c r="AJ163" s="538"/>
      <c r="AK163" s="538"/>
      <c r="AL163" s="538"/>
      <c r="AM163" s="535"/>
      <c r="AN163" s="543"/>
      <c r="AO163" s="543"/>
      <c r="AP163" s="539"/>
      <c r="AQ163" s="536"/>
      <c r="AR163" s="536"/>
      <c r="AS163" s="537"/>
    </row>
    <row r="164" spans="2:45" ht="30" x14ac:dyDescent="0.25">
      <c r="B164" s="424"/>
      <c r="C164" s="425"/>
      <c r="D164" s="557" t="str">
        <f>'3-IDENTIFICACIÓN DEL RIESGO'!G164</f>
        <v>Riesgo 3</v>
      </c>
      <c r="E164" s="557"/>
      <c r="F164" s="176"/>
      <c r="G164" s="176"/>
      <c r="H164" s="176"/>
      <c r="I164" s="176"/>
      <c r="J164" s="176"/>
      <c r="K164" s="176"/>
      <c r="L164" s="176"/>
      <c r="M164" s="196"/>
      <c r="N164" s="168" t="b">
        <f t="shared" si="470"/>
        <v>0</v>
      </c>
      <c r="O164" s="158"/>
      <c r="P164" s="168" t="b">
        <f t="shared" si="471"/>
        <v>0</v>
      </c>
      <c r="Q164" s="158"/>
      <c r="R164" s="168" t="b">
        <f t="shared" si="472"/>
        <v>0</v>
      </c>
      <c r="S164" s="158"/>
      <c r="T164" s="168" t="b">
        <f t="shared" si="473"/>
        <v>0</v>
      </c>
      <c r="U164" s="158"/>
      <c r="V164" s="168" t="b">
        <f t="shared" si="474"/>
        <v>0</v>
      </c>
      <c r="W164" s="158"/>
      <c r="X164" s="168" t="b">
        <f t="shared" si="475"/>
        <v>0</v>
      </c>
      <c r="Y164" s="158"/>
      <c r="Z164" s="168" t="b">
        <f t="shared" si="476"/>
        <v>0</v>
      </c>
      <c r="AA164" s="119">
        <f t="shared" si="477"/>
        <v>0</v>
      </c>
      <c r="AB164" s="120" t="str">
        <f t="shared" si="478"/>
        <v>Débil</v>
      </c>
      <c r="AC164" s="197"/>
      <c r="AD164" s="167" t="str">
        <f t="shared" si="479"/>
        <v>Débil</v>
      </c>
      <c r="AE164" s="121" t="str">
        <f t="shared" si="480"/>
        <v>0</v>
      </c>
      <c r="AF164" s="550"/>
      <c r="AG164" s="555" t="e">
        <f t="shared" ref="AG164" si="558">(AE164+AE165)/AF164</f>
        <v>#DIV/0!</v>
      </c>
      <c r="AH164" s="533" t="e">
        <f t="shared" ref="AH164" si="559">IF(AG164&lt;50,"Débil",IF(AG164&lt;=99,"Moderado",IF(AG164=100,"Fuerte",IF(AG164="","ERROR"))))</f>
        <v>#DIV/0!</v>
      </c>
      <c r="AI164" s="535"/>
      <c r="AJ164" s="538" t="e">
        <f t="shared" ref="AJ164" si="560">IF(AH164="Débil",0,IF(AND(AH164="Moderado",AI164="Directamente"),1,IF(AND(AH164="Moderado",AI164="No disminuye"),0,IF(AND(AH164="Fuerte",AI164="Directamente"),2,IF(AND(AH164="Fuerte",AI164="No disminuye"),0)))))</f>
        <v>#DIV/0!</v>
      </c>
      <c r="AK164" s="538" t="e">
        <f>('4-VALORACIÓN DEL RIESGO'!H87-AJ164)</f>
        <v>#DIV/0!</v>
      </c>
      <c r="AL164" s="538" t="e">
        <f t="shared" ref="AL164" si="561">IF(AK164=5,"Casi Seguro",IF(AK164=4,"Probable",IF(AK164=3,"Posible",IF(AK164=2,"Improbable",IF(AK164=1,"Rara Vez",IF(AK164=0,"Rara Vez",IF(AK164&lt;0,"Rara Vez")))))))</f>
        <v>#DIV/0!</v>
      </c>
      <c r="AM164" s="535"/>
      <c r="AN164" s="542" t="e">
        <f t="shared" ref="AN164" si="562">IF(AH164="Débil",0,IF(AND(AH164="Moderado",AM164="Directamente"),1,IF(AND(AH164="Moderado",AM164="Indirectamente"),0,IF(AND(AH164="Moderado",AM164="No disminuye"),0,IF(AND(AH164="Fuerte",AM164="Directamente"),2,IF(AND(AH164="Fuerte",AM164="Indirectamente"),1,IF(AND(AH164="Fuerte",AM164="No disminuye"),0)))))))</f>
        <v>#DIV/0!</v>
      </c>
      <c r="AO164" s="542" t="e">
        <f>('4-VALORACIÓN DEL RIESGO'!AD87-AN164)</f>
        <v>#DIV/0!</v>
      </c>
      <c r="AP164" s="539" t="e">
        <f t="shared" ref="AP164" si="563">IF(AO164=5,"Catastrófico",IF(AO164=4,"Mayor",IF(AO164=3,"Moderado",IF(AO164=2,"Moderado",IF(AO164=1,"Moderado")))))</f>
        <v>#DIV/0!</v>
      </c>
      <c r="AQ164" s="536" t="e">
        <f t="shared" ref="AQ164" si="564">IF(OR(AND(AP164="Moderado",AL164="Rara Vez"),AND(AP164="Moderado",AL164="Improbable")),"Moderado",IF(OR(AND(AP164="Mayor",AL164="Improbable"),AND(AP164="Mayor",AL164="Rara Vez"),AND(AP164="Moderado",AL164="Probable"),AND(AP164="Moderado",AL164="Posible")),"Alto",IF(OR(AND(AP164="Moderado",AL164="Casi Seguro"),AND(AP164="Mayor",AL164="Posible"),AND(AP164="Mayor",AL164="Probable"),AND(AP164="Mayor",AL164="Casi Seguro")),"Extremo",IF(AP164="Catastrófico","Extremo"))))</f>
        <v>#DIV/0!</v>
      </c>
      <c r="AR164" s="536"/>
      <c r="AS164" s="537" t="s">
        <v>411</v>
      </c>
    </row>
    <row r="165" spans="2:45" ht="30.75" thickBot="1" x14ac:dyDescent="0.3">
      <c r="B165" s="424"/>
      <c r="C165" s="425"/>
      <c r="D165" s="557"/>
      <c r="E165" s="557"/>
      <c r="F165" s="176"/>
      <c r="G165" s="176"/>
      <c r="H165" s="176"/>
      <c r="I165" s="176"/>
      <c r="J165" s="176"/>
      <c r="K165" s="176"/>
      <c r="L165" s="176"/>
      <c r="M165" s="196"/>
      <c r="N165" s="168" t="b">
        <f t="shared" si="470"/>
        <v>0</v>
      </c>
      <c r="O165" s="158"/>
      <c r="P165" s="168" t="b">
        <f t="shared" si="471"/>
        <v>0</v>
      </c>
      <c r="Q165" s="158"/>
      <c r="R165" s="168" t="b">
        <f t="shared" si="472"/>
        <v>0</v>
      </c>
      <c r="S165" s="158"/>
      <c r="T165" s="168" t="b">
        <f t="shared" si="473"/>
        <v>0</v>
      </c>
      <c r="U165" s="158"/>
      <c r="V165" s="168" t="b">
        <f t="shared" si="474"/>
        <v>0</v>
      </c>
      <c r="W165" s="158"/>
      <c r="X165" s="168" t="b">
        <f t="shared" si="475"/>
        <v>0</v>
      </c>
      <c r="Y165" s="158"/>
      <c r="Z165" s="168" t="b">
        <f t="shared" si="476"/>
        <v>0</v>
      </c>
      <c r="AA165" s="119">
        <f t="shared" si="477"/>
        <v>0</v>
      </c>
      <c r="AB165" s="120" t="str">
        <f t="shared" si="478"/>
        <v>Débil</v>
      </c>
      <c r="AC165" s="197"/>
      <c r="AD165" s="167" t="str">
        <f t="shared" si="479"/>
        <v>Débil</v>
      </c>
      <c r="AE165" s="121" t="str">
        <f t="shared" si="480"/>
        <v>0</v>
      </c>
      <c r="AF165" s="551"/>
      <c r="AG165" s="556"/>
      <c r="AH165" s="534"/>
      <c r="AI165" s="535"/>
      <c r="AJ165" s="538"/>
      <c r="AK165" s="538"/>
      <c r="AL165" s="538"/>
      <c r="AM165" s="535"/>
      <c r="AN165" s="543"/>
      <c r="AO165" s="543"/>
      <c r="AP165" s="539"/>
      <c r="AQ165" s="536"/>
      <c r="AR165" s="536"/>
      <c r="AS165" s="537"/>
    </row>
    <row r="166" spans="2:45" ht="30" x14ac:dyDescent="0.25">
      <c r="B166" s="424"/>
      <c r="C166" s="425"/>
      <c r="D166" s="557" t="str">
        <f>'3-IDENTIFICACIÓN DEL RIESGO'!G166</f>
        <v>Riesgo 4</v>
      </c>
      <c r="E166" s="557"/>
      <c r="F166" s="176"/>
      <c r="G166" s="176"/>
      <c r="H166" s="176"/>
      <c r="I166" s="176"/>
      <c r="J166" s="176"/>
      <c r="K166" s="176"/>
      <c r="L166" s="176"/>
      <c r="M166" s="196"/>
      <c r="N166" s="168" t="b">
        <f t="shared" si="470"/>
        <v>0</v>
      </c>
      <c r="O166" s="158"/>
      <c r="P166" s="168" t="b">
        <f t="shared" si="471"/>
        <v>0</v>
      </c>
      <c r="Q166" s="158"/>
      <c r="R166" s="168" t="b">
        <f t="shared" si="472"/>
        <v>0</v>
      </c>
      <c r="S166" s="158"/>
      <c r="T166" s="168" t="b">
        <f t="shared" si="473"/>
        <v>0</v>
      </c>
      <c r="U166" s="158"/>
      <c r="V166" s="168" t="b">
        <f t="shared" si="474"/>
        <v>0</v>
      </c>
      <c r="W166" s="158"/>
      <c r="X166" s="168" t="b">
        <f t="shared" si="475"/>
        <v>0</v>
      </c>
      <c r="Y166" s="158"/>
      <c r="Z166" s="168" t="b">
        <f t="shared" si="476"/>
        <v>0</v>
      </c>
      <c r="AA166" s="119">
        <f t="shared" si="477"/>
        <v>0</v>
      </c>
      <c r="AB166" s="120" t="str">
        <f t="shared" si="478"/>
        <v>Débil</v>
      </c>
      <c r="AC166" s="197"/>
      <c r="AD166" s="167" t="str">
        <f t="shared" si="479"/>
        <v>Débil</v>
      </c>
      <c r="AE166" s="121" t="str">
        <f t="shared" si="480"/>
        <v>0</v>
      </c>
      <c r="AF166" s="550"/>
      <c r="AG166" s="555" t="e">
        <f t="shared" ref="AG166" si="565">(AE166+AE167)/AF166</f>
        <v>#DIV/0!</v>
      </c>
      <c r="AH166" s="533" t="e">
        <f t="shared" ref="AH166" si="566">IF(AG166&lt;50,"Débil",IF(AG166&lt;=99,"Moderado",IF(AG166=100,"Fuerte",IF(AG166="","ERROR"))))</f>
        <v>#DIV/0!</v>
      </c>
      <c r="AI166" s="535"/>
      <c r="AJ166" s="538" t="e">
        <f t="shared" ref="AJ166" si="567">IF(AH166="Débil",0,IF(AND(AH166="Moderado",AI166="Directamente"),1,IF(AND(AH166="Moderado",AI166="No disminuye"),0,IF(AND(AH166="Fuerte",AI166="Directamente"),2,IF(AND(AH166="Fuerte",AI166="No disminuye"),0)))))</f>
        <v>#DIV/0!</v>
      </c>
      <c r="AK166" s="538" t="e">
        <f>('4-VALORACIÓN DEL RIESGO'!H88-AJ166)</f>
        <v>#DIV/0!</v>
      </c>
      <c r="AL166" s="538" t="e">
        <f t="shared" ref="AL166" si="568">IF(AK166=5,"Casi Seguro",IF(AK166=4,"Probable",IF(AK166=3,"Posible",IF(AK166=2,"Improbable",IF(AK166=1,"Rara Vez",IF(AK166=0,"Rara Vez",IF(AK166&lt;0,"Rara Vez")))))))</f>
        <v>#DIV/0!</v>
      </c>
      <c r="AM166" s="535"/>
      <c r="AN166" s="542" t="e">
        <f t="shared" ref="AN166" si="569">IF(AH166="Débil",0,IF(AND(AH166="Moderado",AM166="Directamente"),1,IF(AND(AH166="Moderado",AM166="Indirectamente"),0,IF(AND(AH166="Moderado",AM166="No disminuye"),0,IF(AND(AH166="Fuerte",AM166="Directamente"),2,IF(AND(AH166="Fuerte",AM166="Indirectamente"),1,IF(AND(AH166="Fuerte",AM166="No disminuye"),0)))))))</f>
        <v>#DIV/0!</v>
      </c>
      <c r="AO166" s="542" t="e">
        <f>('4-VALORACIÓN DEL RIESGO'!AD88-AN166)</f>
        <v>#DIV/0!</v>
      </c>
      <c r="AP166" s="539" t="e">
        <f t="shared" ref="AP166" si="570">IF(AO166=5,"Catastrófico",IF(AO166=4,"Mayor",IF(AO166=3,"Moderado",IF(AO166=2,"Moderado",IF(AO166=1,"Moderado")))))</f>
        <v>#DIV/0!</v>
      </c>
      <c r="AQ166" s="536" t="e">
        <f t="shared" ref="AQ166" si="571">IF(OR(AND(AP166="Moderado",AL166="Rara Vez"),AND(AP166="Moderado",AL166="Improbable")),"Moderado",IF(OR(AND(AP166="Mayor",AL166="Improbable"),AND(AP166="Mayor",AL166="Rara Vez"),AND(AP166="Moderado",AL166="Probable"),AND(AP166="Moderado",AL166="Posible")),"Alto",IF(OR(AND(AP166="Moderado",AL166="Casi Seguro"),AND(AP166="Mayor",AL166="Posible"),AND(AP166="Mayor",AL166="Probable"),AND(AP166="Mayor",AL166="Casi Seguro")),"Extremo",IF(AP166="Catastrófico","Extremo"))))</f>
        <v>#DIV/0!</v>
      </c>
      <c r="AR166" s="536"/>
      <c r="AS166" s="537" t="s">
        <v>411</v>
      </c>
    </row>
    <row r="167" spans="2:45" ht="30.75" thickBot="1" x14ac:dyDescent="0.3">
      <c r="B167" s="424"/>
      <c r="C167" s="425"/>
      <c r="D167" s="557"/>
      <c r="E167" s="557"/>
      <c r="F167" s="176"/>
      <c r="G167" s="176"/>
      <c r="H167" s="176"/>
      <c r="I167" s="176"/>
      <c r="J167" s="176"/>
      <c r="K167" s="176"/>
      <c r="L167" s="176"/>
      <c r="M167" s="196"/>
      <c r="N167" s="168" t="b">
        <f t="shared" si="470"/>
        <v>0</v>
      </c>
      <c r="O167" s="158"/>
      <c r="P167" s="168" t="b">
        <f t="shared" si="471"/>
        <v>0</v>
      </c>
      <c r="Q167" s="158"/>
      <c r="R167" s="168" t="b">
        <f t="shared" si="472"/>
        <v>0</v>
      </c>
      <c r="S167" s="158"/>
      <c r="T167" s="168" t="b">
        <f t="shared" si="473"/>
        <v>0</v>
      </c>
      <c r="U167" s="158"/>
      <c r="V167" s="168" t="b">
        <f t="shared" si="474"/>
        <v>0</v>
      </c>
      <c r="W167" s="158"/>
      <c r="X167" s="168" t="b">
        <f t="shared" si="475"/>
        <v>0</v>
      </c>
      <c r="Y167" s="158"/>
      <c r="Z167" s="168" t="b">
        <f t="shared" si="476"/>
        <v>0</v>
      </c>
      <c r="AA167" s="119">
        <f t="shared" si="477"/>
        <v>0</v>
      </c>
      <c r="AB167" s="120" t="str">
        <f t="shared" si="478"/>
        <v>Débil</v>
      </c>
      <c r="AC167" s="197"/>
      <c r="AD167" s="167" t="str">
        <f t="shared" si="479"/>
        <v>Débil</v>
      </c>
      <c r="AE167" s="121" t="str">
        <f t="shared" si="480"/>
        <v>0</v>
      </c>
      <c r="AF167" s="551"/>
      <c r="AG167" s="556"/>
      <c r="AH167" s="534"/>
      <c r="AI167" s="535"/>
      <c r="AJ167" s="538"/>
      <c r="AK167" s="538"/>
      <c r="AL167" s="538"/>
      <c r="AM167" s="535"/>
      <c r="AN167" s="543"/>
      <c r="AO167" s="543"/>
      <c r="AP167" s="539"/>
      <c r="AQ167" s="536"/>
      <c r="AR167" s="536"/>
      <c r="AS167" s="537"/>
    </row>
    <row r="168" spans="2:45" ht="30" x14ac:dyDescent="0.25">
      <c r="B168" s="424"/>
      <c r="C168" s="425"/>
      <c r="D168" s="557" t="str">
        <f>'3-IDENTIFICACIÓN DEL RIESGO'!G168</f>
        <v>Riesgo 5</v>
      </c>
      <c r="E168" s="557"/>
      <c r="F168" s="176"/>
      <c r="G168" s="176"/>
      <c r="H168" s="176"/>
      <c r="I168" s="176"/>
      <c r="J168" s="176"/>
      <c r="K168" s="176"/>
      <c r="L168" s="176"/>
      <c r="M168" s="196"/>
      <c r="N168" s="168" t="b">
        <f t="shared" si="470"/>
        <v>0</v>
      </c>
      <c r="O168" s="158"/>
      <c r="P168" s="168" t="b">
        <f t="shared" si="471"/>
        <v>0</v>
      </c>
      <c r="Q168" s="158"/>
      <c r="R168" s="168" t="b">
        <f t="shared" si="472"/>
        <v>0</v>
      </c>
      <c r="S168" s="158"/>
      <c r="T168" s="168" t="b">
        <f t="shared" si="473"/>
        <v>0</v>
      </c>
      <c r="U168" s="158"/>
      <c r="V168" s="168" t="b">
        <f t="shared" si="474"/>
        <v>0</v>
      </c>
      <c r="W168" s="158"/>
      <c r="X168" s="168" t="b">
        <f t="shared" si="475"/>
        <v>0</v>
      </c>
      <c r="Y168" s="158"/>
      <c r="Z168" s="168" t="b">
        <f t="shared" si="476"/>
        <v>0</v>
      </c>
      <c r="AA168" s="119">
        <f t="shared" si="477"/>
        <v>0</v>
      </c>
      <c r="AB168" s="120" t="str">
        <f t="shared" si="478"/>
        <v>Débil</v>
      </c>
      <c r="AC168" s="197"/>
      <c r="AD168" s="167" t="str">
        <f t="shared" si="479"/>
        <v>Débil</v>
      </c>
      <c r="AE168" s="121" t="str">
        <f t="shared" si="480"/>
        <v>0</v>
      </c>
      <c r="AF168" s="550"/>
      <c r="AG168" s="555" t="e">
        <f t="shared" ref="AG168" si="572">(AE168+AE169)/AF168</f>
        <v>#DIV/0!</v>
      </c>
      <c r="AH168" s="533" t="e">
        <f t="shared" ref="AH168" si="573">IF(AG168&lt;50,"Débil",IF(AG168&lt;=99,"Moderado",IF(AG168=100,"Fuerte",IF(AG168="","ERROR"))))</f>
        <v>#DIV/0!</v>
      </c>
      <c r="AI168" s="535"/>
      <c r="AJ168" s="538" t="e">
        <f t="shared" ref="AJ168" si="574">IF(AH168="Débil",0,IF(AND(AH168="Moderado",AI168="Directamente"),1,IF(AND(AH168="Moderado",AI168="No disminuye"),0,IF(AND(AH168="Fuerte",AI168="Directamente"),2,IF(AND(AH168="Fuerte",AI168="No disminuye"),0)))))</f>
        <v>#DIV/0!</v>
      </c>
      <c r="AK168" s="538" t="e">
        <f>('4-VALORACIÓN DEL RIESGO'!H89-AJ168)</f>
        <v>#DIV/0!</v>
      </c>
      <c r="AL168" s="538" t="e">
        <f t="shared" ref="AL168" si="575">IF(AK168=5,"Casi Seguro",IF(AK168=4,"Probable",IF(AK168=3,"Posible",IF(AK168=2,"Improbable",IF(AK168=1,"Rara Vez",IF(AK168=0,"Rara Vez",IF(AK168&lt;0,"Rara Vez")))))))</f>
        <v>#DIV/0!</v>
      </c>
      <c r="AM168" s="535"/>
      <c r="AN168" s="542" t="e">
        <f t="shared" ref="AN168" si="576">IF(AH168="Débil",0,IF(AND(AH168="Moderado",AM168="Directamente"),1,IF(AND(AH168="Moderado",AM168="Indirectamente"),0,IF(AND(AH168="Moderado",AM168="No disminuye"),0,IF(AND(AH168="Fuerte",AM168="Directamente"),2,IF(AND(AH168="Fuerte",AM168="Indirectamente"),1,IF(AND(AH168="Fuerte",AM168="No disminuye"),0)))))))</f>
        <v>#DIV/0!</v>
      </c>
      <c r="AO168" s="542" t="e">
        <f>('4-VALORACIÓN DEL RIESGO'!AD89-AN168)</f>
        <v>#DIV/0!</v>
      </c>
      <c r="AP168" s="539" t="e">
        <f t="shared" ref="AP168" si="577">IF(AO168=5,"Catastrófico",IF(AO168=4,"Mayor",IF(AO168=3,"Moderado",IF(AO168=2,"Moderado",IF(AO168=1,"Moderado")))))</f>
        <v>#DIV/0!</v>
      </c>
      <c r="AQ168" s="536" t="e">
        <f t="shared" ref="AQ168" si="578">IF(OR(AND(AP168="Moderado",AL168="Rara Vez"),AND(AP168="Moderado",AL168="Improbable")),"Moderado",IF(OR(AND(AP168="Mayor",AL168="Improbable"),AND(AP168="Mayor",AL168="Rara Vez"),AND(AP168="Moderado",AL168="Probable"),AND(AP168="Moderado",AL168="Posible")),"Alto",IF(OR(AND(AP168="Moderado",AL168="Casi Seguro"),AND(AP168="Mayor",AL168="Posible"),AND(AP168="Mayor",AL168="Probable"),AND(AP168="Mayor",AL168="Casi Seguro")),"Extremo",IF(AP168="Catastrófico","Extremo"))))</f>
        <v>#DIV/0!</v>
      </c>
      <c r="AR168" s="536"/>
      <c r="AS168" s="537" t="s">
        <v>411</v>
      </c>
    </row>
    <row r="169" spans="2:45" ht="30.75" thickBot="1" x14ac:dyDescent="0.3">
      <c r="B169" s="424"/>
      <c r="C169" s="425"/>
      <c r="D169" s="557"/>
      <c r="E169" s="557"/>
      <c r="F169" s="176"/>
      <c r="G169" s="176"/>
      <c r="H169" s="176"/>
      <c r="I169" s="176"/>
      <c r="J169" s="176"/>
      <c r="K169" s="176"/>
      <c r="L169" s="176"/>
      <c r="M169" s="196"/>
      <c r="N169" s="168" t="b">
        <f t="shared" si="470"/>
        <v>0</v>
      </c>
      <c r="O169" s="158"/>
      <c r="P169" s="168" t="b">
        <f t="shared" si="471"/>
        <v>0</v>
      </c>
      <c r="Q169" s="158"/>
      <c r="R169" s="168" t="b">
        <f>IF(Q169="Oportuna",15,IF(Q169="Inoportuna",0))</f>
        <v>0</v>
      </c>
      <c r="S169" s="158"/>
      <c r="T169" s="168" t="b">
        <f t="shared" si="473"/>
        <v>0</v>
      </c>
      <c r="U169" s="158"/>
      <c r="V169" s="168" t="b">
        <f t="shared" si="474"/>
        <v>0</v>
      </c>
      <c r="W169" s="158"/>
      <c r="X169" s="168" t="b">
        <f t="shared" si="475"/>
        <v>0</v>
      </c>
      <c r="Y169" s="158"/>
      <c r="Z169" s="168" t="b">
        <f t="shared" si="476"/>
        <v>0</v>
      </c>
      <c r="AA169" s="119">
        <f t="shared" si="477"/>
        <v>0</v>
      </c>
      <c r="AB169" s="120" t="str">
        <f t="shared" si="478"/>
        <v>Débil</v>
      </c>
      <c r="AC169" s="197"/>
      <c r="AD169" s="167" t="str">
        <f t="shared" si="479"/>
        <v>Débil</v>
      </c>
      <c r="AE169" s="121" t="str">
        <f t="shared" si="480"/>
        <v>0</v>
      </c>
      <c r="AF169" s="551"/>
      <c r="AG169" s="556"/>
      <c r="AH169" s="534"/>
      <c r="AI169" s="535"/>
      <c r="AJ169" s="538"/>
      <c r="AK169" s="538"/>
      <c r="AL169" s="538"/>
      <c r="AM169" s="535"/>
      <c r="AN169" s="543"/>
      <c r="AO169" s="543"/>
      <c r="AP169" s="539"/>
      <c r="AQ169" s="536"/>
      <c r="AR169" s="536"/>
      <c r="AS169" s="537"/>
    </row>
    <row r="170" spans="2:45" ht="54.75" customHeight="1" x14ac:dyDescent="0.25">
      <c r="B170" s="424" t="str">
        <f>'3-IDENTIFICACIÓN DEL RIESGO'!B170</f>
        <v>Seguimiento, Evaluación y Mejora</v>
      </c>
      <c r="C170" s="425" t="str">
        <f>'3-IDENTIFICACIÓN DEL RIESGO'!E170</f>
        <v xml:space="preserve">1. Oficina de Control Interno.
2. Oficina de Planeación.
3. Oficina del Inspector de Gestión de Tierras.
4. Secretaría General
</v>
      </c>
      <c r="D170" s="557" t="str">
        <f>'3-IDENTIFICACIÓN DEL RIESGO'!G170</f>
        <v>Modificar, alterar u omitir información relevante en los informes emitidos por la Oficina de Control Interno a fin de beneficiar a terceros</v>
      </c>
      <c r="E170" s="557"/>
      <c r="F170" s="176" t="s">
        <v>926</v>
      </c>
      <c r="G170" s="176" t="s">
        <v>426</v>
      </c>
      <c r="H170" s="176" t="s">
        <v>917</v>
      </c>
      <c r="I170" s="176" t="s">
        <v>918</v>
      </c>
      <c r="J170" s="176" t="s">
        <v>919</v>
      </c>
      <c r="K170" s="176" t="s">
        <v>920</v>
      </c>
      <c r="L170" s="176" t="s">
        <v>921</v>
      </c>
      <c r="M170" s="196" t="s">
        <v>185</v>
      </c>
      <c r="N170" s="168">
        <f t="shared" ref="N170:N179" si="579">IF(M170="Asignado",15,IF(M170="NO asignado",0))</f>
        <v>15</v>
      </c>
      <c r="O170" s="158" t="s">
        <v>850</v>
      </c>
      <c r="P170" s="168">
        <f t="shared" ref="P170:P179" si="580">IF(O170="Adecuado",15,IF(O170="Inadecuado",0))</f>
        <v>15</v>
      </c>
      <c r="Q170" s="158" t="s">
        <v>187</v>
      </c>
      <c r="R170" s="168">
        <f t="shared" ref="R170:R178" si="581">IF(Q170="Oportuna",15,IF(Q170="Inoportuna",0))</f>
        <v>15</v>
      </c>
      <c r="S170" s="158" t="s">
        <v>61</v>
      </c>
      <c r="T170" s="168">
        <f t="shared" ref="T170:T179" si="582">IF(S170="Prevenir",15,IF(S170="Detectar",10,IF(S170="No es un control",0)))</f>
        <v>15</v>
      </c>
      <c r="U170" s="158" t="s">
        <v>188</v>
      </c>
      <c r="V170" s="168">
        <f t="shared" ref="V170:V179" si="583">IF(U170="Confiable",15,IF(U170="No confiable",0))</f>
        <v>15</v>
      </c>
      <c r="W170" s="158" t="s">
        <v>854</v>
      </c>
      <c r="X170" s="168">
        <f t="shared" ref="X170:X179" si="584">IF(W170="Se investigan oportunamente",15,IF(W170="No se investigan oportunamente",0))</f>
        <v>15</v>
      </c>
      <c r="Y170" s="158" t="s">
        <v>855</v>
      </c>
      <c r="Z170" s="168">
        <f t="shared" ref="Z170:Z179" si="585">IF(Y170="Completa",10,IF(Y170="Incompleta",5,IF(Y170="No existe",0)))</f>
        <v>10</v>
      </c>
      <c r="AA170" s="119">
        <f t="shared" ref="AA170:AA179" si="586">N170+P170+R170+T170+V170+X170+Z170</f>
        <v>100</v>
      </c>
      <c r="AB170" s="120" t="str">
        <f t="shared" ref="AB170:AB179" si="587">IF(AA170&lt;86,"Débil",(IF(AA170&lt;96,"Moderado","Fuerte")))</f>
        <v>Fuerte</v>
      </c>
      <c r="AC170" s="197" t="s">
        <v>64</v>
      </c>
      <c r="AD170" s="167" t="str">
        <f t="shared" ref="AD170:AD179" si="588">IF(OR(AND(AB170="Fuerte",AC170="Moderado"),AND(AB170="Moderado",AC170="Fuerte"),AND(AB170="Moderado",AC170="Moderado")),"Moderado",IF(OR(AND(AB170="Fuerte",AC170="Débil"),AND(AB170="Moderado",AC170="Débil"),AND(AB170="Débil")),"Débil",IF(AND(AB170="Fuerte",AC170="Fuerte"),"Fuerte")))</f>
        <v>Fuerte</v>
      </c>
      <c r="AE170" s="121" t="str">
        <f t="shared" ref="AE170:AE179" si="589">IF(AD170="Fuerte","100",IF(AD170="Moderado","50",IF(AD170="Débil","0")))</f>
        <v>100</v>
      </c>
      <c r="AF170" s="550">
        <v>2</v>
      </c>
      <c r="AG170" s="555">
        <f t="shared" ref="AG170" si="590">(AE170+AE171)/AF170</f>
        <v>100</v>
      </c>
      <c r="AH170" s="533" t="str">
        <f t="shared" ref="AH170" si="591">IF(AG170&lt;50,"Débil",IF(AG170&lt;=99,"Moderado",IF(AG170=100,"Fuerte",IF(AG170="","ERROR"))))</f>
        <v>Fuerte</v>
      </c>
      <c r="AI170" s="535" t="s">
        <v>92</v>
      </c>
      <c r="AJ170" s="538">
        <f t="shared" ref="AJ170" si="592">IF(AH170="Débil",0,IF(AND(AH170="Moderado",AI170="Directamente"),1,IF(AND(AH170="Moderado",AI170="No disminuye"),0,IF(AND(AH170="Fuerte",AI170="Directamente"),2,IF(AND(AH170="Fuerte",AI170="No disminuye"),0)))))</f>
        <v>2</v>
      </c>
      <c r="AK170" s="538">
        <f>('4-VALORACIÓN DEL RIESGO'!H90-AJ170)</f>
        <v>-1</v>
      </c>
      <c r="AL170" s="538" t="str">
        <f t="shared" ref="AL170" si="593">IF(AK170=5,"Casi Seguro",IF(AK170=4,"Probable",IF(AK170=3,"Posible",IF(AK170=2,"Improbable",IF(AK170=1,"Rara Vez",IF(AK170=0,"Rara Vez",IF(AK170&lt;0,"Rara Vez")))))))</f>
        <v>Rara Vez</v>
      </c>
      <c r="AM170" s="535" t="s">
        <v>92</v>
      </c>
      <c r="AN170" s="542">
        <f t="shared" ref="AN170" si="594">IF(AH170="Débil",0,IF(AND(AH170="Moderado",AM170="Directamente"),1,IF(AND(AH170="Moderado",AM170="Indirectamente"),0,IF(AND(AH170="Moderado",AM170="No disminuye"),0,IF(AND(AH170="Fuerte",AM170="Directamente"),2,IF(AND(AH170="Fuerte",AM170="Indirectamente"),1,IF(AND(AH170="Fuerte",AM170="No disminuye"),0)))))))</f>
        <v>2</v>
      </c>
      <c r="AO170" s="542">
        <f>('4-VALORACIÓN DEL RIESGO'!AD90-AN170)</f>
        <v>2</v>
      </c>
      <c r="AP170" s="539" t="str">
        <f t="shared" ref="AP170" si="595">IF(AO170=5,"Catastrófico",IF(AO170=4,"Mayor",IF(AO170=3,"Moderado",IF(AO170=2,"Moderado",IF(AO170=1,"Moderado")))))</f>
        <v>Moderado</v>
      </c>
      <c r="AQ170" s="536" t="str">
        <f t="shared" ref="AQ170" si="596">IF(OR(AND(AP170="Moderado",AL170="Rara Vez"),AND(AP170="Moderado",AL170="Improbable")),"Moderado",IF(OR(AND(AP170="Mayor",AL170="Improbable"),AND(AP170="Mayor",AL170="Rara Vez"),AND(AP170="Moderado",AL170="Probable"),AND(AP170="Moderado",AL170="Posible")),"Alto",IF(OR(AND(AP170="Moderado",AL170="Casi Seguro"),AND(AP170="Mayor",AL170="Posible"),AND(AP170="Mayor",AL170="Probable"),AND(AP170="Mayor",AL170="Casi Seguro")),"Extremo",IF(AP170="Catastrófico","Extremo"))))</f>
        <v>Moderado</v>
      </c>
      <c r="AR170" s="536"/>
      <c r="AS170" s="537" t="s">
        <v>411</v>
      </c>
    </row>
    <row r="171" spans="2:45" ht="56.25" customHeight="1" thickBot="1" x14ac:dyDescent="0.3">
      <c r="B171" s="424"/>
      <c r="C171" s="425"/>
      <c r="D171" s="557"/>
      <c r="E171" s="557"/>
      <c r="F171" s="176" t="s">
        <v>926</v>
      </c>
      <c r="G171" s="176" t="s">
        <v>426</v>
      </c>
      <c r="H171" s="176" t="s">
        <v>922</v>
      </c>
      <c r="I171" s="176" t="s">
        <v>923</v>
      </c>
      <c r="J171" s="176" t="s">
        <v>919</v>
      </c>
      <c r="K171" s="176" t="s">
        <v>924</v>
      </c>
      <c r="L171" s="176" t="s">
        <v>925</v>
      </c>
      <c r="M171" s="196" t="s">
        <v>849</v>
      </c>
      <c r="N171" s="168">
        <f t="shared" si="579"/>
        <v>15</v>
      </c>
      <c r="O171" s="158" t="s">
        <v>850</v>
      </c>
      <c r="P171" s="168">
        <f t="shared" si="580"/>
        <v>15</v>
      </c>
      <c r="Q171" s="158" t="s">
        <v>851</v>
      </c>
      <c r="R171" s="168">
        <f t="shared" si="581"/>
        <v>15</v>
      </c>
      <c r="S171" s="158" t="s">
        <v>852</v>
      </c>
      <c r="T171" s="168">
        <f t="shared" si="582"/>
        <v>15</v>
      </c>
      <c r="U171" s="158" t="s">
        <v>853</v>
      </c>
      <c r="V171" s="168">
        <f t="shared" si="583"/>
        <v>15</v>
      </c>
      <c r="W171" s="158" t="s">
        <v>854</v>
      </c>
      <c r="X171" s="168">
        <f t="shared" si="584"/>
        <v>15</v>
      </c>
      <c r="Y171" s="158" t="s">
        <v>855</v>
      </c>
      <c r="Z171" s="168">
        <f t="shared" si="585"/>
        <v>10</v>
      </c>
      <c r="AA171" s="119">
        <f t="shared" si="586"/>
        <v>100</v>
      </c>
      <c r="AB171" s="120" t="str">
        <f t="shared" si="587"/>
        <v>Fuerte</v>
      </c>
      <c r="AC171" s="197" t="s">
        <v>64</v>
      </c>
      <c r="AD171" s="167" t="str">
        <f t="shared" si="588"/>
        <v>Fuerte</v>
      </c>
      <c r="AE171" s="121" t="str">
        <f t="shared" si="589"/>
        <v>100</v>
      </c>
      <c r="AF171" s="551"/>
      <c r="AG171" s="556"/>
      <c r="AH171" s="534"/>
      <c r="AI171" s="535"/>
      <c r="AJ171" s="538"/>
      <c r="AK171" s="538"/>
      <c r="AL171" s="538"/>
      <c r="AM171" s="535"/>
      <c r="AN171" s="543"/>
      <c r="AO171" s="543"/>
      <c r="AP171" s="539"/>
      <c r="AQ171" s="536"/>
      <c r="AR171" s="536"/>
      <c r="AS171" s="537"/>
    </row>
    <row r="172" spans="2:45" ht="30" x14ac:dyDescent="0.25">
      <c r="B172" s="424"/>
      <c r="C172" s="425"/>
      <c r="D172" s="557" t="str">
        <f>'3-IDENTIFICACIÓN DEL RIESGO'!G172</f>
        <v>Riesgo 2</v>
      </c>
      <c r="E172" s="557"/>
      <c r="F172" s="176"/>
      <c r="G172" s="176"/>
      <c r="H172" s="176"/>
      <c r="I172" s="176"/>
      <c r="J172" s="176"/>
      <c r="K172" s="176"/>
      <c r="L172" s="176"/>
      <c r="M172" s="196"/>
      <c r="N172" s="168" t="b">
        <f t="shared" si="579"/>
        <v>0</v>
      </c>
      <c r="O172" s="158"/>
      <c r="P172" s="168" t="b">
        <f t="shared" si="580"/>
        <v>0</v>
      </c>
      <c r="Q172" s="158"/>
      <c r="R172" s="168" t="b">
        <f t="shared" si="581"/>
        <v>0</v>
      </c>
      <c r="S172" s="158"/>
      <c r="T172" s="168" t="b">
        <f t="shared" si="582"/>
        <v>0</v>
      </c>
      <c r="U172" s="158"/>
      <c r="V172" s="168" t="b">
        <f t="shared" si="583"/>
        <v>0</v>
      </c>
      <c r="W172" s="158"/>
      <c r="X172" s="168" t="b">
        <f t="shared" si="584"/>
        <v>0</v>
      </c>
      <c r="Y172" s="158"/>
      <c r="Z172" s="168" t="b">
        <f t="shared" si="585"/>
        <v>0</v>
      </c>
      <c r="AA172" s="119">
        <f t="shared" si="586"/>
        <v>0</v>
      </c>
      <c r="AB172" s="120" t="str">
        <f t="shared" si="587"/>
        <v>Débil</v>
      </c>
      <c r="AC172" s="197"/>
      <c r="AD172" s="167" t="str">
        <f t="shared" si="588"/>
        <v>Débil</v>
      </c>
      <c r="AE172" s="121" t="str">
        <f t="shared" si="589"/>
        <v>0</v>
      </c>
      <c r="AF172" s="550"/>
      <c r="AG172" s="555" t="e">
        <f t="shared" ref="AG172" si="597">(AE172+AE173)/AF172</f>
        <v>#DIV/0!</v>
      </c>
      <c r="AH172" s="533" t="e">
        <f t="shared" ref="AH172" si="598">IF(AG172&lt;50,"Débil",IF(AG172&lt;=99,"Moderado",IF(AG172=100,"Fuerte",IF(AG172="","ERROR"))))</f>
        <v>#DIV/0!</v>
      </c>
      <c r="AI172" s="535"/>
      <c r="AJ172" s="538" t="e">
        <f t="shared" ref="AJ172" si="599">IF(AH172="Débil",0,IF(AND(AH172="Moderado",AI172="Directamente"),1,IF(AND(AH172="Moderado",AI172="No disminuye"),0,IF(AND(AH172="Fuerte",AI172="Directamente"),2,IF(AND(AH172="Fuerte",AI172="No disminuye"),0)))))</f>
        <v>#DIV/0!</v>
      </c>
      <c r="AK172" s="538" t="e">
        <f>('4-VALORACIÓN DEL RIESGO'!H91-AJ172)</f>
        <v>#DIV/0!</v>
      </c>
      <c r="AL172" s="538" t="e">
        <f t="shared" ref="AL172" si="600">IF(AK172=5,"Casi Seguro",IF(AK172=4,"Probable",IF(AK172=3,"Posible",IF(AK172=2,"Improbable",IF(AK172=1,"Rara Vez",IF(AK172=0,"Rara Vez",IF(AK172&lt;0,"Rara Vez")))))))</f>
        <v>#DIV/0!</v>
      </c>
      <c r="AM172" s="535"/>
      <c r="AN172" s="542" t="e">
        <f t="shared" ref="AN172" si="601">IF(AH172="Débil",0,IF(AND(AH172="Moderado",AM172="Directamente"),1,IF(AND(AH172="Moderado",AM172="Indirectamente"),0,IF(AND(AH172="Moderado",AM172="No disminuye"),0,IF(AND(AH172="Fuerte",AM172="Directamente"),2,IF(AND(AH172="Fuerte",AM172="Indirectamente"),1,IF(AND(AH172="Fuerte",AM172="No disminuye"),0)))))))</f>
        <v>#DIV/0!</v>
      </c>
      <c r="AO172" s="542" t="e">
        <f>('4-VALORACIÓN DEL RIESGO'!AD91-AN172)</f>
        <v>#DIV/0!</v>
      </c>
      <c r="AP172" s="539" t="e">
        <f>IF(AO172=5,"Catastrófico",IF(AO172=4,"Mayor",IF(AO172=3,"Moderado",IF(AO172=2,"Moderado",IF(AO172=1,"Moderado")))))</f>
        <v>#DIV/0!</v>
      </c>
      <c r="AQ172" s="536" t="e">
        <f t="shared" ref="AQ172" si="602">IF(OR(AND(AP172="Moderado",AL172="Rara Vez"),AND(AP172="Moderado",AL172="Improbable")),"Moderado",IF(OR(AND(AP172="Mayor",AL172="Improbable"),AND(AP172="Mayor",AL172="Rara Vez"),AND(AP172="Moderado",AL172="Probable"),AND(AP172="Moderado",AL172="Posible")),"Alto",IF(OR(AND(AP172="Moderado",AL172="Casi Seguro"),AND(AP172="Mayor",AL172="Posible"),AND(AP172="Mayor",AL172="Probable"),AND(AP172="Mayor",AL172="Casi Seguro")),"Extremo",IF(AP172="Catastrófico","Extremo"))))</f>
        <v>#DIV/0!</v>
      </c>
      <c r="AR172" s="536"/>
      <c r="AS172" s="537" t="s">
        <v>411</v>
      </c>
    </row>
    <row r="173" spans="2:45" ht="30.75" thickBot="1" x14ac:dyDescent="0.3">
      <c r="B173" s="424"/>
      <c r="C173" s="425"/>
      <c r="D173" s="557"/>
      <c r="E173" s="557"/>
      <c r="F173" s="176"/>
      <c r="G173" s="176"/>
      <c r="H173" s="176"/>
      <c r="I173" s="176"/>
      <c r="J173" s="176"/>
      <c r="K173" s="176"/>
      <c r="L173" s="176"/>
      <c r="M173" s="196"/>
      <c r="N173" s="168" t="b">
        <f t="shared" si="579"/>
        <v>0</v>
      </c>
      <c r="O173" s="158"/>
      <c r="P173" s="168" t="b">
        <f t="shared" si="580"/>
        <v>0</v>
      </c>
      <c r="Q173" s="158"/>
      <c r="R173" s="168" t="b">
        <f t="shared" si="581"/>
        <v>0</v>
      </c>
      <c r="S173" s="158"/>
      <c r="T173" s="168" t="b">
        <f t="shared" si="582"/>
        <v>0</v>
      </c>
      <c r="U173" s="158"/>
      <c r="V173" s="168" t="b">
        <f t="shared" si="583"/>
        <v>0</v>
      </c>
      <c r="W173" s="158"/>
      <c r="X173" s="168" t="b">
        <f t="shared" si="584"/>
        <v>0</v>
      </c>
      <c r="Y173" s="158"/>
      <c r="Z173" s="168" t="b">
        <f t="shared" si="585"/>
        <v>0</v>
      </c>
      <c r="AA173" s="119">
        <f t="shared" si="586"/>
        <v>0</v>
      </c>
      <c r="AB173" s="120" t="str">
        <f t="shared" si="587"/>
        <v>Débil</v>
      </c>
      <c r="AC173" s="197"/>
      <c r="AD173" s="167" t="str">
        <f t="shared" si="588"/>
        <v>Débil</v>
      </c>
      <c r="AE173" s="121" t="str">
        <f t="shared" si="589"/>
        <v>0</v>
      </c>
      <c r="AF173" s="551"/>
      <c r="AG173" s="556"/>
      <c r="AH173" s="534"/>
      <c r="AI173" s="535"/>
      <c r="AJ173" s="538"/>
      <c r="AK173" s="538"/>
      <c r="AL173" s="538"/>
      <c r="AM173" s="535"/>
      <c r="AN173" s="543"/>
      <c r="AO173" s="543"/>
      <c r="AP173" s="539"/>
      <c r="AQ173" s="536"/>
      <c r="AR173" s="536"/>
      <c r="AS173" s="537"/>
    </row>
    <row r="174" spans="2:45" ht="30" x14ac:dyDescent="0.25">
      <c r="B174" s="424"/>
      <c r="C174" s="425"/>
      <c r="D174" s="557" t="str">
        <f>'3-IDENTIFICACIÓN DEL RIESGO'!G174</f>
        <v>Riesgo 3</v>
      </c>
      <c r="E174" s="557"/>
      <c r="F174" s="176"/>
      <c r="G174" s="176"/>
      <c r="H174" s="176"/>
      <c r="I174" s="176"/>
      <c r="J174" s="176"/>
      <c r="K174" s="176"/>
      <c r="L174" s="176"/>
      <c r="M174" s="196"/>
      <c r="N174" s="168" t="b">
        <f t="shared" si="579"/>
        <v>0</v>
      </c>
      <c r="O174" s="158"/>
      <c r="P174" s="168" t="b">
        <f t="shared" si="580"/>
        <v>0</v>
      </c>
      <c r="Q174" s="158"/>
      <c r="R174" s="168" t="b">
        <f t="shared" si="581"/>
        <v>0</v>
      </c>
      <c r="S174" s="158"/>
      <c r="T174" s="168" t="b">
        <f t="shared" si="582"/>
        <v>0</v>
      </c>
      <c r="U174" s="158"/>
      <c r="V174" s="168" t="b">
        <f t="shared" si="583"/>
        <v>0</v>
      </c>
      <c r="W174" s="158"/>
      <c r="X174" s="168" t="b">
        <f t="shared" si="584"/>
        <v>0</v>
      </c>
      <c r="Y174" s="158"/>
      <c r="Z174" s="168" t="b">
        <f t="shared" si="585"/>
        <v>0</v>
      </c>
      <c r="AA174" s="119">
        <f t="shared" si="586"/>
        <v>0</v>
      </c>
      <c r="AB174" s="120" t="str">
        <f t="shared" si="587"/>
        <v>Débil</v>
      </c>
      <c r="AC174" s="197"/>
      <c r="AD174" s="167" t="str">
        <f t="shared" si="588"/>
        <v>Débil</v>
      </c>
      <c r="AE174" s="121" t="str">
        <f t="shared" si="589"/>
        <v>0</v>
      </c>
      <c r="AF174" s="550"/>
      <c r="AG174" s="555" t="e">
        <f t="shared" ref="AG174" si="603">(AE174+AE175)/AF174</f>
        <v>#DIV/0!</v>
      </c>
      <c r="AH174" s="533" t="e">
        <f t="shared" ref="AH174" si="604">IF(AG174&lt;50,"Débil",IF(AG174&lt;=99,"Moderado",IF(AG174=100,"Fuerte",IF(AG174="","ERROR"))))</f>
        <v>#DIV/0!</v>
      </c>
      <c r="AI174" s="535"/>
      <c r="AJ174" s="538" t="e">
        <f t="shared" ref="AJ174" si="605">IF(AH174="Débil",0,IF(AND(AH174="Moderado",AI174="Directamente"),1,IF(AND(AH174="Moderado",AI174="No disminuye"),0,IF(AND(AH174="Fuerte",AI174="Directamente"),2,IF(AND(AH174="Fuerte",AI174="No disminuye"),0)))))</f>
        <v>#DIV/0!</v>
      </c>
      <c r="AK174" s="538" t="e">
        <f>('4-VALORACIÓN DEL RIESGO'!H92-AJ174)</f>
        <v>#DIV/0!</v>
      </c>
      <c r="AL174" s="538" t="e">
        <f t="shared" ref="AL174" si="606">IF(AK174=5,"Casi Seguro",IF(AK174=4,"Probable",IF(AK174=3,"Posible",IF(AK174=2,"Improbable",IF(AK174=1,"Rara Vez",IF(AK174=0,"Rara Vez",IF(AK174&lt;0,"Rara Vez")))))))</f>
        <v>#DIV/0!</v>
      </c>
      <c r="AM174" s="535"/>
      <c r="AN174" s="542" t="e">
        <f t="shared" ref="AN174" si="607">IF(AH174="Débil",0,IF(AND(AH174="Moderado",AM174="Directamente"),1,IF(AND(AH174="Moderado",AM174="Indirectamente"),0,IF(AND(AH174="Moderado",AM174="No disminuye"),0,IF(AND(AH174="Fuerte",AM174="Directamente"),2,IF(AND(AH174="Fuerte",AM174="Indirectamente"),1,IF(AND(AH174="Fuerte",AM174="No disminuye"),0)))))))</f>
        <v>#DIV/0!</v>
      </c>
      <c r="AO174" s="542" t="e">
        <f>('4-VALORACIÓN DEL RIESGO'!AD92-AN174)</f>
        <v>#DIV/0!</v>
      </c>
      <c r="AP174" s="539" t="e">
        <f t="shared" ref="AP174" si="608">IF(AO174=5,"Catastrófico",IF(AO174=4,"Mayor",IF(AO174=3,"Moderado",IF(AO174=2,"Moderado",IF(AO174=1,"Moderado")))))</f>
        <v>#DIV/0!</v>
      </c>
      <c r="AQ174" s="536" t="e">
        <f t="shared" ref="AQ174" si="609">IF(OR(AND(AP174="Moderado",AL174="Rara Vez"),AND(AP174="Moderado",AL174="Improbable")),"Moderado",IF(OR(AND(AP174="Mayor",AL174="Improbable"),AND(AP174="Mayor",AL174="Rara Vez"),AND(AP174="Moderado",AL174="Probable"),AND(AP174="Moderado",AL174="Posible")),"Alto",IF(OR(AND(AP174="Moderado",AL174="Casi Seguro"),AND(AP174="Mayor",AL174="Posible"),AND(AP174="Mayor",AL174="Probable"),AND(AP174="Mayor",AL174="Casi Seguro")),"Extremo",IF(AP174="Catastrófico","Extremo"))))</f>
        <v>#DIV/0!</v>
      </c>
      <c r="AR174" s="536"/>
      <c r="AS174" s="537" t="s">
        <v>411</v>
      </c>
    </row>
    <row r="175" spans="2:45" ht="30.75" thickBot="1" x14ac:dyDescent="0.3">
      <c r="B175" s="424"/>
      <c r="C175" s="425"/>
      <c r="D175" s="557"/>
      <c r="E175" s="557"/>
      <c r="F175" s="176"/>
      <c r="G175" s="176"/>
      <c r="H175" s="176"/>
      <c r="I175" s="176"/>
      <c r="J175" s="176"/>
      <c r="K175" s="176"/>
      <c r="L175" s="176"/>
      <c r="M175" s="196"/>
      <c r="N175" s="168" t="b">
        <f t="shared" si="579"/>
        <v>0</v>
      </c>
      <c r="O175" s="158"/>
      <c r="P175" s="168" t="b">
        <f t="shared" si="580"/>
        <v>0</v>
      </c>
      <c r="Q175" s="158"/>
      <c r="R175" s="168" t="b">
        <f t="shared" si="581"/>
        <v>0</v>
      </c>
      <c r="S175" s="158"/>
      <c r="T175" s="168" t="b">
        <f t="shared" si="582"/>
        <v>0</v>
      </c>
      <c r="U175" s="158"/>
      <c r="V175" s="168" t="b">
        <f t="shared" si="583"/>
        <v>0</v>
      </c>
      <c r="W175" s="158"/>
      <c r="X175" s="168" t="b">
        <f t="shared" si="584"/>
        <v>0</v>
      </c>
      <c r="Y175" s="158"/>
      <c r="Z175" s="168" t="b">
        <f t="shared" si="585"/>
        <v>0</v>
      </c>
      <c r="AA175" s="119">
        <f t="shared" si="586"/>
        <v>0</v>
      </c>
      <c r="AB175" s="120" t="str">
        <f t="shared" si="587"/>
        <v>Débil</v>
      </c>
      <c r="AC175" s="197"/>
      <c r="AD175" s="167" t="str">
        <f t="shared" si="588"/>
        <v>Débil</v>
      </c>
      <c r="AE175" s="121" t="str">
        <f t="shared" si="589"/>
        <v>0</v>
      </c>
      <c r="AF175" s="551"/>
      <c r="AG175" s="556"/>
      <c r="AH175" s="534"/>
      <c r="AI175" s="535"/>
      <c r="AJ175" s="538"/>
      <c r="AK175" s="538"/>
      <c r="AL175" s="538"/>
      <c r="AM175" s="535"/>
      <c r="AN175" s="543"/>
      <c r="AO175" s="543"/>
      <c r="AP175" s="539"/>
      <c r="AQ175" s="536"/>
      <c r="AR175" s="536"/>
      <c r="AS175" s="537"/>
    </row>
    <row r="176" spans="2:45" ht="30" x14ac:dyDescent="0.25">
      <c r="B176" s="424"/>
      <c r="C176" s="425"/>
      <c r="D176" s="557" t="str">
        <f>'3-IDENTIFICACIÓN DEL RIESGO'!G176</f>
        <v>Riesgo 4</v>
      </c>
      <c r="E176" s="557"/>
      <c r="F176" s="176"/>
      <c r="G176" s="176"/>
      <c r="H176" s="176"/>
      <c r="I176" s="176"/>
      <c r="J176" s="176"/>
      <c r="K176" s="176"/>
      <c r="L176" s="176"/>
      <c r="M176" s="196"/>
      <c r="N176" s="168" t="b">
        <f t="shared" si="579"/>
        <v>0</v>
      </c>
      <c r="O176" s="158"/>
      <c r="P176" s="168" t="b">
        <f t="shared" si="580"/>
        <v>0</v>
      </c>
      <c r="Q176" s="158"/>
      <c r="R176" s="168" t="b">
        <f t="shared" si="581"/>
        <v>0</v>
      </c>
      <c r="S176" s="158"/>
      <c r="T176" s="168" t="b">
        <f t="shared" si="582"/>
        <v>0</v>
      </c>
      <c r="U176" s="158"/>
      <c r="V176" s="168" t="b">
        <f t="shared" si="583"/>
        <v>0</v>
      </c>
      <c r="W176" s="158"/>
      <c r="X176" s="168" t="b">
        <f t="shared" si="584"/>
        <v>0</v>
      </c>
      <c r="Y176" s="158"/>
      <c r="Z176" s="168" t="b">
        <f t="shared" si="585"/>
        <v>0</v>
      </c>
      <c r="AA176" s="119">
        <f t="shared" si="586"/>
        <v>0</v>
      </c>
      <c r="AB176" s="120" t="str">
        <f t="shared" si="587"/>
        <v>Débil</v>
      </c>
      <c r="AC176" s="197"/>
      <c r="AD176" s="167" t="str">
        <f t="shared" si="588"/>
        <v>Débil</v>
      </c>
      <c r="AE176" s="121" t="str">
        <f t="shared" si="589"/>
        <v>0</v>
      </c>
      <c r="AF176" s="550"/>
      <c r="AG176" s="555" t="e">
        <f t="shared" ref="AG176" si="610">(AE176+AE177)/AF176</f>
        <v>#DIV/0!</v>
      </c>
      <c r="AH176" s="533" t="e">
        <f t="shared" ref="AH176" si="611">IF(AG176&lt;50,"Débil",IF(AG176&lt;=99,"Moderado",IF(AG176=100,"Fuerte",IF(AG176="","ERROR"))))</f>
        <v>#DIV/0!</v>
      </c>
      <c r="AI176" s="535"/>
      <c r="AJ176" s="538" t="e">
        <f t="shared" ref="AJ176" si="612">IF(AH176="Débil",0,IF(AND(AH176="Moderado",AI176="Directamente"),1,IF(AND(AH176="Moderado",AI176="No disminuye"),0,IF(AND(AH176="Fuerte",AI176="Directamente"),2,IF(AND(AH176="Fuerte",AI176="No disminuye"),0)))))</f>
        <v>#DIV/0!</v>
      </c>
      <c r="AK176" s="538" t="e">
        <f>('4-VALORACIÓN DEL RIESGO'!H93-AJ176)</f>
        <v>#DIV/0!</v>
      </c>
      <c r="AL176" s="538" t="e">
        <f t="shared" ref="AL176" si="613">IF(AK176=5,"Casi Seguro",IF(AK176=4,"Probable",IF(AK176=3,"Posible",IF(AK176=2,"Improbable",IF(AK176=1,"Rara Vez",IF(AK176=0,"Rara Vez",IF(AK176&lt;0,"Rara Vez")))))))</f>
        <v>#DIV/0!</v>
      </c>
      <c r="AM176" s="535"/>
      <c r="AN176" s="542" t="e">
        <f t="shared" ref="AN176" si="614">IF(AH176="Débil",0,IF(AND(AH176="Moderado",AM176="Directamente"),1,IF(AND(AH176="Moderado",AM176="Indirectamente"),0,IF(AND(AH176="Moderado",AM176="No disminuye"),0,IF(AND(AH176="Fuerte",AM176="Directamente"),2,IF(AND(AH176="Fuerte",AM176="Indirectamente"),1,IF(AND(AH176="Fuerte",AM176="No disminuye"),0)))))))</f>
        <v>#DIV/0!</v>
      </c>
      <c r="AO176" s="542" t="e">
        <f>('4-VALORACIÓN DEL RIESGO'!AD93-AN176)</f>
        <v>#DIV/0!</v>
      </c>
      <c r="AP176" s="539" t="e">
        <f t="shared" ref="AP176" si="615">IF(AO176=5,"Catastrófico",IF(AO176=4,"Mayor",IF(AO176=3,"Moderado",IF(AO176=2,"Moderado",IF(AO176=1,"Moderado")))))</f>
        <v>#DIV/0!</v>
      </c>
      <c r="AQ176" s="536" t="e">
        <f t="shared" ref="AQ176" si="616">IF(OR(AND(AP176="Moderado",AL176="Rara Vez"),AND(AP176="Moderado",AL176="Improbable")),"Moderado",IF(OR(AND(AP176="Mayor",AL176="Improbable"),AND(AP176="Mayor",AL176="Rara Vez"),AND(AP176="Moderado",AL176="Probable"),AND(AP176="Moderado",AL176="Posible")),"Alto",IF(OR(AND(AP176="Moderado",AL176="Casi Seguro"),AND(AP176="Mayor",AL176="Posible"),AND(AP176="Mayor",AL176="Probable"),AND(AP176="Mayor",AL176="Casi Seguro")),"Extremo",IF(AP176="Catastrófico","Extremo"))))</f>
        <v>#DIV/0!</v>
      </c>
      <c r="AR176" s="536"/>
      <c r="AS176" s="537" t="s">
        <v>411</v>
      </c>
    </row>
    <row r="177" spans="2:45" ht="30.75" thickBot="1" x14ac:dyDescent="0.3">
      <c r="B177" s="424"/>
      <c r="C177" s="425"/>
      <c r="D177" s="557"/>
      <c r="E177" s="557"/>
      <c r="F177" s="176"/>
      <c r="G177" s="176"/>
      <c r="H177" s="176"/>
      <c r="I177" s="176"/>
      <c r="J177" s="176"/>
      <c r="K177" s="176"/>
      <c r="L177" s="176"/>
      <c r="M177" s="196"/>
      <c r="N177" s="168" t="b">
        <f t="shared" si="579"/>
        <v>0</v>
      </c>
      <c r="O177" s="158"/>
      <c r="P177" s="168" t="b">
        <f t="shared" si="580"/>
        <v>0</v>
      </c>
      <c r="Q177" s="158"/>
      <c r="R177" s="168" t="b">
        <f t="shared" si="581"/>
        <v>0</v>
      </c>
      <c r="S177" s="158"/>
      <c r="T177" s="168" t="b">
        <f t="shared" si="582"/>
        <v>0</v>
      </c>
      <c r="U177" s="158"/>
      <c r="V177" s="168" t="b">
        <f t="shared" si="583"/>
        <v>0</v>
      </c>
      <c r="W177" s="158"/>
      <c r="X177" s="168" t="b">
        <f t="shared" si="584"/>
        <v>0</v>
      </c>
      <c r="Y177" s="158"/>
      <c r="Z177" s="168" t="b">
        <f t="shared" si="585"/>
        <v>0</v>
      </c>
      <c r="AA177" s="119">
        <f t="shared" si="586"/>
        <v>0</v>
      </c>
      <c r="AB177" s="120" t="str">
        <f t="shared" si="587"/>
        <v>Débil</v>
      </c>
      <c r="AC177" s="197"/>
      <c r="AD177" s="167" t="str">
        <f t="shared" si="588"/>
        <v>Débil</v>
      </c>
      <c r="AE177" s="121" t="str">
        <f t="shared" si="589"/>
        <v>0</v>
      </c>
      <c r="AF177" s="551"/>
      <c r="AG177" s="556"/>
      <c r="AH177" s="534"/>
      <c r="AI177" s="535"/>
      <c r="AJ177" s="538"/>
      <c r="AK177" s="538"/>
      <c r="AL177" s="538"/>
      <c r="AM177" s="535"/>
      <c r="AN177" s="543"/>
      <c r="AO177" s="543"/>
      <c r="AP177" s="539"/>
      <c r="AQ177" s="536"/>
      <c r="AR177" s="536"/>
      <c r="AS177" s="537"/>
    </row>
    <row r="178" spans="2:45" ht="30" x14ac:dyDescent="0.25">
      <c r="B178" s="424"/>
      <c r="C178" s="425"/>
      <c r="D178" s="557" t="str">
        <f>'3-IDENTIFICACIÓN DEL RIESGO'!G178</f>
        <v>Riesgo 5</v>
      </c>
      <c r="E178" s="557"/>
      <c r="F178" s="176"/>
      <c r="G178" s="176"/>
      <c r="H178" s="176"/>
      <c r="I178" s="176"/>
      <c r="J178" s="176"/>
      <c r="K178" s="176"/>
      <c r="L178" s="176"/>
      <c r="M178" s="196"/>
      <c r="N178" s="168" t="b">
        <f t="shared" si="579"/>
        <v>0</v>
      </c>
      <c r="O178" s="158"/>
      <c r="P178" s="168" t="b">
        <f t="shared" si="580"/>
        <v>0</v>
      </c>
      <c r="Q178" s="158"/>
      <c r="R178" s="168" t="b">
        <f t="shared" si="581"/>
        <v>0</v>
      </c>
      <c r="S178" s="158"/>
      <c r="T178" s="168" t="b">
        <f t="shared" si="582"/>
        <v>0</v>
      </c>
      <c r="U178" s="158"/>
      <c r="V178" s="168" t="b">
        <f t="shared" si="583"/>
        <v>0</v>
      </c>
      <c r="W178" s="158"/>
      <c r="X178" s="168" t="b">
        <f t="shared" si="584"/>
        <v>0</v>
      </c>
      <c r="Y178" s="158"/>
      <c r="Z178" s="168" t="b">
        <f t="shared" si="585"/>
        <v>0</v>
      </c>
      <c r="AA178" s="119">
        <f t="shared" si="586"/>
        <v>0</v>
      </c>
      <c r="AB178" s="120" t="str">
        <f t="shared" si="587"/>
        <v>Débil</v>
      </c>
      <c r="AC178" s="197"/>
      <c r="AD178" s="167" t="str">
        <f t="shared" si="588"/>
        <v>Débil</v>
      </c>
      <c r="AE178" s="121" t="str">
        <f t="shared" si="589"/>
        <v>0</v>
      </c>
      <c r="AF178" s="550"/>
      <c r="AG178" s="555" t="e">
        <f t="shared" ref="AG178" si="617">(AE178+AE179)/AF178</f>
        <v>#DIV/0!</v>
      </c>
      <c r="AH178" s="533" t="e">
        <f t="shared" ref="AH178" si="618">IF(AG178&lt;50,"Débil",IF(AG178&lt;=99,"Moderado",IF(AG178=100,"Fuerte",IF(AG178="","ERROR"))))</f>
        <v>#DIV/0!</v>
      </c>
      <c r="AI178" s="535"/>
      <c r="AJ178" s="538" t="e">
        <f t="shared" ref="AJ178" si="619">IF(AH178="Débil",0,IF(AND(AH178="Moderado",AI178="Directamente"),1,IF(AND(AH178="Moderado",AI178="No disminuye"),0,IF(AND(AH178="Fuerte",AI178="Directamente"),2,IF(AND(AH178="Fuerte",AI178="No disminuye"),0)))))</f>
        <v>#DIV/0!</v>
      </c>
      <c r="AK178" s="538" t="e">
        <f>('4-VALORACIÓN DEL RIESGO'!H94-AJ178)</f>
        <v>#DIV/0!</v>
      </c>
      <c r="AL178" s="538" t="e">
        <f t="shared" ref="AL178" si="620">IF(AK178=5,"Casi Seguro",IF(AK178=4,"Probable",IF(AK178=3,"Posible",IF(AK178=2,"Improbable",IF(AK178=1,"Rara Vez",IF(AK178=0,"Rara Vez",IF(AK178&lt;0,"Rara Vez")))))))</f>
        <v>#DIV/0!</v>
      </c>
      <c r="AM178" s="535"/>
      <c r="AN178" s="542" t="e">
        <f t="shared" ref="AN178" si="621">IF(AH178="Débil",0,IF(AND(AH178="Moderado",AM178="Directamente"),1,IF(AND(AH178="Moderado",AM178="Indirectamente"),0,IF(AND(AH178="Moderado",AM178="No disminuye"),0,IF(AND(AH178="Fuerte",AM178="Directamente"),2,IF(AND(AH178="Fuerte",AM178="Indirectamente"),1,IF(AND(AH178="Fuerte",AM178="No disminuye"),0)))))))</f>
        <v>#DIV/0!</v>
      </c>
      <c r="AO178" s="542" t="e">
        <f>('4-VALORACIÓN DEL RIESGO'!AD94-AN178)</f>
        <v>#DIV/0!</v>
      </c>
      <c r="AP178" s="539" t="e">
        <f t="shared" ref="AP178" si="622">IF(AO178=5,"Catastrófico",IF(AO178=4,"Mayor",IF(AO178=3,"Moderado",IF(AO178=2,"Moderado",IF(AO178=1,"Moderado")))))</f>
        <v>#DIV/0!</v>
      </c>
      <c r="AQ178" s="536" t="e">
        <f t="shared" ref="AQ178" si="623">IF(OR(AND(AP178="Moderado",AL178="Rara Vez"),AND(AP178="Moderado",AL178="Improbable")),"Moderado",IF(OR(AND(AP178="Mayor",AL178="Improbable"),AND(AP178="Mayor",AL178="Rara Vez"),AND(AP178="Moderado",AL178="Probable"),AND(AP178="Moderado",AL178="Posible")),"Alto",IF(OR(AND(AP178="Moderado",AL178="Casi Seguro"),AND(AP178="Mayor",AL178="Posible"),AND(AP178="Mayor",AL178="Probable"),AND(AP178="Mayor",AL178="Casi Seguro")),"Extremo",IF(AP178="Catastrófico","Extremo"))))</f>
        <v>#DIV/0!</v>
      </c>
      <c r="AR178" s="536"/>
      <c r="AS178" s="537" t="s">
        <v>411</v>
      </c>
    </row>
    <row r="179" spans="2:45" ht="30" x14ac:dyDescent="0.25">
      <c r="B179" s="424"/>
      <c r="C179" s="425"/>
      <c r="D179" s="557"/>
      <c r="E179" s="557"/>
      <c r="F179" s="176"/>
      <c r="G179" s="176"/>
      <c r="H179" s="176"/>
      <c r="I179" s="176"/>
      <c r="J179" s="176"/>
      <c r="K179" s="176"/>
      <c r="L179" s="176"/>
      <c r="M179" s="196"/>
      <c r="N179" s="168" t="b">
        <f t="shared" si="579"/>
        <v>0</v>
      </c>
      <c r="O179" s="158"/>
      <c r="P179" s="168" t="b">
        <f t="shared" si="580"/>
        <v>0</v>
      </c>
      <c r="Q179" s="158"/>
      <c r="R179" s="168" t="b">
        <f>IF(Q179="Oportuna",15,IF(Q179="Inoportuna",0))</f>
        <v>0</v>
      </c>
      <c r="S179" s="158"/>
      <c r="T179" s="168" t="b">
        <f t="shared" si="582"/>
        <v>0</v>
      </c>
      <c r="U179" s="158"/>
      <c r="V179" s="168" t="b">
        <f t="shared" si="583"/>
        <v>0</v>
      </c>
      <c r="W179" s="158"/>
      <c r="X179" s="168" t="b">
        <f t="shared" si="584"/>
        <v>0</v>
      </c>
      <c r="Y179" s="158"/>
      <c r="Z179" s="168" t="b">
        <f t="shared" si="585"/>
        <v>0</v>
      </c>
      <c r="AA179" s="119">
        <f t="shared" si="586"/>
        <v>0</v>
      </c>
      <c r="AB179" s="120" t="str">
        <f t="shared" si="587"/>
        <v>Débil</v>
      </c>
      <c r="AC179" s="197"/>
      <c r="AD179" s="167" t="str">
        <f t="shared" si="588"/>
        <v>Débil</v>
      </c>
      <c r="AE179" s="121" t="str">
        <f t="shared" si="589"/>
        <v>0</v>
      </c>
      <c r="AF179" s="551"/>
      <c r="AG179" s="556"/>
      <c r="AH179" s="534"/>
      <c r="AI179" s="535"/>
      <c r="AJ179" s="538"/>
      <c r="AK179" s="538"/>
      <c r="AL179" s="538"/>
      <c r="AM179" s="535"/>
      <c r="AN179" s="543"/>
      <c r="AO179" s="543"/>
      <c r="AP179" s="539"/>
      <c r="AQ179" s="536"/>
      <c r="AR179" s="536"/>
      <c r="AS179" s="537"/>
    </row>
    <row r="180" spans="2:45" ht="18.75" x14ac:dyDescent="0.3">
      <c r="B180" s="90"/>
      <c r="C180" s="82"/>
      <c r="D180" s="82"/>
      <c r="E180" s="77"/>
      <c r="F180" s="77"/>
      <c r="G180" s="77"/>
      <c r="H180" s="77"/>
      <c r="I180" s="77"/>
      <c r="J180" s="77"/>
      <c r="K180" s="77"/>
      <c r="L180" s="77"/>
      <c r="M180" s="77"/>
      <c r="N180" s="77"/>
      <c r="O180" s="77"/>
      <c r="P180" s="77"/>
      <c r="Q180" s="77"/>
      <c r="R180" s="77"/>
      <c r="S180" s="77"/>
      <c r="T180" s="77"/>
      <c r="U180" s="77"/>
      <c r="V180" s="77"/>
      <c r="W180" s="77"/>
      <c r="X180" s="77"/>
      <c r="Y180" s="77"/>
      <c r="Z180" s="77"/>
      <c r="AA180" s="77"/>
      <c r="AB180" s="77"/>
      <c r="AC180" s="77"/>
      <c r="AD180" s="77"/>
      <c r="AE180" s="77"/>
      <c r="AF180" s="77"/>
      <c r="AG180" s="78"/>
      <c r="AH180" s="78"/>
      <c r="AI180" s="77"/>
      <c r="AJ180" s="77"/>
      <c r="AK180" s="77"/>
      <c r="AL180" s="77"/>
      <c r="AM180" s="77"/>
      <c r="AN180" s="77"/>
      <c r="AO180" s="77"/>
      <c r="AP180" s="77"/>
      <c r="AQ180" s="7"/>
      <c r="AR180" s="7"/>
      <c r="AS180" s="91"/>
    </row>
    <row r="181" spans="2:45" ht="66.75" customHeight="1" x14ac:dyDescent="0.25">
      <c r="B181" s="90"/>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122"/>
      <c r="AH181" s="122"/>
      <c r="AI181" s="7"/>
      <c r="AJ181" s="7"/>
      <c r="AK181" s="7"/>
      <c r="AL181" s="7"/>
      <c r="AM181" s="7"/>
      <c r="AN181" s="7"/>
      <c r="AO181" s="7"/>
      <c r="AP181" s="7"/>
      <c r="AQ181" s="7"/>
      <c r="AR181" s="7"/>
      <c r="AS181" s="91"/>
    </row>
    <row r="182" spans="2:45" ht="42.75" customHeight="1" thickBot="1" x14ac:dyDescent="0.3">
      <c r="B182" s="95"/>
      <c r="C182" s="96"/>
      <c r="D182" s="96"/>
      <c r="E182" s="96"/>
      <c r="F182" s="96"/>
      <c r="G182" s="96"/>
      <c r="H182" s="96"/>
      <c r="I182" s="96"/>
      <c r="J182" s="96"/>
      <c r="K182" s="96"/>
      <c r="L182" s="96"/>
      <c r="M182" s="96"/>
      <c r="N182" s="96"/>
      <c r="O182" s="96"/>
      <c r="P182" s="96"/>
      <c r="Q182" s="96"/>
      <c r="R182" s="96"/>
      <c r="S182" s="96"/>
      <c r="T182" s="96"/>
      <c r="U182" s="96"/>
      <c r="V182" s="96"/>
      <c r="W182" s="96"/>
      <c r="X182" s="96"/>
      <c r="Y182" s="96"/>
      <c r="Z182" s="96"/>
      <c r="AA182" s="96"/>
      <c r="AB182" s="96"/>
      <c r="AC182" s="96"/>
      <c r="AD182" s="96"/>
      <c r="AE182" s="96"/>
      <c r="AF182" s="96"/>
      <c r="AG182" s="123"/>
      <c r="AH182" s="123"/>
      <c r="AI182" s="96"/>
      <c r="AJ182" s="96"/>
      <c r="AK182" s="96"/>
      <c r="AL182" s="96"/>
      <c r="AM182" s="96"/>
      <c r="AN182" s="96"/>
      <c r="AO182" s="96"/>
      <c r="AP182" s="96"/>
      <c r="AQ182" s="96"/>
      <c r="AR182" s="96"/>
      <c r="AS182" s="97"/>
    </row>
    <row r="183" spans="2:45" ht="15.75" thickTop="1" x14ac:dyDescent="0.25"/>
  </sheetData>
  <sheetProtection algorithmName="SHA-512" hashValue="PePBH3aFAuljWptfaLrzz9ol4l3vhqgVKxNTyk/kd71DNLNU27/FfvV4eQyX/9QFvfWaRKbkualcfqK9Cu3etA==" saltValue="28wnRu/x/mYc6XouYnmHEw==" spinCount="100000" sheet="1" objects="1" scenarios="1" formatCells="0" formatColumns="0" formatRows="0"/>
  <dataConsolidate/>
  <mergeCells count="1260">
    <mergeCell ref="D178:E179"/>
    <mergeCell ref="AF178:AF179"/>
    <mergeCell ref="AG178:AG179"/>
    <mergeCell ref="AH178:AH179"/>
    <mergeCell ref="AI178:AI179"/>
    <mergeCell ref="AJ178:AJ179"/>
    <mergeCell ref="AK178:AK179"/>
    <mergeCell ref="AL178:AL179"/>
    <mergeCell ref="AM178:AM179"/>
    <mergeCell ref="AN178:AN179"/>
    <mergeCell ref="AO178:AO179"/>
    <mergeCell ref="AP178:AP179"/>
    <mergeCell ref="AQ178:AR179"/>
    <mergeCell ref="AS178:AS179"/>
    <mergeCell ref="AG174:AG175"/>
    <mergeCell ref="AH174:AH175"/>
    <mergeCell ref="AI174:AI175"/>
    <mergeCell ref="AJ174:AJ175"/>
    <mergeCell ref="AK174:AK175"/>
    <mergeCell ref="AL174:AL175"/>
    <mergeCell ref="AM174:AM175"/>
    <mergeCell ref="AN174:AN175"/>
    <mergeCell ref="AO174:AO175"/>
    <mergeCell ref="AP174:AP175"/>
    <mergeCell ref="AQ174:AR175"/>
    <mergeCell ref="AS174:AS175"/>
    <mergeCell ref="D176:E177"/>
    <mergeCell ref="AF176:AF177"/>
    <mergeCell ref="AG176:AG177"/>
    <mergeCell ref="AH176:AH177"/>
    <mergeCell ref="AI176:AI177"/>
    <mergeCell ref="AJ176:AJ177"/>
    <mergeCell ref="AK176:AK177"/>
    <mergeCell ref="AL176:AL177"/>
    <mergeCell ref="AM176:AM177"/>
    <mergeCell ref="AN176:AN177"/>
    <mergeCell ref="AO176:AO177"/>
    <mergeCell ref="AP176:AP177"/>
    <mergeCell ref="AQ176:AR177"/>
    <mergeCell ref="AS176:AS177"/>
    <mergeCell ref="B170:B179"/>
    <mergeCell ref="C170:C179"/>
    <mergeCell ref="D170:E171"/>
    <mergeCell ref="AF170:AF171"/>
    <mergeCell ref="AG170:AG171"/>
    <mergeCell ref="AH170:AH171"/>
    <mergeCell ref="AI170:AI171"/>
    <mergeCell ref="AJ170:AJ171"/>
    <mergeCell ref="AK170:AK171"/>
    <mergeCell ref="AL170:AL171"/>
    <mergeCell ref="AM170:AM171"/>
    <mergeCell ref="AN170:AN171"/>
    <mergeCell ref="AO170:AO171"/>
    <mergeCell ref="AP170:AP171"/>
    <mergeCell ref="AQ170:AR171"/>
    <mergeCell ref="AS170:AS171"/>
    <mergeCell ref="D172:E173"/>
    <mergeCell ref="AF172:AF173"/>
    <mergeCell ref="AG172:AG173"/>
    <mergeCell ref="AH172:AH173"/>
    <mergeCell ref="AI172:AI173"/>
    <mergeCell ref="AJ172:AJ173"/>
    <mergeCell ref="AK172:AK173"/>
    <mergeCell ref="AL172:AL173"/>
    <mergeCell ref="AM172:AM173"/>
    <mergeCell ref="AN172:AN173"/>
    <mergeCell ref="AO172:AO173"/>
    <mergeCell ref="AP172:AP173"/>
    <mergeCell ref="AQ172:AR173"/>
    <mergeCell ref="AS172:AS173"/>
    <mergeCell ref="D174:E175"/>
    <mergeCell ref="AF174:AF175"/>
    <mergeCell ref="AN166:AN167"/>
    <mergeCell ref="AO166:AO167"/>
    <mergeCell ref="AN168:AN169"/>
    <mergeCell ref="AN132:AN133"/>
    <mergeCell ref="AN134:AN135"/>
    <mergeCell ref="AO134:AO135"/>
    <mergeCell ref="AN136:AN137"/>
    <mergeCell ref="AO136:AO137"/>
    <mergeCell ref="AN138:AN139"/>
    <mergeCell ref="AO138:AO139"/>
    <mergeCell ref="AN140:AN141"/>
    <mergeCell ref="AO140:AO141"/>
    <mergeCell ref="AN162:AN163"/>
    <mergeCell ref="AN164:AN165"/>
    <mergeCell ref="AO164:AO165"/>
    <mergeCell ref="AJ166:AJ167"/>
    <mergeCell ref="AK166:AK167"/>
    <mergeCell ref="AL166:AL167"/>
    <mergeCell ref="AM166:AM167"/>
    <mergeCell ref="AP166:AP167"/>
    <mergeCell ref="AQ166:AR167"/>
    <mergeCell ref="AS166:AS167"/>
    <mergeCell ref="AJ168:AJ169"/>
    <mergeCell ref="AK168:AK169"/>
    <mergeCell ref="AN112:AN113"/>
    <mergeCell ref="AO112:AO113"/>
    <mergeCell ref="AN114:AN115"/>
    <mergeCell ref="AO114:AO115"/>
    <mergeCell ref="AN116:AN117"/>
    <mergeCell ref="AN156:AN157"/>
    <mergeCell ref="AO156:AO157"/>
    <mergeCell ref="AN72:AN73"/>
    <mergeCell ref="AO72:AO73"/>
    <mergeCell ref="AN74:AN75"/>
    <mergeCell ref="AO74:AO75"/>
    <mergeCell ref="AN38:AN39"/>
    <mergeCell ref="AO38:AO39"/>
    <mergeCell ref="AN40:AN41"/>
    <mergeCell ref="AO40:AO41"/>
    <mergeCell ref="AN42:AN43"/>
    <mergeCell ref="AO42:AO43"/>
    <mergeCell ref="AN44:AN45"/>
    <mergeCell ref="AO44:AO45"/>
    <mergeCell ref="AN46:AN47"/>
    <mergeCell ref="AO46:AO47"/>
    <mergeCell ref="AL168:AL169"/>
    <mergeCell ref="AM168:AM169"/>
    <mergeCell ref="AP168:AP169"/>
    <mergeCell ref="AO168:AO169"/>
    <mergeCell ref="AQ168:AR169"/>
    <mergeCell ref="AS168:AS169"/>
    <mergeCell ref="AQ158:AR159"/>
    <mergeCell ref="AQ160:AR161"/>
    <mergeCell ref="AS158:AS159"/>
    <mergeCell ref="AS160:AS161"/>
    <mergeCell ref="AJ162:AJ163"/>
    <mergeCell ref="AJ164:AJ165"/>
    <mergeCell ref="AK162:AK163"/>
    <mergeCell ref="AK164:AK165"/>
    <mergeCell ref="AL162:AL163"/>
    <mergeCell ref="AL164:AL165"/>
    <mergeCell ref="AM162:AM163"/>
    <mergeCell ref="AM164:AM165"/>
    <mergeCell ref="AP162:AP163"/>
    <mergeCell ref="AP164:AP165"/>
    <mergeCell ref="AO162:AO163"/>
    <mergeCell ref="AQ162:AR163"/>
    <mergeCell ref="AQ164:AR165"/>
    <mergeCell ref="AS162:AS163"/>
    <mergeCell ref="AS164:AS165"/>
    <mergeCell ref="AN158:AN159"/>
    <mergeCell ref="AO158:AO159"/>
    <mergeCell ref="AN160:AN161"/>
    <mergeCell ref="AO160:AO161"/>
    <mergeCell ref="AJ158:AJ159"/>
    <mergeCell ref="AK158:AK159"/>
    <mergeCell ref="AJ160:AJ161"/>
    <mergeCell ref="AK160:AK161"/>
    <mergeCell ref="AL158:AL159"/>
    <mergeCell ref="AL160:AL161"/>
    <mergeCell ref="AM158:AM159"/>
    <mergeCell ref="AM160:AM161"/>
    <mergeCell ref="AP158:AP159"/>
    <mergeCell ref="AP160:AP161"/>
    <mergeCell ref="AJ154:AJ155"/>
    <mergeCell ref="AK154:AK155"/>
    <mergeCell ref="AL154:AL155"/>
    <mergeCell ref="AM154:AM155"/>
    <mergeCell ref="AP154:AP155"/>
    <mergeCell ref="AQ154:AR155"/>
    <mergeCell ref="AS154:AS155"/>
    <mergeCell ref="AJ156:AJ157"/>
    <mergeCell ref="AK156:AK157"/>
    <mergeCell ref="AL156:AL157"/>
    <mergeCell ref="AM156:AM157"/>
    <mergeCell ref="AP156:AP157"/>
    <mergeCell ref="AQ156:AR157"/>
    <mergeCell ref="AS156:AS157"/>
    <mergeCell ref="AN154:AN155"/>
    <mergeCell ref="AO154:AO155"/>
    <mergeCell ref="AJ150:AJ151"/>
    <mergeCell ref="AK150:AK151"/>
    <mergeCell ref="AL150:AL151"/>
    <mergeCell ref="AM150:AM151"/>
    <mergeCell ref="AP150:AP151"/>
    <mergeCell ref="AQ150:AR151"/>
    <mergeCell ref="AS150:AS151"/>
    <mergeCell ref="AJ152:AJ153"/>
    <mergeCell ref="AK152:AK153"/>
    <mergeCell ref="AL152:AL153"/>
    <mergeCell ref="AM152:AM153"/>
    <mergeCell ref="AP152:AP153"/>
    <mergeCell ref="AQ152:AR153"/>
    <mergeCell ref="AS152:AS153"/>
    <mergeCell ref="AN150:AN151"/>
    <mergeCell ref="AO150:AO151"/>
    <mergeCell ref="AN152:AN153"/>
    <mergeCell ref="AO152:AO153"/>
    <mergeCell ref="AJ146:AJ147"/>
    <mergeCell ref="AK146:AK147"/>
    <mergeCell ref="AL146:AL147"/>
    <mergeCell ref="AM146:AM147"/>
    <mergeCell ref="AP146:AP147"/>
    <mergeCell ref="AQ146:AR147"/>
    <mergeCell ref="AS146:AS147"/>
    <mergeCell ref="AJ148:AJ149"/>
    <mergeCell ref="AK148:AK149"/>
    <mergeCell ref="AL148:AL149"/>
    <mergeCell ref="AM148:AM149"/>
    <mergeCell ref="AP148:AP149"/>
    <mergeCell ref="AQ148:AR149"/>
    <mergeCell ref="AS148:AS149"/>
    <mergeCell ref="AN146:AN147"/>
    <mergeCell ref="AO146:AO147"/>
    <mergeCell ref="AN148:AN149"/>
    <mergeCell ref="AO148:AO149"/>
    <mergeCell ref="AJ142:AJ143"/>
    <mergeCell ref="AK142:AK143"/>
    <mergeCell ref="AL142:AL143"/>
    <mergeCell ref="AM142:AM143"/>
    <mergeCell ref="AP142:AP143"/>
    <mergeCell ref="AQ142:AR143"/>
    <mergeCell ref="AS142:AS143"/>
    <mergeCell ref="AJ144:AJ145"/>
    <mergeCell ref="AK144:AK145"/>
    <mergeCell ref="AL144:AL145"/>
    <mergeCell ref="AM144:AM145"/>
    <mergeCell ref="AP144:AP145"/>
    <mergeCell ref="AQ144:AR145"/>
    <mergeCell ref="AS144:AS145"/>
    <mergeCell ref="AN142:AN143"/>
    <mergeCell ref="AO142:AO143"/>
    <mergeCell ref="AN144:AN145"/>
    <mergeCell ref="AO144:AO145"/>
    <mergeCell ref="AJ138:AJ139"/>
    <mergeCell ref="AK138:AK139"/>
    <mergeCell ref="AL138:AL139"/>
    <mergeCell ref="AM138:AM139"/>
    <mergeCell ref="AP138:AP139"/>
    <mergeCell ref="AQ138:AR139"/>
    <mergeCell ref="AS138:AS139"/>
    <mergeCell ref="AJ140:AJ141"/>
    <mergeCell ref="AK140:AK141"/>
    <mergeCell ref="AL140:AL141"/>
    <mergeCell ref="AM140:AM141"/>
    <mergeCell ref="AP140:AP141"/>
    <mergeCell ref="AQ140:AR141"/>
    <mergeCell ref="AS140:AS141"/>
    <mergeCell ref="AJ132:AJ133"/>
    <mergeCell ref="AK132:AK133"/>
    <mergeCell ref="AL132:AL133"/>
    <mergeCell ref="AM132:AM133"/>
    <mergeCell ref="AP132:AP133"/>
    <mergeCell ref="AO132:AO133"/>
    <mergeCell ref="AQ132:AR133"/>
    <mergeCell ref="AS132:AS133"/>
    <mergeCell ref="AJ134:AJ135"/>
    <mergeCell ref="AK134:AK135"/>
    <mergeCell ref="AL134:AL135"/>
    <mergeCell ref="AM134:AM135"/>
    <mergeCell ref="AP134:AP135"/>
    <mergeCell ref="AQ134:AR135"/>
    <mergeCell ref="AS134:AS135"/>
    <mergeCell ref="AJ136:AJ137"/>
    <mergeCell ref="AK136:AK137"/>
    <mergeCell ref="AL136:AL137"/>
    <mergeCell ref="AM136:AM137"/>
    <mergeCell ref="AP136:AP137"/>
    <mergeCell ref="AQ136:AR137"/>
    <mergeCell ref="AS136:AS137"/>
    <mergeCell ref="AJ128:AJ129"/>
    <mergeCell ref="AK128:AK129"/>
    <mergeCell ref="AL128:AL129"/>
    <mergeCell ref="AM128:AM129"/>
    <mergeCell ref="AP128:AP129"/>
    <mergeCell ref="AQ128:AR129"/>
    <mergeCell ref="AS128:AS129"/>
    <mergeCell ref="AJ130:AJ131"/>
    <mergeCell ref="AK130:AK131"/>
    <mergeCell ref="AL130:AL131"/>
    <mergeCell ref="AM130:AM131"/>
    <mergeCell ref="AP130:AP131"/>
    <mergeCell ref="AQ130:AR131"/>
    <mergeCell ref="AS130:AS131"/>
    <mergeCell ref="AN128:AN129"/>
    <mergeCell ref="AO128:AO129"/>
    <mergeCell ref="AN130:AN131"/>
    <mergeCell ref="AO130:AO131"/>
    <mergeCell ref="AJ124:AJ125"/>
    <mergeCell ref="AK124:AK125"/>
    <mergeCell ref="AL124:AL125"/>
    <mergeCell ref="AM124:AM125"/>
    <mergeCell ref="AP124:AP125"/>
    <mergeCell ref="AQ124:AR125"/>
    <mergeCell ref="AS124:AS125"/>
    <mergeCell ref="AJ126:AJ127"/>
    <mergeCell ref="AK126:AK127"/>
    <mergeCell ref="AL126:AL127"/>
    <mergeCell ref="AM126:AM127"/>
    <mergeCell ref="AP126:AP127"/>
    <mergeCell ref="AQ126:AR127"/>
    <mergeCell ref="AS126:AS127"/>
    <mergeCell ref="AN124:AN125"/>
    <mergeCell ref="AO124:AO125"/>
    <mergeCell ref="AN126:AN127"/>
    <mergeCell ref="AO126:AO127"/>
    <mergeCell ref="AJ120:AJ121"/>
    <mergeCell ref="AK120:AK121"/>
    <mergeCell ref="AL120:AL121"/>
    <mergeCell ref="AM120:AM121"/>
    <mergeCell ref="AP120:AP121"/>
    <mergeCell ref="AQ120:AR121"/>
    <mergeCell ref="AS120:AS121"/>
    <mergeCell ref="AJ122:AJ123"/>
    <mergeCell ref="AK122:AK123"/>
    <mergeCell ref="AL122:AL123"/>
    <mergeCell ref="AM122:AM123"/>
    <mergeCell ref="AP122:AP123"/>
    <mergeCell ref="AQ122:AR123"/>
    <mergeCell ref="AS122:AS123"/>
    <mergeCell ref="AN120:AN121"/>
    <mergeCell ref="AO120:AO121"/>
    <mergeCell ref="AN122:AN123"/>
    <mergeCell ref="AO122:AO123"/>
    <mergeCell ref="AJ116:AJ117"/>
    <mergeCell ref="AK116:AK117"/>
    <mergeCell ref="AL116:AL117"/>
    <mergeCell ref="AM116:AM117"/>
    <mergeCell ref="AP116:AP117"/>
    <mergeCell ref="AO116:AO117"/>
    <mergeCell ref="AQ116:AR117"/>
    <mergeCell ref="AS116:AS117"/>
    <mergeCell ref="AJ118:AJ119"/>
    <mergeCell ref="AK118:AK119"/>
    <mergeCell ref="AL118:AL119"/>
    <mergeCell ref="AM118:AM119"/>
    <mergeCell ref="AP118:AP119"/>
    <mergeCell ref="AO118:AO119"/>
    <mergeCell ref="AQ118:AR119"/>
    <mergeCell ref="AS118:AS119"/>
    <mergeCell ref="AN118:AN119"/>
    <mergeCell ref="AJ112:AJ113"/>
    <mergeCell ref="AK112:AK113"/>
    <mergeCell ref="AL112:AL113"/>
    <mergeCell ref="AM112:AM113"/>
    <mergeCell ref="AP112:AP113"/>
    <mergeCell ref="AQ112:AR113"/>
    <mergeCell ref="AS112:AS113"/>
    <mergeCell ref="AJ114:AJ115"/>
    <mergeCell ref="AK114:AK115"/>
    <mergeCell ref="AL114:AL115"/>
    <mergeCell ref="AM114:AM115"/>
    <mergeCell ref="AP114:AP115"/>
    <mergeCell ref="AQ114:AR115"/>
    <mergeCell ref="AS114:AS115"/>
    <mergeCell ref="AJ106:AJ107"/>
    <mergeCell ref="AK106:AK107"/>
    <mergeCell ref="AL106:AL107"/>
    <mergeCell ref="AM106:AM107"/>
    <mergeCell ref="AP106:AP107"/>
    <mergeCell ref="AQ106:AR107"/>
    <mergeCell ref="AS106:AS107"/>
    <mergeCell ref="AJ108:AJ109"/>
    <mergeCell ref="AK108:AK109"/>
    <mergeCell ref="AL108:AL109"/>
    <mergeCell ref="AM108:AM109"/>
    <mergeCell ref="AP108:AP109"/>
    <mergeCell ref="AQ108:AR109"/>
    <mergeCell ref="AS108:AS109"/>
    <mergeCell ref="AJ110:AJ111"/>
    <mergeCell ref="AK110:AK111"/>
    <mergeCell ref="AL110:AL111"/>
    <mergeCell ref="AM110:AM111"/>
    <mergeCell ref="AP110:AP111"/>
    <mergeCell ref="AQ110:AR111"/>
    <mergeCell ref="AS110:AS111"/>
    <mergeCell ref="AN106:AN107"/>
    <mergeCell ref="AO106:AO107"/>
    <mergeCell ref="AJ102:AJ103"/>
    <mergeCell ref="AK102:AK103"/>
    <mergeCell ref="AL102:AL103"/>
    <mergeCell ref="AM102:AM103"/>
    <mergeCell ref="AP102:AP103"/>
    <mergeCell ref="AQ102:AR103"/>
    <mergeCell ref="AS102:AS103"/>
    <mergeCell ref="AJ104:AJ105"/>
    <mergeCell ref="AK104:AK105"/>
    <mergeCell ref="AL104:AL105"/>
    <mergeCell ref="AM104:AM105"/>
    <mergeCell ref="AP104:AP105"/>
    <mergeCell ref="AQ104:AR105"/>
    <mergeCell ref="AS104:AS105"/>
    <mergeCell ref="AN102:AN103"/>
    <mergeCell ref="AO102:AO103"/>
    <mergeCell ref="AN104:AN105"/>
    <mergeCell ref="AO104:AO105"/>
    <mergeCell ref="AN108:AN109"/>
    <mergeCell ref="AO108:AO109"/>
    <mergeCell ref="AN110:AN111"/>
    <mergeCell ref="AO110:AO111"/>
    <mergeCell ref="AJ98:AJ99"/>
    <mergeCell ref="AK98:AK99"/>
    <mergeCell ref="AJ100:AJ101"/>
    <mergeCell ref="AK100:AK101"/>
    <mergeCell ref="AL100:AL101"/>
    <mergeCell ref="AM100:AM101"/>
    <mergeCell ref="AP100:AP101"/>
    <mergeCell ref="AQ100:AR101"/>
    <mergeCell ref="AS100:AS101"/>
    <mergeCell ref="AN98:AN99"/>
    <mergeCell ref="AO98:AO99"/>
    <mergeCell ref="AN100:AN101"/>
    <mergeCell ref="AO100:AO101"/>
    <mergeCell ref="AJ94:AJ95"/>
    <mergeCell ref="AK94:AK95"/>
    <mergeCell ref="AL94:AL95"/>
    <mergeCell ref="AM94:AM95"/>
    <mergeCell ref="AP94:AP95"/>
    <mergeCell ref="AQ94:AR95"/>
    <mergeCell ref="AS94:AS95"/>
    <mergeCell ref="AJ96:AJ97"/>
    <mergeCell ref="AK96:AK97"/>
    <mergeCell ref="AL96:AL97"/>
    <mergeCell ref="AM96:AM97"/>
    <mergeCell ref="AP96:AP97"/>
    <mergeCell ref="AQ96:AR97"/>
    <mergeCell ref="AS96:AS97"/>
    <mergeCell ref="AN94:AN95"/>
    <mergeCell ref="AO94:AO95"/>
    <mergeCell ref="AN96:AN97"/>
    <mergeCell ref="AO96:AO97"/>
    <mergeCell ref="AP98:AP99"/>
    <mergeCell ref="AJ90:AJ91"/>
    <mergeCell ref="AK90:AK91"/>
    <mergeCell ref="AL90:AL91"/>
    <mergeCell ref="AM90:AM91"/>
    <mergeCell ref="AP90:AP91"/>
    <mergeCell ref="AQ90:AR91"/>
    <mergeCell ref="AS90:AS91"/>
    <mergeCell ref="AJ92:AJ93"/>
    <mergeCell ref="AK92:AK93"/>
    <mergeCell ref="AL92:AL93"/>
    <mergeCell ref="AM92:AM93"/>
    <mergeCell ref="AP92:AP93"/>
    <mergeCell ref="AQ92:AR93"/>
    <mergeCell ref="AS92:AS93"/>
    <mergeCell ref="AN90:AN91"/>
    <mergeCell ref="AO90:AO91"/>
    <mergeCell ref="AN92:AN93"/>
    <mergeCell ref="AO92:AO93"/>
    <mergeCell ref="AJ86:AJ87"/>
    <mergeCell ref="AK86:AK87"/>
    <mergeCell ref="AL86:AL87"/>
    <mergeCell ref="AM86:AM87"/>
    <mergeCell ref="AP86:AP87"/>
    <mergeCell ref="AQ86:AR87"/>
    <mergeCell ref="AS86:AS87"/>
    <mergeCell ref="AJ88:AJ89"/>
    <mergeCell ref="AK88:AK89"/>
    <mergeCell ref="AL88:AL89"/>
    <mergeCell ref="AM88:AM89"/>
    <mergeCell ref="AP88:AP89"/>
    <mergeCell ref="AQ88:AR89"/>
    <mergeCell ref="AS88:AS89"/>
    <mergeCell ref="AN86:AN87"/>
    <mergeCell ref="AO86:AO87"/>
    <mergeCell ref="AN88:AN89"/>
    <mergeCell ref="AO88:AO89"/>
    <mergeCell ref="AJ82:AJ83"/>
    <mergeCell ref="AK82:AK83"/>
    <mergeCell ref="AL82:AL83"/>
    <mergeCell ref="AM82:AM83"/>
    <mergeCell ref="AP82:AP83"/>
    <mergeCell ref="AQ82:AR83"/>
    <mergeCell ref="AS82:AS83"/>
    <mergeCell ref="AJ84:AJ85"/>
    <mergeCell ref="AK84:AK85"/>
    <mergeCell ref="AM84:AM85"/>
    <mergeCell ref="AP84:AP85"/>
    <mergeCell ref="AQ84:AR85"/>
    <mergeCell ref="AS84:AS85"/>
    <mergeCell ref="AN82:AN83"/>
    <mergeCell ref="AO82:AO83"/>
    <mergeCell ref="AN84:AN85"/>
    <mergeCell ref="AO84:AO85"/>
    <mergeCell ref="AJ78:AJ79"/>
    <mergeCell ref="AK78:AK79"/>
    <mergeCell ref="AL78:AL79"/>
    <mergeCell ref="AM78:AM79"/>
    <mergeCell ref="AP78:AP79"/>
    <mergeCell ref="AQ78:AR79"/>
    <mergeCell ref="AS78:AS79"/>
    <mergeCell ref="AJ80:AJ81"/>
    <mergeCell ref="AK80:AK81"/>
    <mergeCell ref="AL80:AL81"/>
    <mergeCell ref="AM80:AM81"/>
    <mergeCell ref="AP80:AP81"/>
    <mergeCell ref="AO80:AO81"/>
    <mergeCell ref="AQ80:AR81"/>
    <mergeCell ref="AS80:AS81"/>
    <mergeCell ref="AN78:AN79"/>
    <mergeCell ref="AO78:AO79"/>
    <mergeCell ref="AN80:AN81"/>
    <mergeCell ref="AJ74:AJ75"/>
    <mergeCell ref="AK74:AK75"/>
    <mergeCell ref="AL74:AL75"/>
    <mergeCell ref="AM74:AM75"/>
    <mergeCell ref="AP74:AP75"/>
    <mergeCell ref="AQ74:AR75"/>
    <mergeCell ref="AS74:AS75"/>
    <mergeCell ref="AJ76:AJ77"/>
    <mergeCell ref="AK76:AK77"/>
    <mergeCell ref="AL76:AL77"/>
    <mergeCell ref="AM76:AM77"/>
    <mergeCell ref="AP76:AP77"/>
    <mergeCell ref="AQ76:AR77"/>
    <mergeCell ref="AS76:AS77"/>
    <mergeCell ref="AN76:AN77"/>
    <mergeCell ref="AO76:AO77"/>
    <mergeCell ref="AJ70:AJ71"/>
    <mergeCell ref="AK70:AK71"/>
    <mergeCell ref="AL70:AL71"/>
    <mergeCell ref="AM70:AM71"/>
    <mergeCell ref="AP70:AP71"/>
    <mergeCell ref="AQ70:AR71"/>
    <mergeCell ref="AS70:AS71"/>
    <mergeCell ref="AJ72:AJ73"/>
    <mergeCell ref="AK72:AK73"/>
    <mergeCell ref="AL72:AL73"/>
    <mergeCell ref="AM72:AM73"/>
    <mergeCell ref="AP72:AP73"/>
    <mergeCell ref="AQ72:AR73"/>
    <mergeCell ref="AS72:AS73"/>
    <mergeCell ref="AN70:AN71"/>
    <mergeCell ref="AO70:AO71"/>
    <mergeCell ref="AJ64:AJ65"/>
    <mergeCell ref="AK64:AK65"/>
    <mergeCell ref="AL64:AL65"/>
    <mergeCell ref="AM64:AM65"/>
    <mergeCell ref="AP64:AP65"/>
    <mergeCell ref="AQ64:AR65"/>
    <mergeCell ref="AS64:AS65"/>
    <mergeCell ref="AJ66:AJ67"/>
    <mergeCell ref="AK66:AK67"/>
    <mergeCell ref="AL66:AL67"/>
    <mergeCell ref="AM66:AM67"/>
    <mergeCell ref="AP66:AP67"/>
    <mergeCell ref="AQ66:AR67"/>
    <mergeCell ref="AS66:AS67"/>
    <mergeCell ref="AJ68:AJ69"/>
    <mergeCell ref="AK68:AK69"/>
    <mergeCell ref="AL68:AL69"/>
    <mergeCell ref="AM68:AM69"/>
    <mergeCell ref="AP68:AP69"/>
    <mergeCell ref="AQ68:AR69"/>
    <mergeCell ref="AS68:AS69"/>
    <mergeCell ref="AN64:AN65"/>
    <mergeCell ref="AO64:AO65"/>
    <mergeCell ref="AN66:AN67"/>
    <mergeCell ref="AO66:AO67"/>
    <mergeCell ref="AN68:AN69"/>
    <mergeCell ref="AO68:AO69"/>
    <mergeCell ref="AK60:AK61"/>
    <mergeCell ref="AL60:AL61"/>
    <mergeCell ref="AM60:AM61"/>
    <mergeCell ref="AP60:AP61"/>
    <mergeCell ref="AQ60:AR61"/>
    <mergeCell ref="AS60:AS61"/>
    <mergeCell ref="AJ62:AJ63"/>
    <mergeCell ref="AK62:AK63"/>
    <mergeCell ref="AL62:AL63"/>
    <mergeCell ref="AM62:AM63"/>
    <mergeCell ref="AP62:AP63"/>
    <mergeCell ref="AQ62:AR63"/>
    <mergeCell ref="AS62:AS63"/>
    <mergeCell ref="AN60:AN61"/>
    <mergeCell ref="AO60:AO61"/>
    <mergeCell ref="AN62:AN63"/>
    <mergeCell ref="AO62:AO63"/>
    <mergeCell ref="AL56:AL57"/>
    <mergeCell ref="AM56:AM57"/>
    <mergeCell ref="AP56:AP57"/>
    <mergeCell ref="AO56:AO57"/>
    <mergeCell ref="AQ56:AR57"/>
    <mergeCell ref="AS56:AS57"/>
    <mergeCell ref="AJ58:AJ59"/>
    <mergeCell ref="AK58:AK59"/>
    <mergeCell ref="AL58:AL59"/>
    <mergeCell ref="AM58:AM59"/>
    <mergeCell ref="AP58:AP59"/>
    <mergeCell ref="AQ58:AR59"/>
    <mergeCell ref="AS58:AS59"/>
    <mergeCell ref="AN56:AN57"/>
    <mergeCell ref="AN58:AN59"/>
    <mergeCell ref="AO58:AO59"/>
    <mergeCell ref="AL52:AL53"/>
    <mergeCell ref="AM52:AM53"/>
    <mergeCell ref="AP52:AP53"/>
    <mergeCell ref="AQ52:AR53"/>
    <mergeCell ref="AS52:AS53"/>
    <mergeCell ref="AJ54:AJ55"/>
    <mergeCell ref="AK54:AK55"/>
    <mergeCell ref="AL54:AL55"/>
    <mergeCell ref="AM54:AM55"/>
    <mergeCell ref="AP54:AP55"/>
    <mergeCell ref="AQ54:AR55"/>
    <mergeCell ref="AS54:AS55"/>
    <mergeCell ref="AN52:AN53"/>
    <mergeCell ref="AO52:AO53"/>
    <mergeCell ref="AN54:AN55"/>
    <mergeCell ref="AO54:AO55"/>
    <mergeCell ref="AL46:AL47"/>
    <mergeCell ref="AM46:AM47"/>
    <mergeCell ref="AP46:AP47"/>
    <mergeCell ref="AQ46:AR47"/>
    <mergeCell ref="AS46:AS47"/>
    <mergeCell ref="AJ48:AJ49"/>
    <mergeCell ref="AK48:AK49"/>
    <mergeCell ref="AJ50:AJ51"/>
    <mergeCell ref="AK50:AK51"/>
    <mergeCell ref="AL48:AL49"/>
    <mergeCell ref="AM48:AM49"/>
    <mergeCell ref="AP48:AP49"/>
    <mergeCell ref="AQ48:AR49"/>
    <mergeCell ref="AS48:AS49"/>
    <mergeCell ref="AL50:AL51"/>
    <mergeCell ref="AM50:AM51"/>
    <mergeCell ref="AP50:AP51"/>
    <mergeCell ref="AQ50:AR51"/>
    <mergeCell ref="AS50:AS51"/>
    <mergeCell ref="AN48:AN49"/>
    <mergeCell ref="AO48:AO49"/>
    <mergeCell ref="AN50:AN51"/>
    <mergeCell ref="AO50:AO51"/>
    <mergeCell ref="AL40:AL41"/>
    <mergeCell ref="AM40:AM41"/>
    <mergeCell ref="AP40:AP41"/>
    <mergeCell ref="AQ40:AR41"/>
    <mergeCell ref="AS40:AS41"/>
    <mergeCell ref="AJ42:AJ43"/>
    <mergeCell ref="AK42:AK43"/>
    <mergeCell ref="AJ44:AJ45"/>
    <mergeCell ref="AK44:AK45"/>
    <mergeCell ref="AL44:AL45"/>
    <mergeCell ref="AM44:AM45"/>
    <mergeCell ref="AP44:AP45"/>
    <mergeCell ref="AQ44:AR45"/>
    <mergeCell ref="AS44:AS45"/>
    <mergeCell ref="AL34:AL35"/>
    <mergeCell ref="AM34:AM35"/>
    <mergeCell ref="AP34:AP35"/>
    <mergeCell ref="AQ34:AR35"/>
    <mergeCell ref="AS34:AS35"/>
    <mergeCell ref="AJ36:AJ37"/>
    <mergeCell ref="AK36:AK37"/>
    <mergeCell ref="AL36:AL37"/>
    <mergeCell ref="AM36:AM37"/>
    <mergeCell ref="AP36:AP37"/>
    <mergeCell ref="AQ36:AR37"/>
    <mergeCell ref="AS36:AS37"/>
    <mergeCell ref="AJ38:AJ39"/>
    <mergeCell ref="AK38:AK39"/>
    <mergeCell ref="AL38:AL39"/>
    <mergeCell ref="AM38:AM39"/>
    <mergeCell ref="AP38:AP39"/>
    <mergeCell ref="AQ38:AR39"/>
    <mergeCell ref="AS38:AS39"/>
    <mergeCell ref="AN34:AN35"/>
    <mergeCell ref="AO34:AO35"/>
    <mergeCell ref="AN36:AN37"/>
    <mergeCell ref="AO36:AO37"/>
    <mergeCell ref="AL32:AL33"/>
    <mergeCell ref="AM32:AM33"/>
    <mergeCell ref="AP32:AP33"/>
    <mergeCell ref="AQ32:AR33"/>
    <mergeCell ref="AS22:AS23"/>
    <mergeCell ref="AS24:AS25"/>
    <mergeCell ref="AS26:AS27"/>
    <mergeCell ref="AS28:AS29"/>
    <mergeCell ref="AS32:AS33"/>
    <mergeCell ref="AO22:AO23"/>
    <mergeCell ref="AN22:AN23"/>
    <mergeCell ref="AN24:AN25"/>
    <mergeCell ref="AN26:AN27"/>
    <mergeCell ref="AO26:AO27"/>
    <mergeCell ref="AN28:AN29"/>
    <mergeCell ref="AO28:AO29"/>
    <mergeCell ref="AN30:AN31"/>
    <mergeCell ref="AO30:AO31"/>
    <mergeCell ref="AN32:AN33"/>
    <mergeCell ref="AO32:AO33"/>
    <mergeCell ref="AL22:AL23"/>
    <mergeCell ref="AL24:AL25"/>
    <mergeCell ref="AL26:AL27"/>
    <mergeCell ref="AJ28:AJ29"/>
    <mergeCell ref="AK28:AK29"/>
    <mergeCell ref="AL28:AL29"/>
    <mergeCell ref="AM22:AM23"/>
    <mergeCell ref="AP22:AP23"/>
    <mergeCell ref="AQ22:AR23"/>
    <mergeCell ref="AM24:AM25"/>
    <mergeCell ref="AP24:AP25"/>
    <mergeCell ref="AO24:AO25"/>
    <mergeCell ref="AQ24:AR25"/>
    <mergeCell ref="AM26:AM27"/>
    <mergeCell ref="AP26:AP27"/>
    <mergeCell ref="AQ26:AR27"/>
    <mergeCell ref="AM28:AM29"/>
    <mergeCell ref="AP28:AP29"/>
    <mergeCell ref="AQ28:AR29"/>
    <mergeCell ref="AI164:AI165"/>
    <mergeCell ref="AI128:AI129"/>
    <mergeCell ref="AI130:AI131"/>
    <mergeCell ref="AI132:AI133"/>
    <mergeCell ref="AI134:AI135"/>
    <mergeCell ref="AI136:AI137"/>
    <mergeCell ref="AI138:AI139"/>
    <mergeCell ref="AI140:AI141"/>
    <mergeCell ref="AI142:AI143"/>
    <mergeCell ref="AI144:AI145"/>
    <mergeCell ref="AI110:AI111"/>
    <mergeCell ref="AI112:AI113"/>
    <mergeCell ref="AI114:AI115"/>
    <mergeCell ref="AI116:AI117"/>
    <mergeCell ref="AI118:AI119"/>
    <mergeCell ref="AI120:AI121"/>
    <mergeCell ref="AI166:AI167"/>
    <mergeCell ref="AI168:AI169"/>
    <mergeCell ref="AJ22:AJ23"/>
    <mergeCell ref="AK22:AK23"/>
    <mergeCell ref="AJ24:AJ25"/>
    <mergeCell ref="AK24:AK25"/>
    <mergeCell ref="AJ26:AJ27"/>
    <mergeCell ref="AK26:AK27"/>
    <mergeCell ref="AJ30:AJ31"/>
    <mergeCell ref="AK30:AK31"/>
    <mergeCell ref="AJ32:AJ33"/>
    <mergeCell ref="AK32:AK33"/>
    <mergeCell ref="AJ34:AJ35"/>
    <mergeCell ref="AK34:AK35"/>
    <mergeCell ref="AJ40:AJ41"/>
    <mergeCell ref="AK40:AK41"/>
    <mergeCell ref="AJ46:AJ47"/>
    <mergeCell ref="AK46:AK47"/>
    <mergeCell ref="AJ52:AJ53"/>
    <mergeCell ref="AK52:AK53"/>
    <mergeCell ref="AJ56:AJ57"/>
    <mergeCell ref="AK56:AK57"/>
    <mergeCell ref="AJ60:AJ61"/>
    <mergeCell ref="AI146:AI147"/>
    <mergeCell ref="AI148:AI149"/>
    <mergeCell ref="AI150:AI151"/>
    <mergeCell ref="AI152:AI153"/>
    <mergeCell ref="AI154:AI155"/>
    <mergeCell ref="AI156:AI157"/>
    <mergeCell ref="AI158:AI159"/>
    <mergeCell ref="AI160:AI161"/>
    <mergeCell ref="AI162:AI163"/>
    <mergeCell ref="AI122:AI123"/>
    <mergeCell ref="AI124:AI125"/>
    <mergeCell ref="AI126:AI127"/>
    <mergeCell ref="AI90:AI91"/>
    <mergeCell ref="AI92:AI93"/>
    <mergeCell ref="AI94:AI95"/>
    <mergeCell ref="AI96:AI97"/>
    <mergeCell ref="AI100:AI101"/>
    <mergeCell ref="AI102:AI103"/>
    <mergeCell ref="AI104:AI105"/>
    <mergeCell ref="AI106:AI107"/>
    <mergeCell ref="AI108:AI109"/>
    <mergeCell ref="AI70:AI71"/>
    <mergeCell ref="AI72:AI73"/>
    <mergeCell ref="AI74:AI75"/>
    <mergeCell ref="AI76:AI77"/>
    <mergeCell ref="AI78:AI79"/>
    <mergeCell ref="AI80:AI81"/>
    <mergeCell ref="AI82:AI83"/>
    <mergeCell ref="AI86:AI87"/>
    <mergeCell ref="AI88:AI89"/>
    <mergeCell ref="AG168:AG169"/>
    <mergeCell ref="AH168:AH169"/>
    <mergeCell ref="AI22:AI23"/>
    <mergeCell ref="AI24:AI25"/>
    <mergeCell ref="AI26:AI27"/>
    <mergeCell ref="AI28:AI29"/>
    <mergeCell ref="AI32:AI33"/>
    <mergeCell ref="AI34:AI35"/>
    <mergeCell ref="AI36:AI37"/>
    <mergeCell ref="AI38:AI39"/>
    <mergeCell ref="AI40:AI41"/>
    <mergeCell ref="AI44:AI45"/>
    <mergeCell ref="AI46:AI47"/>
    <mergeCell ref="AI48:AI49"/>
    <mergeCell ref="AI50:AI51"/>
    <mergeCell ref="AI52:AI53"/>
    <mergeCell ref="AI54:AI55"/>
    <mergeCell ref="AI56:AI57"/>
    <mergeCell ref="AI58:AI59"/>
    <mergeCell ref="AI60:AI61"/>
    <mergeCell ref="AI62:AI63"/>
    <mergeCell ref="AI64:AI65"/>
    <mergeCell ref="AI66:AI67"/>
    <mergeCell ref="AI68:AI69"/>
    <mergeCell ref="AG158:AG159"/>
    <mergeCell ref="AH158:AH159"/>
    <mergeCell ref="AG160:AG161"/>
    <mergeCell ref="AH160:AH161"/>
    <mergeCell ref="AG162:AG163"/>
    <mergeCell ref="AH162:AH163"/>
    <mergeCell ref="AG164:AG165"/>
    <mergeCell ref="AH164:AH165"/>
    <mergeCell ref="AG166:AG167"/>
    <mergeCell ref="AH166:AH167"/>
    <mergeCell ref="AG148:AG149"/>
    <mergeCell ref="AH148:AH149"/>
    <mergeCell ref="AG150:AG151"/>
    <mergeCell ref="AH150:AH151"/>
    <mergeCell ref="AG152:AG153"/>
    <mergeCell ref="AH152:AH153"/>
    <mergeCell ref="AG154:AG155"/>
    <mergeCell ref="AH154:AH155"/>
    <mergeCell ref="AG156:AG157"/>
    <mergeCell ref="AH156:AH157"/>
    <mergeCell ref="AG138:AG139"/>
    <mergeCell ref="AH138:AH139"/>
    <mergeCell ref="AG140:AG141"/>
    <mergeCell ref="AH140:AH141"/>
    <mergeCell ref="AG142:AG143"/>
    <mergeCell ref="AH142:AH143"/>
    <mergeCell ref="AG144:AG145"/>
    <mergeCell ref="AH144:AH145"/>
    <mergeCell ref="AG146:AG147"/>
    <mergeCell ref="AH146:AH147"/>
    <mergeCell ref="AG128:AG129"/>
    <mergeCell ref="AH128:AH129"/>
    <mergeCell ref="AG130:AG131"/>
    <mergeCell ref="AH130:AH131"/>
    <mergeCell ref="AG132:AG133"/>
    <mergeCell ref="AH132:AH133"/>
    <mergeCell ref="AG134:AG135"/>
    <mergeCell ref="AH134:AH135"/>
    <mergeCell ref="AG136:AG137"/>
    <mergeCell ref="AH136:AH137"/>
    <mergeCell ref="AG118:AG119"/>
    <mergeCell ref="AH118:AH119"/>
    <mergeCell ref="AG120:AG121"/>
    <mergeCell ref="AH120:AH121"/>
    <mergeCell ref="AG122:AG123"/>
    <mergeCell ref="AH122:AH123"/>
    <mergeCell ref="AG124:AG125"/>
    <mergeCell ref="AH124:AH125"/>
    <mergeCell ref="AG126:AG127"/>
    <mergeCell ref="AH126:AH127"/>
    <mergeCell ref="AG108:AG109"/>
    <mergeCell ref="AH108:AH109"/>
    <mergeCell ref="AG110:AG111"/>
    <mergeCell ref="AH110:AH111"/>
    <mergeCell ref="AG112:AG113"/>
    <mergeCell ref="AH112:AH113"/>
    <mergeCell ref="AG114:AG115"/>
    <mergeCell ref="AH114:AH115"/>
    <mergeCell ref="AG116:AG117"/>
    <mergeCell ref="AH116:AH117"/>
    <mergeCell ref="AG96:AG97"/>
    <mergeCell ref="AH96:AH97"/>
    <mergeCell ref="AG100:AG101"/>
    <mergeCell ref="AH100:AH101"/>
    <mergeCell ref="AG102:AG103"/>
    <mergeCell ref="AH102:AH103"/>
    <mergeCell ref="AG104:AG105"/>
    <mergeCell ref="AH104:AH105"/>
    <mergeCell ref="AG106:AG107"/>
    <mergeCell ref="AH106:AH107"/>
    <mergeCell ref="AH86:AH87"/>
    <mergeCell ref="AG88:AG89"/>
    <mergeCell ref="AH88:AH89"/>
    <mergeCell ref="AG90:AG91"/>
    <mergeCell ref="AH90:AH91"/>
    <mergeCell ref="AG92:AG93"/>
    <mergeCell ref="AH92:AH93"/>
    <mergeCell ref="AG94:AG95"/>
    <mergeCell ref="AH94:AH95"/>
    <mergeCell ref="AG74:AG75"/>
    <mergeCell ref="AH74:AH75"/>
    <mergeCell ref="AG76:AG77"/>
    <mergeCell ref="AH76:AH77"/>
    <mergeCell ref="AG78:AG79"/>
    <mergeCell ref="AH78:AH79"/>
    <mergeCell ref="AG80:AG81"/>
    <mergeCell ref="AH80:AH81"/>
    <mergeCell ref="AG82:AG83"/>
    <mergeCell ref="AH82:AH83"/>
    <mergeCell ref="AG46:AG47"/>
    <mergeCell ref="AH46:AH47"/>
    <mergeCell ref="AG48:AG49"/>
    <mergeCell ref="AF152:AF153"/>
    <mergeCell ref="AF154:AF155"/>
    <mergeCell ref="AF156:AF157"/>
    <mergeCell ref="AF158:AF159"/>
    <mergeCell ref="AF160:AF161"/>
    <mergeCell ref="AF162:AF163"/>
    <mergeCell ref="AF164:AF165"/>
    <mergeCell ref="AF166:AF167"/>
    <mergeCell ref="AG64:AG65"/>
    <mergeCell ref="AH64:AH65"/>
    <mergeCell ref="AG66:AG67"/>
    <mergeCell ref="AH66:AH67"/>
    <mergeCell ref="AG68:AG69"/>
    <mergeCell ref="AH68:AH69"/>
    <mergeCell ref="AG70:AG71"/>
    <mergeCell ref="AH70:AH71"/>
    <mergeCell ref="AG72:AG73"/>
    <mergeCell ref="AH72:AH73"/>
    <mergeCell ref="AG54:AG55"/>
    <mergeCell ref="AH54:AH55"/>
    <mergeCell ref="AG56:AG57"/>
    <mergeCell ref="AH56:AH57"/>
    <mergeCell ref="AG58:AG59"/>
    <mergeCell ref="AH58:AH59"/>
    <mergeCell ref="AG60:AG61"/>
    <mergeCell ref="AH60:AH61"/>
    <mergeCell ref="AG62:AG63"/>
    <mergeCell ref="AH62:AH63"/>
    <mergeCell ref="AG86:AG87"/>
    <mergeCell ref="AF148:AF149"/>
    <mergeCell ref="AF150:AF151"/>
    <mergeCell ref="AF116:AF117"/>
    <mergeCell ref="AF118:AF119"/>
    <mergeCell ref="AF120:AF121"/>
    <mergeCell ref="AF122:AF123"/>
    <mergeCell ref="AF124:AF125"/>
    <mergeCell ref="AF126:AF127"/>
    <mergeCell ref="AF128:AF129"/>
    <mergeCell ref="AF130:AF131"/>
    <mergeCell ref="AF132:AF133"/>
    <mergeCell ref="AF168:AF169"/>
    <mergeCell ref="AG22:AG23"/>
    <mergeCell ref="AG24:AG25"/>
    <mergeCell ref="AH22:AH23"/>
    <mergeCell ref="AH24:AH25"/>
    <mergeCell ref="AG26:AG27"/>
    <mergeCell ref="AH26:AH27"/>
    <mergeCell ref="AG28:AG29"/>
    <mergeCell ref="AH28:AH29"/>
    <mergeCell ref="AG32:AG33"/>
    <mergeCell ref="AH32:AH33"/>
    <mergeCell ref="AG34:AG35"/>
    <mergeCell ref="AH34:AH35"/>
    <mergeCell ref="AG36:AG37"/>
    <mergeCell ref="AH36:AH37"/>
    <mergeCell ref="AG38:AG39"/>
    <mergeCell ref="AH38:AH39"/>
    <mergeCell ref="AG40:AG41"/>
    <mergeCell ref="AH40:AH41"/>
    <mergeCell ref="AG44:AG45"/>
    <mergeCell ref="AH44:AH45"/>
    <mergeCell ref="AF114:AF115"/>
    <mergeCell ref="AF80:AF81"/>
    <mergeCell ref="AF82:AF83"/>
    <mergeCell ref="AF84:AF85"/>
    <mergeCell ref="AF86:AF87"/>
    <mergeCell ref="AF88:AF89"/>
    <mergeCell ref="AF90:AF91"/>
    <mergeCell ref="AF92:AF93"/>
    <mergeCell ref="AF94:AF95"/>
    <mergeCell ref="AF96:AF97"/>
    <mergeCell ref="AF134:AF135"/>
    <mergeCell ref="AF136:AF137"/>
    <mergeCell ref="AF138:AF139"/>
    <mergeCell ref="AF140:AF141"/>
    <mergeCell ref="AF142:AF143"/>
    <mergeCell ref="AF144:AF145"/>
    <mergeCell ref="AF146:AF147"/>
    <mergeCell ref="AF44:AF45"/>
    <mergeCell ref="AF46:AF47"/>
    <mergeCell ref="AF48:AF49"/>
    <mergeCell ref="AF50:AF51"/>
    <mergeCell ref="AF52:AF53"/>
    <mergeCell ref="AF54:AF55"/>
    <mergeCell ref="AF56:AF57"/>
    <mergeCell ref="AF58:AF59"/>
    <mergeCell ref="AF60:AF61"/>
    <mergeCell ref="AF98:AF99"/>
    <mergeCell ref="AF100:AF101"/>
    <mergeCell ref="AF102:AF103"/>
    <mergeCell ref="AF104:AF105"/>
    <mergeCell ref="AF106:AF107"/>
    <mergeCell ref="AF108:AF109"/>
    <mergeCell ref="AF110:AF111"/>
    <mergeCell ref="AF112:AF113"/>
    <mergeCell ref="D148:E149"/>
    <mergeCell ref="D150:E151"/>
    <mergeCell ref="D152:E153"/>
    <mergeCell ref="D154:E155"/>
    <mergeCell ref="D156:E157"/>
    <mergeCell ref="D158:E159"/>
    <mergeCell ref="B160:B169"/>
    <mergeCell ref="C160:C169"/>
    <mergeCell ref="D160:E161"/>
    <mergeCell ref="D162:E163"/>
    <mergeCell ref="D164:E165"/>
    <mergeCell ref="D166:E167"/>
    <mergeCell ref="D168:E169"/>
    <mergeCell ref="D130:E131"/>
    <mergeCell ref="D132:E133"/>
    <mergeCell ref="D134:E135"/>
    <mergeCell ref="D136:E137"/>
    <mergeCell ref="D138:E139"/>
    <mergeCell ref="D140:E141"/>
    <mergeCell ref="D142:E143"/>
    <mergeCell ref="D144:E145"/>
    <mergeCell ref="D146:E147"/>
    <mergeCell ref="B150:B159"/>
    <mergeCell ref="C150:C159"/>
    <mergeCell ref="B140:B149"/>
    <mergeCell ref="C140:C149"/>
    <mergeCell ref="B130:B139"/>
    <mergeCell ref="C130:C139"/>
    <mergeCell ref="B110:B119"/>
    <mergeCell ref="C110:C119"/>
    <mergeCell ref="D110:E111"/>
    <mergeCell ref="D112:E113"/>
    <mergeCell ref="D114:E115"/>
    <mergeCell ref="D116:E117"/>
    <mergeCell ref="D118:E119"/>
    <mergeCell ref="D120:E121"/>
    <mergeCell ref="D122:E123"/>
    <mergeCell ref="D80:E81"/>
    <mergeCell ref="D82:E83"/>
    <mergeCell ref="D86:E87"/>
    <mergeCell ref="D88:E89"/>
    <mergeCell ref="D90:E91"/>
    <mergeCell ref="D92:E93"/>
    <mergeCell ref="D94:E95"/>
    <mergeCell ref="D96:E97"/>
    <mergeCell ref="B100:B109"/>
    <mergeCell ref="C100:C109"/>
    <mergeCell ref="D100:E101"/>
    <mergeCell ref="D102:E103"/>
    <mergeCell ref="D104:E105"/>
    <mergeCell ref="D106:E107"/>
    <mergeCell ref="D108:E109"/>
    <mergeCell ref="B90:B99"/>
    <mergeCell ref="C90:C99"/>
    <mergeCell ref="D98:E99"/>
    <mergeCell ref="B120:B129"/>
    <mergeCell ref="C120:C129"/>
    <mergeCell ref="D124:E125"/>
    <mergeCell ref="D126:E127"/>
    <mergeCell ref="D128:E129"/>
    <mergeCell ref="D62:E63"/>
    <mergeCell ref="D64:E65"/>
    <mergeCell ref="D66:E67"/>
    <mergeCell ref="D68:E69"/>
    <mergeCell ref="D70:E71"/>
    <mergeCell ref="D72:E73"/>
    <mergeCell ref="D74:E75"/>
    <mergeCell ref="D76:E77"/>
    <mergeCell ref="D78:E79"/>
    <mergeCell ref="D48:E49"/>
    <mergeCell ref="D50:E51"/>
    <mergeCell ref="D44:E45"/>
    <mergeCell ref="D46:E47"/>
    <mergeCell ref="D52:E53"/>
    <mergeCell ref="D54:E55"/>
    <mergeCell ref="D56:E57"/>
    <mergeCell ref="D58:E59"/>
    <mergeCell ref="D60:E61"/>
    <mergeCell ref="B32:B41"/>
    <mergeCell ref="C32:C41"/>
    <mergeCell ref="D32:E33"/>
    <mergeCell ref="D34:E35"/>
    <mergeCell ref="D36:E37"/>
    <mergeCell ref="D38:E39"/>
    <mergeCell ref="D40:E41"/>
    <mergeCell ref="D22:E23"/>
    <mergeCell ref="D24:E25"/>
    <mergeCell ref="D26:E27"/>
    <mergeCell ref="D28:E29"/>
    <mergeCell ref="D30:E31"/>
    <mergeCell ref="B72:B89"/>
    <mergeCell ref="AH30:AH31"/>
    <mergeCell ref="AP30:AP31"/>
    <mergeCell ref="AI42:AI43"/>
    <mergeCell ref="Y10:Z10"/>
    <mergeCell ref="AA10:AA11"/>
    <mergeCell ref="AB10:AB11"/>
    <mergeCell ref="AG30:AG31"/>
    <mergeCell ref="AG42:AG43"/>
    <mergeCell ref="C22:C31"/>
    <mergeCell ref="B62:B71"/>
    <mergeCell ref="C62:C71"/>
    <mergeCell ref="D84:E85"/>
    <mergeCell ref="B52:B61"/>
    <mergeCell ref="C52:C61"/>
    <mergeCell ref="C72:C89"/>
    <mergeCell ref="AF22:AF23"/>
    <mergeCell ref="AF24:AF25"/>
    <mergeCell ref="AF26:AF27"/>
    <mergeCell ref="AF28:AF29"/>
    <mergeCell ref="AG12:AG13"/>
    <mergeCell ref="AH12:AH13"/>
    <mergeCell ref="AI12:AI13"/>
    <mergeCell ref="AL12:AL13"/>
    <mergeCell ref="AM12:AM13"/>
    <mergeCell ref="AP12:AP13"/>
    <mergeCell ref="AM18:AM19"/>
    <mergeCell ref="AP18:AP19"/>
    <mergeCell ref="AK14:AK15"/>
    <mergeCell ref="AJ16:AJ17"/>
    <mergeCell ref="AK16:AK17"/>
    <mergeCell ref="AJ18:AJ19"/>
    <mergeCell ref="AK18:AK19"/>
    <mergeCell ref="M10:N10"/>
    <mergeCell ref="O10:P10"/>
    <mergeCell ref="W10:X10"/>
    <mergeCell ref="Q10:R10"/>
    <mergeCell ref="S10:T10"/>
    <mergeCell ref="U10:V10"/>
    <mergeCell ref="AF30:AF31"/>
    <mergeCell ref="AF32:AF33"/>
    <mergeCell ref="AF34:AF35"/>
    <mergeCell ref="AF36:AF37"/>
    <mergeCell ref="AF38:AF39"/>
    <mergeCell ref="AF40:AF41"/>
    <mergeCell ref="AF42:AF43"/>
    <mergeCell ref="AL30:AL31"/>
    <mergeCell ref="AM30:AM31"/>
    <mergeCell ref="AG98:AG99"/>
    <mergeCell ref="AH98:AH99"/>
    <mergeCell ref="AI84:AI85"/>
    <mergeCell ref="AL84:AL85"/>
    <mergeCell ref="AG84:AG85"/>
    <mergeCell ref="AH84:AH85"/>
    <mergeCell ref="AH48:AH49"/>
    <mergeCell ref="AG50:AG51"/>
    <mergeCell ref="AH50:AH51"/>
    <mergeCell ref="AG52:AG53"/>
    <mergeCell ref="AH52:AH53"/>
    <mergeCell ref="AI98:AI99"/>
    <mergeCell ref="AL98:AL99"/>
    <mergeCell ref="AM98:AM99"/>
    <mergeCell ref="AF62:AF63"/>
    <mergeCell ref="AF64:AF65"/>
    <mergeCell ref="AF66:AF67"/>
    <mergeCell ref="AF68:AF69"/>
    <mergeCell ref="AF70:AF71"/>
    <mergeCell ref="AF72:AF73"/>
    <mergeCell ref="AF74:AF75"/>
    <mergeCell ref="AF76:AF77"/>
    <mergeCell ref="AF78:AF79"/>
    <mergeCell ref="G10:G11"/>
    <mergeCell ref="AD9:AE10"/>
    <mergeCell ref="AG9:AH10"/>
    <mergeCell ref="AS4:AS5"/>
    <mergeCell ref="D5:E5"/>
    <mergeCell ref="F5:AP5"/>
    <mergeCell ref="B6:AS6"/>
    <mergeCell ref="B7:AS7"/>
    <mergeCell ref="B2:C5"/>
    <mergeCell ref="D2:E2"/>
    <mergeCell ref="F2:AP2"/>
    <mergeCell ref="AQ2:AR2"/>
    <mergeCell ref="D3:E3"/>
    <mergeCell ref="F3:AP3"/>
    <mergeCell ref="AQ3:AR3"/>
    <mergeCell ref="D4:E4"/>
    <mergeCell ref="F4:AP4"/>
    <mergeCell ref="AQ4:AR5"/>
    <mergeCell ref="J10:J11"/>
    <mergeCell ref="K10:K11"/>
    <mergeCell ref="M9:AB9"/>
    <mergeCell ref="AL9:AL11"/>
    <mergeCell ref="AM9:AM11"/>
    <mergeCell ref="AC10:AC11"/>
    <mergeCell ref="B8:AC8"/>
    <mergeCell ref="AD8:AS8"/>
    <mergeCell ref="D42:E43"/>
    <mergeCell ref="B9:B11"/>
    <mergeCell ref="C9:C11"/>
    <mergeCell ref="D9:E11"/>
    <mergeCell ref="F10:F11"/>
    <mergeCell ref="AL42:AL43"/>
    <mergeCell ref="AM42:AM43"/>
    <mergeCell ref="AQ42:AR43"/>
    <mergeCell ref="AP42:AP43"/>
    <mergeCell ref="H10:H11"/>
    <mergeCell ref="I10:I11"/>
    <mergeCell ref="AI9:AI11"/>
    <mergeCell ref="AP9:AP11"/>
    <mergeCell ref="AQ9:AR11"/>
    <mergeCell ref="AH42:AH43"/>
    <mergeCell ref="B42:B51"/>
    <mergeCell ref="C42:C51"/>
    <mergeCell ref="F9:L9"/>
    <mergeCell ref="AQ30:AR31"/>
    <mergeCell ref="L10:L11"/>
    <mergeCell ref="B12:B21"/>
    <mergeCell ref="C12:C21"/>
    <mergeCell ref="D12:E13"/>
    <mergeCell ref="D14:E15"/>
    <mergeCell ref="D16:E17"/>
    <mergeCell ref="D18:E19"/>
    <mergeCell ref="D20:E21"/>
    <mergeCell ref="AG16:AG17"/>
    <mergeCell ref="AH16:AH17"/>
    <mergeCell ref="AG18:AG19"/>
    <mergeCell ref="AH18:AH19"/>
    <mergeCell ref="AG20:AG21"/>
    <mergeCell ref="AQ98:AR99"/>
    <mergeCell ref="AS98:AS99"/>
    <mergeCell ref="B22:B31"/>
    <mergeCell ref="AS42:AS43"/>
    <mergeCell ref="AS30:AS31"/>
    <mergeCell ref="AI30:AI31"/>
    <mergeCell ref="AS16:AS17"/>
    <mergeCell ref="AI18:AI19"/>
    <mergeCell ref="AL18:AL19"/>
    <mergeCell ref="AF9:AF11"/>
    <mergeCell ref="AF12:AF13"/>
    <mergeCell ref="AF14:AF15"/>
    <mergeCell ref="AF16:AF17"/>
    <mergeCell ref="AF18:AF19"/>
    <mergeCell ref="AF20:AF21"/>
    <mergeCell ref="AS9:AS11"/>
    <mergeCell ref="AJ20:AJ21"/>
    <mergeCell ref="AK20:AK21"/>
    <mergeCell ref="AN9:AN11"/>
    <mergeCell ref="AO9:AO11"/>
    <mergeCell ref="AN12:AN13"/>
    <mergeCell ref="AO12:AO13"/>
    <mergeCell ref="AN14:AN15"/>
    <mergeCell ref="AO14:AO15"/>
    <mergeCell ref="AN16:AN17"/>
    <mergeCell ref="AO16:AO17"/>
    <mergeCell ref="AN18:AN19"/>
    <mergeCell ref="AO18:AO19"/>
    <mergeCell ref="AN20:AN21"/>
    <mergeCell ref="AO20:AO21"/>
    <mergeCell ref="AG14:AG15"/>
    <mergeCell ref="AH14:AH15"/>
    <mergeCell ref="AH20:AH21"/>
    <mergeCell ref="AI14:AI15"/>
    <mergeCell ref="AI16:AI17"/>
    <mergeCell ref="AQ18:AR19"/>
    <mergeCell ref="AS18:AS19"/>
    <mergeCell ref="AI20:AI21"/>
    <mergeCell ref="AL20:AL21"/>
    <mergeCell ref="AM20:AM21"/>
    <mergeCell ref="AP20:AP21"/>
    <mergeCell ref="AQ20:AR21"/>
    <mergeCell ref="AS20:AS21"/>
    <mergeCell ref="AJ9:AJ11"/>
    <mergeCell ref="AK9:AK11"/>
    <mergeCell ref="AJ12:AJ13"/>
    <mergeCell ref="AK12:AK13"/>
    <mergeCell ref="AJ14:AJ15"/>
    <mergeCell ref="AQ12:AR13"/>
    <mergeCell ref="AS12:AS13"/>
    <mergeCell ref="AL14:AL15"/>
    <mergeCell ref="AM14:AM15"/>
    <mergeCell ref="AP14:AP15"/>
    <mergeCell ref="AQ14:AR15"/>
    <mergeCell ref="AS14:AS15"/>
    <mergeCell ref="AL16:AL17"/>
    <mergeCell ref="AM16:AM17"/>
    <mergeCell ref="AP16:AP17"/>
    <mergeCell ref="AQ16:AR17"/>
  </mergeCells>
  <conditionalFormatting sqref="AQ12:AR12 AQ14:AR14 AQ16:AR16 AQ18:AR18 AQ20:AR20 AQ22:AR22 AQ24:AR24 AQ26:AR26 AQ28:AR28 AQ30:AR30 AQ32:AR32 AQ34:AR34 AQ36:AR36 AQ38:AR38 AQ40:AR40 AQ42:AR42 AQ44:AR44 AQ46:AR46 AQ48:AR48 AQ50:AR50 AQ52:AR52 AQ54:AR54 AQ56:AR56 AQ58:AR58 AQ60:AR60 AQ62:AR62 AQ64:AR64 AQ66:AR66 AQ68:AR68 AQ70:AR70 AQ72:AR72 AQ74:AR74 AQ76:AR76 AQ78:AR78 AQ80:AR80 AQ82:AR82 AQ84:AR84 AQ86:AR86 AQ88:AR88 AQ90:AR90 AQ92:AR92 AQ94:AR94 AQ96:AR96 AQ98:AR98 AQ100:AR100 AQ102:AR102 AQ104:AR104 AQ106:AR106 AQ108:AR108 AQ110:AR110 AQ112:AR112 AQ114:AR114 AQ116:AR116 AQ118:AR118 AQ120:AR120 AQ122:AR122 AQ124:AR124 AQ126:AR126 AQ128:AR128 AQ130:AR130 AQ132:AR132 AQ134:AR134 AQ136:AR136 AQ138:AR138 AQ140:AR140 AQ142:AR142 AQ144:AR144 AQ146:AR146 AQ148:AR148 AQ150:AR150 AQ152:AR152 AQ154:AR154 AQ156:AR156 AQ158:AR158 AQ160:AR160 AQ162:AR162 AQ164:AR164 AQ166:AR166 AQ168:AR168">
    <cfRule type="containsText" dxfId="17" priority="7" operator="containsText" text="Alto">
      <formula>NOT(ISERROR(SEARCH("Alto",AQ12)))</formula>
    </cfRule>
    <cfRule type="containsText" dxfId="16" priority="8" stopIfTrue="1" operator="containsText" text="Moderado">
      <formula>NOT(ISERROR(SEARCH("Moderado",AQ12)))</formula>
    </cfRule>
    <cfRule type="containsText" dxfId="15" priority="9" operator="containsText" text="Extremo">
      <formula>NOT(ISERROR(SEARCH("Extremo",AQ12)))</formula>
    </cfRule>
  </conditionalFormatting>
  <conditionalFormatting sqref="AQ170:AR170 AQ172:AR172 AQ174:AR174 AQ176:AR176 AQ178:AR178">
    <cfRule type="containsText" dxfId="14" priority="1" operator="containsText" text="Alto">
      <formula>NOT(ISERROR(SEARCH("Alto",AQ170)))</formula>
    </cfRule>
    <cfRule type="containsText" dxfId="13" priority="2" stopIfTrue="1" operator="containsText" text="Moderado">
      <formula>NOT(ISERROR(SEARCH("Moderado",AQ170)))</formula>
    </cfRule>
    <cfRule type="containsText" dxfId="12" priority="3" operator="containsText" text="Extremo">
      <formula>NOT(ISERROR(SEARCH("Extremo",AQ170)))</formula>
    </cfRule>
  </conditionalFormatting>
  <dataValidations count="1">
    <dataValidation showInputMessage="1" showErrorMessage="1" sqref="AJ18:AK18 AJ12:AK12 AJ14:AK14 AJ22:AK22 AJ24:AK24 AJ26:AK26 AJ28:AK28 AJ30:AK30 AJ32:AK32 AJ34:AK34 AJ36:AK36 AJ38:AK38 AJ40:AK40 AJ42:AK42 AJ44:AK44 AJ46:AK46 AJ48:AK48 AJ50:AK50 AJ52:AK52 AJ54:AK54 AJ56:AK56 AJ58:AK58 AJ60:AK60 AJ62:AK62 AJ64:AK64 AJ66:AK66 AJ68:AK68 AJ70:AK70 AJ72:AK72 AJ74:AK74 AJ76:AK76 AJ78:AK78 AJ80:AK80 AJ82:AK82 AJ84:AK84 AJ86:AK86 AJ88:AK88 AJ90:AK90 AJ92:AK92 AJ94:AK94 AJ96:AK96 AJ98:AK98 AJ100:AK100 AJ102:AK102 AJ104:AK104 AJ106:AK106 AJ108:AK108 AJ110:AK110 AJ112:AK112 AJ114:AK114 AJ116:AK116 AJ118:AK118 AJ120:AK120 AJ122:AK122 AJ124:AK124 AJ126:AK126 AJ128:AK128 AJ130:AK130 AJ132:AK132 AJ134:AK134 AJ136:AK136 AJ138:AK138 AJ140:AK140 AJ142:AK142 AJ144:AK144 AJ146:AK146 AJ148:AK148 AJ150:AK150 AJ152:AK152 AJ154:AK154 AJ156:AK156 AJ158:AK158 AJ160:AK160 AJ162:AK162 AJ164:AK164 AJ166:AK166 AJ168:AK168 AJ16:AK16 AJ20:AK20 AJ170:AK170 AJ172:AK172 AJ174:AK174 AJ176:AK176 AJ178:AK178"/>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14:formula1>
            <xm:f>'0 - CALOR'!$K$72:$K$73</xm:f>
          </x14:formula1>
          <xm:sqref>M12:M179</xm:sqref>
        </x14:dataValidation>
        <x14:dataValidation type="list" allowBlank="1" showInputMessage="1" showErrorMessage="1">
          <x14:formula1>
            <xm:f>'0 - CALOR'!$K$74:$K$75</xm:f>
          </x14:formula1>
          <xm:sqref>O12:O179</xm:sqref>
        </x14:dataValidation>
        <x14:dataValidation type="list" allowBlank="1" showInputMessage="1" showErrorMessage="1">
          <x14:formula1>
            <xm:f>'0 - CALOR'!$K$76:$K$77</xm:f>
          </x14:formula1>
          <xm:sqref>Q12:Q179</xm:sqref>
        </x14:dataValidation>
        <x14:dataValidation type="list" allowBlank="1" showInputMessage="1" showErrorMessage="1">
          <x14:formula1>
            <xm:f>'0 - CALOR'!$K$78:$K$80</xm:f>
          </x14:formula1>
          <xm:sqref>S12:S179</xm:sqref>
        </x14:dataValidation>
        <x14:dataValidation type="list" allowBlank="1" showInputMessage="1" showErrorMessage="1">
          <x14:formula1>
            <xm:f>'0 - CALOR'!$K$81:$K$82</xm:f>
          </x14:formula1>
          <xm:sqref>U12:U179</xm:sqref>
        </x14:dataValidation>
        <x14:dataValidation type="list" allowBlank="1" showInputMessage="1" showErrorMessage="1">
          <x14:formula1>
            <xm:f>'0 - CALOR'!$K$83:$K$84</xm:f>
          </x14:formula1>
          <xm:sqref>W12:W179</xm:sqref>
        </x14:dataValidation>
        <x14:dataValidation type="list" allowBlank="1" showInputMessage="1" showErrorMessage="1">
          <x14:formula1>
            <xm:f>'0 - CALOR'!$K$85:$K$87</xm:f>
          </x14:formula1>
          <xm:sqref>Y12:Y179</xm:sqref>
        </x14:dataValidation>
        <x14:dataValidation type="list" allowBlank="1" showInputMessage="1" showErrorMessage="1">
          <x14:formula1>
            <xm:f>'0 - CALOR'!$C$72:$C$74</xm:f>
          </x14:formula1>
          <xm:sqref>AC12:AC179</xm:sqref>
        </x14:dataValidation>
        <x14:dataValidation type="list" allowBlank="1" showInputMessage="1" showErrorMessage="1">
          <x14:formula1>
            <xm:f>'0 - CALOR'!$N$110:$N$111</xm:f>
          </x14:formula1>
          <xm:sqref>AI12 AI14 AI16 AI18 AI20 AI22 AI24 AI26 AI28 AI30 AI32 AI34 AI36 AI38 AI40 AI42 AI44 AI46 AI48 AI50 AI52 AI54 AI56 AI58 AI60 AI62 AI64 AI66 AI68 AI70 AI72 AI74 AI76 AI78 AI80 AI82 AI84 AI86 AI88 AI90 AI92 AI94 AI96 AI98 AI100 AI102 AI104 AI106 AI108 AI110 AI112 AI114 AI116 AI118 AI120 AI122 AI124 AI126 AI128 AI130 AI132 AI134 AI136 AI138 AI140 AI142 AI144 AI146 AI148 AI150 AI152 AI154 AI156 AI158 AI160 AI162 AI164 AI166 AI168 AI170 AI172 AI174 AI176 AI178</xm:sqref>
        </x14:dataValidation>
        <x14:dataValidation type="list" allowBlank="1" showInputMessage="1" showErrorMessage="1">
          <x14:formula1>
            <xm:f>'0 - CALOR'!$N$113:$N$115</xm:f>
          </x14:formula1>
          <xm:sqref>AM14 AM16 AM18 AM20 AM22 AM24 AM26 AM28 AM30 AM32 AM34 AM36 AM38 AM40 AM42 AM44 AM46 AM48 AM50 AM52 AM54 AM56 AM58 AM60 AM62 AM64 AM66 AM68 AM70 AM72 AM74 AM76 AM78 AM80 AM82 AM84 AM86 AM88 AM90 AM92 AM94 AM96 AM98 AM100 AM102 AM104 AM106 AM108 AM110 AM112 AM114 AM116 AM118 AM120 AM122 AM124 AM126 AM128 AM130 AM132 AM134 AM136 AM138 AM140 AM142 AM144 AM146 AM148 AM150 AM152 AM154 AM156 AM158 AM160 AM162 AM164 AM166 AM168 AM12 AM170 AM172 AM174 AM176 AM178</xm:sqref>
        </x14:dataValidation>
        <x14:dataValidation type="list" allowBlank="1" showInputMessage="1" showErrorMessage="1">
          <x14:formula1>
            <xm:f>'0 - CALOR'!$I$101:$I$103</xm:f>
          </x14:formula1>
          <xm:sqref>AF12:AF179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90"/>
  <sheetViews>
    <sheetView tabSelected="1" topLeftCell="B2" zoomScale="60" zoomScaleNormal="60" zoomScalePageLayoutView="70" workbookViewId="0">
      <pane xSplit="3" ySplit="7" topLeftCell="E9" activePane="bottomRight" state="frozen"/>
      <selection activeCell="B2" sqref="B2"/>
      <selection pane="topRight" activeCell="E2" sqref="E2"/>
      <selection pane="bottomLeft" activeCell="B9" sqref="B9"/>
      <selection pane="bottomRight" activeCell="B6" sqref="B6:AP6"/>
    </sheetView>
  </sheetViews>
  <sheetFormatPr baseColWidth="10" defaultColWidth="9.140625" defaultRowHeight="12.75" x14ac:dyDescent="0.25"/>
  <cols>
    <col min="1" max="1" width="1.85546875" style="124" customWidth="1"/>
    <col min="2" max="2" width="21.28515625" style="124" customWidth="1"/>
    <col min="3" max="3" width="14" style="173" customWidth="1"/>
    <col min="4" max="4" width="54.42578125" style="124" customWidth="1"/>
    <col min="5" max="5" width="15.140625" style="124" customWidth="1"/>
    <col min="6" max="6" width="59" style="124" customWidth="1"/>
    <col min="7" max="7" width="48.140625" style="124" customWidth="1"/>
    <col min="8" max="8" width="4.140625" style="124" customWidth="1"/>
    <col min="9" max="9" width="5.140625" style="124" customWidth="1"/>
    <col min="10" max="11" width="6.140625" style="124" customWidth="1"/>
    <col min="12" max="12" width="19" style="170" customWidth="1"/>
    <col min="13" max="13" width="99.28515625" style="124" customWidth="1"/>
    <col min="14" max="14" width="41.85546875" style="124" customWidth="1"/>
    <col min="15" max="15" width="52.28515625" style="124" customWidth="1"/>
    <col min="16" max="16" width="19.140625" style="124" customWidth="1"/>
    <col min="17" max="17" width="50" style="124" customWidth="1"/>
    <col min="18" max="18" width="13.28515625" style="124" customWidth="1"/>
    <col min="19" max="19" width="13.7109375" style="124" customWidth="1"/>
    <col min="20" max="20" width="12.42578125" style="124" customWidth="1"/>
    <col min="21" max="21" width="12.5703125" style="124" customWidth="1"/>
    <col min="22" max="22" width="3.85546875" style="124" customWidth="1"/>
    <col min="23" max="23" width="4.42578125" style="124" customWidth="1"/>
    <col min="24" max="24" width="4.85546875" style="124" customWidth="1"/>
    <col min="25" max="25" width="5.42578125" style="124" customWidth="1"/>
    <col min="26" max="26" width="18.42578125" style="170" customWidth="1"/>
    <col min="27" max="27" width="88.7109375" style="124" customWidth="1"/>
    <col min="28" max="28" width="35.85546875" style="124" customWidth="1"/>
    <col min="29" max="29" width="50.5703125" style="124" customWidth="1"/>
    <col min="30" max="30" width="9.140625" style="124"/>
    <col min="31" max="31" width="5.28515625" style="124" customWidth="1"/>
    <col min="32" max="33" width="5.85546875" style="124" customWidth="1"/>
    <col min="34" max="34" width="5.140625" style="124" customWidth="1"/>
    <col min="35" max="35" width="5" style="124" customWidth="1"/>
    <col min="36" max="36" width="5.7109375" style="124" customWidth="1"/>
    <col min="37" max="37" width="6" style="124" customWidth="1"/>
    <col min="38" max="38" width="5.28515625" style="124" customWidth="1"/>
    <col min="39" max="39" width="5.7109375" style="124" customWidth="1"/>
    <col min="40" max="40" width="5.28515625" style="124" customWidth="1"/>
    <col min="41" max="41" width="5.7109375" style="124" customWidth="1"/>
    <col min="42" max="42" width="6.28515625" style="124" customWidth="1"/>
    <col min="43" max="16384" width="9.140625" style="124"/>
  </cols>
  <sheetData>
    <row r="1" spans="2:42" ht="14.25" customHeight="1" thickBot="1" x14ac:dyDescent="0.3"/>
    <row r="2" spans="2:42" ht="39" customHeight="1" x14ac:dyDescent="0.25">
      <c r="B2" s="474"/>
      <c r="C2" s="508"/>
      <c r="D2" s="475"/>
      <c r="E2" s="297" t="s">
        <v>71</v>
      </c>
      <c r="F2" s="297"/>
      <c r="G2" s="342" t="s">
        <v>78</v>
      </c>
      <c r="H2" s="343"/>
      <c r="I2" s="343"/>
      <c r="J2" s="343"/>
      <c r="K2" s="343"/>
      <c r="L2" s="343"/>
      <c r="M2" s="343"/>
      <c r="N2" s="343"/>
      <c r="O2" s="343"/>
      <c r="P2" s="343"/>
      <c r="Q2" s="343"/>
      <c r="R2" s="343"/>
      <c r="S2" s="343"/>
      <c r="T2" s="343"/>
      <c r="U2" s="343"/>
      <c r="V2" s="343"/>
      <c r="W2" s="343"/>
      <c r="X2" s="343"/>
      <c r="Y2" s="343"/>
      <c r="Z2" s="343"/>
      <c r="AA2" s="343"/>
      <c r="AB2" s="344"/>
      <c r="AC2" s="409" t="s">
        <v>72</v>
      </c>
      <c r="AD2" s="661"/>
      <c r="AE2" s="661"/>
      <c r="AF2" s="661"/>
      <c r="AG2" s="650"/>
      <c r="AH2" s="650"/>
      <c r="AI2" s="650"/>
      <c r="AJ2" s="650"/>
      <c r="AK2" s="650"/>
      <c r="AL2" s="650"/>
      <c r="AM2" s="650"/>
      <c r="AN2" s="650"/>
      <c r="AO2" s="650"/>
      <c r="AP2" s="651"/>
    </row>
    <row r="3" spans="2:42" ht="34.5" customHeight="1" x14ac:dyDescent="0.25">
      <c r="B3" s="476"/>
      <c r="C3" s="509"/>
      <c r="D3" s="477"/>
      <c r="E3" s="298" t="s">
        <v>73</v>
      </c>
      <c r="F3" s="298"/>
      <c r="G3" s="345" t="s">
        <v>74</v>
      </c>
      <c r="H3" s="346"/>
      <c r="I3" s="346"/>
      <c r="J3" s="346"/>
      <c r="K3" s="346"/>
      <c r="L3" s="346"/>
      <c r="M3" s="346"/>
      <c r="N3" s="346"/>
      <c r="O3" s="346"/>
      <c r="P3" s="346"/>
      <c r="Q3" s="346"/>
      <c r="R3" s="346"/>
      <c r="S3" s="346"/>
      <c r="T3" s="346"/>
      <c r="U3" s="346"/>
      <c r="V3" s="346"/>
      <c r="W3" s="346"/>
      <c r="X3" s="346"/>
      <c r="Y3" s="346"/>
      <c r="Z3" s="346"/>
      <c r="AA3" s="346"/>
      <c r="AB3" s="347"/>
      <c r="AC3" s="411" t="s">
        <v>75</v>
      </c>
      <c r="AD3" s="662"/>
      <c r="AE3" s="662"/>
      <c r="AF3" s="662"/>
      <c r="AG3" s="652"/>
      <c r="AH3" s="652"/>
      <c r="AI3" s="652"/>
      <c r="AJ3" s="652"/>
      <c r="AK3" s="652"/>
      <c r="AL3" s="652"/>
      <c r="AM3" s="652"/>
      <c r="AN3" s="652"/>
      <c r="AO3" s="652"/>
      <c r="AP3" s="653"/>
    </row>
    <row r="4" spans="2:42" ht="34.5" customHeight="1" x14ac:dyDescent="0.25">
      <c r="B4" s="476"/>
      <c r="C4" s="509"/>
      <c r="D4" s="477"/>
      <c r="E4" s="298" t="s">
        <v>76</v>
      </c>
      <c r="F4" s="298"/>
      <c r="G4" s="345" t="s">
        <v>79</v>
      </c>
      <c r="H4" s="346"/>
      <c r="I4" s="346"/>
      <c r="J4" s="346"/>
      <c r="K4" s="346"/>
      <c r="L4" s="346"/>
      <c r="M4" s="346"/>
      <c r="N4" s="346"/>
      <c r="O4" s="346"/>
      <c r="P4" s="346"/>
      <c r="Q4" s="346"/>
      <c r="R4" s="346"/>
      <c r="S4" s="346"/>
      <c r="T4" s="346"/>
      <c r="U4" s="346"/>
      <c r="V4" s="346"/>
      <c r="W4" s="346"/>
      <c r="X4" s="346"/>
      <c r="Y4" s="346"/>
      <c r="Z4" s="346"/>
      <c r="AA4" s="346"/>
      <c r="AB4" s="347"/>
      <c r="AC4" s="314" t="s">
        <v>77</v>
      </c>
      <c r="AD4" s="413"/>
      <c r="AE4" s="413"/>
      <c r="AF4" s="413"/>
      <c r="AG4" s="654"/>
      <c r="AH4" s="654"/>
      <c r="AI4" s="654"/>
      <c r="AJ4" s="654"/>
      <c r="AK4" s="654"/>
      <c r="AL4" s="654"/>
      <c r="AM4" s="654"/>
      <c r="AN4" s="654"/>
      <c r="AO4" s="654"/>
      <c r="AP4" s="655"/>
    </row>
    <row r="5" spans="2:42" ht="39.75" customHeight="1" thickBot="1" x14ac:dyDescent="0.3">
      <c r="B5" s="476"/>
      <c r="C5" s="509"/>
      <c r="D5" s="477"/>
      <c r="E5" s="299" t="s">
        <v>80</v>
      </c>
      <c r="F5" s="299"/>
      <c r="G5" s="416" t="s">
        <v>81</v>
      </c>
      <c r="H5" s="417"/>
      <c r="I5" s="417"/>
      <c r="J5" s="417"/>
      <c r="K5" s="417"/>
      <c r="L5" s="417"/>
      <c r="M5" s="417"/>
      <c r="N5" s="417"/>
      <c r="O5" s="417"/>
      <c r="P5" s="417"/>
      <c r="Q5" s="417"/>
      <c r="R5" s="417"/>
      <c r="S5" s="417"/>
      <c r="T5" s="417"/>
      <c r="U5" s="417"/>
      <c r="V5" s="417"/>
      <c r="W5" s="417"/>
      <c r="X5" s="417"/>
      <c r="Y5" s="417"/>
      <c r="Z5" s="417"/>
      <c r="AA5" s="417"/>
      <c r="AB5" s="418"/>
      <c r="AC5" s="316"/>
      <c r="AD5" s="663"/>
      <c r="AE5" s="663"/>
      <c r="AF5" s="663"/>
      <c r="AG5" s="656"/>
      <c r="AH5" s="656"/>
      <c r="AI5" s="656"/>
      <c r="AJ5" s="656"/>
      <c r="AK5" s="656"/>
      <c r="AL5" s="656"/>
      <c r="AM5" s="656"/>
      <c r="AN5" s="656"/>
      <c r="AO5" s="656"/>
      <c r="AP5" s="657"/>
    </row>
    <row r="6" spans="2:42" ht="123" customHeight="1" thickBot="1" x14ac:dyDescent="0.3">
      <c r="B6" s="658" t="s">
        <v>1175</v>
      </c>
      <c r="C6" s="659"/>
      <c r="D6" s="659"/>
      <c r="E6" s="659"/>
      <c r="F6" s="659"/>
      <c r="G6" s="659"/>
      <c r="H6" s="659"/>
      <c r="I6" s="659"/>
      <c r="J6" s="659"/>
      <c r="K6" s="659"/>
      <c r="L6" s="659"/>
      <c r="M6" s="659"/>
      <c r="N6" s="659"/>
      <c r="O6" s="659"/>
      <c r="P6" s="659"/>
      <c r="Q6" s="659"/>
      <c r="R6" s="659"/>
      <c r="S6" s="659"/>
      <c r="T6" s="659"/>
      <c r="U6" s="659"/>
      <c r="V6" s="659"/>
      <c r="W6" s="659"/>
      <c r="X6" s="659"/>
      <c r="Y6" s="659"/>
      <c r="Z6" s="659"/>
      <c r="AA6" s="659"/>
      <c r="AB6" s="659"/>
      <c r="AC6" s="659"/>
      <c r="AD6" s="659"/>
      <c r="AE6" s="659"/>
      <c r="AF6" s="659"/>
      <c r="AG6" s="659"/>
      <c r="AH6" s="659"/>
      <c r="AI6" s="659"/>
      <c r="AJ6" s="659"/>
      <c r="AK6" s="659"/>
      <c r="AL6" s="659"/>
      <c r="AM6" s="659"/>
      <c r="AN6" s="659"/>
      <c r="AO6" s="659"/>
      <c r="AP6" s="660"/>
    </row>
    <row r="7" spans="2:42" ht="54" customHeight="1" x14ac:dyDescent="0.25">
      <c r="B7" s="648" t="s">
        <v>32</v>
      </c>
      <c r="C7" s="644"/>
      <c r="D7" s="644"/>
      <c r="E7" s="644"/>
      <c r="F7" s="644"/>
      <c r="G7" s="645"/>
      <c r="H7" s="639" t="s">
        <v>30</v>
      </c>
      <c r="I7" s="640"/>
      <c r="J7" s="640"/>
      <c r="K7" s="641"/>
      <c r="L7" s="648" t="s">
        <v>34</v>
      </c>
      <c r="M7" s="644"/>
      <c r="N7" s="644"/>
      <c r="O7" s="644"/>
      <c r="P7" s="644"/>
      <c r="Q7" s="645"/>
      <c r="R7" s="648" t="s">
        <v>38</v>
      </c>
      <c r="S7" s="644"/>
      <c r="T7" s="644"/>
      <c r="U7" s="645"/>
      <c r="V7" s="648" t="s">
        <v>57</v>
      </c>
      <c r="W7" s="644"/>
      <c r="X7" s="644"/>
      <c r="Y7" s="645"/>
      <c r="Z7" s="648" t="s">
        <v>1</v>
      </c>
      <c r="AA7" s="644"/>
      <c r="AB7" s="644"/>
      <c r="AC7" s="645"/>
      <c r="AD7" s="644" t="s">
        <v>44</v>
      </c>
      <c r="AE7" s="644"/>
      <c r="AF7" s="644"/>
      <c r="AG7" s="644"/>
      <c r="AH7" s="644"/>
      <c r="AI7" s="644"/>
      <c r="AJ7" s="644"/>
      <c r="AK7" s="644"/>
      <c r="AL7" s="644"/>
      <c r="AM7" s="644"/>
      <c r="AN7" s="644"/>
      <c r="AO7" s="644"/>
      <c r="AP7" s="645"/>
    </row>
    <row r="8" spans="2:42" ht="77.25" thickBot="1" x14ac:dyDescent="0.3">
      <c r="B8" s="125" t="s">
        <v>3</v>
      </c>
      <c r="C8" s="126" t="s">
        <v>2</v>
      </c>
      <c r="D8" s="126" t="s">
        <v>12</v>
      </c>
      <c r="E8" s="126" t="s">
        <v>13</v>
      </c>
      <c r="F8" s="126" t="s">
        <v>4</v>
      </c>
      <c r="G8" s="127" t="s">
        <v>5</v>
      </c>
      <c r="H8" s="128" t="s">
        <v>60</v>
      </c>
      <c r="I8" s="129" t="s">
        <v>6</v>
      </c>
      <c r="J8" s="129" t="s">
        <v>31</v>
      </c>
      <c r="K8" s="130" t="s">
        <v>0</v>
      </c>
      <c r="L8" s="131" t="s">
        <v>68</v>
      </c>
      <c r="M8" s="132" t="s">
        <v>35</v>
      </c>
      <c r="N8" s="132" t="s">
        <v>69</v>
      </c>
      <c r="O8" s="132" t="s">
        <v>36</v>
      </c>
      <c r="P8" s="132" t="s">
        <v>37</v>
      </c>
      <c r="Q8" s="133" t="s">
        <v>70</v>
      </c>
      <c r="R8" s="131" t="s">
        <v>39</v>
      </c>
      <c r="S8" s="132" t="s">
        <v>40</v>
      </c>
      <c r="T8" s="132" t="s">
        <v>59</v>
      </c>
      <c r="U8" s="133" t="s">
        <v>66</v>
      </c>
      <c r="V8" s="134" t="s">
        <v>60</v>
      </c>
      <c r="W8" s="135" t="s">
        <v>6</v>
      </c>
      <c r="X8" s="135" t="s">
        <v>41</v>
      </c>
      <c r="Y8" s="136" t="s">
        <v>0</v>
      </c>
      <c r="Z8" s="137" t="s">
        <v>62</v>
      </c>
      <c r="AA8" s="126" t="s">
        <v>42</v>
      </c>
      <c r="AB8" s="126" t="s">
        <v>63</v>
      </c>
      <c r="AC8" s="127" t="s">
        <v>43</v>
      </c>
      <c r="AD8" s="138" t="s">
        <v>7</v>
      </c>
      <c r="AE8" s="139" t="s">
        <v>45</v>
      </c>
      <c r="AF8" s="139" t="s">
        <v>46</v>
      </c>
      <c r="AG8" s="139" t="s">
        <v>47</v>
      </c>
      <c r="AH8" s="139" t="s">
        <v>48</v>
      </c>
      <c r="AI8" s="139" t="s">
        <v>49</v>
      </c>
      <c r="AJ8" s="139" t="s">
        <v>50</v>
      </c>
      <c r="AK8" s="139" t="s">
        <v>51</v>
      </c>
      <c r="AL8" s="139" t="s">
        <v>52</v>
      </c>
      <c r="AM8" s="139" t="s">
        <v>53</v>
      </c>
      <c r="AN8" s="139" t="s">
        <v>55</v>
      </c>
      <c r="AO8" s="139" t="s">
        <v>56</v>
      </c>
      <c r="AP8" s="140" t="s">
        <v>54</v>
      </c>
    </row>
    <row r="9" spans="2:42" ht="40.5" customHeight="1" x14ac:dyDescent="0.25">
      <c r="B9" s="649" t="str">
        <f>'3-IDENTIFICACIÓN DEL RIESGO'!B12</f>
        <v>Direccionamiento Estratégico</v>
      </c>
      <c r="C9" s="634" t="s">
        <v>931</v>
      </c>
      <c r="D9" s="629" t="str">
        <f>'3-IDENTIFICACIÓN DEL RIESGO'!G12</f>
        <v>Posibilidad de beneficiar a grupos de interés contrarios a los objetivos de la Reforma Rural Integral y del Ordenamiento Social de la Propiedad Rural con la definición de lineamientos estratégicos</v>
      </c>
      <c r="E9" s="629" t="s">
        <v>371</v>
      </c>
      <c r="F9" s="629" t="str">
        <f>'3-IDENTIFICACIÓN DEL RIESGO'!H12</f>
        <v>Injerencia mediática de grupos de interés</v>
      </c>
      <c r="G9" s="629" t="str">
        <f>'3-IDENTIFICACIÓN DEL RIESGO'!L12</f>
        <v xml:space="preserve">Desatención de prioridades PND, Conpes, ODS y posconflicto </v>
      </c>
      <c r="H9" s="627" t="str">
        <f>'4-VALORACIÓN DEL RIESGO'!G11</f>
        <v>Posible</v>
      </c>
      <c r="I9" s="627" t="str">
        <f>'4-VALORACIÓN DEL RIESGO'!AC11</f>
        <v>Catastrófico</v>
      </c>
      <c r="J9" s="627" t="str">
        <f>'4-VALORACIÓN DEL RIESGO'!AE11</f>
        <v>Extremo</v>
      </c>
      <c r="K9" s="625" t="str">
        <f>'4-VALORACIÓN DEL RIESGO'!AF11</f>
        <v>Reducir</v>
      </c>
      <c r="L9" s="634" t="s">
        <v>932</v>
      </c>
      <c r="M9" s="629" t="str">
        <f>'5-CONTROLES'!L12</f>
        <v>El Consejo Directivo de la ANT aprueba el Plan de Acción Anual Institucional y el Plan Estratégico Cuatrienal de acuerdo a los objetivos de reforma rural integral y de Ordenamiento social de la propiedad rural.</v>
      </c>
      <c r="N9" s="629" t="str">
        <f>'5-CONTROLES'!K12</f>
        <v>Acta de sesión de Consejo Directivo ANT donde se aprueba el Plan de Acción Anual y Plan Estratégico cuatrienal</v>
      </c>
      <c r="O9" s="629" t="str">
        <f>'5-CONTROLES'!F12</f>
        <v>Consejo Directivo de la ANT</v>
      </c>
      <c r="P9" s="629" t="str">
        <f>'5-CONTROLES'!G12</f>
        <v>Anual</v>
      </c>
      <c r="Q9" s="664" t="s">
        <v>933</v>
      </c>
      <c r="R9" s="629" t="str">
        <f>'5-CONTROLES'!AB12</f>
        <v>Fuerte</v>
      </c>
      <c r="S9" s="629" t="str">
        <f>'5-CONTROLES'!AC12</f>
        <v>Fuerte</v>
      </c>
      <c r="T9" s="629" t="str">
        <f>'5-CONTROLES'!AD12</f>
        <v>Fuerte</v>
      </c>
      <c r="U9" s="629" t="str">
        <f>'5-CONTROLES'!AH12</f>
        <v>Fuerte</v>
      </c>
      <c r="V9" s="625" t="str">
        <f>'5-CONTROLES'!AL12</f>
        <v>Rara Vez</v>
      </c>
      <c r="W9" s="625" t="str">
        <f>'5-CONTROLES'!AP12</f>
        <v>Catastrófico</v>
      </c>
      <c r="X9" s="627" t="str">
        <f>'5-CONTROLES'!AQ12</f>
        <v>Extremo</v>
      </c>
      <c r="Y9" s="625" t="str">
        <f>'5-CONTROLES'!AS12</f>
        <v>Acción preventiva</v>
      </c>
      <c r="Z9" s="141" t="s">
        <v>934</v>
      </c>
      <c r="AA9" s="157" t="s">
        <v>1072</v>
      </c>
      <c r="AB9" s="157" t="s">
        <v>431</v>
      </c>
      <c r="AC9" s="157" t="s">
        <v>1073</v>
      </c>
      <c r="AD9" s="157">
        <f>+SUM(AE9:AP9)</f>
        <v>1</v>
      </c>
      <c r="AE9" s="157"/>
      <c r="AF9" s="157"/>
      <c r="AG9" s="157">
        <v>1</v>
      </c>
      <c r="AH9" s="157"/>
      <c r="AI9" s="157"/>
      <c r="AJ9" s="157"/>
      <c r="AK9" s="157"/>
      <c r="AL9" s="157"/>
      <c r="AM9" s="157"/>
      <c r="AN9" s="157"/>
      <c r="AO9" s="157"/>
      <c r="AP9" s="157"/>
    </row>
    <row r="10" spans="2:42" ht="49.5" customHeight="1" x14ac:dyDescent="0.25">
      <c r="B10" s="647"/>
      <c r="C10" s="635"/>
      <c r="D10" s="630"/>
      <c r="E10" s="630"/>
      <c r="F10" s="630"/>
      <c r="G10" s="630"/>
      <c r="H10" s="628"/>
      <c r="I10" s="628"/>
      <c r="J10" s="628"/>
      <c r="K10" s="626"/>
      <c r="L10" s="635"/>
      <c r="M10" s="630"/>
      <c r="N10" s="630"/>
      <c r="O10" s="630"/>
      <c r="P10" s="630"/>
      <c r="Q10" s="254"/>
      <c r="R10" s="630"/>
      <c r="S10" s="630"/>
      <c r="T10" s="630"/>
      <c r="U10" s="630"/>
      <c r="V10" s="626"/>
      <c r="W10" s="626"/>
      <c r="X10" s="628"/>
      <c r="Y10" s="626"/>
      <c r="Z10" s="141" t="s">
        <v>935</v>
      </c>
      <c r="AA10" s="157" t="s">
        <v>436</v>
      </c>
      <c r="AB10" s="157" t="s">
        <v>431</v>
      </c>
      <c r="AC10" s="157" t="s">
        <v>437</v>
      </c>
      <c r="AD10" s="157">
        <f>+SUM(AE10:AP10)</f>
        <v>1</v>
      </c>
      <c r="AE10" s="157"/>
      <c r="AF10" s="157"/>
      <c r="AG10" s="157">
        <v>1</v>
      </c>
      <c r="AH10" s="157"/>
      <c r="AI10" s="157"/>
      <c r="AJ10" s="157"/>
      <c r="AK10" s="157"/>
      <c r="AL10" s="157"/>
      <c r="AM10" s="157"/>
      <c r="AN10" s="157"/>
      <c r="AO10" s="157"/>
      <c r="AP10" s="157"/>
    </row>
    <row r="11" spans="2:42" ht="38.25" customHeight="1" x14ac:dyDescent="0.25">
      <c r="B11" s="646" t="str">
        <f>'3-IDENTIFICACIÓN DEL RIESGO'!B32</f>
        <v>Inteligencia de la información.</v>
      </c>
      <c r="C11" s="634" t="s">
        <v>937</v>
      </c>
      <c r="D11" s="629" t="str">
        <f>'3-IDENTIFICACIÓN DEL RIESGO'!G32</f>
        <v>Posibilidad de implementar la información generada por la entidad sin que este aprobada dentro del Sistema Integrado de Gestión en beneficio de grupos de interés, partidos políticos o particulares</v>
      </c>
      <c r="E11" s="629" t="s">
        <v>371</v>
      </c>
      <c r="F11" s="629" t="str">
        <f>'3-IDENTIFICACIÓN DEL RIESGO'!H32</f>
        <v>Injerencia en el desarrollo de las funciones</v>
      </c>
      <c r="G11" s="629" t="str">
        <f>'3-IDENTIFICACIÓN DEL RIESGO'!L32</f>
        <v>Favorecimiento indebido a grupos de interés</v>
      </c>
      <c r="H11" s="627" t="str">
        <f>'4-VALORACIÓN DEL RIESGO'!G21</f>
        <v>Posible</v>
      </c>
      <c r="I11" s="627" t="str">
        <f>'4-VALORACIÓN DEL RIESGO'!AC21</f>
        <v>Catastrófico</v>
      </c>
      <c r="J11" s="627" t="str">
        <f>'4-VALORACIÓN DEL RIESGO'!AE21</f>
        <v>Extremo</v>
      </c>
      <c r="K11" s="625" t="str">
        <f>'4-VALORACIÓN DEL RIESGO'!AF21</f>
        <v>Reducir</v>
      </c>
      <c r="L11" s="634" t="s">
        <v>938</v>
      </c>
      <c r="M11" s="629" t="str">
        <f>'5-CONTROLES'!L32</f>
        <v>El responsable asignado por la Oficina de Planeación evalúa el documento con base a la SOLICITUD DE ELABORACIÓN, MODIFICACIÓN Y ELIMINACIÓN INTI-F-007 y la pertinencia de este</v>
      </c>
      <c r="N11" s="629" t="str">
        <f>'5-CONTROLES'!K32</f>
        <v>Reporte de documentos publicados en el SIG</v>
      </c>
      <c r="O11" s="629" t="str">
        <f>'5-CONTROLES'!F32</f>
        <v>Oficina de Planeación</v>
      </c>
      <c r="P11" s="629" t="str">
        <f>'5-CONTROLES'!G32</f>
        <v>Mensual</v>
      </c>
      <c r="Q11" s="664" t="s">
        <v>936</v>
      </c>
      <c r="R11" s="629" t="str">
        <f>'5-CONTROLES'!AB32</f>
        <v>Moderado</v>
      </c>
      <c r="S11" s="629" t="str">
        <f>'5-CONTROLES'!AC32</f>
        <v>Fuerte</v>
      </c>
      <c r="T11" s="629" t="str">
        <f>'5-CONTROLES'!AD32</f>
        <v>Moderado</v>
      </c>
      <c r="U11" s="629" t="str">
        <f>'5-CONTROLES'!AH32</f>
        <v>Moderado</v>
      </c>
      <c r="V11" s="625" t="str">
        <f>'5-CONTROLES'!AL32</f>
        <v>Improbable</v>
      </c>
      <c r="W11" s="625" t="str">
        <f>'5-CONTROLES'!AP32</f>
        <v>Catastrófico</v>
      </c>
      <c r="X11" s="627" t="str">
        <f>'5-CONTROLES'!AQ32</f>
        <v>Extremo</v>
      </c>
      <c r="Y11" s="625" t="str">
        <f>'5-CONTROLES'!AS32</f>
        <v>Acción preventiva</v>
      </c>
      <c r="Z11" s="634" t="s">
        <v>939</v>
      </c>
      <c r="AA11" s="664" t="s">
        <v>1074</v>
      </c>
      <c r="AB11" s="664" t="s">
        <v>431</v>
      </c>
      <c r="AC11" s="664" t="s">
        <v>438</v>
      </c>
      <c r="AD11" s="664">
        <f>+SUM(AE11:AP11)</f>
        <v>12</v>
      </c>
      <c r="AE11" s="664">
        <v>1</v>
      </c>
      <c r="AF11" s="664">
        <v>1</v>
      </c>
      <c r="AG11" s="664">
        <v>1</v>
      </c>
      <c r="AH11" s="664">
        <v>1</v>
      </c>
      <c r="AI11" s="664">
        <v>1</v>
      </c>
      <c r="AJ11" s="664">
        <v>1</v>
      </c>
      <c r="AK11" s="664">
        <v>1</v>
      </c>
      <c r="AL11" s="664">
        <v>1</v>
      </c>
      <c r="AM11" s="664">
        <v>1</v>
      </c>
      <c r="AN11" s="664">
        <v>1</v>
      </c>
      <c r="AO11" s="664">
        <v>1</v>
      </c>
      <c r="AP11" s="664">
        <v>1</v>
      </c>
    </row>
    <row r="12" spans="2:42" ht="15" customHeight="1" x14ac:dyDescent="0.25">
      <c r="B12" s="647"/>
      <c r="C12" s="635"/>
      <c r="D12" s="630"/>
      <c r="E12" s="630"/>
      <c r="F12" s="630"/>
      <c r="G12" s="630"/>
      <c r="H12" s="628"/>
      <c r="I12" s="628"/>
      <c r="J12" s="628"/>
      <c r="K12" s="626"/>
      <c r="L12" s="635"/>
      <c r="M12" s="630"/>
      <c r="N12" s="630"/>
      <c r="O12" s="630"/>
      <c r="P12" s="630"/>
      <c r="Q12" s="254"/>
      <c r="R12" s="630"/>
      <c r="S12" s="630"/>
      <c r="T12" s="630"/>
      <c r="U12" s="630"/>
      <c r="V12" s="626"/>
      <c r="W12" s="626"/>
      <c r="X12" s="628"/>
      <c r="Y12" s="626"/>
      <c r="Z12" s="635"/>
      <c r="AA12" s="254"/>
      <c r="AB12" s="254"/>
      <c r="AC12" s="254"/>
      <c r="AD12" s="254"/>
      <c r="AE12" s="254"/>
      <c r="AF12" s="254"/>
      <c r="AG12" s="254"/>
      <c r="AH12" s="254"/>
      <c r="AI12" s="254"/>
      <c r="AJ12" s="254"/>
      <c r="AK12" s="254"/>
      <c r="AL12" s="254"/>
      <c r="AM12" s="254"/>
      <c r="AN12" s="254"/>
      <c r="AO12" s="254"/>
      <c r="AP12" s="254"/>
    </row>
    <row r="13" spans="2:42" ht="44.25" customHeight="1" x14ac:dyDescent="0.25">
      <c r="B13" s="647"/>
      <c r="C13" s="634" t="s">
        <v>940</v>
      </c>
      <c r="D13" s="629" t="str">
        <f>'3-IDENTIFICACIÓN DEL RIESGO'!G34</f>
        <v>Estructurar proyectos de TI para beneficio específico de un tercero o propio.</v>
      </c>
      <c r="E13" s="629" t="s">
        <v>371</v>
      </c>
      <c r="F13" s="166" t="str">
        <f>'3-IDENTIFICACIÓN DEL RIESGO'!H34</f>
        <v>Tráfico de influencias.</v>
      </c>
      <c r="G13" s="166" t="str">
        <f>'3-IDENTIFICACIÓN DEL RIESGO'!L34</f>
        <v>Demoras en la disponibilidad del bien o servicio tecnológico a contratar</v>
      </c>
      <c r="H13" s="627" t="str">
        <f>'4-VALORACIÓN DEL RIESGO'!G22</f>
        <v>Rara Vez</v>
      </c>
      <c r="I13" s="627" t="str">
        <f>'4-VALORACIÓN DEL RIESGO'!AC22</f>
        <v>Catastrófico</v>
      </c>
      <c r="J13" s="627" t="str">
        <f>'4-VALORACIÓN DEL RIESGO'!AE22</f>
        <v>Extremo</v>
      </c>
      <c r="K13" s="625" t="str">
        <f>'4-VALORACIÓN DEL RIESGO'!AF22</f>
        <v>Reducir</v>
      </c>
      <c r="L13" s="634" t="s">
        <v>941</v>
      </c>
      <c r="M13" s="629" t="str">
        <f>'5-CONTROLES'!L34</f>
        <v>Revisar y aprobar la ficha técnica y/o estudio técnico de las adquisiciones de los proyectos de TI</v>
      </c>
      <c r="N13" s="629" t="str">
        <f>'5-CONTROLES'!K34</f>
        <v>Ficha técnica y/o estudio técnico aprobado</v>
      </c>
      <c r="O13" s="629" t="str">
        <f>'5-CONTROLES'!F34</f>
        <v>Subdirección de Sistemas de Información de Tierras</v>
      </c>
      <c r="P13" s="629" t="str">
        <f>'5-CONTROLES'!G34</f>
        <v>Cuatrimestral</v>
      </c>
      <c r="Q13" s="664" t="s">
        <v>489</v>
      </c>
      <c r="R13" s="629" t="str">
        <f>'5-CONTROLES'!AB34</f>
        <v>Fuerte</v>
      </c>
      <c r="S13" s="629" t="str">
        <f>'5-CONTROLES'!AC34</f>
        <v>Fuerte</v>
      </c>
      <c r="T13" s="629" t="str">
        <f>'5-CONTROLES'!AD34</f>
        <v>Fuerte</v>
      </c>
      <c r="U13" s="629" t="str">
        <f>'5-CONTROLES'!AH34</f>
        <v>Fuerte</v>
      </c>
      <c r="V13" s="625" t="str">
        <f>'5-CONTROLES'!AL34</f>
        <v>Rara Vez</v>
      </c>
      <c r="W13" s="625" t="str">
        <f>'5-CONTROLES'!AP34</f>
        <v>Moderado</v>
      </c>
      <c r="X13" s="627" t="str">
        <f>'5-CONTROLES'!AQ34</f>
        <v>Moderado</v>
      </c>
      <c r="Y13" s="625" t="str">
        <f>'5-CONTROLES'!AS34</f>
        <v>Acción preventiva</v>
      </c>
      <c r="Z13" s="634" t="s">
        <v>942</v>
      </c>
      <c r="AA13" s="664" t="s">
        <v>490</v>
      </c>
      <c r="AB13" s="664" t="s">
        <v>491</v>
      </c>
      <c r="AC13" s="664" t="s">
        <v>492</v>
      </c>
      <c r="AD13" s="664">
        <v>3</v>
      </c>
      <c r="AE13" s="664"/>
      <c r="AF13" s="664"/>
      <c r="AG13" s="664"/>
      <c r="AH13" s="664">
        <v>1</v>
      </c>
      <c r="AI13" s="664"/>
      <c r="AJ13" s="664"/>
      <c r="AK13" s="664">
        <v>1</v>
      </c>
      <c r="AL13" s="664"/>
      <c r="AM13" s="664"/>
      <c r="AN13" s="664">
        <v>1</v>
      </c>
      <c r="AO13" s="664"/>
      <c r="AP13" s="664"/>
    </row>
    <row r="14" spans="2:42" ht="28.5" customHeight="1" x14ac:dyDescent="0.25">
      <c r="B14" s="647"/>
      <c r="C14" s="635"/>
      <c r="D14" s="630"/>
      <c r="E14" s="630"/>
      <c r="F14" s="166" t="str">
        <f>'3-IDENTIFICACIÓN DEL RIESGO'!H35</f>
        <v>Manejo indebido de la información</v>
      </c>
      <c r="G14" s="166" t="str">
        <f>'3-IDENTIFICACIÓN DEL RIESGO'!L35</f>
        <v>Incremento en los costos y/o baja calidad del bien o servicio tecnológico</v>
      </c>
      <c r="H14" s="628"/>
      <c r="I14" s="628"/>
      <c r="J14" s="628"/>
      <c r="K14" s="626"/>
      <c r="L14" s="635"/>
      <c r="M14" s="630"/>
      <c r="N14" s="630"/>
      <c r="O14" s="630"/>
      <c r="P14" s="630"/>
      <c r="Q14" s="254"/>
      <c r="R14" s="630"/>
      <c r="S14" s="630"/>
      <c r="T14" s="630"/>
      <c r="U14" s="630"/>
      <c r="V14" s="626"/>
      <c r="W14" s="626"/>
      <c r="X14" s="628"/>
      <c r="Y14" s="626"/>
      <c r="Z14" s="635"/>
      <c r="AA14" s="254"/>
      <c r="AB14" s="254"/>
      <c r="AC14" s="254"/>
      <c r="AD14" s="254"/>
      <c r="AE14" s="254"/>
      <c r="AF14" s="254"/>
      <c r="AG14" s="254"/>
      <c r="AH14" s="254"/>
      <c r="AI14" s="254"/>
      <c r="AJ14" s="254"/>
      <c r="AK14" s="254"/>
      <c r="AL14" s="254"/>
      <c r="AM14" s="254"/>
      <c r="AN14" s="254"/>
      <c r="AO14" s="254"/>
      <c r="AP14" s="254"/>
    </row>
    <row r="15" spans="2:42" ht="45" customHeight="1" x14ac:dyDescent="0.25">
      <c r="B15" s="646" t="str">
        <f>'3-IDENTIFICACIÓN DEL RIESGO'!B42</f>
        <v>Gestión del Modelo de Atención.</v>
      </c>
      <c r="C15" s="634" t="s">
        <v>943</v>
      </c>
      <c r="D15" s="629" t="str">
        <f>'3-IDENTIFICACIÓN DEL RIESGO'!G42</f>
        <v xml:space="preserve">Omitir o dilatar intencionalmente la gestión de PQRSD para beneficio propio o de terceros </v>
      </c>
      <c r="E15" s="629" t="s">
        <v>371</v>
      </c>
      <c r="F15" s="166" t="str">
        <f>'3-IDENTIFICACIÓN DEL RIESGO'!H42</f>
        <v>Intereses económicos</v>
      </c>
      <c r="G15" s="166" t="str">
        <f>'3-IDENTIFICACIÓN DEL RIESGO'!L42</f>
        <v>Pérdida de la credibilidad institucional e investigaciones y sanciones</v>
      </c>
      <c r="H15" s="627" t="str">
        <f>'4-VALORACIÓN DEL RIESGO'!G26</f>
        <v>Posible</v>
      </c>
      <c r="I15" s="627" t="str">
        <f>'4-VALORACIÓN DEL RIESGO'!AC26</f>
        <v>Catastrófico</v>
      </c>
      <c r="J15" s="627" t="str">
        <f>'4-VALORACIÓN DEL RIESGO'!AE26</f>
        <v>Extremo</v>
      </c>
      <c r="K15" s="625" t="str">
        <f>'4-VALORACIÓN DEL RIESGO'!AF26</f>
        <v>Reducir</v>
      </c>
      <c r="L15" s="634" t="s">
        <v>944</v>
      </c>
      <c r="M15" s="629" t="str">
        <f>'5-CONTROLES'!L42</f>
        <v>Seguimiento a la gestión y respuesta de la PQRSD</v>
      </c>
      <c r="N15" s="629" t="str">
        <f>'5-CONTROLES'!K42</f>
        <v xml:space="preserve">1. Informe de gestión de las PQRSD
2. Envío de información sobre el avance de la gestión realizada por las dependencias mediante correos electrónicos. </v>
      </c>
      <c r="O15" s="629" t="str">
        <f>'5-CONTROLES'!F42</f>
        <v>Secretaría General - Servicio al Ciudadano</v>
      </c>
      <c r="P15" s="629" t="str">
        <f>'5-CONTROLES'!G42</f>
        <v>Trimestral</v>
      </c>
      <c r="Q15" s="664" t="s">
        <v>610</v>
      </c>
      <c r="R15" s="629" t="str">
        <f>'5-CONTROLES'!AB42</f>
        <v>Débil</v>
      </c>
      <c r="S15" s="629" t="str">
        <f>'5-CONTROLES'!AC42</f>
        <v>Fuerte</v>
      </c>
      <c r="T15" s="629" t="str">
        <f>'5-CONTROLES'!AD42</f>
        <v>Débil</v>
      </c>
      <c r="U15" s="629" t="str">
        <f>'5-CONTROLES'!AH42</f>
        <v>Débil</v>
      </c>
      <c r="V15" s="625" t="str">
        <f>'5-CONTROLES'!AL42</f>
        <v>Posible</v>
      </c>
      <c r="W15" s="625" t="str">
        <f>'5-CONTROLES'!AP42</f>
        <v>Catastrófico</v>
      </c>
      <c r="X15" s="627" t="str">
        <f>'5-CONTROLES'!AQ42</f>
        <v>Extremo</v>
      </c>
      <c r="Y15" s="625" t="str">
        <f>'5-CONTROLES'!AS42</f>
        <v>Acción preventiva</v>
      </c>
      <c r="Z15" s="634" t="s">
        <v>945</v>
      </c>
      <c r="AA15" s="664" t="s">
        <v>612</v>
      </c>
      <c r="AB15" s="664" t="s">
        <v>613</v>
      </c>
      <c r="AC15" s="664" t="s">
        <v>614</v>
      </c>
      <c r="AD15" s="664">
        <v>3</v>
      </c>
      <c r="AE15" s="665"/>
      <c r="AF15" s="664">
        <v>1</v>
      </c>
      <c r="AG15" s="664"/>
      <c r="AH15" s="664"/>
      <c r="AI15" s="664"/>
      <c r="AJ15" s="664">
        <v>1</v>
      </c>
      <c r="AK15" s="664"/>
      <c r="AL15" s="664"/>
      <c r="AM15" s="664"/>
      <c r="AN15" s="664">
        <v>1</v>
      </c>
      <c r="AO15" s="665"/>
      <c r="AP15" s="664"/>
    </row>
    <row r="16" spans="2:42" ht="15" customHeight="1" x14ac:dyDescent="0.25">
      <c r="B16" s="647"/>
      <c r="C16" s="635"/>
      <c r="D16" s="630"/>
      <c r="E16" s="630"/>
      <c r="F16" s="166" t="str">
        <f>'3-IDENTIFICACIÓN DEL RIESGO'!H43</f>
        <v>Ofrecimiento de sobornos</v>
      </c>
      <c r="G16" s="166" t="str">
        <f>'3-IDENTIFICACIÓN DEL RIESGO'!L43</f>
        <v>Inoportunidad en el servicio al ciudadano</v>
      </c>
      <c r="H16" s="628"/>
      <c r="I16" s="628"/>
      <c r="J16" s="628"/>
      <c r="K16" s="626"/>
      <c r="L16" s="635"/>
      <c r="M16" s="630"/>
      <c r="N16" s="630"/>
      <c r="O16" s="630"/>
      <c r="P16" s="630"/>
      <c r="Q16" s="254"/>
      <c r="R16" s="630"/>
      <c r="S16" s="630"/>
      <c r="T16" s="630"/>
      <c r="U16" s="630"/>
      <c r="V16" s="626"/>
      <c r="W16" s="626"/>
      <c r="X16" s="628"/>
      <c r="Y16" s="626"/>
      <c r="Z16" s="635"/>
      <c r="AA16" s="254"/>
      <c r="AB16" s="254"/>
      <c r="AC16" s="254"/>
      <c r="AD16" s="254"/>
      <c r="AE16" s="666"/>
      <c r="AF16" s="254"/>
      <c r="AG16" s="254"/>
      <c r="AH16" s="254"/>
      <c r="AI16" s="254"/>
      <c r="AJ16" s="254"/>
      <c r="AK16" s="254"/>
      <c r="AL16" s="254"/>
      <c r="AM16" s="254"/>
      <c r="AN16" s="254"/>
      <c r="AO16" s="666"/>
      <c r="AP16" s="254"/>
    </row>
    <row r="17" spans="2:42" ht="141" customHeight="1" x14ac:dyDescent="0.25">
      <c r="B17" s="647"/>
      <c r="C17" s="634" t="s">
        <v>950</v>
      </c>
      <c r="D17" s="629" t="str">
        <f>'3-IDENTIFICACIÓN DEL RIESGO'!G44</f>
        <v>Solicitar y/o recibir dinero o cualquier otro beneficio personal a cambio de la promesa de éxito en la realización o priorización de un trámite</v>
      </c>
      <c r="E17" s="629" t="s">
        <v>371</v>
      </c>
      <c r="F17" s="166" t="str">
        <f>'3-IDENTIFICACIÓN DEL RIESGO'!H44</f>
        <v>Amenazas</v>
      </c>
      <c r="G17" s="166" t="str">
        <f>'3-IDENTIFICACIÓN DEL RIESGO'!L44</f>
        <v>Pérdida de la credibilidad institucional e investigaciones y sanciones</v>
      </c>
      <c r="H17" s="627" t="str">
        <f>'4-VALORACIÓN DEL RIESGO'!G27</f>
        <v>Posible</v>
      </c>
      <c r="I17" s="627" t="str">
        <f>'4-VALORACIÓN DEL RIESGO'!AC27</f>
        <v>Catastrófico</v>
      </c>
      <c r="J17" s="627" t="str">
        <f>'4-VALORACIÓN DEL RIESGO'!AE27</f>
        <v>Extremo</v>
      </c>
      <c r="K17" s="625" t="str">
        <f>'4-VALORACIÓN DEL RIESGO'!AF27</f>
        <v>Reducir</v>
      </c>
      <c r="L17" s="141" t="s">
        <v>946</v>
      </c>
      <c r="M17" s="166" t="str">
        <f>'5-CONTROLES'!L44</f>
        <v xml:space="preserve">Campaña de sensibilización frente a los trámites dirigida a la ciudadanía </v>
      </c>
      <c r="N17" s="166" t="str">
        <f>'5-CONTROLES'!K44</f>
        <v>Banners publicados y/o mensajes enviados y/o piezas informativas publicadas</v>
      </c>
      <c r="O17" s="166" t="str">
        <f>'5-CONTROLES'!F44</f>
        <v>Secretaría General - Servicio al Ciudadano</v>
      </c>
      <c r="P17" s="166" t="str">
        <f>'5-CONTROLES'!G44</f>
        <v>Semestral</v>
      </c>
      <c r="Q17" s="157" t="s">
        <v>611</v>
      </c>
      <c r="R17" s="166" t="str">
        <f>'5-CONTROLES'!AB44</f>
        <v>Débil</v>
      </c>
      <c r="S17" s="166" t="str">
        <f>'5-CONTROLES'!AC44</f>
        <v>Fuerte</v>
      </c>
      <c r="T17" s="166" t="str">
        <f>'5-CONTROLES'!AD44</f>
        <v>Débil</v>
      </c>
      <c r="U17" s="629" t="str">
        <f>'5-CONTROLES'!AH44</f>
        <v>Moderado</v>
      </c>
      <c r="V17" s="625" t="str">
        <f>'5-CONTROLES'!AL44</f>
        <v>Improbable</v>
      </c>
      <c r="W17" s="625" t="str">
        <f>'5-CONTROLES'!AP44</f>
        <v>Mayor</v>
      </c>
      <c r="X17" s="627" t="str">
        <f>'5-CONTROLES'!AQ44</f>
        <v>Alto</v>
      </c>
      <c r="Y17" s="625" t="str">
        <f>'5-CONTROLES'!AS44</f>
        <v>Acción preventiva</v>
      </c>
      <c r="Z17" s="634" t="s">
        <v>948</v>
      </c>
      <c r="AA17" s="664" t="s">
        <v>615</v>
      </c>
      <c r="AB17" s="664" t="s">
        <v>616</v>
      </c>
      <c r="AC17" s="664" t="s">
        <v>614</v>
      </c>
      <c r="AD17" s="664">
        <v>2</v>
      </c>
      <c r="AE17" s="665"/>
      <c r="AF17" s="665"/>
      <c r="AG17" s="665"/>
      <c r="AH17" s="665"/>
      <c r="AI17" s="665"/>
      <c r="AJ17" s="664">
        <v>1</v>
      </c>
      <c r="AK17" s="665"/>
      <c r="AL17" s="665"/>
      <c r="AM17" s="665"/>
      <c r="AN17" s="665"/>
      <c r="AO17" s="665"/>
      <c r="AP17" s="664">
        <v>1</v>
      </c>
    </row>
    <row r="18" spans="2:42" ht="136.5" customHeight="1" x14ac:dyDescent="0.25">
      <c r="B18" s="647"/>
      <c r="C18" s="635"/>
      <c r="D18" s="630"/>
      <c r="E18" s="630"/>
      <c r="F18" s="166" t="str">
        <f>'3-IDENTIFICACIÓN DEL RIESGO'!H45</f>
        <v>Sobornos</v>
      </c>
      <c r="G18" s="166" t="str">
        <f>'3-IDENTIFICACIÓN DEL RIESGO'!L45</f>
        <v>Oportunidad para estafas a ciudadanos</v>
      </c>
      <c r="H18" s="628"/>
      <c r="I18" s="628"/>
      <c r="J18" s="628"/>
      <c r="K18" s="626"/>
      <c r="L18" s="141" t="s">
        <v>947</v>
      </c>
      <c r="M18" s="166" t="str">
        <f>'5-CONTROLES'!L45</f>
        <v>Protocolo de atención en el canal telefónico que incluya libreto frente a los trámites</v>
      </c>
      <c r="N18" s="166" t="str">
        <f>'5-CONTROLES'!K45</f>
        <v>Grabación de la llamada en CallCenter</v>
      </c>
      <c r="O18" s="166" t="str">
        <f>'5-CONTROLES'!F45</f>
        <v>Secretaría General - Servicio al Ciudadano</v>
      </c>
      <c r="P18" s="166" t="str">
        <f>'5-CONTROLES'!G45</f>
        <v>Trimestral</v>
      </c>
      <c r="Q18" s="157" t="s">
        <v>611</v>
      </c>
      <c r="R18" s="166" t="str">
        <f>'5-CONTROLES'!AB45</f>
        <v>Fuerte</v>
      </c>
      <c r="S18" s="166" t="str">
        <f>'5-CONTROLES'!AC45</f>
        <v>Fuerte</v>
      </c>
      <c r="T18" s="166" t="str">
        <f>'5-CONTROLES'!AD45</f>
        <v>Fuerte</v>
      </c>
      <c r="U18" s="630"/>
      <c r="V18" s="626"/>
      <c r="W18" s="626"/>
      <c r="X18" s="628"/>
      <c r="Y18" s="626"/>
      <c r="Z18" s="635"/>
      <c r="AA18" s="254"/>
      <c r="AB18" s="254"/>
      <c r="AC18" s="254"/>
      <c r="AD18" s="254"/>
      <c r="AE18" s="666"/>
      <c r="AF18" s="666"/>
      <c r="AG18" s="666"/>
      <c r="AH18" s="666"/>
      <c r="AI18" s="666"/>
      <c r="AJ18" s="254"/>
      <c r="AK18" s="666"/>
      <c r="AL18" s="666"/>
      <c r="AM18" s="666"/>
      <c r="AN18" s="666"/>
      <c r="AO18" s="666"/>
      <c r="AP18" s="254"/>
    </row>
    <row r="19" spans="2:42" ht="84.75" customHeight="1" x14ac:dyDescent="0.25">
      <c r="B19" s="642" t="str">
        <f>'3-IDENTIFICACIÓN DEL RIESGO'!B52</f>
        <v>Planificación del Ordenamiento Social de la Propiedad</v>
      </c>
      <c r="C19" s="634" t="s">
        <v>949</v>
      </c>
      <c r="D19" s="629" t="str">
        <f>'3-IDENTIFICACIÓN DEL RIESGO'!G52</f>
        <v>Alterar u omitir la información física o jurídica levantada durante las fases de formulación  e implementación de Planes de Ordenamiento Social de la Propiedad, limitando las actuaciones como gestores catastrales para favorecer a terceros.</v>
      </c>
      <c r="E19" s="629" t="s">
        <v>371</v>
      </c>
      <c r="F19" s="166" t="str">
        <f>'3-IDENTIFICACIÓN DEL RIESGO'!H52</f>
        <v>Presencia de intereses particulares, financieros y/o políticos</v>
      </c>
      <c r="G19" s="166" t="str">
        <f>'3-IDENTIFICACIÓN DEL RIESGO'!L52</f>
        <v>Investigaciones y sanciones.</v>
      </c>
      <c r="H19" s="627" t="str">
        <f>'4-VALORACIÓN DEL RIESGO'!G31</f>
        <v>Posible</v>
      </c>
      <c r="I19" s="627" t="str">
        <f>'4-VALORACIÓN DEL RIESGO'!AC31</f>
        <v>Catastrófico</v>
      </c>
      <c r="J19" s="627" t="str">
        <f>'4-VALORACIÓN DEL RIESGO'!AE31</f>
        <v>Extremo</v>
      </c>
      <c r="K19" s="625" t="str">
        <f>'4-VALORACIÓN DEL RIESGO'!AF31</f>
        <v>Reducir</v>
      </c>
      <c r="L19" s="141" t="s">
        <v>951</v>
      </c>
      <c r="M19" s="166" t="str">
        <f>'5-CONTROLES'!L52</f>
        <v xml:space="preserve">Realizar espacios de articulación con la comunidades en la formulación e implementación de los POSPR en el marco de la  cultura de la veeduría  y  rendición de cuenta </v>
      </c>
      <c r="N19" s="166" t="str">
        <f>'5-CONTROLES'!K52</f>
        <v>1. Registros de asistencia la actividad realizada.
2. Presentaciones, cartillas o piezas comunicativas elaboradas.</v>
      </c>
      <c r="O19" s="166" t="str">
        <f>'5-CONTROLES'!F52</f>
        <v>Subdirector de Planeación Operativa</v>
      </c>
      <c r="P19" s="166" t="str">
        <f>'5-CONTROLES'!G52</f>
        <v>Cada vez que se formule o implemente un Plan de Ordenamiento Social de la Propiedad en un municipio programado.</v>
      </c>
      <c r="Q19" s="176" t="s">
        <v>493</v>
      </c>
      <c r="R19" s="166" t="str">
        <f>'5-CONTROLES'!AB52</f>
        <v>Fuerte</v>
      </c>
      <c r="S19" s="166" t="str">
        <f>'5-CONTROLES'!AC52</f>
        <v>Fuerte</v>
      </c>
      <c r="T19" s="166" t="str">
        <f>'5-CONTROLES'!AD52</f>
        <v>Fuerte</v>
      </c>
      <c r="U19" s="629" t="str">
        <f>'5-CONTROLES'!AH52</f>
        <v>Moderado</v>
      </c>
      <c r="V19" s="625" t="str">
        <f>'5-CONTROLES'!AL52</f>
        <v>Improbable</v>
      </c>
      <c r="W19" s="625" t="str">
        <f>'5-CONTROLES'!AP52</f>
        <v>Mayor</v>
      </c>
      <c r="X19" s="627" t="str">
        <f>'5-CONTROLES'!AQ52</f>
        <v>Alto</v>
      </c>
      <c r="Y19" s="625" t="str">
        <f>'5-CONTROLES'!AS52</f>
        <v>Acción preventiva</v>
      </c>
      <c r="Z19" s="141" t="s">
        <v>953</v>
      </c>
      <c r="AA19" s="176" t="s">
        <v>497</v>
      </c>
      <c r="AB19" s="176" t="s">
        <v>498</v>
      </c>
      <c r="AC19" s="157" t="s">
        <v>499</v>
      </c>
      <c r="AD19" s="157">
        <v>5</v>
      </c>
      <c r="AE19" s="157"/>
      <c r="AF19" s="157"/>
      <c r="AG19" s="157"/>
      <c r="AH19" s="157"/>
      <c r="AI19" s="157"/>
      <c r="AJ19" s="157">
        <v>1</v>
      </c>
      <c r="AK19" s="157"/>
      <c r="AL19" s="157">
        <v>2</v>
      </c>
      <c r="AM19" s="157"/>
      <c r="AN19" s="157">
        <v>1</v>
      </c>
      <c r="AO19" s="157"/>
      <c r="AP19" s="157">
        <v>1</v>
      </c>
    </row>
    <row r="20" spans="2:42" ht="62.25" customHeight="1" x14ac:dyDescent="0.25">
      <c r="B20" s="643"/>
      <c r="C20" s="635"/>
      <c r="D20" s="630"/>
      <c r="E20" s="630"/>
      <c r="F20" s="166" t="str">
        <f>'3-IDENTIFICACIÓN DEL RIESGO'!H53</f>
        <v>Debilidad en la auditoria de la información del componente físico-jurídico  capturada en campo.</v>
      </c>
      <c r="G20" s="166" t="str">
        <f>'3-IDENTIFICACIÓN DEL RIESGO'!L53</f>
        <v>Perdida de credibilidad institucional</v>
      </c>
      <c r="H20" s="628"/>
      <c r="I20" s="628"/>
      <c r="J20" s="628"/>
      <c r="K20" s="626"/>
      <c r="L20" s="141" t="s">
        <v>952</v>
      </c>
      <c r="M20" s="166" t="str">
        <f>'5-CONTROLES'!L53</f>
        <v>Validar la información catastral por parte de la ANT en calidad de gestor catastral bajo los lineamientos vigentes de la autoridad catastral.</v>
      </c>
      <c r="N20" s="166" t="str">
        <f>'5-CONTROLES'!K53</f>
        <v>Documento o soporte de verificación de calidad de la información catastral</v>
      </c>
      <c r="O20" s="166" t="str">
        <f>'5-CONTROLES'!F53</f>
        <v>Subdirector de Planeación Operativa</v>
      </c>
      <c r="P20" s="166" t="str">
        <f>'5-CONTROLES'!G53</f>
        <v>Cuatrimestral</v>
      </c>
      <c r="Q20" s="176" t="s">
        <v>494</v>
      </c>
      <c r="R20" s="166" t="str">
        <f>'5-CONTROLES'!AB53</f>
        <v>Moderado</v>
      </c>
      <c r="S20" s="166" t="str">
        <f>'5-CONTROLES'!AC53</f>
        <v>Fuerte</v>
      </c>
      <c r="T20" s="166" t="str">
        <f>'5-CONTROLES'!AD53</f>
        <v>Moderado</v>
      </c>
      <c r="U20" s="630"/>
      <c r="V20" s="626"/>
      <c r="W20" s="626"/>
      <c r="X20" s="628"/>
      <c r="Y20" s="626"/>
      <c r="Z20" s="141" t="s">
        <v>954</v>
      </c>
      <c r="AA20" s="176" t="s">
        <v>500</v>
      </c>
      <c r="AB20" s="176" t="s">
        <v>498</v>
      </c>
      <c r="AC20" s="157" t="s">
        <v>501</v>
      </c>
      <c r="AD20" s="157">
        <v>3</v>
      </c>
      <c r="AE20" s="157"/>
      <c r="AF20" s="157"/>
      <c r="AG20" s="157"/>
      <c r="AH20" s="157"/>
      <c r="AI20" s="157"/>
      <c r="AJ20" s="157"/>
      <c r="AK20" s="157">
        <v>1</v>
      </c>
      <c r="AL20" s="157"/>
      <c r="AM20" s="157"/>
      <c r="AN20" s="157">
        <v>1</v>
      </c>
      <c r="AO20" s="157"/>
      <c r="AP20" s="157">
        <v>1</v>
      </c>
    </row>
    <row r="21" spans="2:42" ht="36" customHeight="1" x14ac:dyDescent="0.25">
      <c r="B21" s="643"/>
      <c r="C21" s="634" t="s">
        <v>955</v>
      </c>
      <c r="D21" s="629" t="str">
        <f>'3-IDENTIFICACIÓN DEL RIESGO'!G54</f>
        <v>Solicitar o recibir dadivas por inscripción en el Registro de Sujetos de Ordenamiento</v>
      </c>
      <c r="E21" s="629" t="s">
        <v>371</v>
      </c>
      <c r="F21" s="629" t="str">
        <f>'3-IDENTIFICACIÓN DEL RIESGO'!H54</f>
        <v>Falta de ética profesional del funcionario o personal vinculado a la entidad.</v>
      </c>
      <c r="G21" s="166" t="str">
        <f>'3-IDENTIFICACIÓN DEL RIESGO'!L54</f>
        <v>Deterioro de la imagen institucional.</v>
      </c>
      <c r="H21" s="627" t="str">
        <f>'4-VALORACIÓN DEL RIESGO'!G32</f>
        <v>Posible</v>
      </c>
      <c r="I21" s="627" t="str">
        <f>'4-VALORACIÓN DEL RIESGO'!AC32</f>
        <v>Catastrófico</v>
      </c>
      <c r="J21" s="627" t="str">
        <f>'4-VALORACIÓN DEL RIESGO'!AE32</f>
        <v>Extremo</v>
      </c>
      <c r="K21" s="625" t="str">
        <f>'4-VALORACIÓN DEL RIESGO'!AF32</f>
        <v>Reducir</v>
      </c>
      <c r="L21" s="634" t="s">
        <v>956</v>
      </c>
      <c r="M21" s="629" t="str">
        <f>'5-CONTROLES'!L54</f>
        <v>Acceso controlado a la información a través de permisos para la solicitud FISO.</v>
      </c>
      <c r="N21" s="629" t="str">
        <f>'5-CONTROLES'!K54</f>
        <v>Acuerdos de confidencialidad por vigencia del contrato por cada usuario con rol valorador</v>
      </c>
      <c r="O21" s="629" t="str">
        <f>'5-CONTROLES'!F54</f>
        <v>Subdirección de Sistemas de Información de Tierras</v>
      </c>
      <c r="P21" s="629" t="str">
        <f>'5-CONTROLES'!G54</f>
        <v>Cuatrimestral</v>
      </c>
      <c r="Q21" s="664" t="s">
        <v>495</v>
      </c>
      <c r="R21" s="629" t="str">
        <f>'5-CONTROLES'!AB54</f>
        <v>Fuerte</v>
      </c>
      <c r="S21" s="629" t="str">
        <f>'5-CONTROLES'!AC54</f>
        <v>Fuerte</v>
      </c>
      <c r="T21" s="629" t="str">
        <f>'5-CONTROLES'!AD54</f>
        <v>Fuerte</v>
      </c>
      <c r="U21" s="629" t="str">
        <f>'5-CONTROLES'!AH54</f>
        <v>Fuerte</v>
      </c>
      <c r="V21" s="625" t="str">
        <f>'5-CONTROLES'!AL54</f>
        <v>Rara Vez</v>
      </c>
      <c r="W21" s="625" t="str">
        <f>'5-CONTROLES'!AP54</f>
        <v>Mayor</v>
      </c>
      <c r="X21" s="627" t="str">
        <f>'5-CONTROLES'!AQ54</f>
        <v>Alto</v>
      </c>
      <c r="Y21" s="625" t="str">
        <f>'5-CONTROLES'!AS54</f>
        <v>Acción preventiva</v>
      </c>
      <c r="Z21" s="634" t="s">
        <v>957</v>
      </c>
      <c r="AA21" s="664" t="s">
        <v>502</v>
      </c>
      <c r="AB21" s="664" t="s">
        <v>491</v>
      </c>
      <c r="AC21" s="664" t="s">
        <v>503</v>
      </c>
      <c r="AD21" s="664">
        <v>3</v>
      </c>
      <c r="AE21" s="664"/>
      <c r="AF21" s="664"/>
      <c r="AG21" s="664"/>
      <c r="AH21" s="664">
        <v>1</v>
      </c>
      <c r="AI21" s="664"/>
      <c r="AJ21" s="664"/>
      <c r="AK21" s="664"/>
      <c r="AL21" s="664">
        <v>1</v>
      </c>
      <c r="AM21" s="664"/>
      <c r="AN21" s="664"/>
      <c r="AO21" s="664"/>
      <c r="AP21" s="664">
        <v>1</v>
      </c>
    </row>
    <row r="22" spans="2:42" ht="30" customHeight="1" x14ac:dyDescent="0.25">
      <c r="B22" s="643"/>
      <c r="C22" s="635"/>
      <c r="D22" s="630"/>
      <c r="E22" s="630"/>
      <c r="F22" s="630"/>
      <c r="G22" s="166" t="str">
        <f>'3-IDENTIFICACIÓN DEL RIESGO'!L55</f>
        <v>Hallazgos, observaciones y/o acciones sancionatorias por parte de los organismos de control.</v>
      </c>
      <c r="H22" s="628"/>
      <c r="I22" s="628"/>
      <c r="J22" s="628"/>
      <c r="K22" s="626"/>
      <c r="L22" s="635"/>
      <c r="M22" s="630"/>
      <c r="N22" s="630"/>
      <c r="O22" s="630"/>
      <c r="P22" s="630"/>
      <c r="Q22" s="254"/>
      <c r="R22" s="630"/>
      <c r="S22" s="630"/>
      <c r="T22" s="630"/>
      <c r="U22" s="630"/>
      <c r="V22" s="626"/>
      <c r="W22" s="626"/>
      <c r="X22" s="628"/>
      <c r="Y22" s="626"/>
      <c r="Z22" s="635"/>
      <c r="AA22" s="254"/>
      <c r="AB22" s="254"/>
      <c r="AC22" s="254"/>
      <c r="AD22" s="254"/>
      <c r="AE22" s="254"/>
      <c r="AF22" s="254"/>
      <c r="AG22" s="254"/>
      <c r="AH22" s="254"/>
      <c r="AI22" s="254"/>
      <c r="AJ22" s="254"/>
      <c r="AK22" s="254"/>
      <c r="AL22" s="254"/>
      <c r="AM22" s="254"/>
      <c r="AN22" s="254"/>
      <c r="AO22" s="254"/>
      <c r="AP22" s="254"/>
    </row>
    <row r="23" spans="2:42" ht="37.5" customHeight="1" x14ac:dyDescent="0.25">
      <c r="B23" s="643"/>
      <c r="C23" s="634" t="s">
        <v>958</v>
      </c>
      <c r="D23" s="629" t="str">
        <f>'3-IDENTIFICACIÓN DEL RIESGO'!G56</f>
        <v>Alterar u omitir información en desarrollo del procedimiento de Registro de Sujetos de Ordenamiento, para favorecer a terceros.</v>
      </c>
      <c r="E23" s="629" t="s">
        <v>371</v>
      </c>
      <c r="F23" s="629" t="str">
        <f>'3-IDENTIFICACIÓN DEL RIESGO'!H56</f>
        <v>Desconocimiento de la normatividad y lineamientos establecidos para el desarrollo del registro de sujetos de ordenamiento</v>
      </c>
      <c r="G23" s="166" t="str">
        <f>'3-IDENTIFICACIÓN DEL RIESGO'!L56</f>
        <v>Pérdida de la credibilidad institucional.</v>
      </c>
      <c r="H23" s="627" t="str">
        <f>'4-VALORACIÓN DEL RIESGO'!G33</f>
        <v>Posible</v>
      </c>
      <c r="I23" s="627" t="str">
        <f>'4-VALORACIÓN DEL RIESGO'!AC33</f>
        <v>Catastrófico</v>
      </c>
      <c r="J23" s="627" t="str">
        <f>'4-VALORACIÓN DEL RIESGO'!AE33</f>
        <v>Extremo</v>
      </c>
      <c r="K23" s="625" t="str">
        <f>'4-VALORACIÓN DEL RIESGO'!AF33</f>
        <v>Reducir</v>
      </c>
      <c r="L23" s="634" t="s">
        <v>959</v>
      </c>
      <c r="M23" s="629" t="str">
        <f>'5-CONTROLES'!L56</f>
        <v>Retroalimentaciones al equipo RESO sobre los casos valorados y las consecuencias que acarrea las modificaciones y/o divulgación de información para beneficio de un tercero.</v>
      </c>
      <c r="N23" s="629" t="str">
        <f>'5-CONTROLES'!K56</f>
        <v>Listados de asistencia, actas, presentaciones o correos electrónicos</v>
      </c>
      <c r="O23" s="629" t="str">
        <f>'5-CONTROLES'!F56</f>
        <v>Subdirección de Sistemas de Información de Tierras</v>
      </c>
      <c r="P23" s="629" t="str">
        <f>'5-CONTROLES'!G56</f>
        <v>Cuatrimestral</v>
      </c>
      <c r="Q23" s="664" t="s">
        <v>496</v>
      </c>
      <c r="R23" s="629" t="str">
        <f>'5-CONTROLES'!AB56</f>
        <v>Fuerte</v>
      </c>
      <c r="S23" s="629" t="str">
        <f>'5-CONTROLES'!AC56</f>
        <v>Fuerte</v>
      </c>
      <c r="T23" s="629" t="str">
        <f>'5-CONTROLES'!AD56</f>
        <v>Fuerte</v>
      </c>
      <c r="U23" s="629" t="str">
        <f>'5-CONTROLES'!AH56</f>
        <v>Fuerte</v>
      </c>
      <c r="V23" s="625" t="str">
        <f>'5-CONTROLES'!AL56</f>
        <v>Rara Vez</v>
      </c>
      <c r="W23" s="625" t="str">
        <f>'5-CONTROLES'!AP56</f>
        <v>Moderado</v>
      </c>
      <c r="X23" s="627" t="str">
        <f>'5-CONTROLES'!AQ56</f>
        <v>Moderado</v>
      </c>
      <c r="Y23" s="625" t="str">
        <f>'5-CONTROLES'!AS56</f>
        <v>Acción preventiva</v>
      </c>
      <c r="Z23" s="634" t="s">
        <v>960</v>
      </c>
      <c r="AA23" s="664" t="s">
        <v>504</v>
      </c>
      <c r="AB23" s="664" t="s">
        <v>491</v>
      </c>
      <c r="AC23" s="664" t="s">
        <v>505</v>
      </c>
      <c r="AD23" s="664">
        <v>4</v>
      </c>
      <c r="AE23" s="664"/>
      <c r="AF23" s="664"/>
      <c r="AG23" s="664">
        <v>1</v>
      </c>
      <c r="AH23" s="664"/>
      <c r="AI23" s="664"/>
      <c r="AJ23" s="664">
        <v>1</v>
      </c>
      <c r="AK23" s="664"/>
      <c r="AL23" s="664"/>
      <c r="AM23" s="664">
        <v>1</v>
      </c>
      <c r="AN23" s="664"/>
      <c r="AO23" s="664"/>
      <c r="AP23" s="664">
        <v>1</v>
      </c>
    </row>
    <row r="24" spans="2:42" ht="15" customHeight="1" x14ac:dyDescent="0.25">
      <c r="B24" s="643"/>
      <c r="C24" s="635"/>
      <c r="D24" s="630"/>
      <c r="E24" s="630"/>
      <c r="F24" s="630"/>
      <c r="G24" s="166" t="str">
        <f>'3-IDENTIFICACIÓN DEL RIESGO'!L57</f>
        <v>Demandas contra la entidad y/o funcionarios</v>
      </c>
      <c r="H24" s="628"/>
      <c r="I24" s="628"/>
      <c r="J24" s="628"/>
      <c r="K24" s="626"/>
      <c r="L24" s="635"/>
      <c r="M24" s="630"/>
      <c r="N24" s="630"/>
      <c r="O24" s="630"/>
      <c r="P24" s="630"/>
      <c r="Q24" s="254"/>
      <c r="R24" s="630"/>
      <c r="S24" s="630"/>
      <c r="T24" s="630"/>
      <c r="U24" s="630"/>
      <c r="V24" s="626"/>
      <c r="W24" s="626"/>
      <c r="X24" s="628"/>
      <c r="Y24" s="626"/>
      <c r="Z24" s="635"/>
      <c r="AA24" s="254"/>
      <c r="AB24" s="254"/>
      <c r="AC24" s="254"/>
      <c r="AD24" s="254"/>
      <c r="AE24" s="254"/>
      <c r="AF24" s="254"/>
      <c r="AG24" s="254"/>
      <c r="AH24" s="254"/>
      <c r="AI24" s="254"/>
      <c r="AJ24" s="254"/>
      <c r="AK24" s="254"/>
      <c r="AL24" s="254"/>
      <c r="AM24" s="254"/>
      <c r="AN24" s="254"/>
      <c r="AO24" s="254"/>
      <c r="AP24" s="254"/>
    </row>
    <row r="25" spans="2:42" ht="35.25" customHeight="1" x14ac:dyDescent="0.25">
      <c r="B25" s="643"/>
      <c r="C25" s="634" t="s">
        <v>961</v>
      </c>
      <c r="D25" s="629" t="str">
        <f>'3-IDENTIFICACIÓN DEL RIESGO'!G58</f>
        <v>Los servidores públicos y/o colaboradores de las UGT, solicitan o reciben dadivas  por diligenciamiento o entrega del Formulario de Inscripción de Sujetos de Ordenamiento - FISO</v>
      </c>
      <c r="E25" s="629" t="s">
        <v>371</v>
      </c>
      <c r="F25" s="166" t="str">
        <f>'3-IDENTIFICACIÓN DEL RIESGO'!H58</f>
        <v>1. Falta de ética profesional del funcionario o personal vinculado a la entidad.</v>
      </c>
      <c r="G25" s="629" t="str">
        <f>'3-IDENTIFICACIÓN DEL RIESGO'!L58</f>
        <v>1. Afectación de credibilidad e imagen institucional</v>
      </c>
      <c r="H25" s="627" t="str">
        <f>'4-VALORACIÓN DEL RIESGO'!G34</f>
        <v>Probable</v>
      </c>
      <c r="I25" s="627" t="str">
        <f>'4-VALORACIÓN DEL RIESGO'!AC34</f>
        <v>Catastrófico</v>
      </c>
      <c r="J25" s="627" t="str">
        <f>'4-VALORACIÓN DEL RIESGO'!AE34</f>
        <v>Extremo</v>
      </c>
      <c r="K25" s="625" t="str">
        <f>'4-VALORACIÓN DEL RIESGO'!AF34</f>
        <v>Reducir</v>
      </c>
      <c r="L25" s="634" t="s">
        <v>962</v>
      </c>
      <c r="M25" s="629" t="str">
        <f>'5-CONTROLES'!L58</f>
        <v>Validar la numeración de los FISOS al ingresarlos al sistema</v>
      </c>
      <c r="N25" s="629" t="str">
        <f>'5-CONTROLES'!K58</f>
        <v>Listado de FISOS diligenciados</v>
      </c>
      <c r="O25" s="526" t="str">
        <f>'5-CONTROLES'!F58</f>
        <v>Líderes UGT</v>
      </c>
      <c r="P25" s="526" t="str">
        <f>'5-CONTROLES'!G58</f>
        <v>Según programación</v>
      </c>
      <c r="Q25" s="668" t="s">
        <v>856</v>
      </c>
      <c r="R25" s="526" t="str">
        <f>'5-CONTROLES'!AB58</f>
        <v>Fuerte</v>
      </c>
      <c r="S25" s="526" t="str">
        <f>'5-CONTROLES'!AC58</f>
        <v>Fuerte</v>
      </c>
      <c r="T25" s="526" t="str">
        <f>'5-CONTROLES'!AD58</f>
        <v>Fuerte</v>
      </c>
      <c r="U25" s="629" t="str">
        <f>'5-CONTROLES'!AH58</f>
        <v>Fuerte</v>
      </c>
      <c r="V25" s="625" t="str">
        <f>'5-CONTROLES'!AL58</f>
        <v>Improbable</v>
      </c>
      <c r="W25" s="625" t="str">
        <f>'5-CONTROLES'!AP58</f>
        <v>Mayor</v>
      </c>
      <c r="X25" s="627" t="str">
        <f>'5-CONTROLES'!AQ58</f>
        <v>Alto</v>
      </c>
      <c r="Y25" s="625" t="str">
        <f>'5-CONTROLES'!AS58</f>
        <v>Acción preventiva</v>
      </c>
      <c r="Z25" s="634" t="s">
        <v>963</v>
      </c>
      <c r="AA25" s="668" t="s">
        <v>857</v>
      </c>
      <c r="AB25" s="668" t="s">
        <v>840</v>
      </c>
      <c r="AC25" s="668" t="s">
        <v>858</v>
      </c>
      <c r="AD25" s="664">
        <v>1</v>
      </c>
      <c r="AE25" s="664"/>
      <c r="AF25" s="664"/>
      <c r="AG25" s="664"/>
      <c r="AH25" s="664"/>
      <c r="AI25" s="664"/>
      <c r="AJ25" s="664">
        <v>1</v>
      </c>
      <c r="AK25" s="664"/>
      <c r="AL25" s="664"/>
      <c r="AM25" s="664"/>
      <c r="AN25" s="664"/>
      <c r="AO25" s="664"/>
      <c r="AP25" s="664"/>
    </row>
    <row r="26" spans="2:42" ht="20.25" customHeight="1" x14ac:dyDescent="0.25">
      <c r="B26" s="643"/>
      <c r="C26" s="635"/>
      <c r="D26" s="630"/>
      <c r="E26" s="630"/>
      <c r="F26" s="166" t="str">
        <f>'3-IDENTIFICACIÓN DEL RIESGO'!H59</f>
        <v xml:space="preserve">2. Falta de controles en el manejo de la información </v>
      </c>
      <c r="G26" s="630"/>
      <c r="H26" s="628"/>
      <c r="I26" s="628"/>
      <c r="J26" s="628"/>
      <c r="K26" s="626"/>
      <c r="L26" s="635"/>
      <c r="M26" s="630"/>
      <c r="N26" s="630"/>
      <c r="O26" s="667"/>
      <c r="P26" s="667"/>
      <c r="Q26" s="667"/>
      <c r="R26" s="667"/>
      <c r="S26" s="667"/>
      <c r="T26" s="667"/>
      <c r="U26" s="630"/>
      <c r="V26" s="626"/>
      <c r="W26" s="626"/>
      <c r="X26" s="628"/>
      <c r="Y26" s="626"/>
      <c r="Z26" s="667"/>
      <c r="AA26" s="667"/>
      <c r="AB26" s="667"/>
      <c r="AC26" s="667"/>
      <c r="AD26" s="254"/>
      <c r="AE26" s="254"/>
      <c r="AF26" s="254"/>
      <c r="AG26" s="254"/>
      <c r="AH26" s="254"/>
      <c r="AI26" s="254"/>
      <c r="AJ26" s="254"/>
      <c r="AK26" s="254"/>
      <c r="AL26" s="254"/>
      <c r="AM26" s="254"/>
      <c r="AN26" s="254"/>
      <c r="AO26" s="254"/>
      <c r="AP26" s="254"/>
    </row>
    <row r="27" spans="2:42" ht="54.75" customHeight="1" x14ac:dyDescent="0.25">
      <c r="B27" s="642" t="str">
        <f>'3-IDENTIFICACIÓN DEL RIESGO'!B62</f>
        <v>Seguridad Jurídica sobre la Titularidad de la Tierra y los Territorios</v>
      </c>
      <c r="C27" s="634" t="s">
        <v>964</v>
      </c>
      <c r="D27" s="629" t="str">
        <f>'3-IDENTIFICACIÓN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27" s="629" t="s">
        <v>371</v>
      </c>
      <c r="F27" s="629" t="str">
        <f>'3-IDENTIFICACIÓN DEL RIESGO'!H62</f>
        <v>Deficiencias en la comunicación y desconocimiento de los usuarios sobre los trámites de procesos agrarios y formalización de la propiedad privada rural, acorde a la normatividad vigente.</v>
      </c>
      <c r="G27" s="629" t="str">
        <f>'3-IDENTIFICACIÓN DEL RIESGO'!L62</f>
        <v>Desgaste administrativo para subsanar la actuación.</v>
      </c>
      <c r="H27" s="627" t="str">
        <f>'4-VALORACIÓN DEL RIESGO'!G36</f>
        <v>Rara Vez</v>
      </c>
      <c r="I27" s="627" t="str">
        <f>'4-VALORACIÓN DEL RIESGO'!AC36</f>
        <v>Catastrófico</v>
      </c>
      <c r="J27" s="627" t="str">
        <f>'4-VALORACIÓN DEL RIESGO'!AE36</f>
        <v>Extremo</v>
      </c>
      <c r="K27" s="625" t="str">
        <f>'4-VALORACIÓN DEL RIESGO'!AF36</f>
        <v>Reducir</v>
      </c>
      <c r="L27" s="634" t="s">
        <v>965</v>
      </c>
      <c r="M27" s="526" t="str">
        <f>'5-CONTROLES'!L62</f>
        <v>Revisar el proyecto de acto administrativo por parte de los líderes/revisores de procesos agrarios y de formalización de la propiedad privada rural,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v>
      </c>
      <c r="N27" s="526" t="str">
        <f>'5-CONTROLES'!K62</f>
        <v>Listado de los actos administrativos revisados por los líderes/revisores de las Subdirecciones o Unidades de Gestión Territorial, donde contenga el número del expediente y el número del acto administrativo que están en los sistemas de información de la ANT.</v>
      </c>
      <c r="O27" s="526" t="str">
        <f>'5-CONTROLES'!F62</f>
        <v>Subdirección de Procesos Agrarios y Gestión Jurídica: - Contratista – Líderes/Revisores. Subdirección de Seguridad Jurídica: - Contratista – Líderes/Revisores
Unidades de Gestión Territorial - Contratista – Líderes/Revisores</v>
      </c>
      <c r="P27" s="526" t="str">
        <f>'5-CONTROLES'!G62</f>
        <v>Por Demanda</v>
      </c>
      <c r="Q27" s="668" t="s">
        <v>1075</v>
      </c>
      <c r="R27" s="526" t="str">
        <f>'5-CONTROLES'!AB62</f>
        <v>Fuerte</v>
      </c>
      <c r="S27" s="526" t="str">
        <f>'5-CONTROLES'!AC62</f>
        <v>Fuerte</v>
      </c>
      <c r="T27" s="526" t="str">
        <f>'5-CONTROLES'!AD62</f>
        <v>Fuerte</v>
      </c>
      <c r="U27" s="629" t="str">
        <f>'5-CONTROLES'!AH62</f>
        <v>Fuerte</v>
      </c>
      <c r="V27" s="625" t="str">
        <f>'5-CONTROLES'!AL62</f>
        <v>Rara Vez</v>
      </c>
      <c r="W27" s="625" t="str">
        <f>'5-CONTROLES'!AP62</f>
        <v>Catastrófico</v>
      </c>
      <c r="X27" s="627" t="str">
        <f>'5-CONTROLES'!AQ62</f>
        <v>Extremo</v>
      </c>
      <c r="Y27" s="625" t="str">
        <f>'5-CONTROLES'!AS62</f>
        <v>Acción preventiva</v>
      </c>
      <c r="Z27" s="141" t="s">
        <v>966</v>
      </c>
      <c r="AA27" s="177" t="s">
        <v>658</v>
      </c>
      <c r="AB27" s="178" t="s">
        <v>665</v>
      </c>
      <c r="AC27" s="178" t="s">
        <v>659</v>
      </c>
      <c r="AD27" s="179">
        <v>10</v>
      </c>
      <c r="AE27" s="157"/>
      <c r="AF27" s="157"/>
      <c r="AG27" s="157">
        <v>1</v>
      </c>
      <c r="AH27" s="157">
        <v>1</v>
      </c>
      <c r="AI27" s="157">
        <v>1</v>
      </c>
      <c r="AJ27" s="157">
        <v>1</v>
      </c>
      <c r="AK27" s="157">
        <v>1</v>
      </c>
      <c r="AL27" s="157">
        <v>1</v>
      </c>
      <c r="AM27" s="157">
        <v>1</v>
      </c>
      <c r="AN27" s="157">
        <v>1</v>
      </c>
      <c r="AO27" s="157">
        <v>1</v>
      </c>
      <c r="AP27" s="157">
        <v>1</v>
      </c>
    </row>
    <row r="28" spans="2:42" ht="31.5" customHeight="1" x14ac:dyDescent="0.25">
      <c r="B28" s="643"/>
      <c r="C28" s="638"/>
      <c r="D28" s="633"/>
      <c r="E28" s="633"/>
      <c r="F28" s="633"/>
      <c r="G28" s="630"/>
      <c r="H28" s="632"/>
      <c r="I28" s="632"/>
      <c r="J28" s="632"/>
      <c r="K28" s="631"/>
      <c r="L28" s="638"/>
      <c r="M28" s="669"/>
      <c r="N28" s="669"/>
      <c r="O28" s="669"/>
      <c r="P28" s="669"/>
      <c r="Q28" s="669"/>
      <c r="R28" s="669"/>
      <c r="S28" s="669"/>
      <c r="T28" s="669"/>
      <c r="U28" s="633"/>
      <c r="V28" s="631"/>
      <c r="W28" s="631"/>
      <c r="X28" s="632"/>
      <c r="Y28" s="631"/>
      <c r="Z28" s="141" t="s">
        <v>967</v>
      </c>
      <c r="AA28" s="177" t="s">
        <v>660</v>
      </c>
      <c r="AB28" s="178" t="s">
        <v>661</v>
      </c>
      <c r="AC28" s="178" t="s">
        <v>662</v>
      </c>
      <c r="AD28" s="179">
        <v>1</v>
      </c>
      <c r="AE28" s="157"/>
      <c r="AF28" s="157"/>
      <c r="AG28" s="157"/>
      <c r="AH28" s="157"/>
      <c r="AI28" s="157"/>
      <c r="AJ28" s="157">
        <v>1</v>
      </c>
      <c r="AK28" s="157"/>
      <c r="AL28" s="157"/>
      <c r="AM28" s="157"/>
      <c r="AN28" s="157"/>
      <c r="AO28" s="157"/>
      <c r="AP28" s="157"/>
    </row>
    <row r="29" spans="2:42" ht="49.5" x14ac:dyDescent="0.25">
      <c r="B29" s="643"/>
      <c r="C29" s="635"/>
      <c r="D29" s="630"/>
      <c r="E29" s="630"/>
      <c r="F29" s="630"/>
      <c r="G29" s="166" t="str">
        <f>'3-IDENTIFICACIÓN DEL RIESGO'!L63</f>
        <v>Deterioro de la imagen institucional.</v>
      </c>
      <c r="H29" s="628"/>
      <c r="I29" s="628"/>
      <c r="J29" s="628"/>
      <c r="K29" s="626"/>
      <c r="L29" s="635"/>
      <c r="M29" s="667"/>
      <c r="N29" s="667"/>
      <c r="O29" s="667"/>
      <c r="P29" s="667"/>
      <c r="Q29" s="667"/>
      <c r="R29" s="667"/>
      <c r="S29" s="667"/>
      <c r="T29" s="667"/>
      <c r="U29" s="630"/>
      <c r="V29" s="626"/>
      <c r="W29" s="626"/>
      <c r="X29" s="628"/>
      <c r="Y29" s="626"/>
      <c r="Z29" s="141" t="s">
        <v>968</v>
      </c>
      <c r="AA29" s="177" t="s">
        <v>663</v>
      </c>
      <c r="AB29" s="178" t="s">
        <v>661</v>
      </c>
      <c r="AC29" s="178" t="s">
        <v>664</v>
      </c>
      <c r="AD29" s="179">
        <v>2</v>
      </c>
      <c r="AE29" s="157"/>
      <c r="AF29" s="157"/>
      <c r="AG29" s="157">
        <v>1</v>
      </c>
      <c r="AH29" s="157"/>
      <c r="AI29" s="157"/>
      <c r="AJ29" s="157"/>
      <c r="AK29" s="157"/>
      <c r="AL29" s="157">
        <v>1</v>
      </c>
      <c r="AM29" s="157"/>
      <c r="AN29" s="157"/>
      <c r="AO29" s="157"/>
      <c r="AP29" s="157"/>
    </row>
    <row r="30" spans="2:42" ht="57" customHeight="1" x14ac:dyDescent="0.25">
      <c r="B30" s="643"/>
      <c r="C30" s="634" t="s">
        <v>969</v>
      </c>
      <c r="D30" s="629" t="str">
        <f>'3-IDENTIFICACIÓN DEL RIESGO'!G64</f>
        <v>Servidores públicos y/o colaboradores de las UGT reciben dádivas por agilizar, omitir o dilatar trámites para el desarrollo de procesos agrarios</v>
      </c>
      <c r="E30" s="629" t="s">
        <v>371</v>
      </c>
      <c r="F30" s="166" t="str">
        <f>'3-IDENTIFICACIÓN DEL RIESGO'!H64</f>
        <v>1. Deficiencias en la comunicación y desconocimiento de los usuarios sobre los trámites de procesos agrarios y formalización de la propiedad privada rural, acorde a la normatividad vigente</v>
      </c>
      <c r="G30" s="629" t="str">
        <f>'3-IDENTIFICACIÓN DEL RIESGO'!L64</f>
        <v>1. Afectación de credibilidad e imagen institucional</v>
      </c>
      <c r="H30" s="627" t="str">
        <f>'4-VALORACIÓN DEL RIESGO'!G37</f>
        <v>Probable</v>
      </c>
      <c r="I30" s="627" t="str">
        <f>'4-VALORACIÓN DEL RIESGO'!AC37</f>
        <v>Catastrófico</v>
      </c>
      <c r="J30" s="627" t="str">
        <f>'4-VALORACIÓN DEL RIESGO'!AE37</f>
        <v>Extremo</v>
      </c>
      <c r="K30" s="625" t="str">
        <f>'4-VALORACIÓN DEL RIESGO'!AF37</f>
        <v>Reducir</v>
      </c>
      <c r="L30" s="634" t="s">
        <v>970</v>
      </c>
      <c r="M30" s="629" t="str">
        <f>'5-CONTROLES'!L64</f>
        <v>Jornada de capacitación a los colaboradores de las Unidades de Gestión Territorial, con el fin de que conozcan las sanciones a las cuales son merecedores en caso de incurrir en actos de corrupción</v>
      </c>
      <c r="N30" s="629" t="str">
        <f>'5-CONTROLES'!K64</f>
        <v>Listas de asistencia y/o actas de reunión</v>
      </c>
      <c r="O30" s="629" t="str">
        <f>'5-CONTROLES'!F64</f>
        <v>Líderes UGT</v>
      </c>
      <c r="P30" s="629" t="str">
        <f>'5-CONTROLES'!G64</f>
        <v>Según programación</v>
      </c>
      <c r="Q30" s="664" t="s">
        <v>858</v>
      </c>
      <c r="R30" s="629" t="str">
        <f>'5-CONTROLES'!AB64</f>
        <v>Fuerte</v>
      </c>
      <c r="S30" s="629" t="str">
        <f>'5-CONTROLES'!AC64</f>
        <v>Moderado</v>
      </c>
      <c r="T30" s="629" t="str">
        <f>'5-CONTROLES'!AD64</f>
        <v>Moderado</v>
      </c>
      <c r="U30" s="629" t="str">
        <f>'5-CONTROLES'!AH64</f>
        <v>Moderado</v>
      </c>
      <c r="V30" s="625" t="str">
        <f>'5-CONTROLES'!AL64</f>
        <v>Posible</v>
      </c>
      <c r="W30" s="625" t="str">
        <f>'5-CONTROLES'!AP64</f>
        <v>Catastrófico</v>
      </c>
      <c r="X30" s="627" t="str">
        <f>'5-CONTROLES'!AQ64</f>
        <v>Extremo</v>
      </c>
      <c r="Y30" s="625" t="str">
        <f>'5-CONTROLES'!AS64</f>
        <v>Acción preventiva</v>
      </c>
      <c r="Z30" s="634" t="s">
        <v>971</v>
      </c>
      <c r="AA30" s="664" t="s">
        <v>857</v>
      </c>
      <c r="AB30" s="664" t="s">
        <v>840</v>
      </c>
      <c r="AC30" s="664" t="s">
        <v>858</v>
      </c>
      <c r="AD30" s="664">
        <v>1</v>
      </c>
      <c r="AE30" s="664"/>
      <c r="AF30" s="664"/>
      <c r="AG30" s="664"/>
      <c r="AH30" s="664"/>
      <c r="AI30" s="664">
        <v>1</v>
      </c>
      <c r="AJ30" s="664"/>
      <c r="AK30" s="664"/>
      <c r="AL30" s="664"/>
      <c r="AM30" s="664"/>
      <c r="AN30" s="664"/>
      <c r="AO30" s="664"/>
      <c r="AP30" s="664"/>
    </row>
    <row r="31" spans="2:42" ht="24.75" customHeight="1" x14ac:dyDescent="0.25">
      <c r="B31" s="643"/>
      <c r="C31" s="635"/>
      <c r="D31" s="630"/>
      <c r="E31" s="630"/>
      <c r="F31" s="166" t="str">
        <f>'3-IDENTIFICACIÓN DEL RIESGO'!H65</f>
        <v>2. Interés de terceros  en la dilatar u orientar la decisión de procesos agrarios.</v>
      </c>
      <c r="G31" s="630"/>
      <c r="H31" s="628"/>
      <c r="I31" s="628"/>
      <c r="J31" s="628"/>
      <c r="K31" s="626"/>
      <c r="L31" s="635"/>
      <c r="M31" s="630"/>
      <c r="N31" s="630"/>
      <c r="O31" s="630"/>
      <c r="P31" s="630"/>
      <c r="Q31" s="254"/>
      <c r="R31" s="630"/>
      <c r="S31" s="630"/>
      <c r="T31" s="630"/>
      <c r="U31" s="630"/>
      <c r="V31" s="626"/>
      <c r="W31" s="626"/>
      <c r="X31" s="628"/>
      <c r="Y31" s="626"/>
      <c r="Z31" s="635"/>
      <c r="AA31" s="254"/>
      <c r="AB31" s="254"/>
      <c r="AC31" s="254"/>
      <c r="AD31" s="254"/>
      <c r="AE31" s="254"/>
      <c r="AF31" s="254"/>
      <c r="AG31" s="254"/>
      <c r="AH31" s="254"/>
      <c r="AI31" s="254"/>
      <c r="AJ31" s="254"/>
      <c r="AK31" s="254"/>
      <c r="AL31" s="254"/>
      <c r="AM31" s="254"/>
      <c r="AN31" s="254"/>
      <c r="AO31" s="254"/>
      <c r="AP31" s="254"/>
    </row>
    <row r="32" spans="2:42" ht="51" customHeight="1" x14ac:dyDescent="0.25">
      <c r="B32" s="646" t="str">
        <f>'3-IDENTIFICACIÓN DEL RIESGO'!B72</f>
        <v>Acceso a la Propiedad de la Tierra y los Territorios</v>
      </c>
      <c r="C32" s="634" t="s">
        <v>972</v>
      </c>
      <c r="D32" s="629" t="str">
        <f>'3-IDENTIFICACIÓN DEL RIESGO'!G72</f>
        <v>Manipulación y/u omisión de la información obtenida en la visita agronómica o estudio preliminar y complementario de títulos  de expedientes de Compra Directa de la DAT para  beneficio propio o de particulares.</v>
      </c>
      <c r="E32" s="629" t="s">
        <v>371</v>
      </c>
      <c r="F32" s="166" t="str">
        <f>'3-IDENTIFICACIÓN DEL RIESGO'!H72</f>
        <v xml:space="preserve">Presencia de intereses particulares o conductas de recibir o solicitar beneficios en la visita agronómica o en el estudio preliminar y complementario de títulos por parte del profesional de Compra Directa de la DAT designado para la revisión </v>
      </c>
      <c r="G32" s="166" t="str">
        <f>'3-IDENTIFICACIÓN DEL RIESGO'!L72</f>
        <v>Afectación en el logro de indicadores y metas asociadas a compra de predios en actividades misionales</v>
      </c>
      <c r="H32" s="627" t="str">
        <f>'4-VALORACIÓN DEL RIESGO'!G41</f>
        <v>Probable</v>
      </c>
      <c r="I32" s="627" t="str">
        <f>'4-VALORACIÓN DEL RIESGO'!AC41</f>
        <v>Catastrófico</v>
      </c>
      <c r="J32" s="627" t="str">
        <f>'4-VALORACIÓN DEL RIESGO'!AE41</f>
        <v>Extremo</v>
      </c>
      <c r="K32" s="625" t="str">
        <f>'4-VALORACIÓN DEL RIESGO'!AF41</f>
        <v>Reducir</v>
      </c>
      <c r="L32" s="141" t="s">
        <v>973</v>
      </c>
      <c r="M32" s="166" t="str">
        <f>'5-CONTROLES'!L72</f>
        <v>Asegurar que la forma ACCTI-F-007-Visita de caracterización del predio, cumpla con la información y documentación completa, vigente y con las características según los requisitos exigidos</v>
      </c>
      <c r="N32" s="166" t="str">
        <f>'5-CONTROLES'!K72</f>
        <v>ACCTI-F-007 Forma unificada de visita de caracterización documental</v>
      </c>
      <c r="O32" s="166" t="str">
        <f>'5-CONTROLES'!F72</f>
        <v>Dirección de Acceso a Tierras (Profesional de Compra Directa DAT)</v>
      </c>
      <c r="P32" s="166" t="str">
        <f>'5-CONTROLES'!G72</f>
        <v>Semestral</v>
      </c>
      <c r="Q32" s="180" t="s">
        <v>742</v>
      </c>
      <c r="R32" s="166" t="str">
        <f>'5-CONTROLES'!AB72</f>
        <v>Fuerte</v>
      </c>
      <c r="S32" s="166" t="str">
        <f>'5-CONTROLES'!AC72</f>
        <v>Fuerte</v>
      </c>
      <c r="T32" s="166" t="str">
        <f>'5-CONTROLES'!AD72</f>
        <v>Fuerte</v>
      </c>
      <c r="U32" s="629" t="str">
        <f>'5-CONTROLES'!AH72</f>
        <v>Fuerte</v>
      </c>
      <c r="V32" s="625" t="str">
        <f>'5-CONTROLES'!AL72</f>
        <v>Improbable</v>
      </c>
      <c r="W32" s="625" t="str">
        <f>'5-CONTROLES'!AP72</f>
        <v>Catastrófico</v>
      </c>
      <c r="X32" s="627" t="str">
        <f>'5-CONTROLES'!AQ72</f>
        <v>Extremo</v>
      </c>
      <c r="Y32" s="625" t="str">
        <f>'5-CONTROLES'!AS72</f>
        <v>Acción preventiva</v>
      </c>
      <c r="Z32" s="141" t="s">
        <v>975</v>
      </c>
      <c r="AA32" s="181" t="s">
        <v>750</v>
      </c>
      <c r="AB32" s="180" t="s">
        <v>751</v>
      </c>
      <c r="AC32" s="180" t="s">
        <v>752</v>
      </c>
      <c r="AD32" s="182">
        <v>0.8</v>
      </c>
      <c r="AE32" s="183"/>
      <c r="AF32" s="183"/>
      <c r="AG32" s="182">
        <v>0.5</v>
      </c>
      <c r="AH32" s="183"/>
      <c r="AI32" s="183"/>
      <c r="AJ32" s="183"/>
      <c r="AK32" s="183"/>
      <c r="AL32" s="182">
        <v>0.3</v>
      </c>
      <c r="AM32" s="183"/>
      <c r="AN32" s="183"/>
      <c r="AO32" s="183"/>
      <c r="AP32" s="183"/>
    </row>
    <row r="33" spans="2:42" ht="56.25" customHeight="1" x14ac:dyDescent="0.25">
      <c r="B33" s="647"/>
      <c r="C33" s="635"/>
      <c r="D33" s="630"/>
      <c r="E33" s="630"/>
      <c r="F33" s="166" t="str">
        <f>'3-IDENTIFICACIÓN DEL RIESGO'!H73</f>
        <v xml:space="preserve"> Desarrollo de actividades por fuera de las normas, procedimientos, parámetros y criterios establecidos para beneficio propio o de terceros.  Así como, baja cobertura de inducción y/o capacitación en procesos y procedimientos internos de la DAT relacionados con el riesgo identificado.</v>
      </c>
      <c r="G33" s="166" t="str">
        <f>'3-IDENTIFICACIÓN DEL RIESGO'!L73</f>
        <v>Investigaciones y/o hallazgos presentados por parte de órganos de control</v>
      </c>
      <c r="H33" s="628"/>
      <c r="I33" s="628"/>
      <c r="J33" s="628"/>
      <c r="K33" s="626"/>
      <c r="L33" s="141" t="s">
        <v>974</v>
      </c>
      <c r="M33" s="166" t="str">
        <f>'5-CONTROLES'!L73</f>
        <v>Asegurar que la forma ACCTI-F-022-Estudio preliminar y complementario de títulos, esté debidamente diligenciada, en el aparte de rectificación de cabida (área) y/o linderos y que cumpla con los requisitos.</v>
      </c>
      <c r="N33" s="166" t="str">
        <f>'5-CONTROLES'!K73</f>
        <v>ACCTI-F-022 Estudio preliminar y complementario de títulos</v>
      </c>
      <c r="O33" s="166" t="str">
        <f>'5-CONTROLES'!F73</f>
        <v>Dirección de Acceso a Tierras (Profesional de Compra Directa DAT)</v>
      </c>
      <c r="P33" s="166" t="str">
        <f>'5-CONTROLES'!G73</f>
        <v>Anual</v>
      </c>
      <c r="Q33" s="180" t="s">
        <v>743</v>
      </c>
      <c r="R33" s="166" t="str">
        <f>'5-CONTROLES'!AB73</f>
        <v>Fuerte</v>
      </c>
      <c r="S33" s="166" t="str">
        <f>'5-CONTROLES'!AC73</f>
        <v>Fuerte</v>
      </c>
      <c r="T33" s="166" t="str">
        <f>'5-CONTROLES'!AD73</f>
        <v>Fuerte</v>
      </c>
      <c r="U33" s="630"/>
      <c r="V33" s="626"/>
      <c r="W33" s="626"/>
      <c r="X33" s="628"/>
      <c r="Y33" s="626"/>
      <c r="Z33" s="141" t="s">
        <v>976</v>
      </c>
      <c r="AA33" s="180" t="s">
        <v>1076</v>
      </c>
      <c r="AB33" s="180" t="s">
        <v>751</v>
      </c>
      <c r="AC33" s="180" t="s">
        <v>1077</v>
      </c>
      <c r="AD33" s="182">
        <v>0.8</v>
      </c>
      <c r="AE33" s="183"/>
      <c r="AF33" s="183"/>
      <c r="AG33" s="182">
        <v>0.5</v>
      </c>
      <c r="AH33" s="183"/>
      <c r="AI33" s="183"/>
      <c r="AJ33" s="183"/>
      <c r="AK33" s="183"/>
      <c r="AL33" s="182">
        <v>0.3</v>
      </c>
      <c r="AM33" s="183"/>
      <c r="AN33" s="183"/>
      <c r="AO33" s="183"/>
      <c r="AP33" s="182"/>
    </row>
    <row r="34" spans="2:42" ht="58.5" customHeight="1" x14ac:dyDescent="0.25">
      <c r="B34" s="647"/>
      <c r="C34" s="634" t="s">
        <v>977</v>
      </c>
      <c r="D34" s="629" t="str">
        <f>'3-IDENTIFICACIÓN DEL RIESGO'!G74</f>
        <v xml:space="preserve">Manipulación de la información durante las actividades de verificación de requisitos mínimos del predio de tipo jurídico, técnico o ambiental  bajo el cual se materialice un subsidio, para beneficio propio o de un tercero </v>
      </c>
      <c r="E34" s="629" t="s">
        <v>371</v>
      </c>
      <c r="F34" s="166" t="str">
        <f>'3-IDENTIFICACIÓN DEL RIESGO'!H74</f>
        <v xml:space="preserve">Presencia de intereses particulares o conductas de recibir o solicitar beneficios por parte de los profesionales asignados para el estudio de predios objeto de materialización del subsidio </v>
      </c>
      <c r="G34" s="166" t="str">
        <f>'3-IDENTIFICACIÓN DEL RIESGO'!L74</f>
        <v>Afectación en el logro de indicadores y metas asociadas a adquisición de predios en zonas focalizadas</v>
      </c>
      <c r="H34" s="627" t="str">
        <f>'4-VALORACIÓN DEL RIESGO'!G42</f>
        <v>Probable</v>
      </c>
      <c r="I34" s="627" t="str">
        <f>'4-VALORACIÓN DEL RIESGO'!AC42</f>
        <v>Catastrófico</v>
      </c>
      <c r="J34" s="627" t="str">
        <f>'4-VALORACIÓN DEL RIESGO'!AE42</f>
        <v>Extremo</v>
      </c>
      <c r="K34" s="625" t="str">
        <f>'4-VALORACIÓN DEL RIESGO'!AF42</f>
        <v>Reducir</v>
      </c>
      <c r="L34" s="141" t="s">
        <v>978</v>
      </c>
      <c r="M34" s="166" t="str">
        <f>'5-CONTROLES'!L74</f>
        <v>Verificar el cumplimiento de requisitos del(los) propietario(s)  y del predio(s), como condiciones mínimas (jurídicas, técnicas y ambientales) para la materialización del subsidio,  mediante la revisión de un expediente en  cada trimestre del año.</v>
      </c>
      <c r="N34" s="166" t="str">
        <f>'5-CONTROLES'!K74</f>
        <v>Un acta de verificación de procedimientos
Formato ACCTI-F-003 Postulación y negociación del predio
Formato ACCTI –F-004 Forma Verificación Condiciones del Propietario
Formato ACCTI-F-005  Forma estudio de títulos
Formato ACCTI-F-091 Forma cruce de información Geográfica
Formato ACCTI-F-007 Forma unificada de visita de caracterización.</v>
      </c>
      <c r="O34" s="166" t="str">
        <f>'5-CONTROLES'!F74</f>
        <v>Subdirección de Acceso a Tierras en Zonas Focalizadas  (Profesionales asignados)</v>
      </c>
      <c r="P34" s="166" t="str">
        <f>'5-CONTROLES'!G74</f>
        <v>Trimestral</v>
      </c>
      <c r="Q34" s="180" t="s">
        <v>1078</v>
      </c>
      <c r="R34" s="166" t="str">
        <f>'5-CONTROLES'!AB74</f>
        <v>Fuerte</v>
      </c>
      <c r="S34" s="166" t="str">
        <f>'5-CONTROLES'!AC74</f>
        <v>Fuerte</v>
      </c>
      <c r="T34" s="166" t="str">
        <f>'5-CONTROLES'!AD74</f>
        <v>Fuerte</v>
      </c>
      <c r="U34" s="629" t="str">
        <f>'5-CONTROLES'!AH74</f>
        <v>Fuerte</v>
      </c>
      <c r="V34" s="625" t="str">
        <f>'5-CONTROLES'!AL74</f>
        <v>Improbable</v>
      </c>
      <c r="W34" s="625" t="str">
        <f>'5-CONTROLES'!AP74</f>
        <v>Catastrófico</v>
      </c>
      <c r="X34" s="627" t="str">
        <f>'5-CONTROLES'!AQ74</f>
        <v>Extremo</v>
      </c>
      <c r="Y34" s="625" t="str">
        <f>'5-CONTROLES'!AS74</f>
        <v>Acción preventiva</v>
      </c>
      <c r="Z34" s="141" t="s">
        <v>980</v>
      </c>
      <c r="AA34" s="180" t="s">
        <v>753</v>
      </c>
      <c r="AB34" s="180" t="s">
        <v>751</v>
      </c>
      <c r="AC34" s="180" t="s">
        <v>754</v>
      </c>
      <c r="AD34" s="182">
        <v>0.7</v>
      </c>
      <c r="AE34" s="183"/>
      <c r="AF34" s="183"/>
      <c r="AG34" s="182">
        <v>0.3</v>
      </c>
      <c r="AH34" s="183"/>
      <c r="AI34" s="183"/>
      <c r="AJ34" s="182">
        <v>0.2</v>
      </c>
      <c r="AK34" s="183"/>
      <c r="AL34" s="183"/>
      <c r="AM34" s="183"/>
      <c r="AN34" s="182">
        <v>0.2</v>
      </c>
      <c r="AO34" s="183"/>
      <c r="AP34" s="182"/>
    </row>
    <row r="35" spans="2:42" ht="102" x14ac:dyDescent="0.25">
      <c r="B35" s="647"/>
      <c r="C35" s="635"/>
      <c r="D35" s="630"/>
      <c r="E35" s="630"/>
      <c r="F35" s="166" t="str">
        <f>'3-IDENTIFICACIÓN DEL RIESGO'!H75</f>
        <v>Desconocimiento de los requisitos establecidos en los  Procedimientos ACCTI-P-016 Materialización del Subsidio  - Adquisición del predio y ACCTI-P-017  Materialización del subsidio- Implementación del proyecto productivo  por parte del equipo profesional asignado</v>
      </c>
      <c r="G35" s="166" t="str">
        <f>'3-IDENTIFICACIÓN DEL RIESGO'!L75</f>
        <v>Investigaciones internas (control interno) o externas (por parte de órganos de control)</v>
      </c>
      <c r="H35" s="628"/>
      <c r="I35" s="628"/>
      <c r="J35" s="628"/>
      <c r="K35" s="626"/>
      <c r="L35" s="142" t="s">
        <v>979</v>
      </c>
      <c r="M35" s="166" t="str">
        <f>'5-CONTROLES'!L75</f>
        <v xml:space="preserve">Verificar el cumplimiento de requisitos  técnicos y financieros en la implementación del proyecto productivo para la materialización del subsidio,  mediante la revisión de un expediente en  cada trimestre del año.
</v>
      </c>
      <c r="N35" s="166" t="str">
        <f>'5-CONTROLES'!K75</f>
        <v>Un acta de verificación de procedimientos
Formato ACCTI-F-019 Estructuración Participativa de Proyectos Productivo
Formato ACCTI-F-013 Plan de compras
Formato ACCTI-F-014 Acta de Entrega de Bienes y Servicios
Formato ACCTI-F-016 Forma  control  de saldos
Formato ACCTI-F-017 Forma cierre técnico y financiero</v>
      </c>
      <c r="O35" s="166" t="str">
        <f>'5-CONTROLES'!F75</f>
        <v>Subdirección de Acceso a Tierras en Zonas Focalizadas  (Profesionales asignados)</v>
      </c>
      <c r="P35" s="166" t="str">
        <f>'5-CONTROLES'!G75</f>
        <v>Trimestral</v>
      </c>
      <c r="Q35" s="183" t="s">
        <v>744</v>
      </c>
      <c r="R35" s="166" t="str">
        <f>'5-CONTROLES'!AB75</f>
        <v>Fuerte</v>
      </c>
      <c r="S35" s="166" t="str">
        <f>'5-CONTROLES'!AC75</f>
        <v>Fuerte</v>
      </c>
      <c r="T35" s="166" t="str">
        <f>'5-CONTROLES'!AD75</f>
        <v>Fuerte</v>
      </c>
      <c r="U35" s="630"/>
      <c r="V35" s="626"/>
      <c r="W35" s="626"/>
      <c r="X35" s="628"/>
      <c r="Y35" s="626"/>
      <c r="Z35" s="142" t="s">
        <v>981</v>
      </c>
      <c r="AA35" s="183" t="s">
        <v>755</v>
      </c>
      <c r="AB35" s="183" t="s">
        <v>756</v>
      </c>
      <c r="AC35" s="180" t="s">
        <v>757</v>
      </c>
      <c r="AD35" s="182">
        <v>0.7</v>
      </c>
      <c r="AE35" s="184"/>
      <c r="AF35" s="184"/>
      <c r="AG35" s="182">
        <v>0.5</v>
      </c>
      <c r="AH35" s="184"/>
      <c r="AI35" s="184"/>
      <c r="AJ35" s="184"/>
      <c r="AK35" s="184"/>
      <c r="AL35" s="182">
        <v>0.2</v>
      </c>
      <c r="AM35" s="184"/>
      <c r="AN35" s="184"/>
      <c r="AO35" s="184"/>
      <c r="AP35" s="182"/>
    </row>
    <row r="36" spans="2:42" ht="45.75" customHeight="1" x14ac:dyDescent="0.25">
      <c r="B36" s="647"/>
      <c r="C36" s="634" t="s">
        <v>982</v>
      </c>
      <c r="D36" s="629" t="str">
        <f>'3-IDENTIFICACIÓN DEL RIESGO'!G76</f>
        <v xml:space="preserve">Manipulación de la información en las diferentes etapas del procedimiento de Revocatoria Directa de la DAT para beneficio propio y/o de particulares </v>
      </c>
      <c r="E36" s="629" t="s">
        <v>371</v>
      </c>
      <c r="F36" s="166" t="str">
        <f>'3-IDENTIFICACIÓN DEL RIESGO'!H76</f>
        <v>En la elaboración del informe técnico-jurídico preliminar y definitivo, se puede favorecer intereses a particulares a efectos de establecer el inicio fase administrativa y/o judicial</v>
      </c>
      <c r="G36" s="166" t="str">
        <f>'3-IDENTIFICACIÓN DEL RIESGO'!L76</f>
        <v>Afectación en el logro de indicadores y metas asociadas a Limitación a la Propiedad aprobadas en al SATN</v>
      </c>
      <c r="H36" s="627" t="str">
        <f>'4-VALORACIÓN DEL RIESGO'!G43</f>
        <v>Probable</v>
      </c>
      <c r="I36" s="627" t="str">
        <f>'4-VALORACIÓN DEL RIESGO'!AC43</f>
        <v>Catastrófico</v>
      </c>
      <c r="J36" s="627" t="str">
        <f>'4-VALORACIÓN DEL RIESGO'!AE43</f>
        <v>Extremo</v>
      </c>
      <c r="K36" s="625" t="str">
        <f>'4-VALORACIÓN DEL RIESGO'!AF43</f>
        <v>Reducir</v>
      </c>
      <c r="L36" s="142" t="s">
        <v>983</v>
      </c>
      <c r="M36" s="166" t="str">
        <f>'5-CONTROLES'!L76</f>
        <v>Revisar e impulsar los procesos de revocatoria en curso, mediante diligenciamiento de la lista de chequeo y/o matriz de revocatoria</v>
      </c>
      <c r="N36" s="166" t="str">
        <f>'5-CONTROLES'!K76</f>
        <v>ACCTI-F-120-Lista de chequeo de revocatoria Ley 160/19994
ACCTI-F-121-Lista de chequeo de revocatoria Decreto Ley 902/2017 
ACCTI-F-097 Matriz de Revocatoria actualizada</v>
      </c>
      <c r="O36" s="166" t="str">
        <f>'5-CONTROLES'!F76</f>
        <v>Subdirección de Acceso a Tierras por Demanda y Descongestión   (Profesionales asignados)</v>
      </c>
      <c r="P36" s="166" t="str">
        <f>'5-CONTROLES'!G76</f>
        <v>Trimestral</v>
      </c>
      <c r="Q36" s="183" t="s">
        <v>745</v>
      </c>
      <c r="R36" s="166" t="str">
        <f>'5-CONTROLES'!AB76</f>
        <v>Fuerte</v>
      </c>
      <c r="S36" s="166" t="str">
        <f>'5-CONTROLES'!AC76</f>
        <v>Fuerte</v>
      </c>
      <c r="T36" s="166" t="str">
        <f>'5-CONTROLES'!AD76</f>
        <v>Fuerte</v>
      </c>
      <c r="U36" s="629" t="str">
        <f>'5-CONTROLES'!AH76</f>
        <v>Fuerte</v>
      </c>
      <c r="V36" s="625" t="str">
        <f>'5-CONTROLES'!AL76</f>
        <v>Improbable</v>
      </c>
      <c r="W36" s="625" t="str">
        <f>'5-CONTROLES'!AP76</f>
        <v>Catastrófico</v>
      </c>
      <c r="X36" s="627" t="str">
        <f>'5-CONTROLES'!AQ76</f>
        <v>Extremo</v>
      </c>
      <c r="Y36" s="625" t="str">
        <f>'5-CONTROLES'!AS76</f>
        <v>Acción preventiva</v>
      </c>
      <c r="Z36" s="142" t="s">
        <v>985</v>
      </c>
      <c r="AA36" s="181" t="s">
        <v>758</v>
      </c>
      <c r="AB36" s="183" t="s">
        <v>751</v>
      </c>
      <c r="AC36" s="183" t="s">
        <v>759</v>
      </c>
      <c r="AD36" s="182">
        <v>0.9</v>
      </c>
      <c r="AE36" s="183"/>
      <c r="AF36" s="183"/>
      <c r="AG36" s="182">
        <v>0.9</v>
      </c>
      <c r="AH36" s="183"/>
      <c r="AI36" s="183"/>
      <c r="AJ36" s="183"/>
      <c r="AK36" s="183"/>
      <c r="AL36" s="183"/>
      <c r="AM36" s="183"/>
      <c r="AN36" s="183"/>
      <c r="AO36" s="183"/>
      <c r="AP36" s="182"/>
    </row>
    <row r="37" spans="2:42" ht="51" x14ac:dyDescent="0.25">
      <c r="B37" s="647"/>
      <c r="C37" s="635"/>
      <c r="D37" s="630"/>
      <c r="E37" s="630"/>
      <c r="F37" s="166" t="str">
        <f>'3-IDENTIFICACIÓN DEL RIESGO'!H77</f>
        <v>Desconocimiento de los requisitos establecidos en el Procedimiento ACCTI-P-005 Revocatoria Baldíos a Persona Natural -Ley 160/94 y ACCTI-P-014 Titulación de Baldíos POSPR, por parte de colaboradores nuevos que ingresan al Grupo de Revocatoria</v>
      </c>
      <c r="G37" s="166" t="str">
        <f>'3-IDENTIFICACIÓN DEL RIESGO'!L77</f>
        <v>Investigaciones internas (control interno) o externas (por parte de órganos de control)</v>
      </c>
      <c r="H37" s="628"/>
      <c r="I37" s="628"/>
      <c r="J37" s="628"/>
      <c r="K37" s="626"/>
      <c r="L37" s="142" t="s">
        <v>984</v>
      </c>
      <c r="M37" s="166" t="str">
        <f>'5-CONTROLES'!L77</f>
        <v>Incorporar oportunamente, la solicitud o información de la revocatoria en la forma ACCTI-F-097 Matriz de Revocatoria Directa</v>
      </c>
      <c r="N37" s="166" t="str">
        <f>'5-CONTROLES'!K77</f>
        <v>ACCTI-F-097 Matriz de Revocatoria actualizada</v>
      </c>
      <c r="O37" s="166" t="str">
        <f>'5-CONTROLES'!F77</f>
        <v>Subdirección de Acceso a Tierras por Demanda y Descongestión   (Profesionales asignados)</v>
      </c>
      <c r="P37" s="166" t="str">
        <f>'5-CONTROLES'!G77</f>
        <v>Trimestral</v>
      </c>
      <c r="Q37" s="183" t="s">
        <v>746</v>
      </c>
      <c r="R37" s="166" t="str">
        <f>'5-CONTROLES'!AB77</f>
        <v>Fuerte</v>
      </c>
      <c r="S37" s="166" t="str">
        <f>'5-CONTROLES'!AC77</f>
        <v>Fuerte</v>
      </c>
      <c r="T37" s="166" t="str">
        <f>'5-CONTROLES'!AD77</f>
        <v>Fuerte</v>
      </c>
      <c r="U37" s="630"/>
      <c r="V37" s="626"/>
      <c r="W37" s="626"/>
      <c r="X37" s="628"/>
      <c r="Y37" s="626"/>
      <c r="Z37" s="142" t="s">
        <v>986</v>
      </c>
      <c r="AA37" s="181" t="s">
        <v>1079</v>
      </c>
      <c r="AB37" s="183" t="s">
        <v>760</v>
      </c>
      <c r="AC37" s="183" t="s">
        <v>761</v>
      </c>
      <c r="AD37" s="182">
        <v>0.9</v>
      </c>
      <c r="AE37" s="183"/>
      <c r="AF37" s="183"/>
      <c r="AG37" s="182">
        <v>0.3</v>
      </c>
      <c r="AH37" s="183"/>
      <c r="AI37" s="183"/>
      <c r="AJ37" s="183"/>
      <c r="AK37" s="182">
        <v>0.3</v>
      </c>
      <c r="AL37" s="183"/>
      <c r="AM37" s="183"/>
      <c r="AN37" s="182">
        <v>0.3</v>
      </c>
      <c r="AO37" s="183"/>
      <c r="AP37" s="182"/>
    </row>
    <row r="38" spans="2:42" ht="54" customHeight="1" x14ac:dyDescent="0.25">
      <c r="B38" s="647"/>
      <c r="C38" s="634" t="s">
        <v>987</v>
      </c>
      <c r="D38" s="629" t="str">
        <f>'3-IDENTIFICACIÓN DEL RIESGO'!G78</f>
        <v>Manipulación de la información entregada a las  subdirecciones misionales según el  POSPR-P-006 P Procedimiento Único de Ordenamiento Social de la Propiedad,  para beneficio propio o de terceros</v>
      </c>
      <c r="E38" s="629" t="s">
        <v>371</v>
      </c>
      <c r="F38" s="166" t="str">
        <f>'3-IDENTIFICACIÓN DEL RIESGO'!H78</f>
        <v>Presencia de intereses particulares o conductas de recibir o solicitar beneficios por parte de los profesionales asignados para la adjudicación de predios baldíos en las zonas focalizadas</v>
      </c>
      <c r="G38" s="166" t="str">
        <f>'3-IDENTIFICACIÓN DEL RIESGO'!L78</f>
        <v>Afectación en el logro de indicadores y metas asociadas a adjudicación de predios baldíos y bienes fiscales patrimoniales en los municipios focalizados</v>
      </c>
      <c r="H38" s="627" t="str">
        <f>'4-VALORACIÓN DEL RIESGO'!G44</f>
        <v>Probable</v>
      </c>
      <c r="I38" s="627" t="str">
        <f>'4-VALORACIÓN DEL RIESGO'!AC44</f>
        <v>Catastrófico</v>
      </c>
      <c r="J38" s="627" t="str">
        <f>'4-VALORACIÓN DEL RIESGO'!AE44</f>
        <v>Extremo</v>
      </c>
      <c r="K38" s="625" t="str">
        <f>'4-VALORACIÓN DEL RIESGO'!AF44</f>
        <v>Reducir</v>
      </c>
      <c r="L38" s="142" t="s">
        <v>988</v>
      </c>
      <c r="M38" s="166" t="str">
        <f>'5-CONTROLES'!L78</f>
        <v>Verificar, semestralmente, la realización del informe técnico jurídico preliminar, con base en el análisis de la información aportada del procedimiento de un expediente.</v>
      </c>
      <c r="N38" s="166" t="str">
        <f>'5-CONTROLES'!K78</f>
        <v xml:space="preserve">Un Acta de verificación
Formato  POSPR-F-014 INFORME TÉCNICO JURÍDICO PRELIMINAR.
Resolución de Apertura Trámite Administrativo( notificada).
</v>
      </c>
      <c r="O38" s="166" t="str">
        <f>'5-CONTROLES'!F78</f>
        <v>Subdirección de Acceso a Tierras en Zonas Focalizadas  (Profesionales asignados)</v>
      </c>
      <c r="P38" s="166" t="str">
        <f>'5-CONTROLES'!G78</f>
        <v>Semestral</v>
      </c>
      <c r="Q38" s="183" t="s">
        <v>1080</v>
      </c>
      <c r="R38" s="166" t="str">
        <f>'5-CONTROLES'!AB78</f>
        <v>Fuerte</v>
      </c>
      <c r="S38" s="166" t="str">
        <f>'5-CONTROLES'!AC78</f>
        <v>Fuerte</v>
      </c>
      <c r="T38" s="166" t="str">
        <f>'5-CONTROLES'!AD78</f>
        <v>Fuerte</v>
      </c>
      <c r="U38" s="629" t="str">
        <f>'5-CONTROLES'!AH78</f>
        <v>Fuerte</v>
      </c>
      <c r="V38" s="625" t="str">
        <f>'5-CONTROLES'!AL78</f>
        <v>Improbable</v>
      </c>
      <c r="W38" s="625" t="str">
        <f>'5-CONTROLES'!AP78</f>
        <v>Catastrófico</v>
      </c>
      <c r="X38" s="627" t="str">
        <f>'5-CONTROLES'!AQ78</f>
        <v>Extremo</v>
      </c>
      <c r="Y38" s="625" t="str">
        <f>'5-CONTROLES'!AS78</f>
        <v>Acción preventiva</v>
      </c>
      <c r="Z38" s="142" t="s">
        <v>990</v>
      </c>
      <c r="AA38" s="183" t="s">
        <v>1081</v>
      </c>
      <c r="AB38" s="183" t="s">
        <v>751</v>
      </c>
      <c r="AC38" s="183" t="s">
        <v>762</v>
      </c>
      <c r="AD38" s="182">
        <v>0.7</v>
      </c>
      <c r="AE38" s="183"/>
      <c r="AF38" s="183"/>
      <c r="AG38" s="182">
        <v>0.3</v>
      </c>
      <c r="AH38" s="182"/>
      <c r="AI38" s="182"/>
      <c r="AJ38" s="182"/>
      <c r="AK38" s="182"/>
      <c r="AL38" s="182"/>
      <c r="AM38" s="182"/>
      <c r="AN38" s="182">
        <v>0.4</v>
      </c>
      <c r="AO38" s="182"/>
      <c r="AP38" s="182"/>
    </row>
    <row r="39" spans="2:42" ht="63.75" x14ac:dyDescent="0.25">
      <c r="B39" s="647"/>
      <c r="C39" s="635"/>
      <c r="D39" s="630"/>
      <c r="E39" s="630"/>
      <c r="F39" s="166" t="str">
        <f>'3-IDENTIFICACIÓN DEL RIESGO'!H79</f>
        <v>Desconocimiento de los requisitos establecidos en el Procedimiento POSPR-P-006 PROCEDIMIENTO ÚNICO DE ORDENAMIENTO SOCIAL DE LA PROPIEDAD, para la adjudicación de predios baldíos en los municipios focalizados, por parte del equipo profesional asignado</v>
      </c>
      <c r="G39" s="166" t="str">
        <f>'3-IDENTIFICACIÓN DEL RIESGO'!L79</f>
        <v>Investigaciones internas (control interno) o externas (por parte de órganos de control)</v>
      </c>
      <c r="H39" s="628"/>
      <c r="I39" s="628"/>
      <c r="J39" s="628"/>
      <c r="K39" s="626"/>
      <c r="L39" s="142" t="s">
        <v>989</v>
      </c>
      <c r="M39" s="166" t="str">
        <f>'5-CONTROLES'!L79</f>
        <v>Verificar, semestralmente, la realización del informe técnico jurídico definitivo y la expedición  del Acto Administrativo de cierre, con base en el análisis de la información aportada del procedimiento de un expediente.</v>
      </c>
      <c r="N39" s="166" t="str">
        <f>'5-CONTROLES'!K79</f>
        <v xml:space="preserve">Un Acta de verificación
Formato POSPR-F-015 INFORME TÉCNICO JURÍDICO DEFINITIVO.
Resolución de Cierre de Trámite Administrativo (notificada)
Folio de Matricula Inmobiliaria. </v>
      </c>
      <c r="O39" s="166" t="str">
        <f>'5-CONTROLES'!F79</f>
        <v>Subdirección de Acceso a Tierras en Zonas Focalizadas  (Profesionales asignados)</v>
      </c>
      <c r="P39" s="166" t="str">
        <f>'5-CONTROLES'!G79</f>
        <v>Semestral</v>
      </c>
      <c r="Q39" s="183" t="s">
        <v>1082</v>
      </c>
      <c r="R39" s="166" t="str">
        <f>'5-CONTROLES'!AB79</f>
        <v>Fuerte</v>
      </c>
      <c r="S39" s="166" t="str">
        <f>'5-CONTROLES'!AC79</f>
        <v>Fuerte</v>
      </c>
      <c r="T39" s="166" t="str">
        <f>'5-CONTROLES'!AD79</f>
        <v>Fuerte</v>
      </c>
      <c r="U39" s="630"/>
      <c r="V39" s="626"/>
      <c r="W39" s="626"/>
      <c r="X39" s="628"/>
      <c r="Y39" s="626"/>
      <c r="Z39" s="142" t="s">
        <v>991</v>
      </c>
      <c r="AA39" s="183" t="s">
        <v>1083</v>
      </c>
      <c r="AB39" s="183" t="s">
        <v>763</v>
      </c>
      <c r="AC39" s="183" t="s">
        <v>757</v>
      </c>
      <c r="AD39" s="182">
        <v>0.7</v>
      </c>
      <c r="AE39" s="184"/>
      <c r="AF39" s="184"/>
      <c r="AG39" s="182">
        <v>0.45</v>
      </c>
      <c r="AH39" s="184"/>
      <c r="AI39" s="184"/>
      <c r="AJ39" s="184"/>
      <c r="AK39" s="182">
        <v>0.25</v>
      </c>
      <c r="AL39" s="184"/>
      <c r="AM39" s="184"/>
      <c r="AN39" s="184"/>
      <c r="AO39" s="184"/>
      <c r="AP39" s="184"/>
    </row>
    <row r="40" spans="2:42" ht="88.5" customHeight="1" x14ac:dyDescent="0.25">
      <c r="B40" s="647"/>
      <c r="C40" s="634" t="s">
        <v>992</v>
      </c>
      <c r="D40" s="629" t="str">
        <f>'3-IDENTIFICACIÓN DEL RIESGO'!G80</f>
        <v>Adquisición de predios con enfoque diferencial étnico sin pleno cumplimiento de requisitos o por fuera de las necesidades y prioridades establecidos por la ANT, para beneficio de particulares</v>
      </c>
      <c r="E40" s="629" t="s">
        <v>371</v>
      </c>
      <c r="F40" s="166" t="str">
        <f>'3-IDENTIFICACIÓN DEL RIESGO'!H80</f>
        <v xml:space="preserve">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v>
      </c>
      <c r="G40" s="166" t="str">
        <f>'3-IDENTIFICACIÓN DEL RIESGO'!L80</f>
        <v>Detrimento patrimonial debido al abuso indebido de los recursos de la entidad.</v>
      </c>
      <c r="H40" s="627" t="str">
        <f>'4-VALORACIÓN DEL RIESGO'!G45</f>
        <v>Probable</v>
      </c>
      <c r="I40" s="627" t="str">
        <f>'4-VALORACIÓN DEL RIESGO'!AC45</f>
        <v>Catastrófico</v>
      </c>
      <c r="J40" s="627" t="str">
        <f>'4-VALORACIÓN DEL RIESGO'!AE45</f>
        <v>Extremo</v>
      </c>
      <c r="K40" s="625" t="str">
        <f>'4-VALORACIÓN DEL RIESGO'!AF45</f>
        <v>Reducir</v>
      </c>
      <c r="L40" s="670" t="s">
        <v>993</v>
      </c>
      <c r="M40" s="629" t="str">
        <f>'5-CONTROLES'!L80</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oferta voluntaria de predios. Si el responsable de presentar la oferta no diligencia la forma de manera adecuada no se debe continuar el proceso hasta que se subsane la situación.</v>
      </c>
      <c r="N40" s="629" t="str">
        <f>'5-CONTROLES'!K80</f>
        <v>Formato de oferta voluntaria de predios debidamente diligenciada con los anexos.</v>
      </c>
      <c r="O40" s="629" t="str">
        <f>'5-CONTROLES'!F80</f>
        <v xml:space="preserve">Servidor público encargado en el Equipo de Adquisición de Predios </v>
      </c>
      <c r="P40" s="629" t="str">
        <f>'5-CONTROLES'!G80</f>
        <v>Según programación cada vez que se les asigne una oferta voluntaria para adquirir un predio</v>
      </c>
      <c r="Q40" s="672" t="s">
        <v>818</v>
      </c>
      <c r="R40" s="629" t="str">
        <f>'5-CONTROLES'!AB80</f>
        <v>Fuerte</v>
      </c>
      <c r="S40" s="629" t="str">
        <f>'5-CONTROLES'!AC80</f>
        <v>Fuerte</v>
      </c>
      <c r="T40" s="629" t="str">
        <f>'5-CONTROLES'!AD80</f>
        <v>Fuerte</v>
      </c>
      <c r="U40" s="629" t="str">
        <f>'5-CONTROLES'!AH80</f>
        <v>Fuerte</v>
      </c>
      <c r="V40" s="625" t="str">
        <f>'5-CONTROLES'!AL80</f>
        <v>Probable</v>
      </c>
      <c r="W40" s="625" t="str">
        <f>'5-CONTROLES'!AP80</f>
        <v>Catastrófico</v>
      </c>
      <c r="X40" s="627" t="str">
        <f>'5-CONTROLES'!AQ80</f>
        <v>Extremo</v>
      </c>
      <c r="Y40" s="625" t="str">
        <f>'5-CONTROLES'!AS80</f>
        <v>Acción preventiva</v>
      </c>
      <c r="Z40" s="670" t="s">
        <v>994</v>
      </c>
      <c r="AA40" s="668" t="s">
        <v>823</v>
      </c>
      <c r="AB40" s="668" t="s">
        <v>824</v>
      </c>
      <c r="AC40" s="664" t="s">
        <v>825</v>
      </c>
      <c r="AD40" s="674">
        <v>4</v>
      </c>
      <c r="AE40" s="676"/>
      <c r="AF40" s="678">
        <v>1</v>
      </c>
      <c r="AG40" s="676"/>
      <c r="AH40" s="676"/>
      <c r="AI40" s="678">
        <v>1</v>
      </c>
      <c r="AJ40" s="678"/>
      <c r="AK40" s="678"/>
      <c r="AL40" s="678">
        <v>1</v>
      </c>
      <c r="AM40" s="678"/>
      <c r="AN40" s="678"/>
      <c r="AO40" s="678">
        <v>1</v>
      </c>
      <c r="AP40" s="676"/>
    </row>
    <row r="41" spans="2:42" ht="25.5" x14ac:dyDescent="0.25">
      <c r="B41" s="647"/>
      <c r="C41" s="635"/>
      <c r="D41" s="630"/>
      <c r="E41" s="630"/>
      <c r="F41" s="166" t="str">
        <f>'3-IDENTIFICACIÓN DEL RIESGO'!H81</f>
        <v>Debilidades en el seguimiento y aplicación de los controles establecidos en el procedimiento.</v>
      </c>
      <c r="G41" s="166" t="str">
        <f>'3-IDENTIFICACIÓN DEL RIESGO'!L81</f>
        <v>Demanda y sanciones judiciales.</v>
      </c>
      <c r="H41" s="628"/>
      <c r="I41" s="628"/>
      <c r="J41" s="628"/>
      <c r="K41" s="626"/>
      <c r="L41" s="671"/>
      <c r="M41" s="630"/>
      <c r="N41" s="630"/>
      <c r="O41" s="630"/>
      <c r="P41" s="630"/>
      <c r="Q41" s="673"/>
      <c r="R41" s="630"/>
      <c r="S41" s="630"/>
      <c r="T41" s="630"/>
      <c r="U41" s="630"/>
      <c r="V41" s="626"/>
      <c r="W41" s="626"/>
      <c r="X41" s="628"/>
      <c r="Y41" s="626"/>
      <c r="Z41" s="671"/>
      <c r="AA41" s="667"/>
      <c r="AB41" s="667"/>
      <c r="AC41" s="254"/>
      <c r="AD41" s="675"/>
      <c r="AE41" s="677"/>
      <c r="AF41" s="679"/>
      <c r="AG41" s="677"/>
      <c r="AH41" s="677"/>
      <c r="AI41" s="679"/>
      <c r="AJ41" s="679"/>
      <c r="AK41" s="679"/>
      <c r="AL41" s="679"/>
      <c r="AM41" s="679"/>
      <c r="AN41" s="679"/>
      <c r="AO41" s="679"/>
      <c r="AP41" s="677"/>
    </row>
    <row r="42" spans="2:42" ht="93" customHeight="1" x14ac:dyDescent="0.25">
      <c r="B42" s="647"/>
      <c r="C42" s="634" t="s">
        <v>995</v>
      </c>
      <c r="D42" s="629" t="str">
        <f>'3-IDENTIFICACIÓN DEL RIESGO'!G82</f>
        <v>Desviación de recursos en el desarrollo del proceso de la iniciativa Comunitaria con enfoque diferencial étnico para beneficio de un contratista o funcionario o un tercero.</v>
      </c>
      <c r="E42" s="629" t="s">
        <v>371</v>
      </c>
      <c r="F42" s="166" t="str">
        <f>'3-IDENTIFICACIÓN DEL RIESGO'!H82</f>
        <v>Omisión de la construcción participativa de la iniciativa comunitaria</v>
      </c>
      <c r="G42" s="166" t="str">
        <f>'3-IDENTIFICACIÓN DEL RIESGO'!L82</f>
        <v>Vulneración en derechos colectivos de comunidades.</v>
      </c>
      <c r="H42" s="627" t="str">
        <f>'4-VALORACIÓN DEL RIESGO'!G46</f>
        <v>Probable</v>
      </c>
      <c r="I42" s="627" t="str">
        <f>'4-VALORACIÓN DEL RIESGO'!AC46</f>
        <v>Catastrófico</v>
      </c>
      <c r="J42" s="627" t="str">
        <f>'4-VALORACIÓN DEL RIESGO'!AE46</f>
        <v>Extremo</v>
      </c>
      <c r="K42" s="625" t="str">
        <f>'4-VALORACIÓN DEL RIESGO'!AF46</f>
        <v>Reducir</v>
      </c>
      <c r="L42" s="141" t="s">
        <v>996</v>
      </c>
      <c r="M42" s="169" t="str">
        <f>'5-CONTROLES'!L82</f>
        <v xml:space="preserve">
El equipo técnico de Iniciativas Comunitarias de la DAE siempre que sea priorizada una solicitud de iniciativa deberá programar con la comunidad una reunión de socialización y formulación participativa de la iniciativa de acuerdo a lo establecido en la guía operativa para la implementación de iniciativas comunitarias. Los resultados obtenidos se dejarán plasmados en el acta de reunión denominada "Acta de socialización y formulación participativa de la IC", y se deberá anexar el listado de asistencia de los participantes</v>
      </c>
      <c r="N42" s="166" t="str">
        <f>'5-CONTROLES'!K82</f>
        <v>Las evidencias se registrarán en el acta denominada "Acta de socialización y formulación participativa de la IC"</v>
      </c>
      <c r="O42" s="166" t="str">
        <f>'5-CONTROLES'!F82</f>
        <v>El Equipo técnico de iniciativas comunitarias de la Dirección de Asuntos Étnicos.</v>
      </c>
      <c r="P42" s="166" t="str">
        <f>'5-CONTROLES'!G82</f>
        <v>Siempre que haya un proceso de priorización de iniciativa comunitaria</v>
      </c>
      <c r="Q42" s="176" t="s">
        <v>819</v>
      </c>
      <c r="R42" s="166" t="str">
        <f>'5-CONTROLES'!AB82</f>
        <v>Moderado</v>
      </c>
      <c r="S42" s="166" t="str">
        <f>'5-CONTROLES'!AC82</f>
        <v>Fuerte</v>
      </c>
      <c r="T42" s="166" t="str">
        <f>'5-CONTROLES'!AD82</f>
        <v>Moderado</v>
      </c>
      <c r="U42" s="629" t="str">
        <f>'5-CONTROLES'!AH82</f>
        <v>Moderado</v>
      </c>
      <c r="V42" s="625" t="str">
        <f>'5-CONTROLES'!AL82</f>
        <v>Posible</v>
      </c>
      <c r="W42" s="625" t="str">
        <f>'5-CONTROLES'!AP82</f>
        <v>Catastrófico</v>
      </c>
      <c r="X42" s="627" t="str">
        <f>'5-CONTROLES'!AQ82</f>
        <v>Extremo</v>
      </c>
      <c r="Y42" s="625" t="str">
        <f>'5-CONTROLES'!AS82</f>
        <v>Acción preventiva</v>
      </c>
      <c r="Z42" s="141" t="s">
        <v>998</v>
      </c>
      <c r="AA42" s="157" t="s">
        <v>826</v>
      </c>
      <c r="AB42" s="157" t="s">
        <v>827</v>
      </c>
      <c r="AC42" s="157" t="s">
        <v>828</v>
      </c>
      <c r="AD42" s="185">
        <v>4</v>
      </c>
      <c r="AE42" s="186"/>
      <c r="AF42" s="187">
        <v>1</v>
      </c>
      <c r="AG42" s="186"/>
      <c r="AH42" s="186"/>
      <c r="AI42" s="187">
        <v>1</v>
      </c>
      <c r="AJ42" s="187"/>
      <c r="AK42" s="187"/>
      <c r="AL42" s="187">
        <v>1</v>
      </c>
      <c r="AM42" s="187"/>
      <c r="AN42" s="187"/>
      <c r="AO42" s="187">
        <v>1</v>
      </c>
      <c r="AP42" s="186"/>
    </row>
    <row r="43" spans="2:42" ht="113.25" customHeight="1" x14ac:dyDescent="0.25">
      <c r="B43" s="647"/>
      <c r="C43" s="635"/>
      <c r="D43" s="630"/>
      <c r="E43" s="630"/>
      <c r="F43" s="166" t="str">
        <f>'3-IDENTIFICACIÓN DEL RIESGO'!H83</f>
        <v>Intervención de un tercero en la construcción de la iniciativa comunitaria.</v>
      </c>
      <c r="G43" s="166" t="str">
        <f>'3-IDENTIFICACIÓN DEL RIESGO'!L83</f>
        <v xml:space="preserve">Detrimento patrimonial  </v>
      </c>
      <c r="H43" s="628"/>
      <c r="I43" s="628"/>
      <c r="J43" s="628"/>
      <c r="K43" s="626"/>
      <c r="L43" s="141" t="s">
        <v>997</v>
      </c>
      <c r="M43" s="166" t="str">
        <f>'5-CONTROLES'!L83</f>
        <v>El representante legal de la comunidad beneficiada, las familias beneficiadas y el profesional del equipo técnico de Iniciativas Comunitarias deben realizar una selección objetiva y transparente de los proveedores, para garantizar la correcta ejecución de la Iniciativa Comunitaria de acuerdo con lo establecido en la guía operativa.
Se deberá dejar constancia de los resultados obtenidos en el acta denominada “Selección de la mejor alternativa de gasto (evaluación de cotizaciones y selección de proveedores)” y se deberá anexar el cuadro de criterios habilitantes para ser proveedor, cuadro comparativo de cotizaciones y el cuadro de criterios de evaluación de proveedores, con las respectivas firmas.</v>
      </c>
      <c r="N43" s="166" t="str">
        <f>'5-CONTROLES'!K83</f>
        <v>Se debe anexar el cuadro de criterios habilitantes para ser proveedor, cuadro comparativo de cotizaciones y el cuadro de criterios de evaluación de proveedores, con las respectivas firmas.</v>
      </c>
      <c r="O43" s="166" t="str">
        <f>'5-CONTROLES'!F83</f>
        <v>El Equipo técnico de iniciativas comunitarias de la Dirección de Asuntos Étnicos.</v>
      </c>
      <c r="P43" s="166" t="str">
        <f>'5-CONTROLES'!G83</f>
        <v>Siempre que sea cofinanciada una iniciativa comunitaria por la ANT</v>
      </c>
      <c r="Q43" s="176" t="s">
        <v>820</v>
      </c>
      <c r="R43" s="166" t="str">
        <f>'5-CONTROLES'!AB83</f>
        <v>Moderado</v>
      </c>
      <c r="S43" s="166" t="str">
        <f>'5-CONTROLES'!AC83</f>
        <v>Fuerte</v>
      </c>
      <c r="T43" s="166" t="str">
        <f>'5-CONTROLES'!AD83</f>
        <v>Moderado</v>
      </c>
      <c r="U43" s="630"/>
      <c r="V43" s="626"/>
      <c r="W43" s="626"/>
      <c r="X43" s="628"/>
      <c r="Y43" s="626"/>
      <c r="Z43" s="141" t="s">
        <v>999</v>
      </c>
      <c r="AA43" s="157" t="s">
        <v>829</v>
      </c>
      <c r="AB43" s="157" t="s">
        <v>827</v>
      </c>
      <c r="AC43" s="157" t="s">
        <v>830</v>
      </c>
      <c r="AD43" s="188">
        <v>4</v>
      </c>
      <c r="AE43" s="188"/>
      <c r="AF43" s="188"/>
      <c r="AG43" s="188">
        <v>1</v>
      </c>
      <c r="AH43" s="188"/>
      <c r="AI43" s="188"/>
      <c r="AJ43" s="188">
        <v>1</v>
      </c>
      <c r="AK43" s="188"/>
      <c r="AL43" s="188"/>
      <c r="AM43" s="188">
        <v>1</v>
      </c>
      <c r="AN43" s="188"/>
      <c r="AO43" s="188">
        <v>1</v>
      </c>
      <c r="AP43" s="188"/>
    </row>
    <row r="44" spans="2:42" ht="50.25" customHeight="1" x14ac:dyDescent="0.25">
      <c r="B44" s="647"/>
      <c r="C44" s="634" t="s">
        <v>1000</v>
      </c>
      <c r="D44" s="629" t="str">
        <f>'3-IDENTIFICACIÓN DEL RIESGO'!G84</f>
        <v>Dilación en la atención a las solicitudes de comunidades étnicas favoreciendo intereses particulares.</v>
      </c>
      <c r="E44" s="629" t="s">
        <v>371</v>
      </c>
      <c r="F44" s="629" t="str">
        <f>'3-IDENTIFICACIÓN DEL RIESGO'!H84</f>
        <v>Aplicación del manual de criterios de priorización para la atención de solicitudes de comunidades étnicas con intereses particulares.</v>
      </c>
      <c r="G44" s="629" t="str">
        <f>'3-IDENTIFICACIÓN DEL RIESGO'!L84</f>
        <v>Inequidad por no atención a las solicitudes presentadas por comunidades Étnicas</v>
      </c>
      <c r="H44" s="627" t="str">
        <f>'4-VALORACIÓN DEL RIESGO'!G47</f>
        <v>Rara Vez</v>
      </c>
      <c r="I44" s="627" t="str">
        <f>'4-VALORACIÓN DEL RIESGO'!AC47</f>
        <v>Catastrófico</v>
      </c>
      <c r="J44" s="627" t="str">
        <f>'4-VALORACIÓN DEL RIESGO'!AE47</f>
        <v>Extremo</v>
      </c>
      <c r="K44" s="625" t="str">
        <f>'4-VALORACIÓN DEL RIESGO'!AF47</f>
        <v>Reducir</v>
      </c>
      <c r="L44" s="634" t="s">
        <v>1001</v>
      </c>
      <c r="M44" s="629" t="str">
        <f>'5-CONTROLES'!L84</f>
        <v>Realizar control mediante matriz de seguimiento a los procedimientos de formalización para comunidades étnicas (Indígenas y Negras).</v>
      </c>
      <c r="N44" s="629" t="str">
        <f>'5-CONTROLES'!K84</f>
        <v>Matriz de seguimiento de la ejecución del Plan de Atención para comunidades étnicas.</v>
      </c>
      <c r="O44" s="629" t="str">
        <f>'5-CONTROLES'!F84</f>
        <v>Equipo de la Subdirección de Asuntos Étnicos</v>
      </c>
      <c r="P44" s="629" t="str">
        <f>'5-CONTROLES'!G84</f>
        <v xml:space="preserve">Por cada procedimiento de formalización para comunidades étnicas, deben tener un seguimiento mensual dadas las etapas administrativas y jurídicas de dichos procedimientos. </v>
      </c>
      <c r="Q44" s="664" t="s">
        <v>821</v>
      </c>
      <c r="R44" s="629" t="str">
        <f>'5-CONTROLES'!AB84</f>
        <v>Moderado</v>
      </c>
      <c r="S44" s="629" t="str">
        <f>'5-CONTROLES'!AC84</f>
        <v>Fuerte</v>
      </c>
      <c r="T44" s="629" t="str">
        <f>'5-CONTROLES'!AD84</f>
        <v>Moderado</v>
      </c>
      <c r="U44" s="629" t="str">
        <f>'5-CONTROLES'!AH84</f>
        <v>Moderado</v>
      </c>
      <c r="V44" s="625" t="str">
        <f>'5-CONTROLES'!AL84</f>
        <v>Rara Vez</v>
      </c>
      <c r="W44" s="625" t="str">
        <f>'5-CONTROLES'!AP84</f>
        <v>Catastrófico</v>
      </c>
      <c r="X44" s="627" t="str">
        <f>'5-CONTROLES'!AQ84</f>
        <v>Extremo</v>
      </c>
      <c r="Y44" s="625" t="str">
        <f>'5-CONTROLES'!AS84</f>
        <v>Acción preventiva</v>
      </c>
      <c r="Z44" s="634" t="s">
        <v>1002</v>
      </c>
      <c r="AA44" s="664" t="s">
        <v>831</v>
      </c>
      <c r="AB44" s="664" t="s">
        <v>832</v>
      </c>
      <c r="AC44" s="664" t="s">
        <v>833</v>
      </c>
      <c r="AD44" s="680">
        <v>6</v>
      </c>
      <c r="AE44" s="680"/>
      <c r="AF44" s="680">
        <v>1</v>
      </c>
      <c r="AG44" s="680"/>
      <c r="AH44" s="680">
        <v>1</v>
      </c>
      <c r="AI44" s="680"/>
      <c r="AJ44" s="680">
        <v>1</v>
      </c>
      <c r="AK44" s="680"/>
      <c r="AL44" s="680">
        <v>1</v>
      </c>
      <c r="AM44" s="680"/>
      <c r="AN44" s="680">
        <v>1</v>
      </c>
      <c r="AO44" s="680">
        <v>1</v>
      </c>
      <c r="AP44" s="680"/>
    </row>
    <row r="45" spans="2:42" ht="15" customHeight="1" x14ac:dyDescent="0.25">
      <c r="B45" s="647"/>
      <c r="C45" s="635"/>
      <c r="D45" s="630"/>
      <c r="E45" s="630"/>
      <c r="F45" s="630"/>
      <c r="G45" s="630"/>
      <c r="H45" s="628"/>
      <c r="I45" s="628"/>
      <c r="J45" s="628"/>
      <c r="K45" s="626"/>
      <c r="L45" s="635"/>
      <c r="M45" s="630"/>
      <c r="N45" s="630"/>
      <c r="O45" s="630"/>
      <c r="P45" s="630"/>
      <c r="Q45" s="254"/>
      <c r="R45" s="630"/>
      <c r="S45" s="630"/>
      <c r="T45" s="630"/>
      <c r="U45" s="630"/>
      <c r="V45" s="626"/>
      <c r="W45" s="626"/>
      <c r="X45" s="628"/>
      <c r="Y45" s="626"/>
      <c r="Z45" s="635"/>
      <c r="AA45" s="254"/>
      <c r="AB45" s="254"/>
      <c r="AC45" s="254"/>
      <c r="AD45" s="681"/>
      <c r="AE45" s="681"/>
      <c r="AF45" s="681"/>
      <c r="AG45" s="681"/>
      <c r="AH45" s="681"/>
      <c r="AI45" s="681"/>
      <c r="AJ45" s="681"/>
      <c r="AK45" s="681"/>
      <c r="AL45" s="681"/>
      <c r="AM45" s="681"/>
      <c r="AN45" s="681"/>
      <c r="AO45" s="681"/>
      <c r="AP45" s="681"/>
    </row>
    <row r="46" spans="2:42" ht="54.75" customHeight="1" x14ac:dyDescent="0.25">
      <c r="B46" s="647"/>
      <c r="C46" s="634" t="s">
        <v>1003</v>
      </c>
      <c r="D46" s="629" t="str">
        <f>'3-IDENTIFICACIÓN DEL RIESGO'!G86</f>
        <v>Favorecimiento en la atención de solicitudes de formalización de territorios colectivos a comunidades étnicas específicas por parte de la Subdirección de Asuntos Étnicos, desconociendo el principio de equidad.</v>
      </c>
      <c r="E46" s="629" t="s">
        <v>371</v>
      </c>
      <c r="F46" s="629" t="str">
        <f>'3-IDENTIFICACIÓN DEL RIESGO'!H86</f>
        <v>Desconocimiento intencional por parte del encargado del trámite de la fecha de presentación de las solicitudes para favorecimiento a un tercero con fines particulares inobservando los criterios de priorización y ponderación.</v>
      </c>
      <c r="G46" s="629" t="str">
        <f>'3-IDENTIFICACIÓN DEL RIESGO'!L86</f>
        <v>Inequidad por no atención a las solicitudes presentadas por comunidades Étnicas</v>
      </c>
      <c r="H46" s="627" t="str">
        <f>'4-VALORACIÓN DEL RIESGO'!G48</f>
        <v>Improbable</v>
      </c>
      <c r="I46" s="627" t="str">
        <f>'4-VALORACIÓN DEL RIESGO'!AC48</f>
        <v>Catastrófico</v>
      </c>
      <c r="J46" s="627" t="str">
        <f>'4-VALORACIÓN DEL RIESGO'!AE48</f>
        <v>Extremo</v>
      </c>
      <c r="K46" s="625" t="str">
        <f>'4-VALORACIÓN DEL RIESGO'!AF48</f>
        <v>Reducir</v>
      </c>
      <c r="L46" s="634" t="s">
        <v>1005</v>
      </c>
      <c r="M46" s="629" t="str">
        <f>'5-CONTROLES'!L86</f>
        <v>Realizar revisión mensual a los procedimientos de formalización, con el objeto de verificar su gestión,  avance e identificación de obstáculos, para lo cual el equipo de planeación de la SDAE y los lideres de los equipos de formalización suscribirán acta de seguimiento y control sobre la reunión realizada.</v>
      </c>
      <c r="N46" s="526" t="str">
        <f>'5-CONTROLES'!K86</f>
        <v>Acta de revisión de seguimiento a los diferentes procedimientos de formalización, con el respectivo soporte de asistencia.</v>
      </c>
      <c r="O46" s="526" t="str">
        <f>'5-CONTROLES'!F86</f>
        <v>Equipo de la Subdirección de Asuntos Étnicos</v>
      </c>
      <c r="P46" s="526" t="str">
        <f>'5-CONTROLES'!G86</f>
        <v>La Subdirección de Asuntos Étnicos realiza Mesas técnicas de seguimiento mensual donde se verifica por cada procedimiento de formalización el estado y ruta a seguir.</v>
      </c>
      <c r="Q46" s="668" t="s">
        <v>822</v>
      </c>
      <c r="R46" s="526" t="str">
        <f>'5-CONTROLES'!AB86</f>
        <v>Moderado</v>
      </c>
      <c r="S46" s="526" t="str">
        <f>'5-CONTROLES'!AC86</f>
        <v>Fuerte</v>
      </c>
      <c r="T46" s="629" t="str">
        <f>'5-CONTROLES'!AD86</f>
        <v>Moderado</v>
      </c>
      <c r="U46" s="629" t="str">
        <f>'5-CONTROLES'!AH86</f>
        <v>Moderado</v>
      </c>
      <c r="V46" s="625" t="str">
        <f>'5-CONTROLES'!AL86</f>
        <v>Rara Vez</v>
      </c>
      <c r="W46" s="625" t="str">
        <f>'5-CONTROLES'!AP86</f>
        <v>Catastrófico</v>
      </c>
      <c r="X46" s="627" t="str">
        <f>'5-CONTROLES'!AQ86</f>
        <v>Extremo</v>
      </c>
      <c r="Y46" s="625" t="str">
        <f>'5-CONTROLES'!AS86</f>
        <v>Acción preventiva</v>
      </c>
      <c r="Z46" s="682"/>
      <c r="AA46" s="664" t="s">
        <v>1004</v>
      </c>
      <c r="AB46" s="664"/>
      <c r="AC46" s="664"/>
      <c r="AD46" s="684"/>
      <c r="AE46" s="684"/>
      <c r="AF46" s="684"/>
      <c r="AG46" s="684"/>
      <c r="AH46" s="684"/>
      <c r="AI46" s="684"/>
      <c r="AJ46" s="684"/>
      <c r="AK46" s="684"/>
      <c r="AL46" s="684"/>
      <c r="AM46" s="684"/>
      <c r="AN46" s="684"/>
      <c r="AO46" s="684"/>
      <c r="AP46" s="684"/>
    </row>
    <row r="47" spans="2:42" ht="15" customHeight="1" x14ac:dyDescent="0.25">
      <c r="B47" s="647"/>
      <c r="C47" s="635"/>
      <c r="D47" s="630"/>
      <c r="E47" s="630"/>
      <c r="F47" s="630"/>
      <c r="G47" s="630"/>
      <c r="H47" s="628"/>
      <c r="I47" s="628"/>
      <c r="J47" s="628"/>
      <c r="K47" s="626"/>
      <c r="L47" s="635"/>
      <c r="M47" s="630"/>
      <c r="N47" s="667"/>
      <c r="O47" s="667"/>
      <c r="P47" s="667"/>
      <c r="Q47" s="667"/>
      <c r="R47" s="667"/>
      <c r="S47" s="667"/>
      <c r="T47" s="630"/>
      <c r="U47" s="630"/>
      <c r="V47" s="626"/>
      <c r="W47" s="626"/>
      <c r="X47" s="628"/>
      <c r="Y47" s="626"/>
      <c r="Z47" s="683"/>
      <c r="AA47" s="254"/>
      <c r="AB47" s="254"/>
      <c r="AC47" s="254"/>
      <c r="AD47" s="685"/>
      <c r="AE47" s="685"/>
      <c r="AF47" s="685"/>
      <c r="AG47" s="685"/>
      <c r="AH47" s="685"/>
      <c r="AI47" s="685"/>
      <c r="AJ47" s="685"/>
      <c r="AK47" s="685"/>
      <c r="AL47" s="685"/>
      <c r="AM47" s="685"/>
      <c r="AN47" s="685"/>
      <c r="AO47" s="685"/>
      <c r="AP47" s="685"/>
    </row>
    <row r="48" spans="2:42" ht="33.75" customHeight="1" x14ac:dyDescent="0.25">
      <c r="B48" s="647"/>
      <c r="C48" s="634" t="s">
        <v>1006</v>
      </c>
      <c r="D48" s="629" t="str">
        <f>'3-IDENTIFICACIÓN DEL RIESGO'!G88</f>
        <v>Solicitud y/o aceptación de dádivas por agilizar trámites o proferir decisiones administrativas en beneficio de un particular y/o tercero para la adjudicación de bienes</v>
      </c>
      <c r="E48" s="629" t="s">
        <v>371</v>
      </c>
      <c r="F48" s="166" t="str">
        <f>'3-IDENTIFICACIÓN DEL RIESGO'!H88</f>
        <v>1. Falta de estrategias para potencializar la cultura de legalidad, transparencia y sentido de pertenencia</v>
      </c>
      <c r="G48" s="629" t="str">
        <f>'3-IDENTIFICACIÓN DEL RIESGO'!L88</f>
        <v>1. Afectación de credibilidad e imagen institucional</v>
      </c>
      <c r="H48" s="627" t="str">
        <f>'4-VALORACIÓN DEL RIESGO'!G49</f>
        <v>Probable</v>
      </c>
      <c r="I48" s="627" t="str">
        <f>'4-VALORACIÓN DEL RIESGO'!AC49</f>
        <v>Catastrófico</v>
      </c>
      <c r="J48" s="627" t="str">
        <f>'4-VALORACIÓN DEL RIESGO'!AE49</f>
        <v>Extremo</v>
      </c>
      <c r="K48" s="625" t="str">
        <f>'4-VALORACIÓN DEL RIESGO'!AF49</f>
        <v>Reducir</v>
      </c>
      <c r="L48" s="634" t="s">
        <v>1007</v>
      </c>
      <c r="M48" s="629" t="str">
        <f>'5-CONTROLES'!L88</f>
        <v>Jornada de capacitación a los colaboradores de las Unidades de Gestión Territorial, con el fin de que conozcan las sanciones a las cuales son merecedores en caso de incurrir en actos de corrupción</v>
      </c>
      <c r="N48" s="629" t="str">
        <f>'5-CONTROLES'!K88</f>
        <v>Listas de asistencia y/o actas de reunión</v>
      </c>
      <c r="O48" s="629" t="str">
        <f>'5-CONTROLES'!F88</f>
        <v>Líderes UGT</v>
      </c>
      <c r="P48" s="629" t="str">
        <f>'5-CONTROLES'!G88</f>
        <v>Según programación</v>
      </c>
      <c r="Q48" s="664" t="s">
        <v>858</v>
      </c>
      <c r="R48" s="629" t="str">
        <f>'5-CONTROLES'!AB88</f>
        <v>Fuerte</v>
      </c>
      <c r="S48" s="629" t="str">
        <f>'5-CONTROLES'!AC88</f>
        <v>Moderado</v>
      </c>
      <c r="T48" s="629" t="str">
        <f>'5-CONTROLES'!AD88</f>
        <v>Moderado</v>
      </c>
      <c r="U48" s="629" t="str">
        <f>'5-CONTROLES'!AH88</f>
        <v>Moderado</v>
      </c>
      <c r="V48" s="625" t="str">
        <f>'5-CONTROLES'!AL88</f>
        <v>Posible</v>
      </c>
      <c r="W48" s="625" t="str">
        <f>'5-CONTROLES'!AP88</f>
        <v>Catastrófico</v>
      </c>
      <c r="X48" s="627" t="str">
        <f>'5-CONTROLES'!AQ88</f>
        <v>Extremo</v>
      </c>
      <c r="Y48" s="625" t="str">
        <f>'5-CONTROLES'!AS88</f>
        <v>Acción preventiva</v>
      </c>
      <c r="Z48" s="634" t="s">
        <v>1008</v>
      </c>
      <c r="AA48" s="664" t="s">
        <v>857</v>
      </c>
      <c r="AB48" s="664" t="s">
        <v>840</v>
      </c>
      <c r="AC48" s="664" t="s">
        <v>858</v>
      </c>
      <c r="AD48" s="664">
        <v>1</v>
      </c>
      <c r="AE48" s="664"/>
      <c r="AF48" s="664"/>
      <c r="AG48" s="664"/>
      <c r="AH48" s="664">
        <v>1</v>
      </c>
      <c r="AI48" s="664"/>
      <c r="AJ48" s="664"/>
      <c r="AK48" s="664"/>
      <c r="AL48" s="664"/>
      <c r="AM48" s="664"/>
      <c r="AN48" s="664"/>
      <c r="AO48" s="664"/>
      <c r="AP48" s="664"/>
    </row>
    <row r="49" spans="2:42" ht="51" customHeight="1" x14ac:dyDescent="0.25">
      <c r="B49" s="647"/>
      <c r="C49" s="635"/>
      <c r="D49" s="630"/>
      <c r="E49" s="630"/>
      <c r="F49" s="166" t="str">
        <f>'3-IDENTIFICACIÓN DEL RIESGO'!H89</f>
        <v>2. Baja cobertura de capacitaciones frente a responsabilidades disciplinarias, fiscales o penales por incurrir en potenciales actos de corrupción con alcance a contratistas y funcionarios</v>
      </c>
      <c r="G49" s="630"/>
      <c r="H49" s="628"/>
      <c r="I49" s="628"/>
      <c r="J49" s="628"/>
      <c r="K49" s="626"/>
      <c r="L49" s="635"/>
      <c r="M49" s="630"/>
      <c r="N49" s="630"/>
      <c r="O49" s="630"/>
      <c r="P49" s="630"/>
      <c r="Q49" s="254"/>
      <c r="R49" s="630"/>
      <c r="S49" s="630"/>
      <c r="T49" s="630"/>
      <c r="U49" s="630"/>
      <c r="V49" s="626"/>
      <c r="W49" s="626"/>
      <c r="X49" s="628"/>
      <c r="Y49" s="626"/>
      <c r="Z49" s="635"/>
      <c r="AA49" s="254"/>
      <c r="AB49" s="254"/>
      <c r="AC49" s="254"/>
      <c r="AD49" s="254"/>
      <c r="AE49" s="254"/>
      <c r="AF49" s="254"/>
      <c r="AG49" s="254"/>
      <c r="AH49" s="254"/>
      <c r="AI49" s="254"/>
      <c r="AJ49" s="254"/>
      <c r="AK49" s="254"/>
      <c r="AL49" s="254"/>
      <c r="AM49" s="254"/>
      <c r="AN49" s="254"/>
      <c r="AO49" s="254"/>
      <c r="AP49" s="254"/>
    </row>
    <row r="50" spans="2:42" ht="33.75" customHeight="1" x14ac:dyDescent="0.25">
      <c r="B50" s="636" t="str">
        <f>'3-IDENTIFICACIÓN DEL RIESGO'!B90</f>
        <v>Administración de Tierras.</v>
      </c>
      <c r="C50" s="634" t="s">
        <v>1009</v>
      </c>
      <c r="D50" s="629" t="str">
        <f>'3-IDENTIFICACIÓN DEL RIESGO'!G90</f>
        <v>Solicitud o aceptación de dádivas por agilizar trámites o proferir decisiones administrativas relacionadas con solicitudes de limitación a la propiedad para beneficio de un particular y/o tercero</v>
      </c>
      <c r="E50" s="629" t="s">
        <v>371</v>
      </c>
      <c r="F50" s="166" t="str">
        <f>'3-IDENTIFICACIÓN DEL RIESGO'!H90</f>
        <v xml:space="preserve">Presencia de intereses particulares o conductas de recibir o solicitar beneficios en la verificación del estudio del caso recibido para limitación de la propiedad por parte del profesional de SATN designado para el trámite </v>
      </c>
      <c r="G50" s="166" t="str">
        <f>'3-IDENTIFICACIÓN DEL RIESGO'!L90</f>
        <v>Detrimento patrimonial o defraudación tanto de los particulares como del Estado</v>
      </c>
      <c r="H50" s="627" t="str">
        <f>'4-VALORACIÓN DEL RIESGO'!G50</f>
        <v>Probable</v>
      </c>
      <c r="I50" s="627" t="str">
        <f>'4-VALORACIÓN DEL RIESGO'!AC50</f>
        <v>Catastrófico</v>
      </c>
      <c r="J50" s="627" t="str">
        <f>'4-VALORACIÓN DEL RIESGO'!AE50</f>
        <v>Extremo</v>
      </c>
      <c r="K50" s="625" t="str">
        <f>'4-VALORACIÓN DEL RIESGO'!AF50</f>
        <v>Reducir</v>
      </c>
      <c r="L50" s="142" t="s">
        <v>1010</v>
      </c>
      <c r="M50" s="166" t="str">
        <f>'5-CONTROLES'!L90</f>
        <v>Registrar en cada decisión de Limitación a la Propiedad proferida, la validación por parte del líder de Limitación o delegado a la Propiedad y el Asesor de la Subdirección de Administración de Tierras de la Nación-SATN.</v>
      </c>
      <c r="N50" s="166" t="str">
        <f>'5-CONTROLES'!K90</f>
        <v>Comunicaciones de Limitación a la Propiedad con vistos buenos.</v>
      </c>
      <c r="O50" s="166" t="str">
        <f>'5-CONTROLES'!F90</f>
        <v>Subdirección de Administración de Tierras de la Nación  (Profesionales asignados)</v>
      </c>
      <c r="P50" s="166" t="str">
        <f>'5-CONTROLES'!G90</f>
        <v>Trimestral</v>
      </c>
      <c r="Q50" s="183" t="s">
        <v>747</v>
      </c>
      <c r="R50" s="166" t="str">
        <f>'5-CONTROLES'!AB90</f>
        <v>Fuerte</v>
      </c>
      <c r="S50" s="166" t="str">
        <f>'5-CONTROLES'!AC90</f>
        <v>Fuerte</v>
      </c>
      <c r="T50" s="166" t="str">
        <f>'5-CONTROLES'!AD90</f>
        <v>Fuerte</v>
      </c>
      <c r="U50" s="629" t="str">
        <f>'5-CONTROLES'!AH90</f>
        <v>Fuerte</v>
      </c>
      <c r="V50" s="625" t="str">
        <f>'5-CONTROLES'!AL90</f>
        <v>Improbable</v>
      </c>
      <c r="W50" s="625" t="str">
        <f>'5-CONTROLES'!AP90</f>
        <v>Moderado</v>
      </c>
      <c r="X50" s="627" t="str">
        <f>'5-CONTROLES'!AQ90</f>
        <v>Moderado</v>
      </c>
      <c r="Y50" s="625" t="str">
        <f>'5-CONTROLES'!AS90</f>
        <v>Acción preventiva</v>
      </c>
      <c r="Z50" s="142" t="s">
        <v>1012</v>
      </c>
      <c r="AA50" s="180" t="s">
        <v>764</v>
      </c>
      <c r="AB50" s="180" t="s">
        <v>751</v>
      </c>
      <c r="AC50" s="180" t="s">
        <v>765</v>
      </c>
      <c r="AD50" s="182">
        <v>0.7</v>
      </c>
      <c r="AE50" s="183"/>
      <c r="AF50" s="182">
        <v>0.5</v>
      </c>
      <c r="AG50" s="183"/>
      <c r="AH50" s="182"/>
      <c r="AI50" s="183"/>
      <c r="AJ50" s="183"/>
      <c r="AK50" s="183"/>
      <c r="AL50" s="182">
        <v>0.2</v>
      </c>
      <c r="AM50" s="183"/>
      <c r="AN50" s="183"/>
      <c r="AO50" s="183"/>
      <c r="AP50" s="183"/>
    </row>
    <row r="51" spans="2:42" ht="38.25" x14ac:dyDescent="0.25">
      <c r="B51" s="636"/>
      <c r="C51" s="635"/>
      <c r="D51" s="630"/>
      <c r="E51" s="630"/>
      <c r="F51" s="166" t="str">
        <f>'3-IDENTIFICACIÓN DEL RIESGO'!H91</f>
        <v>Desconocimiento de los requisitos establecidos en el Procedimiento ADMTI-P-006 Limitación a la Propiedad por parte de colaboradores nuevos que ingresan al grupo funcional de LP en la SATN</v>
      </c>
      <c r="G51" s="166" t="str">
        <f>'3-IDENTIFICACIÓN DEL RIESGO'!L91</f>
        <v>Investigaciones internas (control interno) o externas (por parte de órganos de control)</v>
      </c>
      <c r="H51" s="628"/>
      <c r="I51" s="628"/>
      <c r="J51" s="628"/>
      <c r="K51" s="626"/>
      <c r="L51" s="142" t="s">
        <v>1011</v>
      </c>
      <c r="M51" s="166" t="str">
        <f>'5-CONTROLES'!L91</f>
        <v>Garantizar el cumplimiento de lo controles del procedimiento, mediante la revisión cuatrimestral, hecha por el profesional (líder) del grupo funcional,  en dos decisiones administrativas.</v>
      </c>
      <c r="N51" s="166" t="str">
        <f>'5-CONTROLES'!K91</f>
        <v>Acta de reunión de revisión aleatoria de decisiones sobre Limitación a la Propiedad</v>
      </c>
      <c r="O51" s="166" t="str">
        <f>'5-CONTROLES'!F91</f>
        <v>Subdirección de Administración de Tierras de la Nación  (Profesionales asignados)</v>
      </c>
      <c r="P51" s="166" t="str">
        <f>'5-CONTROLES'!G91</f>
        <v>Cuatrimestral</v>
      </c>
      <c r="Q51" s="183" t="s">
        <v>748</v>
      </c>
      <c r="R51" s="166" t="str">
        <f>'5-CONTROLES'!AB91</f>
        <v>Fuerte</v>
      </c>
      <c r="S51" s="166" t="str">
        <f>'5-CONTROLES'!AC91</f>
        <v>Fuerte</v>
      </c>
      <c r="T51" s="166" t="str">
        <f>'5-CONTROLES'!AD91</f>
        <v>Fuerte</v>
      </c>
      <c r="U51" s="630"/>
      <c r="V51" s="626"/>
      <c r="W51" s="626"/>
      <c r="X51" s="628"/>
      <c r="Y51" s="626"/>
      <c r="Z51" s="142" t="s">
        <v>1013</v>
      </c>
      <c r="AA51" s="180" t="s">
        <v>766</v>
      </c>
      <c r="AB51" s="180" t="s">
        <v>767</v>
      </c>
      <c r="AC51" s="180" t="s">
        <v>768</v>
      </c>
      <c r="AD51" s="182">
        <v>0.8</v>
      </c>
      <c r="AE51" s="183"/>
      <c r="AF51" s="183"/>
      <c r="AG51" s="182">
        <v>0.5</v>
      </c>
      <c r="AH51" s="182"/>
      <c r="AI51" s="183"/>
      <c r="AJ51" s="183"/>
      <c r="AK51" s="183"/>
      <c r="AL51" s="183"/>
      <c r="AM51" s="182">
        <v>0.3</v>
      </c>
      <c r="AN51" s="183"/>
      <c r="AO51" s="183"/>
      <c r="AP51" s="183"/>
    </row>
    <row r="52" spans="2:42" ht="38.25" x14ac:dyDescent="0.25">
      <c r="B52" s="636"/>
      <c r="C52" s="634" t="s">
        <v>1014</v>
      </c>
      <c r="D52" s="629" t="str">
        <f>'3-IDENTIFICACIÓN DEL RIESGO'!G92</f>
        <v>Uso de la  información sobre adjudicación  de baldíos a Entidades de Derecho Público para beneficio particular o de terceros</v>
      </c>
      <c r="E52" s="629" t="s">
        <v>371</v>
      </c>
      <c r="F52" s="166" t="str">
        <f>'3-IDENTIFICACIÓN DEL RIESGO'!H92</f>
        <v xml:space="preserve">Presencia de intereses particulares o conductas de recibir o solicitar beneficios en la adjudicación de terrenos baldíos de la Nación a Entidades de Derecho Público por parte del profesional de SATN designado </v>
      </c>
      <c r="G52" s="166" t="str">
        <f>'3-IDENTIFICACIÓN DEL RIESGO'!L92</f>
        <v>Afectación en el logro de indicadores y metas asociadas a Entidades de Derecho Público aprobadas en la SATN</v>
      </c>
      <c r="H52" s="627" t="str">
        <f>'4-VALORACIÓN DEL RIESGO'!G51</f>
        <v>Posible</v>
      </c>
      <c r="I52" s="627" t="str">
        <f>'4-VALORACIÓN DEL RIESGO'!AC51</f>
        <v>Catastrófico</v>
      </c>
      <c r="J52" s="627" t="str">
        <f>'4-VALORACIÓN DEL RIESGO'!AE51</f>
        <v>Extremo</v>
      </c>
      <c r="K52" s="625" t="str">
        <f>'4-VALORACIÓN DEL RIESGO'!AF51</f>
        <v>Reducir</v>
      </c>
      <c r="L52" s="142" t="s">
        <v>1015</v>
      </c>
      <c r="M52" s="166" t="str">
        <f>'5-CONTROLES'!L92</f>
        <v>Realizar la revisión jurídica inicial y técnica de las solicitudes de adjudicación de baldíos a Entidades de Derecho Público-EDP, recibidos en la Subdirección de Administración de Tierras de la Nación-SATN.</v>
      </c>
      <c r="N52" s="166" t="str">
        <f>'5-CONTROLES'!K92</f>
        <v>ACCTI-F-065 Forma Auto de Archivo por Desistimiento Tácito o Expreso</v>
      </c>
      <c r="O52" s="166" t="str">
        <f>'5-CONTROLES'!F92</f>
        <v>Subdirección de Administración de Tierras de la Nación  (Profesionales asignados)</v>
      </c>
      <c r="P52" s="166" t="str">
        <f>'5-CONTROLES'!G92</f>
        <v>Cuatrimestral</v>
      </c>
      <c r="Q52" s="183" t="s">
        <v>1084</v>
      </c>
      <c r="R52" s="166" t="str">
        <f>'5-CONTROLES'!AB92</f>
        <v>Fuerte</v>
      </c>
      <c r="S52" s="166" t="str">
        <f>'5-CONTROLES'!AC92</f>
        <v>Fuerte</v>
      </c>
      <c r="T52" s="166" t="str">
        <f>'5-CONTROLES'!AD92</f>
        <v>Fuerte</v>
      </c>
      <c r="U52" s="629" t="str">
        <f>'5-CONTROLES'!AH92</f>
        <v>Fuerte</v>
      </c>
      <c r="V52" s="625" t="str">
        <f>'5-CONTROLES'!AL92</f>
        <v>Rara Vez</v>
      </c>
      <c r="W52" s="625" t="str">
        <f>'5-CONTROLES'!AP92</f>
        <v>Moderado</v>
      </c>
      <c r="X52" s="627" t="str">
        <f>'5-CONTROLES'!AQ92</f>
        <v>Moderado</v>
      </c>
      <c r="Y52" s="625" t="str">
        <f>'5-CONTROLES'!AS92</f>
        <v>Acción preventiva</v>
      </c>
      <c r="Z52" s="142" t="s">
        <v>1017</v>
      </c>
      <c r="AA52" s="180" t="s">
        <v>769</v>
      </c>
      <c r="AB52" s="180" t="s">
        <v>751</v>
      </c>
      <c r="AC52" s="180" t="s">
        <v>770</v>
      </c>
      <c r="AD52" s="182">
        <v>0.7</v>
      </c>
      <c r="AE52" s="183"/>
      <c r="AF52" s="182">
        <v>0.5</v>
      </c>
      <c r="AG52" s="183"/>
      <c r="AH52" s="182"/>
      <c r="AI52" s="183"/>
      <c r="AJ52" s="183"/>
      <c r="AK52" s="183"/>
      <c r="AL52" s="182">
        <v>0.2</v>
      </c>
      <c r="AM52" s="183"/>
      <c r="AN52" s="183"/>
      <c r="AO52" s="183"/>
      <c r="AP52" s="183"/>
    </row>
    <row r="53" spans="2:42" ht="38.25" x14ac:dyDescent="0.25">
      <c r="B53" s="636"/>
      <c r="C53" s="635"/>
      <c r="D53" s="630"/>
      <c r="E53" s="630"/>
      <c r="F53" s="166" t="str">
        <f>'3-IDENTIFICACIÓN DEL RIESGO'!H93</f>
        <v>Desconocimiento de los requisitos establecidos en el Procedimiento de Adjudicación de Baldíos a Entidades de Derecho Público por colaboradores nuevos que ingresan al grupo funcional de EDP en la SATN</v>
      </c>
      <c r="G53" s="166" t="str">
        <f>'3-IDENTIFICACIÓN DEL RIESGO'!L93</f>
        <v>Investigaciones internas (control interno) o externas (por parte de órganos de control)</v>
      </c>
      <c r="H53" s="628"/>
      <c r="I53" s="628"/>
      <c r="J53" s="628"/>
      <c r="K53" s="626"/>
      <c r="L53" s="142" t="s">
        <v>1016</v>
      </c>
      <c r="M53" s="166" t="str">
        <f>'5-CONTROLES'!L93</f>
        <v>Actualizar la matriz de seguimiento de solicitudes de Entidades de Derecho Público-EDP, según trámites adelantados.</v>
      </c>
      <c r="N53" s="166" t="str">
        <f>'5-CONTROLES'!K93</f>
        <v>ACCTI-F-032  Matriz de seguimiento de solicitudes de EDP</v>
      </c>
      <c r="O53" s="166" t="str">
        <f>'5-CONTROLES'!F93</f>
        <v>Subdirección de Administración de Tierras de la Nación  (Profesionales asignados)</v>
      </c>
      <c r="P53" s="166" t="str">
        <f>'5-CONTROLES'!G93</f>
        <v>Cuatrimestral</v>
      </c>
      <c r="Q53" s="183" t="s">
        <v>749</v>
      </c>
      <c r="R53" s="166" t="str">
        <f>'5-CONTROLES'!AB93</f>
        <v>Fuerte</v>
      </c>
      <c r="S53" s="166" t="str">
        <f>'5-CONTROLES'!AC93</f>
        <v>Fuerte</v>
      </c>
      <c r="T53" s="166" t="str">
        <f>'5-CONTROLES'!AD93</f>
        <v>Fuerte</v>
      </c>
      <c r="U53" s="630"/>
      <c r="V53" s="626"/>
      <c r="W53" s="626"/>
      <c r="X53" s="628"/>
      <c r="Y53" s="626"/>
      <c r="Z53" s="142" t="s">
        <v>1018</v>
      </c>
      <c r="AA53" s="180" t="s">
        <v>771</v>
      </c>
      <c r="AB53" s="180" t="s">
        <v>772</v>
      </c>
      <c r="AC53" s="180" t="s">
        <v>773</v>
      </c>
      <c r="AD53" s="182">
        <v>0.7</v>
      </c>
      <c r="AE53" s="183"/>
      <c r="AF53" s="183"/>
      <c r="AG53" s="182">
        <v>0.5</v>
      </c>
      <c r="AH53" s="182"/>
      <c r="AI53" s="183"/>
      <c r="AJ53" s="183"/>
      <c r="AK53" s="183"/>
      <c r="AL53" s="183"/>
      <c r="AM53" s="182">
        <v>0.2</v>
      </c>
      <c r="AN53" s="183"/>
      <c r="AO53" s="183"/>
      <c r="AP53" s="183"/>
    </row>
    <row r="54" spans="2:42" ht="52.5" customHeight="1" x14ac:dyDescent="0.25">
      <c r="B54" s="636"/>
      <c r="C54" s="634" t="s">
        <v>1019</v>
      </c>
      <c r="D54" s="629" t="str">
        <f>'3-IDENTIFICACIÓN DEL RIESGO'!G94</f>
        <v>Ofrecer en la UGT promesa de éxito en la realización o priorización de un trámite a cambio de un beneficio personal</v>
      </c>
      <c r="E54" s="629" t="s">
        <v>371</v>
      </c>
      <c r="F54" s="166" t="str">
        <f>'3-IDENTIFICACIÓN DEL RIESGO'!H94</f>
        <v>1. Falta de ética profesional del funcionario o personal vinculado a la entidad.</v>
      </c>
      <c r="G54" s="629" t="str">
        <f>'3-IDENTIFICACIÓN DEL RIESGO'!L94</f>
        <v>1. Afectación de credibilidad e imagen institucional</v>
      </c>
      <c r="H54" s="627" t="str">
        <f>'4-VALORACIÓN DEL RIESGO'!G52</f>
        <v>Probable</v>
      </c>
      <c r="I54" s="627" t="str">
        <f>'4-VALORACIÓN DEL RIESGO'!AC52</f>
        <v>Catastrófico</v>
      </c>
      <c r="J54" s="627" t="str">
        <f>'4-VALORACIÓN DEL RIESGO'!AE52</f>
        <v>Extremo</v>
      </c>
      <c r="K54" s="625" t="str">
        <f>'4-VALORACIÓN DEL RIESGO'!AF52</f>
        <v>Reducir</v>
      </c>
      <c r="L54" s="670" t="s">
        <v>1020</v>
      </c>
      <c r="M54" s="629" t="str">
        <f>'5-CONTROLES'!L94</f>
        <v>Jornada de capacitación a los colaboradores de las Unidades de Gestión Territorial, con el fin de que conozcan las sanciones a las cuales son merecedores en caso de incurrir en actos de corrupción</v>
      </c>
      <c r="N54" s="629" t="str">
        <f>'5-CONTROLES'!K94</f>
        <v>Listas de asistencia y/o actas de reunión</v>
      </c>
      <c r="O54" s="629" t="str">
        <f>'5-CONTROLES'!F94</f>
        <v>Líderes UGT</v>
      </c>
      <c r="P54" s="629" t="str">
        <f>'5-CONTROLES'!G94</f>
        <v>Según programación</v>
      </c>
      <c r="Q54" s="672" t="s">
        <v>858</v>
      </c>
      <c r="R54" s="629" t="str">
        <f>'5-CONTROLES'!AB94</f>
        <v>Fuerte</v>
      </c>
      <c r="S54" s="629" t="str">
        <f>'5-CONTROLES'!AC94</f>
        <v>Moderado</v>
      </c>
      <c r="T54" s="629" t="str">
        <f>'5-CONTROLES'!AD94</f>
        <v>Moderado</v>
      </c>
      <c r="U54" s="629" t="str">
        <f>'5-CONTROLES'!AH94</f>
        <v>Moderado</v>
      </c>
      <c r="V54" s="625" t="str">
        <f>'5-CONTROLES'!AL94</f>
        <v>Posible</v>
      </c>
      <c r="W54" s="625" t="str">
        <f>'5-CONTROLES'!AP94</f>
        <v>Catastrófico</v>
      </c>
      <c r="X54" s="627" t="str">
        <f>'5-CONTROLES'!AQ94</f>
        <v>Extremo</v>
      </c>
      <c r="Y54" s="625" t="str">
        <f>'5-CONTROLES'!AS94</f>
        <v>Acción preventiva</v>
      </c>
      <c r="Z54" s="670" t="s">
        <v>1021</v>
      </c>
      <c r="AA54" s="664" t="s">
        <v>857</v>
      </c>
      <c r="AB54" s="664" t="s">
        <v>840</v>
      </c>
      <c r="AC54" s="664" t="s">
        <v>858</v>
      </c>
      <c r="AD54" s="664">
        <v>1</v>
      </c>
      <c r="AE54" s="664"/>
      <c r="AF54" s="664"/>
      <c r="AG54" s="664"/>
      <c r="AH54" s="665"/>
      <c r="AI54" s="664"/>
      <c r="AJ54" s="664"/>
      <c r="AK54" s="664"/>
      <c r="AL54" s="664"/>
      <c r="AM54" s="664">
        <v>1</v>
      </c>
      <c r="AN54" s="664"/>
      <c r="AO54" s="664"/>
      <c r="AP54" s="664"/>
    </row>
    <row r="55" spans="2:42" ht="32.25" customHeight="1" x14ac:dyDescent="0.25">
      <c r="B55" s="636"/>
      <c r="C55" s="635"/>
      <c r="D55" s="630"/>
      <c r="E55" s="630"/>
      <c r="F55" s="166" t="str">
        <f>'3-IDENTIFICACIÓN DEL RIESGO'!H95</f>
        <v>2. Presiones por las partes interesadas</v>
      </c>
      <c r="G55" s="630"/>
      <c r="H55" s="628"/>
      <c r="I55" s="628"/>
      <c r="J55" s="628"/>
      <c r="K55" s="626"/>
      <c r="L55" s="671"/>
      <c r="M55" s="630"/>
      <c r="N55" s="630"/>
      <c r="O55" s="630"/>
      <c r="P55" s="630"/>
      <c r="Q55" s="673"/>
      <c r="R55" s="630"/>
      <c r="S55" s="630"/>
      <c r="T55" s="630"/>
      <c r="U55" s="630"/>
      <c r="V55" s="626"/>
      <c r="W55" s="626"/>
      <c r="X55" s="628"/>
      <c r="Y55" s="626"/>
      <c r="Z55" s="671"/>
      <c r="AA55" s="686"/>
      <c r="AB55" s="254"/>
      <c r="AC55" s="686"/>
      <c r="AD55" s="686"/>
      <c r="AE55" s="686"/>
      <c r="AF55" s="686"/>
      <c r="AG55" s="686"/>
      <c r="AH55" s="686"/>
      <c r="AI55" s="686"/>
      <c r="AJ55" s="686"/>
      <c r="AK55" s="686"/>
      <c r="AL55" s="686"/>
      <c r="AM55" s="686"/>
      <c r="AN55" s="686"/>
      <c r="AO55" s="686"/>
      <c r="AP55" s="686"/>
    </row>
    <row r="56" spans="2:42" ht="93.75" customHeight="1" x14ac:dyDescent="0.25">
      <c r="B56" s="636" t="str">
        <f>'3-IDENTIFICACIÓN DEL RIESGO'!B110</f>
        <v>Gestión de la Información</v>
      </c>
      <c r="C56" s="634" t="s">
        <v>1022</v>
      </c>
      <c r="D56" s="629" t="str">
        <f>'3-IDENTIFICACIÓN DEL RIESGO'!G110</f>
        <v>Manipulación de la información durante la visita técnica, levantamientos topográficos en campo y procesamiento de la información en oficina, ante una posible afectación de la cabida y linderos a los predios solicitados por el área misional, para beneficios particulares.</v>
      </c>
      <c r="E56" s="629" t="s">
        <v>371</v>
      </c>
      <c r="F56" s="629" t="str">
        <f>'3-IDENTIFICACIÓN DEL RIESGO'!H110</f>
        <v>Presencia de intereses particulares para la modificación de la cabida y linderos de los predios; incluidas las conductas de recibir o solicitar beneficios por parte de un servidor público, contratista u operador para beneficio de un particular, ejecutando actividades por fuera de las normas, procedimientos, parámetros y criterios establecidos en procedimientos, guías, instructivos y formatos.</v>
      </c>
      <c r="G56" s="629" t="str">
        <f>'3-IDENTIFICACIÓN DEL RIESGO'!L110</f>
        <v>* Afectación en el desarrollo de las actividades misionales.
* Investigaciones por parte de órganos de control.
* Afectación de credibilidad e imagen institucional
* Detrimento patrimonial</v>
      </c>
      <c r="H56" s="627" t="str">
        <f>'4-VALORACIÓN DEL RIESGO'!G60</f>
        <v>Probable</v>
      </c>
      <c r="I56" s="627" t="str">
        <f>'4-VALORACIÓN DEL RIESGO'!AC60</f>
        <v>Catastrófico</v>
      </c>
      <c r="J56" s="627" t="str">
        <f>'4-VALORACIÓN DEL RIESGO'!AE60</f>
        <v>Extremo</v>
      </c>
      <c r="K56" s="625" t="str">
        <f>'4-VALORACIÓN DEL RIESGO'!AF60</f>
        <v>Reducir</v>
      </c>
      <c r="L56" s="682" t="s">
        <v>1023</v>
      </c>
      <c r="M56" s="629" t="str">
        <f>'5-CONTROLES'!L110</f>
        <v>El Asesor de la Dirección General para asuntos de geografía y topografía (Director de Área) y/o El profesional delegado por el asesor quien se encargará de consolidar la información de Cruce de información geográfica GINFO-F-007, levantamiento topográfico (soportes), Redacción Técnica de Linderos GINFO-F-009 y planos cada vez que sea requerido por el área misional.
El profesional designado por el Asesor tendrá la responsabilidad de verificar y revisar el procedimiento realizado en campo por medio de la validación de evidencias de los formatos, datos de campo y del proceso de oficina con relación en la construcción de los linderos para la definición de la cabida.
El control de calidad se realiza según procedimiento GINFO-P-007 (ITEM 10) "Revisión de los productos generados, bajo las especificaciones de las guías y formatos oficiales adoptados por la Agencia". En el caso de determinar una No conformidad en el producto, se reporta al profesional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v>
      </c>
      <c r="N56" s="629" t="str">
        <f>'5-CONTROLES'!K110</f>
        <v xml:space="preserve">Matriz control de Calidad </v>
      </c>
      <c r="O56" s="629" t="str">
        <f>'5-CONTROLES'!F110</f>
        <v>Asesor de la Dirección General para asuntos de geografía y topografía</v>
      </c>
      <c r="P56" s="629" t="str">
        <f>'5-CONTROLES'!G110</f>
        <v xml:space="preserve">cada vez que se recibe una solicitud </v>
      </c>
      <c r="Q56" s="664" t="s">
        <v>865</v>
      </c>
      <c r="R56" s="629" t="str">
        <f>'5-CONTROLES'!AB110</f>
        <v>Fuerte</v>
      </c>
      <c r="S56" s="629" t="str">
        <f>'5-CONTROLES'!AC110</f>
        <v>Moderado</v>
      </c>
      <c r="T56" s="629" t="str">
        <f>'5-CONTROLES'!AD110</f>
        <v>Moderado</v>
      </c>
      <c r="U56" s="629" t="str">
        <f>'5-CONTROLES'!AH110</f>
        <v>Moderado</v>
      </c>
      <c r="V56" s="625" t="str">
        <f>'5-CONTROLES'!AL110</f>
        <v>Posible</v>
      </c>
      <c r="W56" s="625" t="str">
        <f>'5-CONTROLES'!AP110</f>
        <v>Catastrófico</v>
      </c>
      <c r="X56" s="627" t="str">
        <f>'5-CONTROLES'!AQ110</f>
        <v>Extremo</v>
      </c>
      <c r="Y56" s="625" t="str">
        <f>'5-CONTROLES'!AS110</f>
        <v>Acción preventiva</v>
      </c>
      <c r="Z56" s="634" t="s">
        <v>1024</v>
      </c>
      <c r="AA56" s="664" t="s">
        <v>866</v>
      </c>
      <c r="AB56" s="664" t="s">
        <v>867</v>
      </c>
      <c r="AC56" s="664" t="s">
        <v>868</v>
      </c>
      <c r="AD56" s="664">
        <v>2</v>
      </c>
      <c r="AE56" s="664"/>
      <c r="AF56" s="664">
        <v>1</v>
      </c>
      <c r="AG56" s="664"/>
      <c r="AH56" s="664"/>
      <c r="AI56" s="664"/>
      <c r="AJ56" s="664"/>
      <c r="AK56" s="664">
        <v>1</v>
      </c>
      <c r="AL56" s="664"/>
      <c r="AM56" s="664"/>
      <c r="AN56" s="664"/>
      <c r="AO56" s="664"/>
      <c r="AP56" s="664"/>
    </row>
    <row r="57" spans="2:42" ht="15" customHeight="1" x14ac:dyDescent="0.25">
      <c r="B57" s="636"/>
      <c r="C57" s="635"/>
      <c r="D57" s="630"/>
      <c r="E57" s="630"/>
      <c r="F57" s="630"/>
      <c r="G57" s="630"/>
      <c r="H57" s="628"/>
      <c r="I57" s="628"/>
      <c r="J57" s="628"/>
      <c r="K57" s="626"/>
      <c r="L57" s="683"/>
      <c r="M57" s="630"/>
      <c r="N57" s="630"/>
      <c r="O57" s="630"/>
      <c r="P57" s="630"/>
      <c r="Q57" s="254"/>
      <c r="R57" s="630"/>
      <c r="S57" s="630"/>
      <c r="T57" s="630"/>
      <c r="U57" s="630"/>
      <c r="V57" s="626"/>
      <c r="W57" s="626"/>
      <c r="X57" s="628"/>
      <c r="Y57" s="626"/>
      <c r="Z57" s="635"/>
      <c r="AA57" s="254"/>
      <c r="AB57" s="254"/>
      <c r="AC57" s="254"/>
      <c r="AD57" s="254"/>
      <c r="AE57" s="254"/>
      <c r="AF57" s="254"/>
      <c r="AG57" s="254"/>
      <c r="AH57" s="254"/>
      <c r="AI57" s="254"/>
      <c r="AJ57" s="254"/>
      <c r="AK57" s="254"/>
      <c r="AL57" s="254"/>
      <c r="AM57" s="254"/>
      <c r="AN57" s="254"/>
      <c r="AO57" s="254"/>
      <c r="AP57" s="254"/>
    </row>
    <row r="58" spans="2:42" ht="37.5" customHeight="1" x14ac:dyDescent="0.25">
      <c r="B58" s="646" t="str">
        <f>'3-IDENTIFICACIÓN DEL RIESGO'!B120</f>
        <v>Gestión del Talento Humano</v>
      </c>
      <c r="C58" s="634" t="s">
        <v>1025</v>
      </c>
      <c r="D58" s="629" t="str">
        <f>'3-IDENTIFICACIÓN DEL RIESGO'!G120</f>
        <v>Vinculación de personal sin cumplimiento de requisitos mínimos en beneficio particular o de un tercero.</v>
      </c>
      <c r="E58" s="629" t="s">
        <v>371</v>
      </c>
      <c r="F58" s="166" t="str">
        <f>'3-IDENTIFICACIÓN DEL RIESGO'!H120</f>
        <v xml:space="preserve">Intereses de terceros. Omisión intencional en la aplicación de criterios definidos en el Manual de Funciones, competencias y requisitos o la  modificación de los mismos </v>
      </c>
      <c r="G58" s="166" t="str">
        <f>'3-IDENTIFICACIÓN DEL RIESGO'!L120</f>
        <v xml:space="preserve"> Investigaciones por parte de órganos de control.</v>
      </c>
      <c r="H58" s="627" t="str">
        <f>'4-VALORACIÓN DEL RIESGO'!G65</f>
        <v>Rara Vez</v>
      </c>
      <c r="I58" s="627" t="str">
        <f>'4-VALORACIÓN DEL RIESGO'!AC65</f>
        <v>Mayor</v>
      </c>
      <c r="J58" s="627" t="str">
        <f>'4-VALORACIÓN DEL RIESGO'!AE65</f>
        <v>Alto</v>
      </c>
      <c r="K58" s="625" t="str">
        <f>'4-VALORACIÓN DEL RIESGO'!AF65</f>
        <v>Reducir</v>
      </c>
      <c r="L58" s="634" t="s">
        <v>1027</v>
      </c>
      <c r="M58" s="629" t="str">
        <f>'5-CONTROLES'!L120</f>
        <v>Verificar el cumplimiento de los requisitos exigidos por el empleo a proveer, de acuerdo con los requisitos de Ley y los contemplados en el Manual Específico de Funciones y de Competencias Laborales de la Agencia.</v>
      </c>
      <c r="N58" s="629" t="str">
        <f>'5-CONTROLES'!K120</f>
        <v>Formato Cumplimiento Requisitos Mínimos GTHU-F-010, diligenciado por el profesional designado.</v>
      </c>
      <c r="O58" s="629" t="str">
        <f>'5-CONTROLES'!F120</f>
        <v>Profesionales de la Subdirección de Talento Humano que realizan verificación de requisitos mínimos</v>
      </c>
      <c r="P58" s="629" t="str">
        <f>'5-CONTROLES'!G120</f>
        <v>Anual</v>
      </c>
      <c r="Q58" s="664" t="s">
        <v>1085</v>
      </c>
      <c r="R58" s="629" t="str">
        <f>'5-CONTROLES'!AB120</f>
        <v>Moderado</v>
      </c>
      <c r="S58" s="629" t="str">
        <f>'5-CONTROLES'!AC120</f>
        <v>Fuerte</v>
      </c>
      <c r="T58" s="629" t="str">
        <f>'5-CONTROLES'!AD120</f>
        <v>Moderado</v>
      </c>
      <c r="U58" s="629" t="str">
        <f>'5-CONTROLES'!AH120</f>
        <v>Moderado</v>
      </c>
      <c r="V58" s="625" t="str">
        <f>'5-CONTROLES'!AL120</f>
        <v>Rara Vez</v>
      </c>
      <c r="W58" s="625" t="str">
        <f>'5-CONTROLES'!AP120</f>
        <v>Moderado</v>
      </c>
      <c r="X58" s="627" t="str">
        <f>'5-CONTROLES'!AQ120</f>
        <v>Moderado</v>
      </c>
      <c r="Y58" s="625" t="str">
        <f>'5-CONTROLES'!AS120</f>
        <v>Acción preventiva</v>
      </c>
      <c r="Z58" s="634" t="s">
        <v>1028</v>
      </c>
      <c r="AA58" s="668" t="s">
        <v>617</v>
      </c>
      <c r="AB58" s="668" t="s">
        <v>618</v>
      </c>
      <c r="AC58" s="668" t="s">
        <v>1086</v>
      </c>
      <c r="AD58" s="687">
        <v>1</v>
      </c>
      <c r="AE58" s="668"/>
      <c r="AF58" s="668"/>
      <c r="AG58" s="668"/>
      <c r="AH58" s="668"/>
      <c r="AI58" s="668"/>
      <c r="AJ58" s="668"/>
      <c r="AK58" s="668"/>
      <c r="AL58" s="668"/>
      <c r="AM58" s="668"/>
      <c r="AN58" s="668"/>
      <c r="AO58" s="668"/>
      <c r="AP58" s="687">
        <v>1</v>
      </c>
    </row>
    <row r="59" spans="2:42" ht="41.25" customHeight="1" x14ac:dyDescent="0.25">
      <c r="B59" s="647"/>
      <c r="C59" s="635"/>
      <c r="D59" s="630"/>
      <c r="E59" s="630"/>
      <c r="F59" s="166" t="str">
        <f>'3-IDENTIFICACIÓN DEL RIESGO'!H121</f>
        <v xml:space="preserve">  No validación de la información aportada por los aspirantes o verificación sesgada de cumplimiento de requisitos de vinculación.</v>
      </c>
      <c r="G59" s="166" t="str">
        <f>'3-IDENTIFICACIÓN DEL RIESGO'!L121</f>
        <v>Perdida de la credibilidad institucional</v>
      </c>
      <c r="H59" s="628"/>
      <c r="I59" s="628"/>
      <c r="J59" s="628"/>
      <c r="K59" s="626"/>
      <c r="L59" s="635"/>
      <c r="M59" s="630"/>
      <c r="N59" s="630"/>
      <c r="O59" s="630"/>
      <c r="P59" s="630"/>
      <c r="Q59" s="254"/>
      <c r="R59" s="630"/>
      <c r="S59" s="630"/>
      <c r="T59" s="630"/>
      <c r="U59" s="630"/>
      <c r="V59" s="626"/>
      <c r="W59" s="626"/>
      <c r="X59" s="628"/>
      <c r="Y59" s="626"/>
      <c r="Z59" s="635"/>
      <c r="AA59" s="667"/>
      <c r="AB59" s="667"/>
      <c r="AC59" s="667"/>
      <c r="AD59" s="667"/>
      <c r="AE59" s="667"/>
      <c r="AF59" s="667"/>
      <c r="AG59" s="667"/>
      <c r="AH59" s="667"/>
      <c r="AI59" s="667"/>
      <c r="AJ59" s="667"/>
      <c r="AK59" s="667"/>
      <c r="AL59" s="667"/>
      <c r="AM59" s="667"/>
      <c r="AN59" s="667"/>
      <c r="AO59" s="667"/>
      <c r="AP59" s="667"/>
    </row>
    <row r="60" spans="2:42" ht="50.25" customHeight="1" x14ac:dyDescent="0.25">
      <c r="B60" s="647"/>
      <c r="C60" s="634" t="s">
        <v>1026</v>
      </c>
      <c r="D60" s="629" t="str">
        <f>'3-IDENTIFICACIÓN DEL RIESGO'!G122</f>
        <v>Pérdida o manipulación de  expedientes de historia laboral para beneficio personal o de tercero.</v>
      </c>
      <c r="E60" s="629" t="s">
        <v>371</v>
      </c>
      <c r="F60" s="166" t="str">
        <f>'3-IDENTIFICACIÓN DEL RIESGO'!H122</f>
        <v xml:space="preserve"> Interés en ocultar o manipular antecedentes laborales</v>
      </c>
      <c r="G60" s="166" t="str">
        <f>'3-IDENTIFICACIÓN DEL RIESGO'!L122</f>
        <v xml:space="preserve"> Investigaciones por parte de órganos de control</v>
      </c>
      <c r="H60" s="627" t="str">
        <f>'4-VALORACIÓN DEL RIESGO'!G66</f>
        <v>Rara Vez</v>
      </c>
      <c r="I60" s="627" t="str">
        <f>'4-VALORACIÓN DEL RIESGO'!AC66</f>
        <v>Mayor</v>
      </c>
      <c r="J60" s="627" t="str">
        <f>'4-VALORACIÓN DEL RIESGO'!AE66</f>
        <v>Alto</v>
      </c>
      <c r="K60" s="625" t="str">
        <f>'4-VALORACIÓN DEL RIESGO'!AF66</f>
        <v>Reducir</v>
      </c>
      <c r="L60" s="634" t="s">
        <v>1029</v>
      </c>
      <c r="M60" s="629" t="str">
        <f>'5-CONTROLES'!L122</f>
        <v>Diligenciamiento de la hoja de control de los expedientes de hoja de vida por parte del servidor público encargado de la custodia de las hojas de vida</v>
      </c>
      <c r="N60" s="629" t="str">
        <f>'5-CONTROLES'!K122</f>
        <v xml:space="preserve">Reporte Hojas de control de los expedientes de hoja de vida diligenciados </v>
      </c>
      <c r="O60" s="629" t="str">
        <f>'5-CONTROLES'!F122</f>
        <v>Funcionario designado para la custodia de expedientes</v>
      </c>
      <c r="P60" s="629" t="str">
        <f>'5-CONTROLES'!G122</f>
        <v>Anual</v>
      </c>
      <c r="Q60" s="664" t="s">
        <v>1087</v>
      </c>
      <c r="R60" s="629" t="str">
        <f>'5-CONTROLES'!AB122</f>
        <v>Moderado</v>
      </c>
      <c r="S60" s="629" t="str">
        <f>'5-CONTROLES'!AC122</f>
        <v>Moderado</v>
      </c>
      <c r="T60" s="629" t="str">
        <f>'5-CONTROLES'!AD122</f>
        <v>Moderado</v>
      </c>
      <c r="U60" s="629" t="str">
        <f>'5-CONTROLES'!AH122</f>
        <v>Moderado</v>
      </c>
      <c r="V60" s="625" t="str">
        <f>'5-CONTROLES'!AL122</f>
        <v>Rara Vez</v>
      </c>
      <c r="W60" s="625" t="str">
        <f>'5-CONTROLES'!AP122</f>
        <v>Moderado</v>
      </c>
      <c r="X60" s="627" t="str">
        <f>'5-CONTROLES'!AQ122</f>
        <v>Moderado</v>
      </c>
      <c r="Y60" s="625" t="str">
        <f>'5-CONTROLES'!AS122</f>
        <v>Acción preventiva</v>
      </c>
      <c r="Z60" s="634" t="s">
        <v>1030</v>
      </c>
      <c r="AA60" s="664" t="s">
        <v>619</v>
      </c>
      <c r="AB60" s="664" t="s">
        <v>620</v>
      </c>
      <c r="AC60" s="664" t="s">
        <v>621</v>
      </c>
      <c r="AD60" s="688">
        <v>0.9</v>
      </c>
      <c r="AE60" s="664"/>
      <c r="AF60" s="664"/>
      <c r="AG60" s="664"/>
      <c r="AH60" s="664"/>
      <c r="AI60" s="664"/>
      <c r="AJ60" s="664"/>
      <c r="AK60" s="664"/>
      <c r="AL60" s="664"/>
      <c r="AM60" s="664"/>
      <c r="AN60" s="664"/>
      <c r="AO60" s="664"/>
      <c r="AP60" s="688">
        <v>0.9</v>
      </c>
    </row>
    <row r="61" spans="2:42" ht="26.25" customHeight="1" x14ac:dyDescent="0.25">
      <c r="B61" s="647"/>
      <c r="C61" s="635"/>
      <c r="D61" s="630"/>
      <c r="E61" s="630"/>
      <c r="F61" s="166" t="str">
        <f>'3-IDENTIFICACIÓN DEL RIESGO'!H123</f>
        <v xml:space="preserve"> Debilidad en la aplicación de controles para la debida custodia de los expedientes</v>
      </c>
      <c r="G61" s="166" t="str">
        <f>'3-IDENTIFICACIÓN DEL RIESGO'!L123</f>
        <v>Pérdida de la credibilidad institucional</v>
      </c>
      <c r="H61" s="628"/>
      <c r="I61" s="628"/>
      <c r="J61" s="628"/>
      <c r="K61" s="626"/>
      <c r="L61" s="635"/>
      <c r="M61" s="630"/>
      <c r="N61" s="630"/>
      <c r="O61" s="630"/>
      <c r="P61" s="630"/>
      <c r="Q61" s="254"/>
      <c r="R61" s="630"/>
      <c r="S61" s="630"/>
      <c r="T61" s="630"/>
      <c r="U61" s="630"/>
      <c r="V61" s="626"/>
      <c r="W61" s="626"/>
      <c r="X61" s="628"/>
      <c r="Y61" s="626"/>
      <c r="Z61" s="635"/>
      <c r="AA61" s="254"/>
      <c r="AB61" s="254"/>
      <c r="AC61" s="254"/>
      <c r="AD61" s="689"/>
      <c r="AE61" s="254"/>
      <c r="AF61" s="254"/>
      <c r="AG61" s="254"/>
      <c r="AH61" s="254"/>
      <c r="AI61" s="254"/>
      <c r="AJ61" s="254"/>
      <c r="AK61" s="254"/>
      <c r="AL61" s="254"/>
      <c r="AM61" s="254"/>
      <c r="AN61" s="254"/>
      <c r="AO61" s="254"/>
      <c r="AP61" s="689"/>
    </row>
    <row r="62" spans="2:42" ht="54" customHeight="1" x14ac:dyDescent="0.25">
      <c r="B62" s="637" t="str">
        <f>'3-IDENTIFICACIÓN DEL RIESGO'!B130</f>
        <v>Apoyo Jurídico</v>
      </c>
      <c r="C62" s="634" t="s">
        <v>1031</v>
      </c>
      <c r="D62" s="629" t="str">
        <f>'3-IDENTIFICACIÓN DEL RIESGO'!G130</f>
        <v xml:space="preserve">Emitir conceptos y viabilidades jurídicas para favorecer intereses propios o de terceros </v>
      </c>
      <c r="E62" s="629" t="s">
        <v>371</v>
      </c>
      <c r="F62" s="166" t="str">
        <f>'3-IDENTIFICACIÓN DEL RIESGO'!H130</f>
        <v xml:space="preserve">Dadivas y coimas </v>
      </c>
      <c r="G62" s="166" t="str">
        <f>'3-IDENTIFICACIÓN DEL RIESGO'!L130</f>
        <v xml:space="preserve">Expedición de actos administrativos contrarios a la normatividad vigente </v>
      </c>
      <c r="H62" s="627" t="str">
        <f>'4-VALORACIÓN DEL RIESGO'!G70</f>
        <v>Posible</v>
      </c>
      <c r="I62" s="627" t="str">
        <f>'4-VALORACIÓN DEL RIESGO'!AC70</f>
        <v>Catastrófico</v>
      </c>
      <c r="J62" s="627" t="str">
        <f>'4-VALORACIÓN DEL RIESGO'!AE70</f>
        <v>Extremo</v>
      </c>
      <c r="K62" s="625" t="str">
        <f>'4-VALORACIÓN DEL RIESGO'!AF70</f>
        <v>Reducir</v>
      </c>
      <c r="L62" s="634" t="s">
        <v>1036</v>
      </c>
      <c r="M62" s="629" t="str">
        <f>'5-CONTROLES'!L130</f>
        <v>Supervisión y conceptos  y viabilidades jurídicas por parte del Líder de Grupo de Conceptos,  solicitará a quien proyecte la viabilidad jurídica o concepto, la  solicitud que dio origen al mismo, así como la normatividad que soporte la respuesta y demás documentos anexos.</v>
      </c>
      <c r="N62" s="629" t="str">
        <f>'5-CONTROLES'!K130</f>
        <v>Trazabilidad en el sistema de gestión  documental ORFEO, donde se evidencia la solicitud original, sus anexos y, finalmente, documentos aprobado y suscrito  por el Jefe de Oficina Jurídica.</v>
      </c>
      <c r="O62" s="629" t="str">
        <f>'5-CONTROLES'!F130</f>
        <v>Grupo de Conceptos - Líder</v>
      </c>
      <c r="P62" s="629" t="str">
        <f>'5-CONTROLES'!G130</f>
        <v>Grupo de Conceptos - Líder</v>
      </c>
      <c r="Q62" s="664" t="s">
        <v>1035</v>
      </c>
      <c r="R62" s="629" t="str">
        <f>'5-CONTROLES'!AB130</f>
        <v>Fuerte</v>
      </c>
      <c r="S62" s="629" t="str">
        <f>'5-CONTROLES'!AC130</f>
        <v>Fuerte</v>
      </c>
      <c r="T62" s="629" t="str">
        <f>'5-CONTROLES'!AD130</f>
        <v>Fuerte</v>
      </c>
      <c r="U62" s="629" t="str">
        <f>'5-CONTROLES'!AH130</f>
        <v>Fuerte</v>
      </c>
      <c r="V62" s="625" t="str">
        <f>'5-CONTROLES'!AL130</f>
        <v>Rara Vez</v>
      </c>
      <c r="W62" s="625" t="str">
        <f>'5-CONTROLES'!AP130</f>
        <v>Moderado</v>
      </c>
      <c r="X62" s="627" t="str">
        <f>'5-CONTROLES'!AQ130</f>
        <v>Moderado</v>
      </c>
      <c r="Y62" s="625" t="str">
        <f>'5-CONTROLES'!AS130</f>
        <v>Acción preventiva</v>
      </c>
      <c r="Z62" s="634" t="s">
        <v>1037</v>
      </c>
      <c r="AA62" s="664" t="s">
        <v>900</v>
      </c>
      <c r="AB62" s="664" t="s">
        <v>901</v>
      </c>
      <c r="AC62" s="664" t="s">
        <v>902</v>
      </c>
      <c r="AD62" s="664">
        <v>1</v>
      </c>
      <c r="AE62" s="664"/>
      <c r="AF62" s="664"/>
      <c r="AG62" s="664"/>
      <c r="AH62" s="664"/>
      <c r="AI62" s="664"/>
      <c r="AJ62" s="664"/>
      <c r="AK62" s="664"/>
      <c r="AL62" s="664"/>
      <c r="AM62" s="664"/>
      <c r="AN62" s="664"/>
      <c r="AO62" s="664"/>
      <c r="AP62" s="664">
        <v>1</v>
      </c>
    </row>
    <row r="63" spans="2:42" ht="41.25" customHeight="1" x14ac:dyDescent="0.25">
      <c r="B63" s="637"/>
      <c r="C63" s="635"/>
      <c r="D63" s="630"/>
      <c r="E63" s="630"/>
      <c r="F63" s="166" t="str">
        <f>'3-IDENTIFICACIÓN DEL RIESGO'!H131</f>
        <v xml:space="preserve">Amenazas o presiones indebidas y exposiciones del colaborador frente a terceros interesados </v>
      </c>
      <c r="G63" s="166" t="str">
        <f>'3-IDENTIFICACIÓN DEL RIESGO'!L131</f>
        <v xml:space="preserve">Pérdida de credibilidad y confianza institucional </v>
      </c>
      <c r="H63" s="628"/>
      <c r="I63" s="628"/>
      <c r="J63" s="628"/>
      <c r="K63" s="626"/>
      <c r="L63" s="635"/>
      <c r="M63" s="630"/>
      <c r="N63" s="630"/>
      <c r="O63" s="630"/>
      <c r="P63" s="630"/>
      <c r="Q63" s="254"/>
      <c r="R63" s="630"/>
      <c r="S63" s="630"/>
      <c r="T63" s="630"/>
      <c r="U63" s="630"/>
      <c r="V63" s="626"/>
      <c r="W63" s="626"/>
      <c r="X63" s="628"/>
      <c r="Y63" s="626"/>
      <c r="Z63" s="635"/>
      <c r="AA63" s="254"/>
      <c r="AB63" s="254"/>
      <c r="AC63" s="254"/>
      <c r="AD63" s="254"/>
      <c r="AE63" s="254"/>
      <c r="AF63" s="254"/>
      <c r="AG63" s="254"/>
      <c r="AH63" s="254"/>
      <c r="AI63" s="254"/>
      <c r="AJ63" s="254"/>
      <c r="AK63" s="254"/>
      <c r="AL63" s="254"/>
      <c r="AM63" s="254"/>
      <c r="AN63" s="254"/>
      <c r="AO63" s="254"/>
      <c r="AP63" s="254"/>
    </row>
    <row r="64" spans="2:42" ht="66" customHeight="1" x14ac:dyDescent="0.25">
      <c r="B64" s="637"/>
      <c r="C64" s="634" t="s">
        <v>1032</v>
      </c>
      <c r="D64" s="629" t="str">
        <f>'3-IDENTIFICACIÓN DEL RIESGO'!G132</f>
        <v xml:space="preserve">Aplicación discrecional de las normas para favorecer intereses de terceros </v>
      </c>
      <c r="E64" s="629" t="s">
        <v>371</v>
      </c>
      <c r="F64" s="166" t="str">
        <f>'3-IDENTIFICACIÓN DEL RIESGO'!H132</f>
        <v xml:space="preserve">Desconocimiento de las normas que rigen el actuar de la Entidad </v>
      </c>
      <c r="G64" s="166" t="str">
        <f>'3-IDENTIFICACIÓN DEL RIESGO'!L132</f>
        <v xml:space="preserve">Investigaciones y Sanciones </v>
      </c>
      <c r="H64" s="627" t="str">
        <f>'4-VALORACIÓN DEL RIESGO'!G71</f>
        <v>Probable</v>
      </c>
      <c r="I64" s="627" t="str">
        <f>'4-VALORACIÓN DEL RIESGO'!AC71</f>
        <v>Catastrófico</v>
      </c>
      <c r="J64" s="627" t="str">
        <f>'4-VALORACIÓN DEL RIESGO'!AE71</f>
        <v>Extremo</v>
      </c>
      <c r="K64" s="625" t="str">
        <f>'4-VALORACIÓN DEL RIESGO'!AF71</f>
        <v>Reducir</v>
      </c>
      <c r="L64" s="634" t="s">
        <v>1038</v>
      </c>
      <c r="M64" s="629" t="str">
        <f>'5-CONTROLES'!L132</f>
        <v>Supervisión y conceptos  y viabilidades jurídicas por parte del Líder de Grupo de Conceptos,  solicitará a quien proyecte la viabilidad jurídica o concepto, la  solicitud que dio origen al mismo, así como la normatividad que soporte la respuesta y demás documentos anexos.</v>
      </c>
      <c r="N64" s="629" t="str">
        <f>'5-CONTROLES'!K132</f>
        <v>Trazabilidad en el sistema de gestión  documental ORFEO, donde se evidencia la solicitud original, sus anexos y, finalmente, documentos aprobado y suscrito  por el Jefe de Oficina Jurídica</v>
      </c>
      <c r="O64" s="629" t="str">
        <f>'5-CONTROLES'!F132</f>
        <v>Grupo de Conceptos - Líder</v>
      </c>
      <c r="P64" s="629" t="str">
        <f>'5-CONTROLES'!G132</f>
        <v>Cada vez que se expide una viabilidad jurídica o concepto, se efectuará el control.</v>
      </c>
      <c r="Q64" s="664" t="s">
        <v>1035</v>
      </c>
      <c r="R64" s="629" t="str">
        <f>'5-CONTROLES'!AB132</f>
        <v>Moderado</v>
      </c>
      <c r="S64" s="629" t="str">
        <f>'5-CONTROLES'!AC132</f>
        <v>Moderado</v>
      </c>
      <c r="T64" s="629" t="str">
        <f>'5-CONTROLES'!AD132</f>
        <v>Moderado</v>
      </c>
      <c r="U64" s="629" t="str">
        <f>'5-CONTROLES'!AH132</f>
        <v>Moderado</v>
      </c>
      <c r="V64" s="625" t="str">
        <f>'5-CONTROLES'!AL132</f>
        <v>Posible</v>
      </c>
      <c r="W64" s="625" t="str">
        <f>'5-CONTROLES'!AP132</f>
        <v>Mayor</v>
      </c>
      <c r="X64" s="627" t="str">
        <f>'5-CONTROLES'!AQ132</f>
        <v>Extremo</v>
      </c>
      <c r="Y64" s="625" t="str">
        <f>'5-CONTROLES'!AS132</f>
        <v>Acción preventiva</v>
      </c>
      <c r="Z64" s="634" t="s">
        <v>1039</v>
      </c>
      <c r="AA64" s="664" t="s">
        <v>903</v>
      </c>
      <c r="AB64" s="664" t="s">
        <v>904</v>
      </c>
      <c r="AC64" s="664" t="s">
        <v>905</v>
      </c>
      <c r="AD64" s="664">
        <v>1</v>
      </c>
      <c r="AE64" s="664"/>
      <c r="AF64" s="664"/>
      <c r="AG64" s="664"/>
      <c r="AH64" s="664"/>
      <c r="AI64" s="664"/>
      <c r="AJ64" s="664"/>
      <c r="AK64" s="664"/>
      <c r="AL64" s="664"/>
      <c r="AM64" s="664"/>
      <c r="AN64" s="664"/>
      <c r="AO64" s="664"/>
      <c r="AP64" s="664">
        <v>1</v>
      </c>
    </row>
    <row r="65" spans="2:42" ht="25.5" x14ac:dyDescent="0.25">
      <c r="B65" s="637"/>
      <c r="C65" s="635"/>
      <c r="D65" s="630"/>
      <c r="E65" s="630"/>
      <c r="F65" s="166" t="str">
        <f>'3-IDENTIFICACIÓN DEL RIESGO'!H133</f>
        <v xml:space="preserve">Beneficio a particulares al determinar los criterios aplicar y desconocimiento de la Política de Prevención del Daño Antijurídico </v>
      </c>
      <c r="G65" s="166" t="str">
        <f>'3-IDENTIFICACIÓN DEL RIESGO'!L133</f>
        <v xml:space="preserve">Detrimento Patrimonial y Pérdida de la credibilidad institucional </v>
      </c>
      <c r="H65" s="628"/>
      <c r="I65" s="628"/>
      <c r="J65" s="628"/>
      <c r="K65" s="626"/>
      <c r="L65" s="635"/>
      <c r="M65" s="630"/>
      <c r="N65" s="630"/>
      <c r="O65" s="630"/>
      <c r="P65" s="630"/>
      <c r="Q65" s="254"/>
      <c r="R65" s="630"/>
      <c r="S65" s="630"/>
      <c r="T65" s="630"/>
      <c r="U65" s="630"/>
      <c r="V65" s="626"/>
      <c r="W65" s="626"/>
      <c r="X65" s="628"/>
      <c r="Y65" s="626"/>
      <c r="Z65" s="635"/>
      <c r="AA65" s="254"/>
      <c r="AB65" s="254"/>
      <c r="AC65" s="254"/>
      <c r="AD65" s="254"/>
      <c r="AE65" s="254"/>
      <c r="AF65" s="254"/>
      <c r="AG65" s="254"/>
      <c r="AH65" s="254"/>
      <c r="AI65" s="254"/>
      <c r="AJ65" s="254"/>
      <c r="AK65" s="254"/>
      <c r="AL65" s="254"/>
      <c r="AM65" s="254"/>
      <c r="AN65" s="254"/>
      <c r="AO65" s="254"/>
      <c r="AP65" s="254"/>
    </row>
    <row r="66" spans="2:42" ht="114.75" customHeight="1" x14ac:dyDescent="0.25">
      <c r="B66" s="637"/>
      <c r="C66" s="634" t="s">
        <v>1033</v>
      </c>
      <c r="D66" s="629" t="str">
        <f>'3-IDENTIFICACIÓN DEL RIESGO'!G134</f>
        <v>No ejecutar las acciones de cobro coactivo para favorecer intereses propios o de terceros.</v>
      </c>
      <c r="E66" s="629" t="s">
        <v>371</v>
      </c>
      <c r="F66" s="166" t="str">
        <f>'3-IDENTIFICACIÓN DEL RIESGO'!H134</f>
        <v>Beneficios particular del colaborador.</v>
      </c>
      <c r="G66" s="166" t="str">
        <f>'3-IDENTIFICACIÓN DEL RIESGO'!L134</f>
        <v>Investigaciones y Sanciones.</v>
      </c>
      <c r="H66" s="627" t="str">
        <f>'4-VALORACIÓN DEL RIESGO'!G72</f>
        <v>Rara Vez</v>
      </c>
      <c r="I66" s="627" t="str">
        <f>'4-VALORACIÓN DEL RIESGO'!AC72</f>
        <v>Mayor</v>
      </c>
      <c r="J66" s="627" t="str">
        <f>'4-VALORACIÓN DEL RIESGO'!AE72</f>
        <v>Alto</v>
      </c>
      <c r="K66" s="625" t="str">
        <f>'4-VALORACIÓN DEL RIESGO'!AF72</f>
        <v>Reducir</v>
      </c>
      <c r="L66" s="634" t="s">
        <v>1041</v>
      </c>
      <c r="M66" s="629" t="str">
        <f>'5-CONTROLES'!L134</f>
        <v xml:space="preserve">Supervisión del procedimiento de cobro coactivo por parte del líder del Grupo de Representación Judicial, quien solicitará a quien proyecte el proceso de cobro coactivo, la solicitud que dio origen al mismo, así como los demás documentos del expediente. </v>
      </c>
      <c r="N66" s="629" t="str">
        <f>'5-CONTROLES'!K134</f>
        <v>Trazabilidad en el sistema de gestión  documental ORFEO, donde se evidencia la solicitud original, sus anexos y, finalmente, documentos aprobado y suscrito  por el Jefe de Oficina Jurídica</v>
      </c>
      <c r="O66" s="629" t="str">
        <f>'5-CONTROLES'!F134</f>
        <v>Grupo de Representación Judicial - Líder</v>
      </c>
      <c r="P66" s="629" t="str">
        <f>'5-CONTROLES'!G134</f>
        <v xml:space="preserve">Cada vez que se recibe una solicitud para iniciar el procedimiento de cobro coactivo, deberá establecer el término al servidor público / colaborador para entregar el proyecto tramitado. </v>
      </c>
      <c r="Q66" s="664" t="s">
        <v>1040</v>
      </c>
      <c r="R66" s="629" t="str">
        <f>'5-CONTROLES'!AB134</f>
        <v>Fuerte</v>
      </c>
      <c r="S66" s="629" t="str">
        <f>'5-CONTROLES'!AC134</f>
        <v>Fuerte</v>
      </c>
      <c r="T66" s="629" t="str">
        <f>'5-CONTROLES'!AD134</f>
        <v>Fuerte</v>
      </c>
      <c r="U66" s="629" t="str">
        <f>'5-CONTROLES'!AH134</f>
        <v>Fuerte</v>
      </c>
      <c r="V66" s="625" t="str">
        <f>'5-CONTROLES'!AL134</f>
        <v>Rara Vez</v>
      </c>
      <c r="W66" s="625" t="str">
        <f>'5-CONTROLES'!AP134</f>
        <v>Moderado</v>
      </c>
      <c r="X66" s="627" t="str">
        <f>'5-CONTROLES'!AQ134</f>
        <v>Moderado</v>
      </c>
      <c r="Y66" s="625" t="str">
        <f>'5-CONTROLES'!AS134</f>
        <v>Acción preventiva</v>
      </c>
      <c r="Z66" s="634" t="s">
        <v>1042</v>
      </c>
      <c r="AA66" s="664" t="s">
        <v>906</v>
      </c>
      <c r="AB66" s="664" t="s">
        <v>907</v>
      </c>
      <c r="AC66" s="664" t="s">
        <v>908</v>
      </c>
      <c r="AD66" s="664">
        <v>1</v>
      </c>
      <c r="AE66" s="664"/>
      <c r="AF66" s="664"/>
      <c r="AG66" s="664"/>
      <c r="AH66" s="664"/>
      <c r="AI66" s="664"/>
      <c r="AJ66" s="664"/>
      <c r="AK66" s="664"/>
      <c r="AL66" s="664"/>
      <c r="AM66" s="664"/>
      <c r="AN66" s="664"/>
      <c r="AO66" s="664"/>
      <c r="AP66" s="664">
        <v>1</v>
      </c>
    </row>
    <row r="67" spans="2:42" ht="36" customHeight="1" x14ac:dyDescent="0.25">
      <c r="B67" s="637"/>
      <c r="C67" s="635"/>
      <c r="D67" s="630"/>
      <c r="E67" s="630"/>
      <c r="F67" s="166" t="str">
        <f>'3-IDENTIFICACIÓN DEL RIESGO'!H135</f>
        <v>No dar trámite a procesos de cobro coactivo y presiones indebidas</v>
      </c>
      <c r="G67" s="166" t="str">
        <f>'3-IDENTIFICACIÓN DEL RIESGO'!L135</f>
        <v xml:space="preserve">Detrimento patrimonial  y Pérdida de credibilidad institucional </v>
      </c>
      <c r="H67" s="628"/>
      <c r="I67" s="628"/>
      <c r="J67" s="628"/>
      <c r="K67" s="626"/>
      <c r="L67" s="635"/>
      <c r="M67" s="630"/>
      <c r="N67" s="630"/>
      <c r="O67" s="630"/>
      <c r="P67" s="630"/>
      <c r="Q67" s="254"/>
      <c r="R67" s="630"/>
      <c r="S67" s="630"/>
      <c r="T67" s="630"/>
      <c r="U67" s="630"/>
      <c r="V67" s="626"/>
      <c r="W67" s="626"/>
      <c r="X67" s="628"/>
      <c r="Y67" s="626"/>
      <c r="Z67" s="635"/>
      <c r="AA67" s="254"/>
      <c r="AB67" s="254"/>
      <c r="AC67" s="254"/>
      <c r="AD67" s="254"/>
      <c r="AE67" s="254"/>
      <c r="AF67" s="254"/>
      <c r="AG67" s="254"/>
      <c r="AH67" s="254"/>
      <c r="AI67" s="254"/>
      <c r="AJ67" s="254"/>
      <c r="AK67" s="254"/>
      <c r="AL67" s="254"/>
      <c r="AM67" s="254"/>
      <c r="AN67" s="254"/>
      <c r="AO67" s="254"/>
      <c r="AP67" s="254"/>
    </row>
    <row r="68" spans="2:42" ht="58.5" customHeight="1" x14ac:dyDescent="0.25">
      <c r="B68" s="637"/>
      <c r="C68" s="634" t="s">
        <v>1034</v>
      </c>
      <c r="D68" s="629" t="str">
        <f>'3-IDENTIFICACIÓN DEL RIESGO'!G136</f>
        <v>Orientar la defensa jurídica de la ANT o algunas de sus actuaciones  en perjuicio de sus intereses para favorecer a un tercero.</v>
      </c>
      <c r="E68" s="629" t="s">
        <v>371</v>
      </c>
      <c r="F68" s="166" t="str">
        <f>'3-IDENTIFICACIÓN DEL RIESGO'!H136</f>
        <v>Beneficios particulares del colaborador.</v>
      </c>
      <c r="G68" s="166" t="str">
        <f>'3-IDENTIFICACIÓN DEL RIESGO'!L136</f>
        <v>Dilatar o no ejecutar las acciones de cobro coactivo para favorecer intereses propios o de terceros</v>
      </c>
      <c r="H68" s="627" t="str">
        <f>'4-VALORACIÓN DEL RIESGO'!G73</f>
        <v>Posible</v>
      </c>
      <c r="I68" s="627" t="str">
        <f>'4-VALORACIÓN DEL RIESGO'!AC73</f>
        <v>Catastrófico</v>
      </c>
      <c r="J68" s="627" t="str">
        <f>'4-VALORACIÓN DEL RIESGO'!AE73</f>
        <v>Extremo</v>
      </c>
      <c r="K68" s="625" t="str">
        <f>'4-VALORACIÓN DEL RIESGO'!AF73</f>
        <v>Reducir</v>
      </c>
      <c r="L68" s="634" t="s">
        <v>1044</v>
      </c>
      <c r="M68" s="629" t="str">
        <f>'5-CONTROLES'!L136</f>
        <v xml:space="preserve">Supervisión de las respuestas de demanda por parte del líder del Grupo de Representación Judicial, quien solicitará a quien proyecte la contestación de la demanda, la solicitud que dio origen a esta. </v>
      </c>
      <c r="N68" s="629" t="str">
        <f>'5-CONTROLES'!K136</f>
        <v>Trazabilidad en el sistema de gestión  documental ORFEO, donde se evidencia la solicitud original, sus anexos y, finalmente, documentos aprobado y suscrito  por el Jefe de Oficina Jurídica</v>
      </c>
      <c r="O68" s="629" t="str">
        <f>'5-CONTROLES'!F136</f>
        <v>Grupo de Representación Judicial - Líder</v>
      </c>
      <c r="P68" s="629" t="str">
        <f>'5-CONTROLES'!G136</f>
        <v>Cada vez que la Agencia Nacional de Tierras sea notificada de una demanda, deberá establecer un término al  servidor público / colaborador para entregar el proyecto de la contestación.</v>
      </c>
      <c r="Q68" s="664" t="s">
        <v>1043</v>
      </c>
      <c r="R68" s="629" t="str">
        <f>'5-CONTROLES'!AB136</f>
        <v>Fuerte</v>
      </c>
      <c r="S68" s="629" t="str">
        <f>'5-CONTROLES'!AC136</f>
        <v>Fuerte</v>
      </c>
      <c r="T68" s="629" t="str">
        <f>'5-CONTROLES'!AD136</f>
        <v>Fuerte</v>
      </c>
      <c r="U68" s="629" t="str">
        <f>'5-CONTROLES'!AH136</f>
        <v>Fuerte</v>
      </c>
      <c r="V68" s="625" t="str">
        <f>'5-CONTROLES'!AL136</f>
        <v>Rara Vez</v>
      </c>
      <c r="W68" s="625" t="str">
        <f>'5-CONTROLES'!AP136</f>
        <v>Moderado</v>
      </c>
      <c r="X68" s="627" t="str">
        <f>'5-CONTROLES'!AQ136</f>
        <v>Moderado</v>
      </c>
      <c r="Y68" s="625" t="str">
        <f>'5-CONTROLES'!AS136</f>
        <v>Acción preventiva</v>
      </c>
      <c r="Z68" s="634" t="s">
        <v>1045</v>
      </c>
      <c r="AA68" s="664" t="s">
        <v>909</v>
      </c>
      <c r="AB68" s="664" t="s">
        <v>907</v>
      </c>
      <c r="AC68" s="664" t="s">
        <v>910</v>
      </c>
      <c r="AD68" s="664">
        <v>12</v>
      </c>
      <c r="AE68" s="664">
        <v>1</v>
      </c>
      <c r="AF68" s="664">
        <v>1</v>
      </c>
      <c r="AG68" s="664">
        <v>1</v>
      </c>
      <c r="AH68" s="664">
        <v>1</v>
      </c>
      <c r="AI68" s="664">
        <v>1</v>
      </c>
      <c r="AJ68" s="664">
        <v>1</v>
      </c>
      <c r="AK68" s="664">
        <v>1</v>
      </c>
      <c r="AL68" s="664">
        <v>1</v>
      </c>
      <c r="AM68" s="664">
        <v>1</v>
      </c>
      <c r="AN68" s="664">
        <v>1</v>
      </c>
      <c r="AO68" s="664">
        <v>1</v>
      </c>
      <c r="AP68" s="664">
        <v>1</v>
      </c>
    </row>
    <row r="69" spans="2:42" ht="35.25" customHeight="1" x14ac:dyDescent="0.25">
      <c r="B69" s="637"/>
      <c r="C69" s="635"/>
      <c r="D69" s="630"/>
      <c r="E69" s="630"/>
      <c r="F69" s="166" t="str">
        <f>'3-IDENTIFICACIÓN DEL RIESGO'!H137</f>
        <v>Presiones  indebidas.</v>
      </c>
      <c r="G69" s="166" t="str">
        <f>'3-IDENTIFICACIÓN DEL RIESGO'!L137</f>
        <v>Orientar la defensa jurídica de la ANT o algunas de sus actuaciones en perjuicios de sus intereses para favorecer a un tercero.</v>
      </c>
      <c r="H69" s="628"/>
      <c r="I69" s="628"/>
      <c r="J69" s="628"/>
      <c r="K69" s="626"/>
      <c r="L69" s="635"/>
      <c r="M69" s="630"/>
      <c r="N69" s="630"/>
      <c r="O69" s="630"/>
      <c r="P69" s="630"/>
      <c r="Q69" s="254"/>
      <c r="R69" s="630"/>
      <c r="S69" s="630"/>
      <c r="T69" s="630"/>
      <c r="U69" s="630"/>
      <c r="V69" s="626"/>
      <c r="W69" s="626"/>
      <c r="X69" s="628"/>
      <c r="Y69" s="626"/>
      <c r="Z69" s="635"/>
      <c r="AA69" s="254"/>
      <c r="AB69" s="254"/>
      <c r="AC69" s="254"/>
      <c r="AD69" s="254"/>
      <c r="AE69" s="254"/>
      <c r="AF69" s="254"/>
      <c r="AG69" s="254"/>
      <c r="AH69" s="254"/>
      <c r="AI69" s="254"/>
      <c r="AJ69" s="254"/>
      <c r="AK69" s="254"/>
      <c r="AL69" s="254"/>
      <c r="AM69" s="254"/>
      <c r="AN69" s="254"/>
      <c r="AO69" s="254"/>
      <c r="AP69" s="254"/>
    </row>
    <row r="70" spans="2:42" ht="41.25" customHeight="1" x14ac:dyDescent="0.25">
      <c r="B70" s="646" t="str">
        <f>'3-IDENTIFICACIÓN DEL RIESGO'!B140</f>
        <v>Adquisición de Bienes y Servicios</v>
      </c>
      <c r="C70" s="634" t="s">
        <v>1046</v>
      </c>
      <c r="D70" s="629" t="str">
        <f>'3-IDENTIFICACIÓN DEL RIESGO'!G140</f>
        <v>Celebración indebida de contratos en beneficio particular o de un tercero.</v>
      </c>
      <c r="E70" s="629" t="s">
        <v>371</v>
      </c>
      <c r="F70" s="166" t="str">
        <f>'3-IDENTIFICACIÓN DEL RIESGO'!H140</f>
        <v>Indebida verificación de requisitos y evaluación no objetiva de los proveedores.</v>
      </c>
      <c r="G70" s="166" t="str">
        <f>'3-IDENTIFICACIÓN DEL RIESGO'!L140</f>
        <v>Detrimento patrimonial.</v>
      </c>
      <c r="H70" s="627" t="str">
        <f>'4-VALORACIÓN DEL RIESGO'!G75</f>
        <v>Probable</v>
      </c>
      <c r="I70" s="627" t="str">
        <f>'4-VALORACIÓN DEL RIESGO'!AC75</f>
        <v>Catastrófico</v>
      </c>
      <c r="J70" s="627" t="str">
        <f>'4-VALORACIÓN DEL RIESGO'!AE75</f>
        <v>Extremo</v>
      </c>
      <c r="K70" s="625" t="str">
        <f>'4-VALORACIÓN DEL RIESGO'!AF75</f>
        <v>Reducir</v>
      </c>
      <c r="L70" s="141" t="s">
        <v>1048</v>
      </c>
      <c r="M70" s="166" t="str">
        <f>'5-CONTROLES'!L140</f>
        <v>Brindar acompañamiento en el diligenciamiento de los documentos precontractuales y de ser necesario, convocar mesas de trabajo con el propósito de revisar las observaciones y sugerencias técnico-jurídicas correspondientes.</v>
      </c>
      <c r="N70" s="166" t="str">
        <f>'5-CONTROLES'!K140</f>
        <v>Actas de mesas de trabajo.
Correos electrónicos.
(Las mesas de trabajo se realizarán cuando sea requerido, de lo contrario las observaciones se realizarán mediante correos electrónicos).</v>
      </c>
      <c r="O70" s="166" t="str">
        <f>'5-CONTROLES'!F140</f>
        <v>Coordinación para la Gestión Contractual - Secretaría General</v>
      </c>
      <c r="P70" s="166" t="str">
        <f>'5-CONTROLES'!G140</f>
        <v>Cada vez que se adelante un proceso contractual.</v>
      </c>
      <c r="Q70" s="176" t="s">
        <v>622</v>
      </c>
      <c r="R70" s="166" t="str">
        <f>'5-CONTROLES'!AB140</f>
        <v>Moderado</v>
      </c>
      <c r="S70" s="166" t="str">
        <f>'5-CONTROLES'!AC140</f>
        <v>Fuerte</v>
      </c>
      <c r="T70" s="166" t="str">
        <f>'5-CONTROLES'!AD140</f>
        <v>Moderado</v>
      </c>
      <c r="U70" s="629" t="str">
        <f>'5-CONTROLES'!AH140</f>
        <v>Moderado</v>
      </c>
      <c r="V70" s="625" t="str">
        <f>'5-CONTROLES'!AL140</f>
        <v>Posible</v>
      </c>
      <c r="W70" s="625" t="str">
        <f>'5-CONTROLES'!AP140</f>
        <v>Catastrófico</v>
      </c>
      <c r="X70" s="627" t="str">
        <f>'5-CONTROLES'!AQ140</f>
        <v>Extremo</v>
      </c>
      <c r="Y70" s="625" t="str">
        <f>'5-CONTROLES'!AS140</f>
        <v>Acción preventiva</v>
      </c>
      <c r="Z70" s="141" t="s">
        <v>1050</v>
      </c>
      <c r="AA70" s="157" t="s">
        <v>624</v>
      </c>
      <c r="AB70" s="157" t="s">
        <v>625</v>
      </c>
      <c r="AC70" s="157" t="s">
        <v>626</v>
      </c>
      <c r="AD70" s="157">
        <v>2</v>
      </c>
      <c r="AE70" s="157"/>
      <c r="AF70" s="157"/>
      <c r="AG70" s="157"/>
      <c r="AH70" s="157"/>
      <c r="AI70" s="157"/>
      <c r="AJ70" s="157">
        <v>1</v>
      </c>
      <c r="AK70" s="157"/>
      <c r="AL70" s="157"/>
      <c r="AM70" s="157"/>
      <c r="AN70" s="157"/>
      <c r="AO70" s="157"/>
      <c r="AP70" s="157">
        <v>1</v>
      </c>
    </row>
    <row r="71" spans="2:42" ht="52.5" customHeight="1" x14ac:dyDescent="0.25">
      <c r="B71" s="647"/>
      <c r="C71" s="635"/>
      <c r="D71" s="630"/>
      <c r="E71" s="630"/>
      <c r="F71" s="166" t="str">
        <f>'3-IDENTIFICACIÓN DEL RIESGO'!H141</f>
        <v>Vicios en la estructuración de los pliegos y términos.</v>
      </c>
      <c r="G71" s="166" t="str">
        <f>'3-IDENTIFICACIÓN DEL RIESGO'!L141</f>
        <v>Investigaciones y sanciones por parte de órganos de control, así como pérdida de credibilidad institucional.</v>
      </c>
      <c r="H71" s="628"/>
      <c r="I71" s="628"/>
      <c r="J71" s="628"/>
      <c r="K71" s="626"/>
      <c r="L71" s="141" t="s">
        <v>1049</v>
      </c>
      <c r="M71" s="166" t="str">
        <f>'5-CONTROLES'!L141</f>
        <v>Revisión de la documentación precontractual que de cumplimiento a procedimientos, formas, instructivos y/o manuales en atención a las normas de contratación establecidas para tal fin.</v>
      </c>
      <c r="N71" s="166" t="str">
        <f>'5-CONTROLES'!K141</f>
        <v>Matriz asignación de procesos contractuales, donde se especifica tipo de proceso y abogado responsable.</v>
      </c>
      <c r="O71" s="166" t="str">
        <f>'5-CONTROLES'!F141</f>
        <v>Coordinación para la Gestión Contractual - Secretaría General</v>
      </c>
      <c r="P71" s="166" t="str">
        <f>'5-CONTROLES'!G141</f>
        <v>Cada vez que se adelante un proceso contractual.</v>
      </c>
      <c r="Q71" s="176" t="s">
        <v>623</v>
      </c>
      <c r="R71" s="166" t="str">
        <f>'5-CONTROLES'!AB141</f>
        <v>Moderado</v>
      </c>
      <c r="S71" s="166" t="str">
        <f>'5-CONTROLES'!AC141</f>
        <v>Fuerte</v>
      </c>
      <c r="T71" s="166" t="str">
        <f>'5-CONTROLES'!AD141</f>
        <v>Moderado</v>
      </c>
      <c r="U71" s="630"/>
      <c r="V71" s="626"/>
      <c r="W71" s="626"/>
      <c r="X71" s="628"/>
      <c r="Y71" s="626"/>
      <c r="Z71" s="141" t="s">
        <v>1051</v>
      </c>
      <c r="AA71" s="157" t="s">
        <v>624</v>
      </c>
      <c r="AB71" s="157" t="s">
        <v>625</v>
      </c>
      <c r="AC71" s="157" t="s">
        <v>626</v>
      </c>
      <c r="AD71" s="189">
        <v>2</v>
      </c>
      <c r="AE71" s="189"/>
      <c r="AF71" s="189"/>
      <c r="AG71" s="189"/>
      <c r="AH71" s="189"/>
      <c r="AI71" s="189"/>
      <c r="AJ71" s="189">
        <v>1</v>
      </c>
      <c r="AK71" s="189"/>
      <c r="AL71" s="189"/>
      <c r="AM71" s="189"/>
      <c r="AN71" s="189"/>
      <c r="AO71" s="189"/>
      <c r="AP71" s="189">
        <v>1</v>
      </c>
    </row>
    <row r="72" spans="2:42" ht="71.25" customHeight="1" x14ac:dyDescent="0.25">
      <c r="B72" s="647"/>
      <c r="C72" s="634" t="s">
        <v>1047</v>
      </c>
      <c r="D72" s="629" t="str">
        <f>'3-IDENTIFICACIÓN DEL RIESGO'!G142</f>
        <v>Aprobación de informes y pagos de contratos sin cumplimiento del objeto, obligaciones y/o requisitos contractuales en beneficio particular o de terceros.</v>
      </c>
      <c r="E72" s="629" t="s">
        <v>371</v>
      </c>
      <c r="F72" s="166" t="str">
        <f>'3-IDENTIFICACIÓN DEL RIESGO'!H142</f>
        <v>Desconocimiento del supervisor de las obligaciones contractuales y/o requisitos para el pago.</v>
      </c>
      <c r="G72" s="166" t="str">
        <f>'3-IDENTIFICACIÓN DEL RIESGO'!L142</f>
        <v>Detrimento patrimonial.</v>
      </c>
      <c r="H72" s="627" t="str">
        <f>'4-VALORACIÓN DEL RIESGO'!G76</f>
        <v>Probable</v>
      </c>
      <c r="I72" s="627" t="str">
        <f>'4-VALORACIÓN DEL RIESGO'!AC76</f>
        <v>Catastrófico</v>
      </c>
      <c r="J72" s="627" t="str">
        <f>'4-VALORACIÓN DEL RIESGO'!AE76</f>
        <v>Extremo</v>
      </c>
      <c r="K72" s="625" t="str">
        <f>'4-VALORACIÓN DEL RIESGO'!AF76</f>
        <v>Reducir</v>
      </c>
      <c r="L72" s="141" t="s">
        <v>1052</v>
      </c>
      <c r="M72" s="166" t="str">
        <f>'5-CONTROLES'!L142</f>
        <v>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v>
      </c>
      <c r="N72" s="166" t="str">
        <f>'5-CONTROLES'!K142</f>
        <v>Formato ADQBS-F-001-Forma RECIBIDO A SATISFACCIÓN INFORME DE ACTIVIDADES Y ORDEN DE PAGO CONTRATISTAS diligenciado para cada pago pactado dentro de los contratos.</v>
      </c>
      <c r="O72" s="166" t="str">
        <f>'5-CONTROLES'!F142</f>
        <v>Supervisores de contratos en la ANT</v>
      </c>
      <c r="P72" s="166" t="str">
        <f>'5-CONTROLES'!G142</f>
        <v>Cada vez que se presente una cuenta con fines de pago para aprobación y visto bueno del supervisor del contrato.</v>
      </c>
      <c r="Q72" s="176" t="s">
        <v>1088</v>
      </c>
      <c r="R72" s="166" t="str">
        <f>'5-CONTROLES'!AB142</f>
        <v>Moderado</v>
      </c>
      <c r="S72" s="166" t="str">
        <f>'5-CONTROLES'!AC142</f>
        <v>Moderado</v>
      </c>
      <c r="T72" s="166" t="str">
        <f>'5-CONTROLES'!AD142</f>
        <v>Moderado</v>
      </c>
      <c r="U72" s="629" t="str">
        <f>'5-CONTROLES'!AH142</f>
        <v>Moderado</v>
      </c>
      <c r="V72" s="625" t="str">
        <f>'5-CONTROLES'!AL142</f>
        <v>Probable</v>
      </c>
      <c r="W72" s="625" t="str">
        <f>'5-CONTROLES'!AP142</f>
        <v>Catastrófico</v>
      </c>
      <c r="X72" s="627" t="str">
        <f>'5-CONTROLES'!AQ142</f>
        <v>Extremo</v>
      </c>
      <c r="Y72" s="625" t="str">
        <f>'5-CONTROLES'!AS142</f>
        <v>Acción preventiva</v>
      </c>
      <c r="Z72" s="141" t="s">
        <v>1054</v>
      </c>
      <c r="AA72" s="157" t="s">
        <v>627</v>
      </c>
      <c r="AB72" s="157" t="s">
        <v>625</v>
      </c>
      <c r="AC72" s="157" t="s">
        <v>1089</v>
      </c>
      <c r="AD72" s="189">
        <v>4</v>
      </c>
      <c r="AE72" s="189"/>
      <c r="AF72" s="189"/>
      <c r="AG72" s="189"/>
      <c r="AH72" s="189">
        <v>1</v>
      </c>
      <c r="AI72" s="189"/>
      <c r="AJ72" s="189"/>
      <c r="AK72" s="189">
        <v>1</v>
      </c>
      <c r="AL72" s="189"/>
      <c r="AM72" s="189"/>
      <c r="AN72" s="189">
        <v>1</v>
      </c>
      <c r="AO72" s="189"/>
      <c r="AP72" s="189">
        <v>1</v>
      </c>
    </row>
    <row r="73" spans="2:42" ht="47.25" customHeight="1" x14ac:dyDescent="0.25">
      <c r="B73" s="647"/>
      <c r="C73" s="635"/>
      <c r="D73" s="630"/>
      <c r="E73" s="630"/>
      <c r="F73" s="166" t="str">
        <f>'3-IDENTIFICACIÓN DEL RIESGO'!H143</f>
        <v>Alto número de contratos que supervisa una sola persona dentro de la dependencia.</v>
      </c>
      <c r="G73" s="166" t="str">
        <f>'3-IDENTIFICACIÓN DEL RIESGO'!L143</f>
        <v>Investigaciones y sanciones por parte de órganos de control, así como pérdida de credibilidad institucional.</v>
      </c>
      <c r="H73" s="628"/>
      <c r="I73" s="628"/>
      <c r="J73" s="628"/>
      <c r="K73" s="626"/>
      <c r="L73" s="141" t="s">
        <v>1053</v>
      </c>
      <c r="M73" s="166" t="str">
        <f>'5-CONTROLES'!L143</f>
        <v>Realizar las aprobaciones de supervisión para los contratos suscritos.</v>
      </c>
      <c r="N73" s="166" t="str">
        <f>'5-CONTROLES'!K143</f>
        <v>Reporte de las aprobaciones y rechazos efectuados por parte de los supervisores.</v>
      </c>
      <c r="O73" s="166" t="str">
        <f>'5-CONTROLES'!F143</f>
        <v>Supervisores de contratos en la ANT</v>
      </c>
      <c r="P73" s="166" t="str">
        <f>'5-CONTROLES'!G143</f>
        <v>Cada vez que se presente una cuenta con fines de pago para aprobación y visto bueno del supervisor del contrato.</v>
      </c>
      <c r="Q73" s="176" t="s">
        <v>1088</v>
      </c>
      <c r="R73" s="166" t="str">
        <f>'5-CONTROLES'!AB143</f>
        <v>Moderado</v>
      </c>
      <c r="S73" s="166" t="str">
        <f>'5-CONTROLES'!AC143</f>
        <v>Moderado</v>
      </c>
      <c r="T73" s="166" t="str">
        <f>'5-CONTROLES'!AD143</f>
        <v>Moderado</v>
      </c>
      <c r="U73" s="630"/>
      <c r="V73" s="626"/>
      <c r="W73" s="626"/>
      <c r="X73" s="628"/>
      <c r="Y73" s="626"/>
      <c r="Z73" s="141" t="s">
        <v>1055</v>
      </c>
      <c r="AA73" s="157" t="s">
        <v>628</v>
      </c>
      <c r="AB73" s="157" t="s">
        <v>625</v>
      </c>
      <c r="AC73" s="157" t="s">
        <v>614</v>
      </c>
      <c r="AD73" s="189">
        <v>2</v>
      </c>
      <c r="AE73" s="189"/>
      <c r="AF73" s="189">
        <v>1</v>
      </c>
      <c r="AG73" s="189"/>
      <c r="AH73" s="189"/>
      <c r="AI73" s="189"/>
      <c r="AJ73" s="189"/>
      <c r="AK73" s="189"/>
      <c r="AL73" s="189">
        <v>1</v>
      </c>
      <c r="AM73" s="189"/>
      <c r="AN73" s="189"/>
      <c r="AO73" s="189"/>
      <c r="AP73" s="189"/>
    </row>
    <row r="74" spans="2:42" ht="48" customHeight="1" x14ac:dyDescent="0.25">
      <c r="B74" s="637" t="str">
        <f>'3-IDENTIFICACIÓN DEL RIESGO'!B150</f>
        <v>Administración de Bienes y Servicios</v>
      </c>
      <c r="C74" s="634" t="s">
        <v>1056</v>
      </c>
      <c r="D74" s="629" t="str">
        <f>'3-IDENTIFICACIÓN DEL RIESGO'!G150</f>
        <v>Pérdida o uso indebido de bienes devolutivos de la Agencia Nacional de Tierras para beneficio personal o de terceros</v>
      </c>
      <c r="E74" s="629" t="s">
        <v>371</v>
      </c>
      <c r="F74" s="166" t="str">
        <f>'3-IDENTIFICACIÓN DEL RIESGO'!H150</f>
        <v>Desconocimiento de los procedimientos de usos de bienes de la Agencia Nacional de Tierras</v>
      </c>
      <c r="G74" s="166" t="str">
        <f>'3-IDENTIFICACIÓN DEL RIESGO'!L150</f>
        <v xml:space="preserve">Detrimento patrimonial e investigaciones y sanciones </v>
      </c>
      <c r="H74" s="627" t="str">
        <f>'4-VALORACIÓN DEL RIESGO'!G80</f>
        <v>Probable</v>
      </c>
      <c r="I74" s="627" t="str">
        <f>'4-VALORACIÓN DEL RIESGO'!AC80</f>
        <v>Mayor</v>
      </c>
      <c r="J74" s="627" t="str">
        <f>'4-VALORACIÓN DEL RIESGO'!AE80</f>
        <v>Extremo</v>
      </c>
      <c r="K74" s="625" t="str">
        <f>'4-VALORACIÓN DEL RIESGO'!AF80</f>
        <v>Reducir</v>
      </c>
      <c r="L74" s="634" t="s">
        <v>1058</v>
      </c>
      <c r="M74" s="629" t="str">
        <f>'5-CONTROLES'!L150</f>
        <v>Revisión a las bases de datos de los bienes devolutivos de la entidad, contenidos en la herramienta de gestión Apoteosys (o la plataforma dispuesta), con el fin de verificar la existencia de los mismos y detectar posibles faltantes del inventario.</v>
      </c>
      <c r="N74" s="629" t="str">
        <f>'5-CONTROLES'!K150</f>
        <v>Reporte mensual en donde se indique a detalle la relación de bienes devolutivos de la Agencia Nacional de Tierras, teniendo en cuenta las bajas de la entidad.</v>
      </c>
      <c r="O74" s="629" t="str">
        <f>'5-CONTROLES'!F150</f>
        <v>Almacenista
Subdirección Administrativa y Financiera</v>
      </c>
      <c r="P74" s="629" t="str">
        <f>'5-CONTROLES'!G150</f>
        <v>Mensual</v>
      </c>
      <c r="Q74" s="664" t="s">
        <v>629</v>
      </c>
      <c r="R74" s="629" t="str">
        <f>'5-CONTROLES'!AB150</f>
        <v>Fuerte</v>
      </c>
      <c r="S74" s="629" t="str">
        <f>'5-CONTROLES'!AC150</f>
        <v>Fuerte</v>
      </c>
      <c r="T74" s="629" t="str">
        <f>'5-CONTROLES'!AD150</f>
        <v>Fuerte</v>
      </c>
      <c r="U74" s="629" t="str">
        <f>'5-CONTROLES'!AH150</f>
        <v>Fuerte</v>
      </c>
      <c r="V74" s="625" t="str">
        <f>'5-CONTROLES'!AL150</f>
        <v>Improbable</v>
      </c>
      <c r="W74" s="625" t="str">
        <f>'5-CONTROLES'!AP150</f>
        <v>Mayor</v>
      </c>
      <c r="X74" s="627" t="str">
        <f>'5-CONTROLES'!AQ150</f>
        <v>Alto</v>
      </c>
      <c r="Y74" s="625" t="str">
        <f>'5-CONTROLES'!AS150</f>
        <v>Acción preventiva</v>
      </c>
      <c r="Z74" s="634" t="s">
        <v>1059</v>
      </c>
      <c r="AA74" s="664" t="s">
        <v>631</v>
      </c>
      <c r="AB74" s="664" t="s">
        <v>632</v>
      </c>
      <c r="AC74" s="664" t="s">
        <v>633</v>
      </c>
      <c r="AD74" s="664">
        <v>1</v>
      </c>
      <c r="AE74" s="664"/>
      <c r="AF74" s="664"/>
      <c r="AG74" s="664"/>
      <c r="AH74" s="664"/>
      <c r="AI74" s="664"/>
      <c r="AJ74" s="664"/>
      <c r="AK74" s="664"/>
      <c r="AL74" s="664"/>
      <c r="AM74" s="664"/>
      <c r="AN74" s="664"/>
      <c r="AO74" s="664"/>
      <c r="AP74" s="664">
        <v>1</v>
      </c>
    </row>
    <row r="75" spans="2:42" ht="27.75" customHeight="1" x14ac:dyDescent="0.25">
      <c r="B75" s="637"/>
      <c r="C75" s="635"/>
      <c r="D75" s="630"/>
      <c r="E75" s="630"/>
      <c r="F75" s="166" t="str">
        <f>'3-IDENTIFICACIÓN DEL RIESGO'!H151</f>
        <v>Falta de controles en la asignación y actualización de bienes en el aplicativo</v>
      </c>
      <c r="G75" s="166" t="str">
        <f>'3-IDENTIFICACIÓN DEL RIESGO'!L151</f>
        <v>Aumento de costos en mantenimiento y adquisición de bienes</v>
      </c>
      <c r="H75" s="628"/>
      <c r="I75" s="628"/>
      <c r="J75" s="628"/>
      <c r="K75" s="626"/>
      <c r="L75" s="635"/>
      <c r="M75" s="630"/>
      <c r="N75" s="630"/>
      <c r="O75" s="630"/>
      <c r="P75" s="630"/>
      <c r="Q75" s="254"/>
      <c r="R75" s="630"/>
      <c r="S75" s="630"/>
      <c r="T75" s="630"/>
      <c r="U75" s="630"/>
      <c r="V75" s="626"/>
      <c r="W75" s="626"/>
      <c r="X75" s="628"/>
      <c r="Y75" s="626"/>
      <c r="Z75" s="635"/>
      <c r="AA75" s="254"/>
      <c r="AB75" s="254"/>
      <c r="AC75" s="254"/>
      <c r="AD75" s="254"/>
      <c r="AE75" s="254"/>
      <c r="AF75" s="254"/>
      <c r="AG75" s="254"/>
      <c r="AH75" s="254"/>
      <c r="AI75" s="254"/>
      <c r="AJ75" s="254"/>
      <c r="AK75" s="254"/>
      <c r="AL75" s="254"/>
      <c r="AM75" s="254"/>
      <c r="AN75" s="254"/>
      <c r="AO75" s="254"/>
      <c r="AP75" s="254"/>
    </row>
    <row r="76" spans="2:42" ht="45" customHeight="1" x14ac:dyDescent="0.25">
      <c r="B76" s="637"/>
      <c r="C76" s="634" t="s">
        <v>1057</v>
      </c>
      <c r="D76" s="629" t="str">
        <f>'3-IDENTIFICACIÓN DEL RIESGO'!G152</f>
        <v>Pérdida o manipulación de expedientes con información institucional para beneficio particular o de un tercero</v>
      </c>
      <c r="E76" s="629" t="s">
        <v>371</v>
      </c>
      <c r="F76" s="166" t="str">
        <f>'3-IDENTIFICACIÓN DEL RIESGO'!H152</f>
        <v>Ausencia de control sobre expedientes y préstamos</v>
      </c>
      <c r="G76" s="166" t="str">
        <f>'3-IDENTIFICACIÓN DEL RIESGO'!L152</f>
        <v>Pérdida de la memoria institucional</v>
      </c>
      <c r="H76" s="627" t="str">
        <f>'4-VALORACIÓN DEL RIESGO'!G81</f>
        <v>Posible</v>
      </c>
      <c r="I76" s="627" t="str">
        <f>'4-VALORACIÓN DEL RIESGO'!AC81</f>
        <v>Catastrófico</v>
      </c>
      <c r="J76" s="627" t="str">
        <f>'4-VALORACIÓN DEL RIESGO'!AE81</f>
        <v>Extremo</v>
      </c>
      <c r="K76" s="625" t="str">
        <f>'4-VALORACIÓN DEL RIESGO'!AF81</f>
        <v>Reducir</v>
      </c>
      <c r="L76" s="141" t="s">
        <v>1060</v>
      </c>
      <c r="M76" s="166" t="str">
        <f>'5-CONTROLES'!L152</f>
        <v>Realizar seguimiento a los tiempos de préstamo y devolución registrados en la forma ADMBS-F-029 FORMA PRÉSTAMO Y DEVOLUCIÓN DE DOCUMENTOS, para identificar posibles pérdidas en el préstamo de expedientes.</v>
      </c>
      <c r="N76" s="166" t="str">
        <f>'5-CONTROLES'!K152</f>
        <v>Registros físicos efectuados en la Forma ADMBS-F-029 FORMA PRÉSTAMO Y DEVOLUCIÓN DE DOCUMENTOS.</v>
      </c>
      <c r="O76" s="166" t="str">
        <f>'5-CONTROLES'!F152</f>
        <v>Líder del grupo de Gestión Documental
Subdirector Administrativo y Financiero</v>
      </c>
      <c r="P76" s="166" t="str">
        <f>'5-CONTROLES'!G152</f>
        <v>Semestral</v>
      </c>
      <c r="Q76" s="664" t="s">
        <v>630</v>
      </c>
      <c r="R76" s="166" t="str">
        <f>'5-CONTROLES'!AB152</f>
        <v>Fuerte</v>
      </c>
      <c r="S76" s="166" t="str">
        <f>'5-CONTROLES'!AC152</f>
        <v>Fuerte</v>
      </c>
      <c r="T76" s="166" t="str">
        <f>'5-CONTROLES'!AD152</f>
        <v>Fuerte</v>
      </c>
      <c r="U76" s="629" t="str">
        <f>'5-CONTROLES'!AH152</f>
        <v>Moderado</v>
      </c>
      <c r="V76" s="625" t="str">
        <f>'5-CONTROLES'!AL152</f>
        <v>Improbable</v>
      </c>
      <c r="W76" s="625" t="str">
        <f>'5-CONTROLES'!AP152</f>
        <v>Catastrófico</v>
      </c>
      <c r="X76" s="627" t="str">
        <f>'5-CONTROLES'!AQ152</f>
        <v>Extremo</v>
      </c>
      <c r="Y76" s="625" t="str">
        <f>'5-CONTROLES'!AS152</f>
        <v>Acción preventiva</v>
      </c>
      <c r="Z76" s="634" t="s">
        <v>1062</v>
      </c>
      <c r="AA76" s="664" t="s">
        <v>634</v>
      </c>
      <c r="AB76" s="664" t="s">
        <v>613</v>
      </c>
      <c r="AC76" s="664" t="s">
        <v>635</v>
      </c>
      <c r="AD76" s="664">
        <v>2</v>
      </c>
      <c r="AE76" s="664"/>
      <c r="AF76" s="664"/>
      <c r="AG76" s="664"/>
      <c r="AH76" s="664">
        <v>1</v>
      </c>
      <c r="AI76" s="664"/>
      <c r="AJ76" s="664"/>
      <c r="AK76" s="664"/>
      <c r="AL76" s="664"/>
      <c r="AM76" s="664">
        <v>1</v>
      </c>
      <c r="AN76" s="664"/>
      <c r="AO76" s="664"/>
      <c r="AP76" s="664"/>
    </row>
    <row r="77" spans="2:42" ht="32.25" customHeight="1" x14ac:dyDescent="0.25">
      <c r="B77" s="637"/>
      <c r="C77" s="635"/>
      <c r="D77" s="630"/>
      <c r="E77" s="630"/>
      <c r="F77" s="166" t="str">
        <f>'3-IDENTIFICACIÓN DEL RIESGO'!H153</f>
        <v>Falta de ética y honestidad por parte del colaborador</v>
      </c>
      <c r="G77" s="166" t="str">
        <f>'3-IDENTIFICACIÓN DEL RIESGO'!L153</f>
        <v>Perdida de credibilidad institucional</v>
      </c>
      <c r="H77" s="628"/>
      <c r="I77" s="628"/>
      <c r="J77" s="628"/>
      <c r="K77" s="626"/>
      <c r="L77" s="141" t="s">
        <v>1061</v>
      </c>
      <c r="M77" s="166" t="str">
        <f>'5-CONTROLES'!L153</f>
        <v>Implementar controles de acceso a la información que reposa en el Sistema de Gestión Documental ORFEO.</v>
      </c>
      <c r="N77" s="166" t="str">
        <f>'5-CONTROLES'!K153</f>
        <v>Reporte de la configuración de los expedientes en el sistema de información ORFEO</v>
      </c>
      <c r="O77" s="166" t="str">
        <f>'5-CONTROLES'!F153</f>
        <v>Subdirección Administrativa y Financiera - Gestión Documental
Secretaría General - EIST</v>
      </c>
      <c r="P77" s="166" t="str">
        <f>'5-CONTROLES'!G153</f>
        <v>Semestral</v>
      </c>
      <c r="Q77" s="254"/>
      <c r="R77" s="166" t="str">
        <f>'5-CONTROLES'!AB153</f>
        <v>Débil</v>
      </c>
      <c r="S77" s="166" t="str">
        <f>'5-CONTROLES'!AC153</f>
        <v>Moderado</v>
      </c>
      <c r="T77" s="166" t="str">
        <f>'5-CONTROLES'!AD153</f>
        <v>Débil</v>
      </c>
      <c r="U77" s="630"/>
      <c r="V77" s="626"/>
      <c r="W77" s="626"/>
      <c r="X77" s="628"/>
      <c r="Y77" s="626"/>
      <c r="Z77" s="635"/>
      <c r="AA77" s="254"/>
      <c r="AB77" s="254"/>
      <c r="AC77" s="254"/>
      <c r="AD77" s="254"/>
      <c r="AE77" s="254"/>
      <c r="AF77" s="254"/>
      <c r="AG77" s="254"/>
      <c r="AH77" s="254"/>
      <c r="AI77" s="254"/>
      <c r="AJ77" s="254"/>
      <c r="AK77" s="254"/>
      <c r="AL77" s="254"/>
      <c r="AM77" s="254"/>
      <c r="AN77" s="254"/>
      <c r="AO77" s="254"/>
      <c r="AP77" s="254"/>
    </row>
    <row r="78" spans="2:42" ht="30" customHeight="1" x14ac:dyDescent="0.25">
      <c r="B78" s="636" t="str">
        <f>'3-IDENTIFICACIÓN DEL RIESGO'!B160</f>
        <v>Gestión Financiera</v>
      </c>
      <c r="C78" s="634" t="s">
        <v>1065</v>
      </c>
      <c r="D78" s="629" t="str">
        <f>'3-IDENTIFICACIÓN DEL RIESGO'!G160</f>
        <v>Constitución de pagos realizados por la Agencia Nacional de Tierras, sin el cumplimiento de requisitos legales, presupuestales y contables, en beneficio de un particular.</v>
      </c>
      <c r="E78" s="629" t="s">
        <v>371</v>
      </c>
      <c r="F78" s="166" t="str">
        <f>'3-IDENTIFICACIÓN DEL RIESGO'!H160</f>
        <v>Fallas en el control de los requisitos para la causación económica</v>
      </c>
      <c r="G78" s="166" t="str">
        <f>'3-IDENTIFICACIÓN DEL RIESGO'!L160</f>
        <v>Detrimento patrimonial</v>
      </c>
      <c r="H78" s="627" t="str">
        <f>'4-VALORACIÓN DEL RIESGO'!G85</f>
        <v>Rara Vez</v>
      </c>
      <c r="I78" s="627" t="str">
        <f>'4-VALORACIÓN DEL RIESGO'!AC85</f>
        <v>Catastrófico</v>
      </c>
      <c r="J78" s="627" t="str">
        <f>'4-VALORACIÓN DEL RIESGO'!AE85</f>
        <v>Extremo</v>
      </c>
      <c r="K78" s="625" t="str">
        <f>'4-VALORACIÓN DEL RIESGO'!AF85</f>
        <v>Reducir</v>
      </c>
      <c r="L78" s="634" t="s">
        <v>1064</v>
      </c>
      <c r="M78" s="629" t="str">
        <f>'5-CONTROLES'!L160</f>
        <v>Control aleatorio a muestras correspondiente al 1% de los pagos de prestación de servicios, facturas y servicios públicos</v>
      </c>
      <c r="N78" s="629" t="str">
        <f>'5-CONTROLES'!K160</f>
        <v>Se realizará un reporte trimestral en donde se evidencia: en primer lugar, la base de datos de donde se toma la muestra aleatoria de pagos y en segundo lugar un informe con los números de radicados y un indicador de cumplimiento según la auditoría realizada.</v>
      </c>
      <c r="O78" s="629" t="str">
        <f>'5-CONTROLES'!F160</f>
        <v xml:space="preserve">Subdirección Administrativa y Financiera </v>
      </c>
      <c r="P78" s="629" t="str">
        <f>'5-CONTROLES'!G160</f>
        <v>Trimestral</v>
      </c>
      <c r="Q78" s="664" t="s">
        <v>636</v>
      </c>
      <c r="R78" s="629" t="str">
        <f>'5-CONTROLES'!AB160</f>
        <v>Moderado</v>
      </c>
      <c r="S78" s="629" t="str">
        <f>'5-CONTROLES'!AC160</f>
        <v>Fuerte</v>
      </c>
      <c r="T78" s="629" t="str">
        <f>'5-CONTROLES'!AD160</f>
        <v>Moderado</v>
      </c>
      <c r="U78" s="629" t="str">
        <f>'5-CONTROLES'!AH160</f>
        <v>Moderado</v>
      </c>
      <c r="V78" s="625" t="str">
        <f>'5-CONTROLES'!AL160</f>
        <v>Rara Vez</v>
      </c>
      <c r="W78" s="625" t="str">
        <f>'5-CONTROLES'!AP160</f>
        <v>Mayor</v>
      </c>
      <c r="X78" s="627" t="str">
        <f>'5-CONTROLES'!AQ160</f>
        <v>Alto</v>
      </c>
      <c r="Y78" s="625" t="str">
        <f>'5-CONTROLES'!AS160</f>
        <v>Acción preventiva</v>
      </c>
      <c r="Z78" s="141" t="s">
        <v>1066</v>
      </c>
      <c r="AA78" s="157" t="s">
        <v>1090</v>
      </c>
      <c r="AB78" s="157" t="s">
        <v>613</v>
      </c>
      <c r="AC78" s="157" t="s">
        <v>637</v>
      </c>
      <c r="AD78" s="157">
        <v>2</v>
      </c>
      <c r="AE78" s="157"/>
      <c r="AF78" s="157">
        <v>1</v>
      </c>
      <c r="AG78" s="157"/>
      <c r="AH78" s="157"/>
      <c r="AI78" s="157"/>
      <c r="AJ78" s="157">
        <v>1</v>
      </c>
      <c r="AK78" s="157"/>
      <c r="AL78" s="157"/>
      <c r="AM78" s="157"/>
      <c r="AN78" s="157"/>
      <c r="AO78" s="157"/>
      <c r="AP78" s="157"/>
    </row>
    <row r="79" spans="2:42" ht="35.25" customHeight="1" x14ac:dyDescent="0.25">
      <c r="B79" s="636"/>
      <c r="C79" s="635"/>
      <c r="D79" s="630"/>
      <c r="E79" s="630"/>
      <c r="F79" s="166" t="str">
        <f>'3-IDENTIFICACIÓN DEL RIESGO'!H161</f>
        <v>Desconocimiento del procedimiento de pagos y listas de chequeo</v>
      </c>
      <c r="G79" s="166" t="str">
        <f>'3-IDENTIFICACIÓN DEL RIESGO'!L161</f>
        <v>Investigaciones y sanciones por parte de órganos de control, así como perdida de credibilidad institucional</v>
      </c>
      <c r="H79" s="628"/>
      <c r="I79" s="628"/>
      <c r="J79" s="628"/>
      <c r="K79" s="626"/>
      <c r="L79" s="635"/>
      <c r="M79" s="630"/>
      <c r="N79" s="630"/>
      <c r="O79" s="630"/>
      <c r="P79" s="630"/>
      <c r="Q79" s="254"/>
      <c r="R79" s="630"/>
      <c r="S79" s="630"/>
      <c r="T79" s="630"/>
      <c r="U79" s="630"/>
      <c r="V79" s="626"/>
      <c r="W79" s="626"/>
      <c r="X79" s="628"/>
      <c r="Y79" s="626"/>
      <c r="Z79" s="141" t="s">
        <v>1067</v>
      </c>
      <c r="AA79" s="157" t="s">
        <v>638</v>
      </c>
      <c r="AB79" s="157" t="s">
        <v>613</v>
      </c>
      <c r="AC79" s="157" t="s">
        <v>639</v>
      </c>
      <c r="AD79" s="157">
        <v>1</v>
      </c>
      <c r="AE79" s="157"/>
      <c r="AF79" s="157">
        <v>1</v>
      </c>
      <c r="AG79" s="157"/>
      <c r="AH79" s="157"/>
      <c r="AI79" s="157"/>
      <c r="AJ79" s="157"/>
      <c r="AK79" s="157"/>
      <c r="AL79" s="157"/>
      <c r="AM79" s="157"/>
      <c r="AN79" s="157"/>
      <c r="AO79" s="157"/>
      <c r="AP79" s="157"/>
    </row>
    <row r="80" spans="2:42" ht="32.25" customHeight="1" x14ac:dyDescent="0.25">
      <c r="B80" s="636" t="str">
        <f>'3-IDENTIFICACIÓN DEL RIESGO'!B170</f>
        <v>Seguimiento, Evaluación y Mejora</v>
      </c>
      <c r="C80" s="634" t="s">
        <v>1063</v>
      </c>
      <c r="D80" s="629" t="str">
        <f>'3-IDENTIFICACIÓN DEL RIESGO'!G170</f>
        <v>Modificar, alterar u omitir información relevante en los informes emitidos por la Oficina de Control Interno a fin de beneficiar a terceros</v>
      </c>
      <c r="E80" s="629" t="s">
        <v>371</v>
      </c>
      <c r="F80" s="166" t="str">
        <f>'3-IDENTIFICACIÓN DEL RIESGO'!H170</f>
        <v xml:space="preserve">Falencias en los lineamientos para ejecutar los ejercicio de auditoría y evaluación independiente </v>
      </c>
      <c r="G80" s="166" t="str">
        <f>'3-IDENTIFICACIÓN DEL RIESGO'!L170</f>
        <v>Pérdida de credibilidad de la Oficina de Control Interno</v>
      </c>
      <c r="H80" s="627" t="str">
        <f>'4-VALORACIÓN DEL RIESGO'!G90</f>
        <v>Rara Vez</v>
      </c>
      <c r="I80" s="627" t="str">
        <f>'4-VALORACIÓN DEL RIESGO'!AC90</f>
        <v>Mayor</v>
      </c>
      <c r="J80" s="627" t="str">
        <f>'4-VALORACIÓN DEL RIESGO'!AE90</f>
        <v>Alto</v>
      </c>
      <c r="K80" s="625" t="str">
        <f>'4-VALORACIÓN DEL RIESGO'!AF90</f>
        <v>Reducir</v>
      </c>
      <c r="L80" s="141" t="s">
        <v>1068</v>
      </c>
      <c r="M80" s="166" t="str">
        <f>'5-CONTROLES'!L170</f>
        <v>Documentos de lineamientos de auditoría y evaluación independiente, actualizados según necesidad</v>
      </c>
      <c r="N80" s="166" t="str">
        <f>'5-CONTROLES'!K170</f>
        <v>Documentos actualizados en el Sistema Integrado de Gestión</v>
      </c>
      <c r="O80" s="166" t="str">
        <f>'5-CONTROLES'!F170</f>
        <v>Jefe de la Oficina de Control Interno</v>
      </c>
      <c r="P80" s="166" t="str">
        <f>'5-CONTROLES'!G170</f>
        <v>Anual</v>
      </c>
      <c r="Q80" s="190" t="s">
        <v>927</v>
      </c>
      <c r="R80" s="166" t="str">
        <f>'5-CONTROLES'!AB170</f>
        <v>Fuerte</v>
      </c>
      <c r="S80" s="166" t="str">
        <f>'5-CONTROLES'!AC170</f>
        <v>Fuerte</v>
      </c>
      <c r="T80" s="166" t="str">
        <f>'5-CONTROLES'!AD170</f>
        <v>Fuerte</v>
      </c>
      <c r="U80" s="629" t="str">
        <f>'5-CONTROLES'!AH170</f>
        <v>Fuerte</v>
      </c>
      <c r="V80" s="625" t="str">
        <f>'5-CONTROLES'!AL170</f>
        <v>Rara Vez</v>
      </c>
      <c r="W80" s="625" t="str">
        <f>'5-CONTROLES'!AP170</f>
        <v>Moderado</v>
      </c>
      <c r="X80" s="627" t="str">
        <f>'5-CONTROLES'!AQ170</f>
        <v>Moderado</v>
      </c>
      <c r="Y80" s="625" t="str">
        <f>'5-CONTROLES'!AS170</f>
        <v>Acción preventiva</v>
      </c>
      <c r="Z80" s="141" t="s">
        <v>1070</v>
      </c>
      <c r="AA80" s="191" t="s">
        <v>928</v>
      </c>
      <c r="AB80" s="157" t="s">
        <v>926</v>
      </c>
      <c r="AC80" s="190" t="s">
        <v>929</v>
      </c>
      <c r="AD80" s="157">
        <v>11</v>
      </c>
      <c r="AE80" s="157">
        <v>1</v>
      </c>
      <c r="AF80" s="157">
        <v>1</v>
      </c>
      <c r="AG80" s="157">
        <v>1</v>
      </c>
      <c r="AH80" s="157">
        <v>1</v>
      </c>
      <c r="AI80" s="157">
        <v>1</v>
      </c>
      <c r="AJ80" s="157">
        <v>1</v>
      </c>
      <c r="AK80" s="157">
        <v>1</v>
      </c>
      <c r="AL80" s="157">
        <v>1</v>
      </c>
      <c r="AM80" s="157">
        <v>1</v>
      </c>
      <c r="AN80" s="157">
        <v>1</v>
      </c>
      <c r="AO80" s="157">
        <v>1</v>
      </c>
      <c r="AP80" s="157"/>
    </row>
    <row r="81" spans="2:42" ht="53.25" customHeight="1" x14ac:dyDescent="0.25">
      <c r="B81" s="636"/>
      <c r="C81" s="635"/>
      <c r="D81" s="630"/>
      <c r="E81" s="630"/>
      <c r="F81" s="166" t="str">
        <f>'3-IDENTIFICACIÓN DEL RIESGO'!H171</f>
        <v>Falta de ética de los auditores internos.</v>
      </c>
      <c r="G81" s="166" t="str">
        <f>'3-IDENTIFICACIÓN DEL RIESGO'!L171</f>
        <v>Exposición a sanciones e investigaciones disciplinarias, penales, fiscales y favorecimiento o perjuicios a terceros</v>
      </c>
      <c r="H81" s="628"/>
      <c r="I81" s="628"/>
      <c r="J81" s="628"/>
      <c r="K81" s="626"/>
      <c r="L81" s="141" t="s">
        <v>1069</v>
      </c>
      <c r="M81" s="166" t="str">
        <f>'5-CONTROLES'!L171</f>
        <v>Socializaciones del código de ética del auditor</v>
      </c>
      <c r="N81" s="166" t="str">
        <f>'5-CONTROLES'!K171</f>
        <v>Listado de asistencia a socialización</v>
      </c>
      <c r="O81" s="166" t="str">
        <f>'5-CONTROLES'!F171</f>
        <v>Jefe de la Oficina de Control Interno</v>
      </c>
      <c r="P81" s="166" t="str">
        <f>'5-CONTROLES'!G171</f>
        <v>Anual</v>
      </c>
      <c r="Q81" s="190" t="s">
        <v>924</v>
      </c>
      <c r="R81" s="166" t="str">
        <f>'5-CONTROLES'!AB171</f>
        <v>Fuerte</v>
      </c>
      <c r="S81" s="166" t="str">
        <f>'5-CONTROLES'!AC171</f>
        <v>Fuerte</v>
      </c>
      <c r="T81" s="166" t="str">
        <f>'5-CONTROLES'!AD171</f>
        <v>Fuerte</v>
      </c>
      <c r="U81" s="630"/>
      <c r="V81" s="626"/>
      <c r="W81" s="626"/>
      <c r="X81" s="628"/>
      <c r="Y81" s="626"/>
      <c r="Z81" s="141" t="s">
        <v>1071</v>
      </c>
      <c r="AA81" s="191" t="s">
        <v>930</v>
      </c>
      <c r="AB81" s="157" t="s">
        <v>926</v>
      </c>
      <c r="AC81" s="190" t="s">
        <v>929</v>
      </c>
      <c r="AD81" s="157">
        <v>11</v>
      </c>
      <c r="AE81" s="157">
        <v>1</v>
      </c>
      <c r="AF81" s="157">
        <v>1</v>
      </c>
      <c r="AG81" s="157">
        <v>1</v>
      </c>
      <c r="AH81" s="157">
        <v>1</v>
      </c>
      <c r="AI81" s="157">
        <v>1</v>
      </c>
      <c r="AJ81" s="157">
        <v>1</v>
      </c>
      <c r="AK81" s="157">
        <v>1</v>
      </c>
      <c r="AL81" s="157">
        <v>1</v>
      </c>
      <c r="AM81" s="157">
        <v>1</v>
      </c>
      <c r="AN81" s="157">
        <v>1</v>
      </c>
      <c r="AO81" s="157">
        <v>1</v>
      </c>
      <c r="AP81" s="157"/>
    </row>
    <row r="82" spans="2:42" x14ac:dyDescent="0.25">
      <c r="B82" s="143"/>
      <c r="C82" s="174"/>
      <c r="D82" s="144"/>
      <c r="E82" s="145"/>
      <c r="F82" s="145"/>
      <c r="G82" s="145"/>
      <c r="H82" s="145"/>
      <c r="I82" s="145"/>
      <c r="J82" s="145"/>
      <c r="K82" s="145"/>
      <c r="L82" s="171"/>
      <c r="M82" s="145"/>
      <c r="N82" s="145"/>
      <c r="O82" s="145"/>
      <c r="P82" s="145"/>
      <c r="Q82" s="145"/>
      <c r="R82" s="145"/>
      <c r="S82" s="145"/>
      <c r="T82" s="145"/>
      <c r="U82" s="145"/>
      <c r="V82" s="145"/>
      <c r="W82" s="145"/>
      <c r="X82" s="145"/>
      <c r="Y82" s="145"/>
      <c r="Z82" s="171"/>
      <c r="AA82" s="145"/>
      <c r="AB82" s="145"/>
      <c r="AC82" s="145"/>
      <c r="AD82" s="145"/>
      <c r="AE82" s="145"/>
      <c r="AF82" s="145"/>
      <c r="AG82" s="145"/>
      <c r="AH82" s="145"/>
      <c r="AI82" s="145"/>
      <c r="AJ82" s="145"/>
      <c r="AK82" s="145"/>
      <c r="AL82" s="145"/>
      <c r="AM82" s="145"/>
      <c r="AN82" s="145"/>
      <c r="AO82" s="145"/>
      <c r="AP82" s="146"/>
    </row>
    <row r="83" spans="2:42" x14ac:dyDescent="0.25">
      <c r="B83" s="143"/>
      <c r="C83" s="174"/>
      <c r="D83" s="144"/>
      <c r="E83" s="145"/>
      <c r="F83" s="145"/>
      <c r="G83" s="145"/>
      <c r="H83" s="145"/>
      <c r="I83" s="145"/>
      <c r="J83" s="145"/>
      <c r="K83" s="145"/>
      <c r="L83" s="171"/>
      <c r="M83" s="145"/>
      <c r="N83" s="145"/>
      <c r="O83" s="145"/>
      <c r="P83" s="145"/>
      <c r="Q83" s="145"/>
      <c r="R83" s="145"/>
      <c r="S83" s="145"/>
      <c r="T83" s="145"/>
      <c r="U83" s="145"/>
      <c r="V83" s="145"/>
      <c r="W83" s="145"/>
      <c r="X83" s="145"/>
      <c r="Y83" s="145"/>
      <c r="Z83" s="171"/>
      <c r="AA83" s="145"/>
      <c r="AB83" s="145"/>
      <c r="AC83" s="145"/>
      <c r="AD83" s="145"/>
      <c r="AE83" s="145"/>
      <c r="AF83" s="145"/>
      <c r="AG83" s="145"/>
      <c r="AH83" s="145"/>
      <c r="AI83" s="145"/>
      <c r="AJ83" s="145"/>
      <c r="AK83" s="145"/>
      <c r="AL83" s="145"/>
      <c r="AM83" s="145"/>
      <c r="AN83" s="145"/>
      <c r="AO83" s="145"/>
      <c r="AP83" s="146"/>
    </row>
    <row r="84" spans="2:42" x14ac:dyDescent="0.25">
      <c r="B84" s="143"/>
      <c r="C84" s="174"/>
      <c r="D84" s="144"/>
      <c r="E84" s="145"/>
      <c r="F84" s="145"/>
      <c r="G84" s="145"/>
      <c r="H84" s="145"/>
      <c r="I84" s="145"/>
      <c r="J84" s="145"/>
      <c r="K84" s="145"/>
      <c r="L84" s="171"/>
      <c r="M84" s="145"/>
      <c r="N84" s="145"/>
      <c r="O84" s="145"/>
      <c r="P84" s="145"/>
      <c r="Q84" s="145"/>
      <c r="R84" s="145"/>
      <c r="S84" s="145"/>
      <c r="T84" s="145"/>
      <c r="U84" s="145"/>
      <c r="V84" s="145"/>
      <c r="W84" s="145"/>
      <c r="X84" s="145"/>
      <c r="Y84" s="145"/>
      <c r="Z84" s="171"/>
      <c r="AA84" s="145"/>
      <c r="AB84" s="145"/>
      <c r="AC84" s="145"/>
      <c r="AD84" s="145"/>
      <c r="AE84" s="145"/>
      <c r="AF84" s="145"/>
      <c r="AG84" s="145"/>
      <c r="AH84" s="145"/>
      <c r="AI84" s="145"/>
      <c r="AJ84" s="145"/>
      <c r="AK84" s="145"/>
      <c r="AL84" s="145"/>
      <c r="AM84" s="145"/>
      <c r="AN84" s="145"/>
      <c r="AO84" s="145"/>
      <c r="AP84" s="146"/>
    </row>
    <row r="85" spans="2:42" x14ac:dyDescent="0.25">
      <c r="B85" s="143"/>
      <c r="C85" s="174"/>
      <c r="D85" s="144"/>
      <c r="E85" s="145"/>
      <c r="F85" s="145"/>
      <c r="G85" s="145"/>
      <c r="H85" s="145"/>
      <c r="I85" s="145"/>
      <c r="J85" s="145"/>
      <c r="K85" s="145"/>
      <c r="L85" s="171"/>
      <c r="M85" s="145"/>
      <c r="N85" s="145"/>
      <c r="O85" s="145"/>
      <c r="P85" s="145"/>
      <c r="Q85" s="145"/>
      <c r="R85" s="145"/>
      <c r="S85" s="145"/>
      <c r="T85" s="145"/>
      <c r="U85" s="145"/>
      <c r="V85" s="145"/>
      <c r="W85" s="145"/>
      <c r="X85" s="145"/>
      <c r="Y85" s="145"/>
      <c r="Z85" s="171"/>
      <c r="AA85" s="145"/>
      <c r="AB85" s="145"/>
      <c r="AC85" s="145"/>
      <c r="AD85" s="145"/>
      <c r="AE85" s="145"/>
      <c r="AF85" s="145"/>
      <c r="AG85" s="145"/>
      <c r="AH85" s="145"/>
      <c r="AI85" s="145"/>
      <c r="AJ85" s="145"/>
      <c r="AK85" s="145"/>
      <c r="AL85" s="145"/>
      <c r="AM85" s="145"/>
      <c r="AN85" s="145"/>
      <c r="AO85" s="145"/>
      <c r="AP85" s="146"/>
    </row>
    <row r="86" spans="2:42" x14ac:dyDescent="0.25">
      <c r="B86" s="143"/>
      <c r="C86" s="174"/>
      <c r="D86" s="144"/>
      <c r="E86" s="145"/>
      <c r="F86" s="145"/>
      <c r="G86" s="145"/>
      <c r="H86" s="145"/>
      <c r="I86" s="145"/>
      <c r="J86" s="145"/>
      <c r="K86" s="145"/>
      <c r="L86" s="171"/>
      <c r="M86" s="145"/>
      <c r="N86" s="145"/>
      <c r="O86" s="145"/>
      <c r="P86" s="145"/>
      <c r="Q86" s="145"/>
      <c r="R86" s="145"/>
      <c r="S86" s="145"/>
      <c r="T86" s="145"/>
      <c r="U86" s="145"/>
      <c r="V86" s="145"/>
      <c r="W86" s="145"/>
      <c r="X86" s="145"/>
      <c r="Y86" s="145"/>
      <c r="Z86" s="171"/>
      <c r="AA86" s="145"/>
      <c r="AB86" s="145"/>
      <c r="AC86" s="145"/>
      <c r="AD86" s="145"/>
      <c r="AE86" s="145"/>
      <c r="AF86" s="145"/>
      <c r="AG86" s="145"/>
      <c r="AH86" s="145"/>
      <c r="AI86" s="145"/>
      <c r="AJ86" s="145"/>
      <c r="AK86" s="145"/>
      <c r="AL86" s="145"/>
      <c r="AM86" s="145"/>
      <c r="AN86" s="145"/>
      <c r="AO86" s="145"/>
      <c r="AP86" s="146"/>
    </row>
    <row r="87" spans="2:42" x14ac:dyDescent="0.25">
      <c r="B87" s="143"/>
      <c r="C87" s="174"/>
      <c r="D87" s="144"/>
      <c r="E87" s="145"/>
      <c r="F87" s="145"/>
      <c r="G87" s="145"/>
      <c r="H87" s="145"/>
      <c r="I87" s="145"/>
      <c r="J87" s="145"/>
      <c r="K87" s="145"/>
      <c r="L87" s="171"/>
      <c r="M87" s="145"/>
      <c r="N87" s="145"/>
      <c r="O87" s="145"/>
      <c r="P87" s="145"/>
      <c r="Q87" s="145"/>
      <c r="R87" s="145"/>
      <c r="S87" s="145"/>
      <c r="T87" s="145"/>
      <c r="U87" s="145"/>
      <c r="V87" s="145"/>
      <c r="W87" s="145"/>
      <c r="X87" s="145"/>
      <c r="Y87" s="145"/>
      <c r="Z87" s="171"/>
      <c r="AA87" s="145"/>
      <c r="AB87" s="145"/>
      <c r="AC87" s="145"/>
      <c r="AD87" s="145"/>
      <c r="AE87" s="145"/>
      <c r="AF87" s="145"/>
      <c r="AG87" s="145"/>
      <c r="AH87" s="145"/>
      <c r="AI87" s="145"/>
      <c r="AJ87" s="145"/>
      <c r="AK87" s="145"/>
      <c r="AL87" s="145"/>
      <c r="AM87" s="145"/>
      <c r="AN87" s="145"/>
      <c r="AO87" s="145"/>
      <c r="AP87" s="146"/>
    </row>
    <row r="88" spans="2:42" x14ac:dyDescent="0.25">
      <c r="B88" s="143"/>
      <c r="C88" s="174"/>
      <c r="D88" s="144"/>
      <c r="E88" s="145"/>
      <c r="F88" s="145"/>
      <c r="G88" s="145"/>
      <c r="H88" s="145"/>
      <c r="I88" s="145"/>
      <c r="J88" s="145"/>
      <c r="K88" s="145"/>
      <c r="L88" s="171"/>
      <c r="M88" s="145"/>
      <c r="N88" s="145"/>
      <c r="O88" s="145"/>
      <c r="P88" s="145"/>
      <c r="Q88" s="145"/>
      <c r="R88" s="145"/>
      <c r="S88" s="145"/>
      <c r="T88" s="145"/>
      <c r="U88" s="145"/>
      <c r="V88" s="145"/>
      <c r="W88" s="145"/>
      <c r="X88" s="145"/>
      <c r="Y88" s="145"/>
      <c r="Z88" s="171"/>
      <c r="AA88" s="145"/>
      <c r="AB88" s="145"/>
      <c r="AC88" s="145"/>
      <c r="AD88" s="145"/>
      <c r="AE88" s="145"/>
      <c r="AF88" s="145"/>
      <c r="AG88" s="145"/>
      <c r="AH88" s="145"/>
      <c r="AI88" s="145"/>
      <c r="AJ88" s="145"/>
      <c r="AK88" s="145"/>
      <c r="AL88" s="145"/>
      <c r="AM88" s="145"/>
      <c r="AN88" s="145"/>
      <c r="AO88" s="145"/>
      <c r="AP88" s="146"/>
    </row>
    <row r="89" spans="2:42" x14ac:dyDescent="0.25">
      <c r="B89" s="143"/>
      <c r="C89" s="174"/>
      <c r="D89" s="144"/>
      <c r="E89" s="145"/>
      <c r="F89" s="145"/>
      <c r="G89" s="145"/>
      <c r="H89" s="145"/>
      <c r="I89" s="145"/>
      <c r="J89" s="145"/>
      <c r="K89" s="145"/>
      <c r="L89" s="171"/>
      <c r="M89" s="145"/>
      <c r="N89" s="145"/>
      <c r="O89" s="145"/>
      <c r="P89" s="145"/>
      <c r="Q89" s="145"/>
      <c r="R89" s="145"/>
      <c r="S89" s="145"/>
      <c r="T89" s="145"/>
      <c r="U89" s="145"/>
      <c r="V89" s="145"/>
      <c r="W89" s="145"/>
      <c r="X89" s="145"/>
      <c r="Y89" s="145"/>
      <c r="Z89" s="171"/>
      <c r="AA89" s="145"/>
      <c r="AB89" s="145"/>
      <c r="AC89" s="145"/>
      <c r="AD89" s="145"/>
      <c r="AE89" s="145"/>
      <c r="AF89" s="145"/>
      <c r="AG89" s="145"/>
      <c r="AH89" s="145"/>
      <c r="AI89" s="145"/>
      <c r="AJ89" s="145"/>
      <c r="AK89" s="145"/>
      <c r="AL89" s="145"/>
      <c r="AM89" s="145"/>
      <c r="AN89" s="145"/>
      <c r="AO89" s="145"/>
      <c r="AP89" s="146"/>
    </row>
    <row r="90" spans="2:42" ht="13.5" thickBot="1" x14ac:dyDescent="0.3">
      <c r="B90" s="147"/>
      <c r="C90" s="175"/>
      <c r="D90" s="148"/>
      <c r="E90" s="149"/>
      <c r="F90" s="149"/>
      <c r="G90" s="149"/>
      <c r="H90" s="149"/>
      <c r="I90" s="149"/>
      <c r="J90" s="149"/>
      <c r="K90" s="149"/>
      <c r="L90" s="172"/>
      <c r="M90" s="149"/>
      <c r="N90" s="149"/>
      <c r="O90" s="149"/>
      <c r="P90" s="149"/>
      <c r="Q90" s="149"/>
      <c r="R90" s="149"/>
      <c r="S90" s="149"/>
      <c r="T90" s="149"/>
      <c r="U90" s="149"/>
      <c r="V90" s="149"/>
      <c r="W90" s="149"/>
      <c r="X90" s="149"/>
      <c r="Y90" s="149"/>
      <c r="Z90" s="172"/>
      <c r="AA90" s="149"/>
      <c r="AB90" s="149"/>
      <c r="AC90" s="149"/>
      <c r="AD90" s="149"/>
      <c r="AE90" s="149"/>
      <c r="AF90" s="149"/>
      <c r="AG90" s="149"/>
      <c r="AH90" s="149"/>
      <c r="AI90" s="149"/>
      <c r="AJ90" s="149"/>
      <c r="AK90" s="149"/>
      <c r="AL90" s="149"/>
      <c r="AM90" s="149"/>
      <c r="AN90" s="149"/>
      <c r="AO90" s="149"/>
      <c r="AP90" s="150"/>
    </row>
  </sheetData>
  <sheetProtection algorithmName="SHA-512" hashValue="rcSJfqHueAjSp78go1pmbTgGNeDeqQox3C9pH0Ji/UAwp+GoqT4LK/Z48gP13u5bD2LF8eO10gqwdhayu61PJA==" saltValue="tyCR0dPUTirJQ6qi52CYuQ==" spinCount="100000" sheet="1" formatCells="0" formatColumns="0" formatRows="0" autoFilter="0"/>
  <mergeCells count="1069">
    <mergeCell ref="L78:L79"/>
    <mergeCell ref="M78:M79"/>
    <mergeCell ref="N78:N79"/>
    <mergeCell ref="O78:O79"/>
    <mergeCell ref="P78:P79"/>
    <mergeCell ref="Q78:Q79"/>
    <mergeCell ref="R78:R79"/>
    <mergeCell ref="S78:S79"/>
    <mergeCell ref="T78:T79"/>
    <mergeCell ref="AN74:AN75"/>
    <mergeCell ref="AO74:AO75"/>
    <mergeCell ref="AP74:AP75"/>
    <mergeCell ref="Q76:Q77"/>
    <mergeCell ref="Z76:Z77"/>
    <mergeCell ref="AA76:AA77"/>
    <mergeCell ref="AB76:AB77"/>
    <mergeCell ref="AC76:AC77"/>
    <mergeCell ref="AD76:AD77"/>
    <mergeCell ref="AE76:AE77"/>
    <mergeCell ref="AF76:AF77"/>
    <mergeCell ref="AG76:AG77"/>
    <mergeCell ref="AH76:AH77"/>
    <mergeCell ref="AI76:AI77"/>
    <mergeCell ref="AJ76:AJ77"/>
    <mergeCell ref="AK76:AK77"/>
    <mergeCell ref="AL76:AL77"/>
    <mergeCell ref="AM76:AM77"/>
    <mergeCell ref="AN76:AN77"/>
    <mergeCell ref="AO76:AO77"/>
    <mergeCell ref="AP76:AP77"/>
    <mergeCell ref="U78:U79"/>
    <mergeCell ref="V78:V79"/>
    <mergeCell ref="AH68:AH69"/>
    <mergeCell ref="AI68:AI69"/>
    <mergeCell ref="AJ68:AJ69"/>
    <mergeCell ref="AK68:AK69"/>
    <mergeCell ref="AL68:AL69"/>
    <mergeCell ref="AM68:AM69"/>
    <mergeCell ref="AN68:AN69"/>
    <mergeCell ref="AO68:AO69"/>
    <mergeCell ref="AP68:AP69"/>
    <mergeCell ref="L74:L75"/>
    <mergeCell ref="M74:M75"/>
    <mergeCell ref="N74:N75"/>
    <mergeCell ref="O74:O75"/>
    <mergeCell ref="P74:P75"/>
    <mergeCell ref="Q74:Q75"/>
    <mergeCell ref="R74:R75"/>
    <mergeCell ref="S74:S75"/>
    <mergeCell ref="T74:T75"/>
    <mergeCell ref="Z74:Z75"/>
    <mergeCell ref="AA74:AA75"/>
    <mergeCell ref="AB74:AB75"/>
    <mergeCell ref="AC74:AC75"/>
    <mergeCell ref="AD74:AD75"/>
    <mergeCell ref="AE74:AE75"/>
    <mergeCell ref="AF74:AF75"/>
    <mergeCell ref="AG74:AG75"/>
    <mergeCell ref="AH74:AH75"/>
    <mergeCell ref="AI74:AI75"/>
    <mergeCell ref="AJ74:AJ75"/>
    <mergeCell ref="AK74:AK75"/>
    <mergeCell ref="AL74:AL75"/>
    <mergeCell ref="AM74:AM75"/>
    <mergeCell ref="L68:L69"/>
    <mergeCell ref="M68:M69"/>
    <mergeCell ref="N68:N69"/>
    <mergeCell ref="O68:O69"/>
    <mergeCell ref="P68:P69"/>
    <mergeCell ref="Q68:Q69"/>
    <mergeCell ref="R68:R69"/>
    <mergeCell ref="S68:S69"/>
    <mergeCell ref="T68:T69"/>
    <mergeCell ref="Z68:Z69"/>
    <mergeCell ref="AA68:AA69"/>
    <mergeCell ref="AB68:AB69"/>
    <mergeCell ref="AC68:AC69"/>
    <mergeCell ref="AD68:AD69"/>
    <mergeCell ref="AE68:AE69"/>
    <mergeCell ref="AF68:AF69"/>
    <mergeCell ref="AG68:AG69"/>
    <mergeCell ref="U68:U69"/>
    <mergeCell ref="V68:V69"/>
    <mergeCell ref="W68:W69"/>
    <mergeCell ref="AN64:AN65"/>
    <mergeCell ref="AO64:AO65"/>
    <mergeCell ref="AP64:AP65"/>
    <mergeCell ref="L66:L67"/>
    <mergeCell ref="M66:M67"/>
    <mergeCell ref="N66:N67"/>
    <mergeCell ref="O66:O67"/>
    <mergeCell ref="P66:P67"/>
    <mergeCell ref="Q66:Q67"/>
    <mergeCell ref="R66:R67"/>
    <mergeCell ref="S66:S67"/>
    <mergeCell ref="T66:T67"/>
    <mergeCell ref="Z66:Z67"/>
    <mergeCell ref="AA66:AA67"/>
    <mergeCell ref="AB66:AB67"/>
    <mergeCell ref="AC66:AC67"/>
    <mergeCell ref="AD66:AD67"/>
    <mergeCell ref="AE66:AE67"/>
    <mergeCell ref="AF66:AF67"/>
    <mergeCell ref="AG66:AG67"/>
    <mergeCell ref="AH66:AH67"/>
    <mergeCell ref="AI66:AI67"/>
    <mergeCell ref="AJ66:AJ67"/>
    <mergeCell ref="AK66:AK67"/>
    <mergeCell ref="AL66:AL67"/>
    <mergeCell ref="AM66:AM67"/>
    <mergeCell ref="AN66:AN67"/>
    <mergeCell ref="AO66:AO67"/>
    <mergeCell ref="AP66:AP67"/>
    <mergeCell ref="U66:U67"/>
    <mergeCell ref="V66:V67"/>
    <mergeCell ref="W66:W67"/>
    <mergeCell ref="AH62:AH63"/>
    <mergeCell ref="AI62:AI63"/>
    <mergeCell ref="AJ62:AJ63"/>
    <mergeCell ref="AK62:AK63"/>
    <mergeCell ref="AL62:AL63"/>
    <mergeCell ref="AM62:AM63"/>
    <mergeCell ref="AN62:AN63"/>
    <mergeCell ref="AO62:AO63"/>
    <mergeCell ref="AP62:AP63"/>
    <mergeCell ref="L64:L65"/>
    <mergeCell ref="M64:M65"/>
    <mergeCell ref="N64:N65"/>
    <mergeCell ref="O64:O65"/>
    <mergeCell ref="P64:P65"/>
    <mergeCell ref="Q64:Q65"/>
    <mergeCell ref="R64:R65"/>
    <mergeCell ref="S64:S65"/>
    <mergeCell ref="T64:T65"/>
    <mergeCell ref="Z64:Z65"/>
    <mergeCell ref="AA64:AA65"/>
    <mergeCell ref="AB64:AB65"/>
    <mergeCell ref="AC64:AC65"/>
    <mergeCell ref="AD64:AD65"/>
    <mergeCell ref="AE64:AE65"/>
    <mergeCell ref="AF64:AF65"/>
    <mergeCell ref="AG64:AG65"/>
    <mergeCell ref="AH64:AH65"/>
    <mergeCell ref="AI64:AI65"/>
    <mergeCell ref="AJ64:AJ65"/>
    <mergeCell ref="AK64:AK65"/>
    <mergeCell ref="AL64:AL65"/>
    <mergeCell ref="AM64:AM65"/>
    <mergeCell ref="L62:L63"/>
    <mergeCell ref="M62:M63"/>
    <mergeCell ref="N62:N63"/>
    <mergeCell ref="O62:O63"/>
    <mergeCell ref="P62:P63"/>
    <mergeCell ref="Q62:Q63"/>
    <mergeCell ref="R62:R63"/>
    <mergeCell ref="S62:S63"/>
    <mergeCell ref="T62:T63"/>
    <mergeCell ref="Z62:Z63"/>
    <mergeCell ref="AA62:AA63"/>
    <mergeCell ref="AB62:AB63"/>
    <mergeCell ref="AC62:AC63"/>
    <mergeCell ref="AD62:AD63"/>
    <mergeCell ref="AE62:AE63"/>
    <mergeCell ref="AF62:AF63"/>
    <mergeCell ref="AG62:AG63"/>
    <mergeCell ref="AN58:AN59"/>
    <mergeCell ref="AO58:AO59"/>
    <mergeCell ref="AP58:AP59"/>
    <mergeCell ref="L60:L61"/>
    <mergeCell ref="M60:M61"/>
    <mergeCell ref="N60:N61"/>
    <mergeCell ref="O60:O61"/>
    <mergeCell ref="P60:P61"/>
    <mergeCell ref="Q60:Q61"/>
    <mergeCell ref="R60:R61"/>
    <mergeCell ref="S60:S61"/>
    <mergeCell ref="T60:T61"/>
    <mergeCell ref="Z60:Z61"/>
    <mergeCell ref="AA60:AA61"/>
    <mergeCell ref="AB60:AB61"/>
    <mergeCell ref="AC60:AC61"/>
    <mergeCell ref="AD60:AD61"/>
    <mergeCell ref="AE60:AE61"/>
    <mergeCell ref="AF60:AF61"/>
    <mergeCell ref="AG60:AG61"/>
    <mergeCell ref="AH60:AH61"/>
    <mergeCell ref="AI60:AI61"/>
    <mergeCell ref="AJ60:AJ61"/>
    <mergeCell ref="AK60:AK61"/>
    <mergeCell ref="AL60:AL61"/>
    <mergeCell ref="AM60:AM61"/>
    <mergeCell ref="AN60:AN61"/>
    <mergeCell ref="AO60:AO61"/>
    <mergeCell ref="AP60:AP61"/>
    <mergeCell ref="U58:U59"/>
    <mergeCell ref="U60:U61"/>
    <mergeCell ref="V58:V59"/>
    <mergeCell ref="AH56:AH57"/>
    <mergeCell ref="AI56:AI57"/>
    <mergeCell ref="AJ56:AJ57"/>
    <mergeCell ref="AK56:AK57"/>
    <mergeCell ref="AL56:AL57"/>
    <mergeCell ref="AM56:AM57"/>
    <mergeCell ref="AN56:AN57"/>
    <mergeCell ref="AO56:AO57"/>
    <mergeCell ref="AP56:AP57"/>
    <mergeCell ref="L58:L59"/>
    <mergeCell ref="M58:M59"/>
    <mergeCell ref="N58:N59"/>
    <mergeCell ref="O58:O59"/>
    <mergeCell ref="P58:P59"/>
    <mergeCell ref="Q58:Q59"/>
    <mergeCell ref="R58:R59"/>
    <mergeCell ref="S58:S59"/>
    <mergeCell ref="T58:T59"/>
    <mergeCell ref="Z58:Z59"/>
    <mergeCell ref="AA58:AA59"/>
    <mergeCell ref="AB58:AB59"/>
    <mergeCell ref="AC58:AC59"/>
    <mergeCell ref="AD58:AD59"/>
    <mergeCell ref="AE58:AE59"/>
    <mergeCell ref="AF58:AF59"/>
    <mergeCell ref="AG58:AG59"/>
    <mergeCell ref="AH58:AH59"/>
    <mergeCell ref="AI58:AI59"/>
    <mergeCell ref="AJ58:AJ59"/>
    <mergeCell ref="AK58:AK59"/>
    <mergeCell ref="AL58:AL59"/>
    <mergeCell ref="AM58:AM59"/>
    <mergeCell ref="AH54:AH55"/>
    <mergeCell ref="AI54:AI55"/>
    <mergeCell ref="AJ54:AJ55"/>
    <mergeCell ref="AK54:AK55"/>
    <mergeCell ref="AL54:AL55"/>
    <mergeCell ref="AM54:AM55"/>
    <mergeCell ref="AN54:AN55"/>
    <mergeCell ref="AO54:AO55"/>
    <mergeCell ref="AP54:AP55"/>
    <mergeCell ref="U48:U49"/>
    <mergeCell ref="L56:L57"/>
    <mergeCell ref="M56:M57"/>
    <mergeCell ref="N56:N57"/>
    <mergeCell ref="O56:O57"/>
    <mergeCell ref="P56:P57"/>
    <mergeCell ref="Q56:Q57"/>
    <mergeCell ref="R56:R57"/>
    <mergeCell ref="S56:S57"/>
    <mergeCell ref="T56:T57"/>
    <mergeCell ref="Z56:Z57"/>
    <mergeCell ref="AA56:AA57"/>
    <mergeCell ref="AB56:AB57"/>
    <mergeCell ref="AC56:AC57"/>
    <mergeCell ref="AD56:AD57"/>
    <mergeCell ref="AE56:AE57"/>
    <mergeCell ref="AF56:AF57"/>
    <mergeCell ref="AG56:AG57"/>
    <mergeCell ref="U56:U57"/>
    <mergeCell ref="V56:V57"/>
    <mergeCell ref="W56:W57"/>
    <mergeCell ref="X56:X57"/>
    <mergeCell ref="Y56:Y57"/>
    <mergeCell ref="L54:L55"/>
    <mergeCell ref="M54:M55"/>
    <mergeCell ref="N54:N55"/>
    <mergeCell ref="O54:O55"/>
    <mergeCell ref="P54:P55"/>
    <mergeCell ref="Q54:Q55"/>
    <mergeCell ref="R54:R55"/>
    <mergeCell ref="S54:S55"/>
    <mergeCell ref="T54:T55"/>
    <mergeCell ref="Z54:Z55"/>
    <mergeCell ref="AA54:AA55"/>
    <mergeCell ref="AB54:AB55"/>
    <mergeCell ref="AC54:AC55"/>
    <mergeCell ref="AD54:AD55"/>
    <mergeCell ref="AE54:AE55"/>
    <mergeCell ref="AF54:AF55"/>
    <mergeCell ref="AG54:AG55"/>
    <mergeCell ref="AM46:AM47"/>
    <mergeCell ref="AN46:AN47"/>
    <mergeCell ref="AO46:AO47"/>
    <mergeCell ref="AP46:AP47"/>
    <mergeCell ref="G48:G49"/>
    <mergeCell ref="L48:L49"/>
    <mergeCell ref="M48:M49"/>
    <mergeCell ref="N48:N49"/>
    <mergeCell ref="O48:O49"/>
    <mergeCell ref="P48:P49"/>
    <mergeCell ref="Q48:Q49"/>
    <mergeCell ref="R48:R49"/>
    <mergeCell ref="S48:S49"/>
    <mergeCell ref="T48:T49"/>
    <mergeCell ref="Z48:Z49"/>
    <mergeCell ref="AA48:AA49"/>
    <mergeCell ref="AB48:AB49"/>
    <mergeCell ref="AC48:AC49"/>
    <mergeCell ref="AD48:AD49"/>
    <mergeCell ref="AE48:AE49"/>
    <mergeCell ref="AF48:AF49"/>
    <mergeCell ref="AG48:AG49"/>
    <mergeCell ref="AH48:AH49"/>
    <mergeCell ref="AI48:AI49"/>
    <mergeCell ref="AJ48:AJ49"/>
    <mergeCell ref="AK48:AK49"/>
    <mergeCell ref="AL48:AL49"/>
    <mergeCell ref="AM48:AM49"/>
    <mergeCell ref="AN48:AN49"/>
    <mergeCell ref="AO48:AO49"/>
    <mergeCell ref="AP48:AP49"/>
    <mergeCell ref="AL44:AL45"/>
    <mergeCell ref="AM44:AM45"/>
    <mergeCell ref="AN44:AN45"/>
    <mergeCell ref="AO44:AO45"/>
    <mergeCell ref="AP44:AP45"/>
    <mergeCell ref="L46:L47"/>
    <mergeCell ref="M46:M47"/>
    <mergeCell ref="N46:N47"/>
    <mergeCell ref="O46:O47"/>
    <mergeCell ref="P46:P47"/>
    <mergeCell ref="Q46:Q47"/>
    <mergeCell ref="R46:R47"/>
    <mergeCell ref="S46:S47"/>
    <mergeCell ref="T46:T47"/>
    <mergeCell ref="Z46:Z47"/>
    <mergeCell ref="AA46:AA47"/>
    <mergeCell ref="AB46:AB47"/>
    <mergeCell ref="AC46:AC47"/>
    <mergeCell ref="AD46:AD47"/>
    <mergeCell ref="AE46:AE47"/>
    <mergeCell ref="AF46:AF47"/>
    <mergeCell ref="AG46:AG47"/>
    <mergeCell ref="U46:U47"/>
    <mergeCell ref="V46:V47"/>
    <mergeCell ref="W46:W47"/>
    <mergeCell ref="X46:X47"/>
    <mergeCell ref="Y46:Y47"/>
    <mergeCell ref="AH46:AH47"/>
    <mergeCell ref="AI46:AI47"/>
    <mergeCell ref="AJ46:AJ47"/>
    <mergeCell ref="AK46:AK47"/>
    <mergeCell ref="AL46:AL47"/>
    <mergeCell ref="AH40:AH41"/>
    <mergeCell ref="AJ40:AJ41"/>
    <mergeCell ref="AK40:AK41"/>
    <mergeCell ref="AI40:AI41"/>
    <mergeCell ref="AL40:AL41"/>
    <mergeCell ref="AM40:AM41"/>
    <mergeCell ref="AN40:AN41"/>
    <mergeCell ref="AO40:AO41"/>
    <mergeCell ref="AP40:AP41"/>
    <mergeCell ref="F44:F45"/>
    <mergeCell ref="G44:G45"/>
    <mergeCell ref="L44:L45"/>
    <mergeCell ref="M44:M45"/>
    <mergeCell ref="N44:N45"/>
    <mergeCell ref="O44:O45"/>
    <mergeCell ref="P44:P45"/>
    <mergeCell ref="Q44:Q45"/>
    <mergeCell ref="R44:R45"/>
    <mergeCell ref="S44:S45"/>
    <mergeCell ref="T44:T45"/>
    <mergeCell ref="Z44:Z45"/>
    <mergeCell ref="AA44:AA45"/>
    <mergeCell ref="AB44:AB45"/>
    <mergeCell ref="AC44:AC45"/>
    <mergeCell ref="AD44:AD45"/>
    <mergeCell ref="AE44:AE45"/>
    <mergeCell ref="AF44:AF45"/>
    <mergeCell ref="AG44:AG45"/>
    <mergeCell ref="AH44:AH45"/>
    <mergeCell ref="AI44:AI45"/>
    <mergeCell ref="AJ44:AJ45"/>
    <mergeCell ref="AK44:AK45"/>
    <mergeCell ref="L40:L41"/>
    <mergeCell ref="M40:M41"/>
    <mergeCell ref="N40:N41"/>
    <mergeCell ref="O40:O41"/>
    <mergeCell ref="P40:P41"/>
    <mergeCell ref="Q40:Q41"/>
    <mergeCell ref="R40:R41"/>
    <mergeCell ref="S40:S41"/>
    <mergeCell ref="T40:T41"/>
    <mergeCell ref="Z40:Z41"/>
    <mergeCell ref="AA40:AA41"/>
    <mergeCell ref="AB40:AB41"/>
    <mergeCell ref="AC40:AC41"/>
    <mergeCell ref="AD40:AD41"/>
    <mergeCell ref="AE40:AE41"/>
    <mergeCell ref="AF40:AF41"/>
    <mergeCell ref="AG40:AG41"/>
    <mergeCell ref="Z30:Z31"/>
    <mergeCell ref="AA30:AA31"/>
    <mergeCell ref="AB30:AB31"/>
    <mergeCell ref="AC30:AC31"/>
    <mergeCell ref="AD30:AD31"/>
    <mergeCell ref="AE30:AE31"/>
    <mergeCell ref="AF30:AF31"/>
    <mergeCell ref="AG30:AG31"/>
    <mergeCell ref="AH30:AH31"/>
    <mergeCell ref="AI30:AI31"/>
    <mergeCell ref="AJ30:AJ31"/>
    <mergeCell ref="AK30:AK31"/>
    <mergeCell ref="AL30:AL31"/>
    <mergeCell ref="AM30:AM31"/>
    <mergeCell ref="AN30:AN31"/>
    <mergeCell ref="AO30:AO31"/>
    <mergeCell ref="AP30:AP31"/>
    <mergeCell ref="F27:F29"/>
    <mergeCell ref="G27:G28"/>
    <mergeCell ref="L27:L29"/>
    <mergeCell ref="M27:M29"/>
    <mergeCell ref="N27:N29"/>
    <mergeCell ref="O27:O29"/>
    <mergeCell ref="P27:P29"/>
    <mergeCell ref="Q27:Q29"/>
    <mergeCell ref="R27:R29"/>
    <mergeCell ref="S27:S29"/>
    <mergeCell ref="T27:T29"/>
    <mergeCell ref="G30:G31"/>
    <mergeCell ref="L30:L31"/>
    <mergeCell ref="M30:M31"/>
    <mergeCell ref="N30:N31"/>
    <mergeCell ref="O30:O31"/>
    <mergeCell ref="P30:P31"/>
    <mergeCell ref="Q30:Q31"/>
    <mergeCell ref="R30:R31"/>
    <mergeCell ref="S30:S31"/>
    <mergeCell ref="T30:T31"/>
    <mergeCell ref="AL23:AL24"/>
    <mergeCell ref="AM23:AM24"/>
    <mergeCell ref="AN23:AN24"/>
    <mergeCell ref="AO23:AO24"/>
    <mergeCell ref="AP23:AP24"/>
    <mergeCell ref="G25:G26"/>
    <mergeCell ref="L25:L26"/>
    <mergeCell ref="M25:M26"/>
    <mergeCell ref="N25:N26"/>
    <mergeCell ref="O25:O26"/>
    <mergeCell ref="P25:P26"/>
    <mergeCell ref="Q25:Q26"/>
    <mergeCell ref="R25:R26"/>
    <mergeCell ref="S25:S26"/>
    <mergeCell ref="T25:T26"/>
    <mergeCell ref="Z25:Z26"/>
    <mergeCell ref="AA25:AA26"/>
    <mergeCell ref="AB25:AB26"/>
    <mergeCell ref="AC25:AC26"/>
    <mergeCell ref="AD25:AD26"/>
    <mergeCell ref="AE25:AE26"/>
    <mergeCell ref="AF25:AF26"/>
    <mergeCell ref="AG25:AG26"/>
    <mergeCell ref="AH25:AH26"/>
    <mergeCell ref="AI25:AI26"/>
    <mergeCell ref="AJ25:AJ26"/>
    <mergeCell ref="AK25:AK26"/>
    <mergeCell ref="AL25:AL26"/>
    <mergeCell ref="AM25:AM26"/>
    <mergeCell ref="AN25:AN26"/>
    <mergeCell ref="AO25:AO26"/>
    <mergeCell ref="AP25:AP26"/>
    <mergeCell ref="AG21:AG22"/>
    <mergeCell ref="AH21:AH22"/>
    <mergeCell ref="AI21:AI22"/>
    <mergeCell ref="AJ21:AJ22"/>
    <mergeCell ref="AK21:AK22"/>
    <mergeCell ref="AL21:AL22"/>
    <mergeCell ref="AM21:AM22"/>
    <mergeCell ref="AN21:AN22"/>
    <mergeCell ref="AO21:AO22"/>
    <mergeCell ref="AP21:AP22"/>
    <mergeCell ref="F23:F24"/>
    <mergeCell ref="L23:L24"/>
    <mergeCell ref="M23:M24"/>
    <mergeCell ref="N23:N24"/>
    <mergeCell ref="O23:O24"/>
    <mergeCell ref="P23:P24"/>
    <mergeCell ref="Q23:Q24"/>
    <mergeCell ref="R23:R24"/>
    <mergeCell ref="S23:S24"/>
    <mergeCell ref="T23:T24"/>
    <mergeCell ref="Z23:Z24"/>
    <mergeCell ref="AA23:AA24"/>
    <mergeCell ref="AB23:AB24"/>
    <mergeCell ref="AC23:AC24"/>
    <mergeCell ref="AD23:AD24"/>
    <mergeCell ref="AE23:AE24"/>
    <mergeCell ref="AF23:AF24"/>
    <mergeCell ref="AG23:AG24"/>
    <mergeCell ref="AH23:AH24"/>
    <mergeCell ref="AI23:AI24"/>
    <mergeCell ref="AJ23:AJ24"/>
    <mergeCell ref="AK23:AK24"/>
    <mergeCell ref="F21:F22"/>
    <mergeCell ref="L21:L22"/>
    <mergeCell ref="M21:M22"/>
    <mergeCell ref="N21:N22"/>
    <mergeCell ref="O21:O22"/>
    <mergeCell ref="P21:P22"/>
    <mergeCell ref="Q21:Q22"/>
    <mergeCell ref="R21:R22"/>
    <mergeCell ref="S21:S22"/>
    <mergeCell ref="T21:T22"/>
    <mergeCell ref="Z21:Z22"/>
    <mergeCell ref="AA21:AA22"/>
    <mergeCell ref="AB21:AB22"/>
    <mergeCell ref="AC21:AC22"/>
    <mergeCell ref="AD21:AD22"/>
    <mergeCell ref="AE21:AE22"/>
    <mergeCell ref="AF21:AF22"/>
    <mergeCell ref="Z17:Z18"/>
    <mergeCell ref="AA17:AA18"/>
    <mergeCell ref="AB17:AB18"/>
    <mergeCell ref="AC17:AC18"/>
    <mergeCell ref="AD17:AD18"/>
    <mergeCell ref="AE17:AE18"/>
    <mergeCell ref="AF17:AF18"/>
    <mergeCell ref="AG17:AG18"/>
    <mergeCell ref="AH17:AH18"/>
    <mergeCell ref="AI17:AI18"/>
    <mergeCell ref="AJ17:AJ18"/>
    <mergeCell ref="AK17:AK18"/>
    <mergeCell ref="AL17:AL18"/>
    <mergeCell ref="AM17:AM18"/>
    <mergeCell ref="AN17:AN18"/>
    <mergeCell ref="AO17:AO18"/>
    <mergeCell ref="AP17:AP18"/>
    <mergeCell ref="AL13:AL14"/>
    <mergeCell ref="AM13:AM14"/>
    <mergeCell ref="AN13:AN14"/>
    <mergeCell ref="AO13:AO14"/>
    <mergeCell ref="AP13:AP14"/>
    <mergeCell ref="L15:L16"/>
    <mergeCell ref="M15:M16"/>
    <mergeCell ref="N15:N16"/>
    <mergeCell ref="O15:O16"/>
    <mergeCell ref="P15:P16"/>
    <mergeCell ref="Q15:Q16"/>
    <mergeCell ref="R15:R16"/>
    <mergeCell ref="S15:S16"/>
    <mergeCell ref="T15:T16"/>
    <mergeCell ref="Z15:Z16"/>
    <mergeCell ref="AA15:AA16"/>
    <mergeCell ref="AB15:AB16"/>
    <mergeCell ref="AC15:AC16"/>
    <mergeCell ref="AD15:AD16"/>
    <mergeCell ref="AF15:AF16"/>
    <mergeCell ref="AE15:AE16"/>
    <mergeCell ref="AG15:AG16"/>
    <mergeCell ref="AH15:AH16"/>
    <mergeCell ref="AI15:AI16"/>
    <mergeCell ref="AJ15:AJ16"/>
    <mergeCell ref="AK15:AK16"/>
    <mergeCell ref="AL15:AL16"/>
    <mergeCell ref="AM15:AM16"/>
    <mergeCell ref="AN15:AN16"/>
    <mergeCell ref="AO15:AO16"/>
    <mergeCell ref="AP15:AP16"/>
    <mergeCell ref="W15:W16"/>
    <mergeCell ref="AF11:AF12"/>
    <mergeCell ref="AG11:AG12"/>
    <mergeCell ref="AH11:AH12"/>
    <mergeCell ref="AI11:AI12"/>
    <mergeCell ref="AJ11:AJ12"/>
    <mergeCell ref="AK11:AK12"/>
    <mergeCell ref="AL11:AL12"/>
    <mergeCell ref="AM11:AM12"/>
    <mergeCell ref="AN11:AN12"/>
    <mergeCell ref="AO11:AO12"/>
    <mergeCell ref="AP11:AP12"/>
    <mergeCell ref="L13:L14"/>
    <mergeCell ref="M13:M14"/>
    <mergeCell ref="N13:N14"/>
    <mergeCell ref="O13:O14"/>
    <mergeCell ref="P13:P14"/>
    <mergeCell ref="Q13:Q14"/>
    <mergeCell ref="R13:R14"/>
    <mergeCell ref="S13:S14"/>
    <mergeCell ref="T13:T14"/>
    <mergeCell ref="Z13:Z14"/>
    <mergeCell ref="AA13:AA14"/>
    <mergeCell ref="AB13:AB14"/>
    <mergeCell ref="AC13:AC14"/>
    <mergeCell ref="AD13:AD14"/>
    <mergeCell ref="AE13:AE14"/>
    <mergeCell ref="AF13:AF14"/>
    <mergeCell ref="AG13:AG14"/>
    <mergeCell ref="AH13:AH14"/>
    <mergeCell ref="AI13:AI14"/>
    <mergeCell ref="AJ13:AJ14"/>
    <mergeCell ref="AK13:AK14"/>
    <mergeCell ref="L11:L12"/>
    <mergeCell ref="M11:M12"/>
    <mergeCell ref="N11:N12"/>
    <mergeCell ref="O11:O12"/>
    <mergeCell ref="P11:P12"/>
    <mergeCell ref="Q11:Q12"/>
    <mergeCell ref="R11:R12"/>
    <mergeCell ref="S11:S12"/>
    <mergeCell ref="T11:T12"/>
    <mergeCell ref="Z11:Z12"/>
    <mergeCell ref="AA11:AA12"/>
    <mergeCell ref="AB11:AB12"/>
    <mergeCell ref="AC11:AC12"/>
    <mergeCell ref="AD11:AD12"/>
    <mergeCell ref="AE11:AE12"/>
    <mergeCell ref="W11:W12"/>
    <mergeCell ref="X11:X12"/>
    <mergeCell ref="B80:B81"/>
    <mergeCell ref="C80:C81"/>
    <mergeCell ref="D80:D81"/>
    <mergeCell ref="E80:E81"/>
    <mergeCell ref="H80:H81"/>
    <mergeCell ref="I80:I81"/>
    <mergeCell ref="J80:J81"/>
    <mergeCell ref="K80:K81"/>
    <mergeCell ref="U80:U81"/>
    <mergeCell ref="W9:W10"/>
    <mergeCell ref="X9:X10"/>
    <mergeCell ref="Y9:Y10"/>
    <mergeCell ref="V80:V81"/>
    <mergeCell ref="W80:W81"/>
    <mergeCell ref="X80:X81"/>
    <mergeCell ref="Y80:Y81"/>
    <mergeCell ref="Y11:Y12"/>
    <mergeCell ref="W13:W14"/>
    <mergeCell ref="X13:X14"/>
    <mergeCell ref="Y13:Y14"/>
    <mergeCell ref="B56:B57"/>
    <mergeCell ref="C30:C31"/>
    <mergeCell ref="D52:D53"/>
    <mergeCell ref="D54:D55"/>
    <mergeCell ref="C54:C55"/>
    <mergeCell ref="I25:I26"/>
    <mergeCell ref="J25:J26"/>
    <mergeCell ref="K25:K26"/>
    <mergeCell ref="H30:H31"/>
    <mergeCell ref="I30:I31"/>
    <mergeCell ref="J30:J31"/>
    <mergeCell ref="B27:B31"/>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C9:C10"/>
    <mergeCell ref="D9:D10"/>
    <mergeCell ref="E9:E10"/>
    <mergeCell ref="H9:H10"/>
    <mergeCell ref="F9:F10"/>
    <mergeCell ref="G9:G10"/>
    <mergeCell ref="L9:L10"/>
    <mergeCell ref="M9:M10"/>
    <mergeCell ref="N9:N10"/>
    <mergeCell ref="O9:O10"/>
    <mergeCell ref="P9:P10"/>
    <mergeCell ref="Q9:Q10"/>
    <mergeCell ref="R9:R10"/>
    <mergeCell ref="S9:S10"/>
    <mergeCell ref="T9:T10"/>
    <mergeCell ref="B7:G7"/>
    <mergeCell ref="D25:D26"/>
    <mergeCell ref="E15:E16"/>
    <mergeCell ref="H15:H16"/>
    <mergeCell ref="B32:B49"/>
    <mergeCell ref="D21:D22"/>
    <mergeCell ref="E21:E22"/>
    <mergeCell ref="C21:C22"/>
    <mergeCell ref="U21:U22"/>
    <mergeCell ref="K21:K22"/>
    <mergeCell ref="J21:J22"/>
    <mergeCell ref="I21:I22"/>
    <mergeCell ref="H21:H22"/>
    <mergeCell ref="V21:V22"/>
    <mergeCell ref="W21:W22"/>
    <mergeCell ref="X21:X22"/>
    <mergeCell ref="Y21:Y22"/>
    <mergeCell ref="I23:I24"/>
    <mergeCell ref="J23:J24"/>
    <mergeCell ref="K23:K24"/>
    <mergeCell ref="E25:E26"/>
    <mergeCell ref="H25:H26"/>
    <mergeCell ref="E27:E29"/>
    <mergeCell ref="H27:H29"/>
    <mergeCell ref="I27:I29"/>
    <mergeCell ref="J27:J29"/>
    <mergeCell ref="K27:K29"/>
    <mergeCell ref="E30:E31"/>
    <mergeCell ref="K30:K31"/>
    <mergeCell ref="J36:J37"/>
    <mergeCell ref="K36:K37"/>
    <mergeCell ref="E38:E39"/>
    <mergeCell ref="H38:H39"/>
    <mergeCell ref="C72:C73"/>
    <mergeCell ref="C74:C75"/>
    <mergeCell ref="C76:C77"/>
    <mergeCell ref="H7:K7"/>
    <mergeCell ref="B19:B26"/>
    <mergeCell ref="AD7:AP7"/>
    <mergeCell ref="B70:B73"/>
    <mergeCell ref="V7:Y7"/>
    <mergeCell ref="Z7:AC7"/>
    <mergeCell ref="R7:U7"/>
    <mergeCell ref="L7:Q7"/>
    <mergeCell ref="B9:B10"/>
    <mergeCell ref="I9:I10"/>
    <mergeCell ref="J9:J10"/>
    <mergeCell ref="K9:K10"/>
    <mergeCell ref="B15:B18"/>
    <mergeCell ref="C44:C45"/>
    <mergeCell ref="B58:B61"/>
    <mergeCell ref="C34:C35"/>
    <mergeCell ref="C36:C37"/>
    <mergeCell ref="E34:E35"/>
    <mergeCell ref="H34:H35"/>
    <mergeCell ref="I34:I35"/>
    <mergeCell ref="J34:J35"/>
    <mergeCell ref="K34:K35"/>
    <mergeCell ref="E36:E37"/>
    <mergeCell ref="H36:H37"/>
    <mergeCell ref="I36:I37"/>
    <mergeCell ref="B11:B14"/>
    <mergeCell ref="D56:D57"/>
    <mergeCell ref="C56:C57"/>
    <mergeCell ref="H23:H24"/>
    <mergeCell ref="D46:D47"/>
    <mergeCell ref="D48:D49"/>
    <mergeCell ref="D50:D51"/>
    <mergeCell ref="I15:I16"/>
    <mergeCell ref="E19:E20"/>
    <mergeCell ref="H19:H20"/>
    <mergeCell ref="I19:I20"/>
    <mergeCell ref="J19:J20"/>
    <mergeCell ref="K19:K20"/>
    <mergeCell ref="E23:E24"/>
    <mergeCell ref="B78:B79"/>
    <mergeCell ref="C11:C12"/>
    <mergeCell ref="C13:C14"/>
    <mergeCell ref="C15:C16"/>
    <mergeCell ref="C17:C18"/>
    <mergeCell ref="B62:B69"/>
    <mergeCell ref="B74:B77"/>
    <mergeCell ref="B50:B55"/>
    <mergeCell ref="C32:C33"/>
    <mergeCell ref="C38:C39"/>
    <mergeCell ref="C40:C41"/>
    <mergeCell ref="C42:C43"/>
    <mergeCell ref="C19:C20"/>
    <mergeCell ref="C23:C24"/>
    <mergeCell ref="C25:C26"/>
    <mergeCell ref="C27:C29"/>
    <mergeCell ref="C60:C61"/>
    <mergeCell ref="C62:C63"/>
    <mergeCell ref="C64:C65"/>
    <mergeCell ref="C66:C67"/>
    <mergeCell ref="C68:C69"/>
    <mergeCell ref="C70:C71"/>
    <mergeCell ref="C78:C79"/>
    <mergeCell ref="D11:D12"/>
    <mergeCell ref="D13:D14"/>
    <mergeCell ref="D15:D16"/>
    <mergeCell ref="D17:D18"/>
    <mergeCell ref="D19:D20"/>
    <mergeCell ref="D23:D24"/>
    <mergeCell ref="D58:D59"/>
    <mergeCell ref="D60:D61"/>
    <mergeCell ref="D62:D63"/>
    <mergeCell ref="D64:D65"/>
    <mergeCell ref="D66:D67"/>
    <mergeCell ref="D68:D69"/>
    <mergeCell ref="D70:D71"/>
    <mergeCell ref="D72:D73"/>
    <mergeCell ref="D74:D75"/>
    <mergeCell ref="D76:D77"/>
    <mergeCell ref="D78:D79"/>
    <mergeCell ref="C58:C59"/>
    <mergeCell ref="C46:C47"/>
    <mergeCell ref="C48:C49"/>
    <mergeCell ref="C50:C51"/>
    <mergeCell ref="C52:C53"/>
    <mergeCell ref="D27:D29"/>
    <mergeCell ref="D30:D31"/>
    <mergeCell ref="D32:D33"/>
    <mergeCell ref="D34:D35"/>
    <mergeCell ref="D36:D37"/>
    <mergeCell ref="D38:D39"/>
    <mergeCell ref="D40:D41"/>
    <mergeCell ref="D42:D43"/>
    <mergeCell ref="D44:D45"/>
    <mergeCell ref="J15:J16"/>
    <mergeCell ref="K15:K16"/>
    <mergeCell ref="E11:E12"/>
    <mergeCell ref="H11:H12"/>
    <mergeCell ref="I11:I12"/>
    <mergeCell ref="J11:J12"/>
    <mergeCell ref="K11:K12"/>
    <mergeCell ref="E13:E14"/>
    <mergeCell ref="H13:H14"/>
    <mergeCell ref="I13:I14"/>
    <mergeCell ref="J13:J14"/>
    <mergeCell ref="K13:K14"/>
    <mergeCell ref="E17:E18"/>
    <mergeCell ref="H17:H18"/>
    <mergeCell ref="I17:I18"/>
    <mergeCell ref="J17:J18"/>
    <mergeCell ref="K17:K18"/>
    <mergeCell ref="F11:F12"/>
    <mergeCell ref="G11:G12"/>
    <mergeCell ref="E32:E33"/>
    <mergeCell ref="H32:H33"/>
    <mergeCell ref="I32:I33"/>
    <mergeCell ref="J32:J33"/>
    <mergeCell ref="K32:K33"/>
    <mergeCell ref="E40:E41"/>
    <mergeCell ref="H40:H41"/>
    <mergeCell ref="I40:I41"/>
    <mergeCell ref="J40:J41"/>
    <mergeCell ref="K40:K41"/>
    <mergeCell ref="E42:E43"/>
    <mergeCell ref="H42:H43"/>
    <mergeCell ref="I42:I43"/>
    <mergeCell ref="J42:J43"/>
    <mergeCell ref="K42:K43"/>
    <mergeCell ref="E44:E45"/>
    <mergeCell ref="H44:H45"/>
    <mergeCell ref="I44:I45"/>
    <mergeCell ref="J44:J45"/>
    <mergeCell ref="K44:K45"/>
    <mergeCell ref="I38:I39"/>
    <mergeCell ref="J38:J39"/>
    <mergeCell ref="K38:K39"/>
    <mergeCell ref="E46:E47"/>
    <mergeCell ref="H46:H47"/>
    <mergeCell ref="I46:I47"/>
    <mergeCell ref="J46:J47"/>
    <mergeCell ref="K46:K47"/>
    <mergeCell ref="F46:F47"/>
    <mergeCell ref="G46:G47"/>
    <mergeCell ref="E48:E49"/>
    <mergeCell ref="H48:H49"/>
    <mergeCell ref="I48:I49"/>
    <mergeCell ref="J48:J49"/>
    <mergeCell ref="K48:K49"/>
    <mergeCell ref="E50:E51"/>
    <mergeCell ref="H50:H51"/>
    <mergeCell ref="I50:I51"/>
    <mergeCell ref="J50:J51"/>
    <mergeCell ref="K50:K51"/>
    <mergeCell ref="E52:E53"/>
    <mergeCell ref="H52:H53"/>
    <mergeCell ref="I52:I53"/>
    <mergeCell ref="J52:J53"/>
    <mergeCell ref="K52:K53"/>
    <mergeCell ref="E54:E55"/>
    <mergeCell ref="H54:H55"/>
    <mergeCell ref="I54:I55"/>
    <mergeCell ref="J54:J55"/>
    <mergeCell ref="K54:K55"/>
    <mergeCell ref="F56:F57"/>
    <mergeCell ref="G56:G57"/>
    <mergeCell ref="E56:E57"/>
    <mergeCell ref="H56:H57"/>
    <mergeCell ref="I56:I57"/>
    <mergeCell ref="J56:J57"/>
    <mergeCell ref="K56:K57"/>
    <mergeCell ref="G54:G55"/>
    <mergeCell ref="E58:E59"/>
    <mergeCell ref="H58:H59"/>
    <mergeCell ref="I58:I59"/>
    <mergeCell ref="J58:J59"/>
    <mergeCell ref="K58:K59"/>
    <mergeCell ref="E60:E61"/>
    <mergeCell ref="H60:H61"/>
    <mergeCell ref="I60:I61"/>
    <mergeCell ref="J60:J61"/>
    <mergeCell ref="K60:K61"/>
    <mergeCell ref="E62:E63"/>
    <mergeCell ref="H62:H63"/>
    <mergeCell ref="I62:I63"/>
    <mergeCell ref="J62:J63"/>
    <mergeCell ref="K62:K63"/>
    <mergeCell ref="E64:E65"/>
    <mergeCell ref="H64:H65"/>
    <mergeCell ref="I64:I65"/>
    <mergeCell ref="J64:J65"/>
    <mergeCell ref="K64:K65"/>
    <mergeCell ref="E66:E67"/>
    <mergeCell ref="H66:H67"/>
    <mergeCell ref="I66:I67"/>
    <mergeCell ref="J66:J67"/>
    <mergeCell ref="K66:K67"/>
    <mergeCell ref="E68:E69"/>
    <mergeCell ref="H68:H69"/>
    <mergeCell ref="I68:I69"/>
    <mergeCell ref="J68:J69"/>
    <mergeCell ref="K68:K69"/>
    <mergeCell ref="E70:E71"/>
    <mergeCell ref="H70:H71"/>
    <mergeCell ref="I70:I71"/>
    <mergeCell ref="J70:J71"/>
    <mergeCell ref="K70:K71"/>
    <mergeCell ref="E72:E73"/>
    <mergeCell ref="H72:H73"/>
    <mergeCell ref="I72:I73"/>
    <mergeCell ref="J72:J73"/>
    <mergeCell ref="K72:K73"/>
    <mergeCell ref="E74:E75"/>
    <mergeCell ref="H74:H75"/>
    <mergeCell ref="I74:I75"/>
    <mergeCell ref="J74:J75"/>
    <mergeCell ref="K74:K75"/>
    <mergeCell ref="E76:E77"/>
    <mergeCell ref="H76:H77"/>
    <mergeCell ref="I76:I77"/>
    <mergeCell ref="J76:J77"/>
    <mergeCell ref="K76:K77"/>
    <mergeCell ref="E78:E79"/>
    <mergeCell ref="H78:H79"/>
    <mergeCell ref="I78:I79"/>
    <mergeCell ref="J78:J79"/>
    <mergeCell ref="K78:K79"/>
    <mergeCell ref="U9:U10"/>
    <mergeCell ref="V9:V10"/>
    <mergeCell ref="U11:U12"/>
    <mergeCell ref="V11:V12"/>
    <mergeCell ref="U13:U14"/>
    <mergeCell ref="V13:V14"/>
    <mergeCell ref="U17:U18"/>
    <mergeCell ref="U25:U26"/>
    <mergeCell ref="V25:V26"/>
    <mergeCell ref="U38:U39"/>
    <mergeCell ref="V38:V39"/>
    <mergeCell ref="U15:U16"/>
    <mergeCell ref="V15:V16"/>
    <mergeCell ref="U27:U29"/>
    <mergeCell ref="V27:V29"/>
    <mergeCell ref="U36:U37"/>
    <mergeCell ref="V36:V37"/>
    <mergeCell ref="X15:X16"/>
    <mergeCell ref="Y15:Y16"/>
    <mergeCell ref="V17:V18"/>
    <mergeCell ref="W17:W18"/>
    <mergeCell ref="X17:X18"/>
    <mergeCell ref="Y17:Y18"/>
    <mergeCell ref="U19:U20"/>
    <mergeCell ref="V19:V20"/>
    <mergeCell ref="W19:W20"/>
    <mergeCell ref="X19:X20"/>
    <mergeCell ref="Y19:Y20"/>
    <mergeCell ref="U23:U24"/>
    <mergeCell ref="V23:V24"/>
    <mergeCell ref="W23:W24"/>
    <mergeCell ref="X23:X24"/>
    <mergeCell ref="Y23:Y24"/>
    <mergeCell ref="W25:W26"/>
    <mergeCell ref="X25:X26"/>
    <mergeCell ref="Y25:Y26"/>
    <mergeCell ref="W27:W29"/>
    <mergeCell ref="X27:X29"/>
    <mergeCell ref="Y27:Y29"/>
    <mergeCell ref="U30:U31"/>
    <mergeCell ref="V30:V31"/>
    <mergeCell ref="W30:W31"/>
    <mergeCell ref="X30:X31"/>
    <mergeCell ref="Y30:Y31"/>
    <mergeCell ref="U32:U33"/>
    <mergeCell ref="V32:V33"/>
    <mergeCell ref="W32:W33"/>
    <mergeCell ref="X32:X33"/>
    <mergeCell ref="Y32:Y33"/>
    <mergeCell ref="U34:U35"/>
    <mergeCell ref="V34:V35"/>
    <mergeCell ref="W34:W35"/>
    <mergeCell ref="X34:X35"/>
    <mergeCell ref="Y34:Y35"/>
    <mergeCell ref="W36:W37"/>
    <mergeCell ref="X36:X37"/>
    <mergeCell ref="Y36:Y37"/>
    <mergeCell ref="W38:W39"/>
    <mergeCell ref="X38:X39"/>
    <mergeCell ref="Y38:Y39"/>
    <mergeCell ref="U40:U41"/>
    <mergeCell ref="V40:V41"/>
    <mergeCell ref="W40:W41"/>
    <mergeCell ref="X40:X41"/>
    <mergeCell ref="Y40:Y41"/>
    <mergeCell ref="U42:U43"/>
    <mergeCell ref="U44:U45"/>
    <mergeCell ref="V42:V43"/>
    <mergeCell ref="V44:V45"/>
    <mergeCell ref="W42:W43"/>
    <mergeCell ref="W44:W45"/>
    <mergeCell ref="X42:X43"/>
    <mergeCell ref="X44:X45"/>
    <mergeCell ref="Y42:Y43"/>
    <mergeCell ref="Y44:Y45"/>
    <mergeCell ref="U50:U51"/>
    <mergeCell ref="V48:V49"/>
    <mergeCell ref="V50:V51"/>
    <mergeCell ref="W48:W49"/>
    <mergeCell ref="W50:W51"/>
    <mergeCell ref="X48:X49"/>
    <mergeCell ref="X50:X51"/>
    <mergeCell ref="Y48:Y49"/>
    <mergeCell ref="Y50:Y51"/>
    <mergeCell ref="U52:U53"/>
    <mergeCell ref="V52:V53"/>
    <mergeCell ref="W52:W53"/>
    <mergeCell ref="X52:X53"/>
    <mergeCell ref="Y52:Y53"/>
    <mergeCell ref="U54:U55"/>
    <mergeCell ref="V54:V55"/>
    <mergeCell ref="W54:W55"/>
    <mergeCell ref="X54:X55"/>
    <mergeCell ref="Y54:Y55"/>
    <mergeCell ref="V60:V61"/>
    <mergeCell ref="W58:W59"/>
    <mergeCell ref="W60:W61"/>
    <mergeCell ref="X58:X59"/>
    <mergeCell ref="X60:X61"/>
    <mergeCell ref="Y58:Y59"/>
    <mergeCell ref="Y60:Y61"/>
    <mergeCell ref="U62:U63"/>
    <mergeCell ref="U64:U65"/>
    <mergeCell ref="V62:V63"/>
    <mergeCell ref="V64:V65"/>
    <mergeCell ref="W62:W63"/>
    <mergeCell ref="W64:W65"/>
    <mergeCell ref="X62:X63"/>
    <mergeCell ref="X64:X65"/>
    <mergeCell ref="Y62:Y63"/>
    <mergeCell ref="Y64:Y65"/>
    <mergeCell ref="W78:W79"/>
    <mergeCell ref="X78:X79"/>
    <mergeCell ref="Y78:Y79"/>
    <mergeCell ref="X66:X67"/>
    <mergeCell ref="X68:X69"/>
    <mergeCell ref="Y66:Y67"/>
    <mergeCell ref="Y68:Y69"/>
    <mergeCell ref="U70:U71"/>
    <mergeCell ref="V70:V71"/>
    <mergeCell ref="W70:W71"/>
    <mergeCell ref="X70:X71"/>
    <mergeCell ref="Y70:Y71"/>
    <mergeCell ref="U72:U73"/>
    <mergeCell ref="V72:V73"/>
    <mergeCell ref="W72:W73"/>
    <mergeCell ref="X72:X73"/>
    <mergeCell ref="Y72:Y73"/>
    <mergeCell ref="U74:U75"/>
    <mergeCell ref="U76:U77"/>
    <mergeCell ref="V74:V75"/>
    <mergeCell ref="V76:V77"/>
    <mergeCell ref="W74:W75"/>
    <mergeCell ref="W76:W77"/>
    <mergeCell ref="X74:X75"/>
    <mergeCell ref="X76:X77"/>
    <mergeCell ref="Y74:Y75"/>
    <mergeCell ref="Y76:Y77"/>
  </mergeCells>
  <conditionalFormatting sqref="J9 J11 J13 J15 J17 J19 J21 J23 J25 J27:J28 J30 J32 J34 J36 J38 J40 J42 J44 J46 J48 J50 J52 J54 J56 J58 J60 J62 J64 J66 J68 J70 J72 J74 J76 J78">
    <cfRule type="containsText" dxfId="11" priority="10" operator="containsText" text="Moderado">
      <formula>NOT(ISERROR(SEARCH("Moderado",J9)))</formula>
    </cfRule>
    <cfRule type="containsText" dxfId="10" priority="11" operator="containsText" text="Alto">
      <formula>NOT(ISERROR(SEARCH("Alto",J9)))</formula>
    </cfRule>
    <cfRule type="containsText" dxfId="9" priority="12" operator="containsText" text="Extremo">
      <formula>NOT(ISERROR(SEARCH("Extremo",J9)))</formula>
    </cfRule>
  </conditionalFormatting>
  <conditionalFormatting sqref="X9 X11 X13 X15 X17 X19 X21 X23 X25 X27:X28 X30 X32 X34 X36 X38 X40 X42 X44 X46 X48 X50 X52 X54 X56 X58 X60 X62 X64 X66 X68 X70 X72 X74 X76 X78">
    <cfRule type="containsText" dxfId="8" priority="7" operator="containsText" text="Moderado">
      <formula>NOT(ISERROR(SEARCH("Moderado",X9)))</formula>
    </cfRule>
    <cfRule type="containsText" dxfId="7" priority="8" operator="containsText" text="Alto">
      <formula>NOT(ISERROR(SEARCH("Alto",X9)))</formula>
    </cfRule>
    <cfRule type="containsText" dxfId="6" priority="9" operator="containsText" text="Extremo">
      <formula>NOT(ISERROR(SEARCH("Extremo",X9)))</formula>
    </cfRule>
  </conditionalFormatting>
  <conditionalFormatting sqref="J80">
    <cfRule type="containsText" dxfId="5" priority="4" operator="containsText" text="Moderado">
      <formula>NOT(ISERROR(SEARCH("Moderado",J80)))</formula>
    </cfRule>
    <cfRule type="containsText" dxfId="4" priority="5" operator="containsText" text="Alto">
      <formula>NOT(ISERROR(SEARCH("Alto",J80)))</formula>
    </cfRule>
    <cfRule type="containsText" dxfId="3" priority="6" operator="containsText" text="Extremo">
      <formula>NOT(ISERROR(SEARCH("Extremo",J80)))</formula>
    </cfRule>
  </conditionalFormatting>
  <conditionalFormatting sqref="X80">
    <cfRule type="containsText" dxfId="2" priority="1" operator="containsText" text="Moderado">
      <formula>NOT(ISERROR(SEARCH("Moderado",X80)))</formula>
    </cfRule>
    <cfRule type="containsText" dxfId="1" priority="2" operator="containsText" text="Alto">
      <formula>NOT(ISERROR(SEARCH("Alto",X80)))</formula>
    </cfRule>
    <cfRule type="containsText" dxfId="0" priority="3" operator="containsText" text="Extremo">
      <formula>NOT(ISERROR(SEARCH("Extremo",X80)))</formula>
    </cfRule>
  </conditionalFormatting>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4"/>
  <sheetViews>
    <sheetView zoomScale="80" zoomScaleNormal="80" workbookViewId="0">
      <selection activeCell="F2" sqref="F2:J2"/>
    </sheetView>
  </sheetViews>
  <sheetFormatPr baseColWidth="10" defaultRowHeight="15" x14ac:dyDescent="0.25"/>
  <cols>
    <col min="1" max="1" width="2" style="4" customWidth="1"/>
    <col min="2" max="2" width="14.140625" style="4" customWidth="1"/>
    <col min="3" max="3" width="14.85546875" style="4" customWidth="1"/>
    <col min="4" max="4" width="11.42578125" style="4"/>
    <col min="5" max="5" width="13" style="4" customWidth="1"/>
    <col min="6" max="7" width="38.7109375" style="4" customWidth="1"/>
    <col min="8" max="8" width="121.7109375" style="4" customWidth="1"/>
    <col min="9" max="9" width="80.7109375" style="4" customWidth="1"/>
    <col min="10" max="10" width="48.7109375" style="4" customWidth="1"/>
    <col min="11" max="11" width="47.5703125" style="4" customWidth="1"/>
    <col min="12" max="12" width="4.28515625" style="4" customWidth="1"/>
    <col min="13" max="13" width="41.85546875" style="4" customWidth="1"/>
    <col min="14" max="16384" width="11.42578125" style="4"/>
  </cols>
  <sheetData>
    <row r="1" spans="2:13" ht="9.75" customHeight="1" thickBot="1" x14ac:dyDescent="0.3"/>
    <row r="2" spans="2:13" s="5" customFormat="1" ht="39" customHeight="1" x14ac:dyDescent="0.25">
      <c r="B2" s="322"/>
      <c r="C2" s="323"/>
      <c r="D2" s="297" t="s">
        <v>71</v>
      </c>
      <c r="E2" s="297"/>
      <c r="F2" s="342" t="s">
        <v>78</v>
      </c>
      <c r="G2" s="343"/>
      <c r="H2" s="343"/>
      <c r="I2" s="343"/>
      <c r="J2" s="344"/>
      <c r="K2" s="409" t="s">
        <v>72</v>
      </c>
      <c r="L2" s="410"/>
      <c r="M2" s="98"/>
    </row>
    <row r="3" spans="2:13" s="5" customFormat="1" ht="27.75" customHeight="1" x14ac:dyDescent="0.25">
      <c r="B3" s="324"/>
      <c r="C3" s="325"/>
      <c r="D3" s="298" t="s">
        <v>73</v>
      </c>
      <c r="E3" s="298"/>
      <c r="F3" s="345" t="s">
        <v>74</v>
      </c>
      <c r="G3" s="346"/>
      <c r="H3" s="346"/>
      <c r="I3" s="346"/>
      <c r="J3" s="347"/>
      <c r="K3" s="411" t="s">
        <v>75</v>
      </c>
      <c r="L3" s="412"/>
      <c r="M3" s="99"/>
    </row>
    <row r="4" spans="2:13" s="5" customFormat="1" ht="27.75" customHeight="1" x14ac:dyDescent="0.25">
      <c r="B4" s="324"/>
      <c r="C4" s="325"/>
      <c r="D4" s="298" t="s">
        <v>76</v>
      </c>
      <c r="E4" s="298"/>
      <c r="F4" s="416" t="s">
        <v>79</v>
      </c>
      <c r="G4" s="417"/>
      <c r="H4" s="417"/>
      <c r="I4" s="417"/>
      <c r="J4" s="418"/>
      <c r="K4" s="314" t="s">
        <v>77</v>
      </c>
      <c r="L4" s="413"/>
      <c r="M4" s="319"/>
    </row>
    <row r="5" spans="2:13" s="5" customFormat="1" ht="42" customHeight="1" thickBot="1" x14ac:dyDescent="0.3">
      <c r="B5" s="326"/>
      <c r="C5" s="327"/>
      <c r="D5" s="299" t="s">
        <v>80</v>
      </c>
      <c r="E5" s="299"/>
      <c r="F5" s="419" t="s">
        <v>81</v>
      </c>
      <c r="G5" s="420"/>
      <c r="H5" s="420"/>
      <c r="I5" s="420"/>
      <c r="J5" s="421"/>
      <c r="K5" s="414"/>
      <c r="L5" s="415"/>
      <c r="M5" s="408"/>
    </row>
    <row r="6" spans="2:13" ht="23.25" customHeight="1" thickBot="1" x14ac:dyDescent="0.3">
      <c r="B6" s="294" t="s">
        <v>290</v>
      </c>
      <c r="C6" s="295"/>
      <c r="D6" s="295"/>
      <c r="E6" s="295"/>
      <c r="F6" s="295"/>
      <c r="G6" s="295"/>
      <c r="H6" s="295"/>
      <c r="I6" s="295"/>
      <c r="J6" s="295"/>
      <c r="K6" s="295"/>
      <c r="L6" s="295"/>
      <c r="M6" s="296"/>
    </row>
    <row r="7" spans="2:13" ht="82.5" customHeight="1" x14ac:dyDescent="0.25">
      <c r="B7" s="405" t="s">
        <v>291</v>
      </c>
      <c r="C7" s="406"/>
      <c r="D7" s="406"/>
      <c r="E7" s="406"/>
      <c r="F7" s="406"/>
      <c r="G7" s="406"/>
      <c r="H7" s="406"/>
      <c r="I7" s="406"/>
      <c r="J7" s="406"/>
      <c r="K7" s="406"/>
      <c r="L7" s="406"/>
      <c r="M7" s="407"/>
    </row>
    <row r="8" spans="2:13" ht="42" customHeight="1" x14ac:dyDescent="0.25">
      <c r="B8" s="151"/>
      <c r="C8" s="152"/>
      <c r="D8" s="152"/>
      <c r="E8" s="152"/>
      <c r="F8" s="152"/>
      <c r="G8" s="152"/>
      <c r="H8" s="152"/>
      <c r="I8" s="152"/>
      <c r="J8" s="152"/>
      <c r="K8" s="152"/>
      <c r="L8" s="152"/>
      <c r="M8" s="153"/>
    </row>
    <row r="9" spans="2:13" ht="42" customHeight="1" x14ac:dyDescent="0.25">
      <c r="B9" s="151"/>
      <c r="C9" s="152"/>
      <c r="D9" s="152"/>
      <c r="E9" s="154" t="s">
        <v>62</v>
      </c>
      <c r="F9" s="154" t="s">
        <v>296</v>
      </c>
      <c r="G9" s="154" t="s">
        <v>292</v>
      </c>
      <c r="H9" s="154" t="s">
        <v>297</v>
      </c>
      <c r="I9" s="154" t="s">
        <v>298</v>
      </c>
      <c r="J9" s="154" t="s">
        <v>299</v>
      </c>
      <c r="K9" s="154" t="s">
        <v>300</v>
      </c>
      <c r="L9" s="152"/>
      <c r="M9" s="153"/>
    </row>
    <row r="10" spans="2:13" ht="15.75" x14ac:dyDescent="0.25">
      <c r="B10" s="151"/>
      <c r="C10" s="152"/>
      <c r="D10" s="152"/>
      <c r="E10" s="2">
        <v>1</v>
      </c>
      <c r="F10" s="1"/>
      <c r="G10" s="1"/>
      <c r="H10" s="1"/>
      <c r="I10" s="1"/>
      <c r="J10" s="3"/>
      <c r="K10" s="3"/>
      <c r="L10" s="152"/>
      <c r="M10" s="153"/>
    </row>
    <row r="11" spans="2:13" ht="15.75" x14ac:dyDescent="0.25">
      <c r="B11" s="151"/>
      <c r="C11" s="152"/>
      <c r="D11" s="152"/>
      <c r="E11" s="2">
        <v>2</v>
      </c>
      <c r="F11" s="1"/>
      <c r="G11" s="1"/>
      <c r="H11" s="1"/>
      <c r="I11" s="1"/>
      <c r="J11" s="3"/>
      <c r="K11" s="3"/>
      <c r="L11" s="152"/>
      <c r="M11" s="153"/>
    </row>
    <row r="12" spans="2:13" ht="15.75" x14ac:dyDescent="0.25">
      <c r="B12" s="151"/>
      <c r="C12" s="152"/>
      <c r="D12" s="152"/>
      <c r="E12" s="2">
        <v>3</v>
      </c>
      <c r="F12" s="1"/>
      <c r="G12" s="1"/>
      <c r="H12" s="1"/>
      <c r="I12" s="1"/>
      <c r="J12" s="3"/>
      <c r="K12" s="3"/>
      <c r="L12" s="152"/>
      <c r="M12" s="153"/>
    </row>
    <row r="13" spans="2:13" ht="15.75" x14ac:dyDescent="0.25">
      <c r="B13" s="151"/>
      <c r="C13" s="152"/>
      <c r="D13" s="152"/>
      <c r="E13" s="2">
        <v>4</v>
      </c>
      <c r="F13" s="1"/>
      <c r="G13" s="1"/>
      <c r="H13" s="1"/>
      <c r="I13" s="1"/>
      <c r="J13" s="3"/>
      <c r="K13" s="3"/>
      <c r="L13" s="152"/>
      <c r="M13" s="153"/>
    </row>
    <row r="14" spans="2:13" ht="15.75" x14ac:dyDescent="0.25">
      <c r="B14" s="151"/>
      <c r="C14" s="152"/>
      <c r="D14" s="152"/>
      <c r="E14" s="2">
        <v>5</v>
      </c>
      <c r="F14" s="1"/>
      <c r="G14" s="1"/>
      <c r="H14" s="1"/>
      <c r="I14" s="1"/>
      <c r="J14" s="3"/>
      <c r="K14" s="3"/>
      <c r="L14" s="152"/>
      <c r="M14" s="153"/>
    </row>
    <row r="15" spans="2:13" ht="15.75" x14ac:dyDescent="0.25">
      <c r="B15" s="151"/>
      <c r="C15" s="152"/>
      <c r="D15" s="152"/>
      <c r="E15" s="2">
        <v>6</v>
      </c>
      <c r="F15" s="1"/>
      <c r="G15" s="1"/>
      <c r="H15" s="1"/>
      <c r="I15" s="1"/>
      <c r="J15" s="3"/>
      <c r="K15" s="3"/>
      <c r="L15" s="152"/>
      <c r="M15" s="153"/>
    </row>
    <row r="16" spans="2:13" ht="15.75" x14ac:dyDescent="0.25">
      <c r="B16" s="151"/>
      <c r="C16" s="152"/>
      <c r="D16" s="152"/>
      <c r="E16" s="2">
        <v>7</v>
      </c>
      <c r="F16" s="1"/>
      <c r="G16" s="1"/>
      <c r="H16" s="1"/>
      <c r="I16" s="1"/>
      <c r="J16" s="3"/>
      <c r="K16" s="3"/>
      <c r="L16" s="152"/>
      <c r="M16" s="153"/>
    </row>
    <row r="17" spans="2:13" ht="15.75" x14ac:dyDescent="0.25">
      <c r="B17" s="151"/>
      <c r="C17" s="152"/>
      <c r="D17" s="152"/>
      <c r="E17" s="2">
        <v>8</v>
      </c>
      <c r="F17" s="1"/>
      <c r="G17" s="1"/>
      <c r="H17" s="1"/>
      <c r="I17" s="1"/>
      <c r="J17" s="3"/>
      <c r="K17" s="3"/>
      <c r="L17" s="152"/>
      <c r="M17" s="153"/>
    </row>
    <row r="18" spans="2:13" ht="15.75" x14ac:dyDescent="0.25">
      <c r="B18" s="151"/>
      <c r="C18" s="152"/>
      <c r="D18" s="152"/>
      <c r="E18" s="2">
        <v>9</v>
      </c>
      <c r="F18" s="1"/>
      <c r="G18" s="1"/>
      <c r="H18" s="1"/>
      <c r="I18" s="1"/>
      <c r="J18" s="3"/>
      <c r="K18" s="3"/>
      <c r="L18" s="152"/>
      <c r="M18" s="153"/>
    </row>
    <row r="19" spans="2:13" ht="15.75" x14ac:dyDescent="0.25">
      <c r="B19" s="151"/>
      <c r="C19" s="152"/>
      <c r="D19" s="152"/>
      <c r="E19" s="2">
        <v>10</v>
      </c>
      <c r="F19" s="1"/>
      <c r="G19" s="1"/>
      <c r="H19" s="1"/>
      <c r="I19" s="1"/>
      <c r="J19" s="3"/>
      <c r="K19" s="3"/>
      <c r="L19" s="152"/>
      <c r="M19" s="153"/>
    </row>
    <row r="20" spans="2:13" ht="42" customHeight="1" x14ac:dyDescent="0.25">
      <c r="B20" s="151"/>
      <c r="C20" s="152"/>
      <c r="D20" s="152"/>
      <c r="E20" s="152"/>
      <c r="F20" s="152"/>
      <c r="G20" s="152"/>
      <c r="H20" s="152"/>
      <c r="I20" s="152"/>
      <c r="J20" s="152"/>
      <c r="K20" s="152"/>
      <c r="L20" s="152"/>
      <c r="M20" s="153"/>
    </row>
    <row r="21" spans="2:13" ht="27.75" customHeight="1" x14ac:dyDescent="0.25">
      <c r="B21" s="102"/>
      <c r="C21" s="66"/>
      <c r="D21" s="66"/>
      <c r="E21" s="66"/>
      <c r="F21" s="66"/>
      <c r="G21" s="66"/>
      <c r="H21" s="66"/>
      <c r="I21" s="66"/>
      <c r="J21" s="66"/>
      <c r="K21" s="66"/>
      <c r="L21" s="66"/>
      <c r="M21" s="103"/>
    </row>
    <row r="22" spans="2:13" ht="18.75" x14ac:dyDescent="0.3">
      <c r="B22" s="6"/>
      <c r="C22" s="82"/>
      <c r="D22" s="82"/>
      <c r="E22" s="77"/>
      <c r="F22" s="77"/>
      <c r="G22" s="77"/>
      <c r="H22" s="77"/>
      <c r="I22" s="77"/>
      <c r="J22" s="7"/>
      <c r="K22" s="7"/>
      <c r="L22" s="7"/>
      <c r="M22" s="8"/>
    </row>
    <row r="23" spans="2:13" x14ac:dyDescent="0.25">
      <c r="B23" s="6"/>
      <c r="C23" s="7"/>
      <c r="D23" s="7"/>
      <c r="E23" s="7"/>
      <c r="F23" s="7"/>
      <c r="G23" s="7"/>
      <c r="H23" s="7"/>
      <c r="I23" s="7"/>
      <c r="J23" s="7"/>
      <c r="K23" s="7"/>
      <c r="L23" s="7"/>
      <c r="M23" s="8"/>
    </row>
    <row r="24" spans="2:13" ht="15.75" thickBot="1" x14ac:dyDescent="0.3">
      <c r="B24" s="87"/>
      <c r="C24" s="88"/>
      <c r="D24" s="88"/>
      <c r="E24" s="88"/>
      <c r="F24" s="88"/>
      <c r="G24" s="88"/>
      <c r="H24" s="88"/>
      <c r="I24" s="88"/>
      <c r="J24" s="88"/>
      <c r="K24" s="88"/>
      <c r="L24" s="88"/>
      <c r="M24" s="89"/>
    </row>
  </sheetData>
  <sheetProtection algorithmName="SHA-512" hashValue="EAOSUvnrYw5Vais3vG0N/X0Omelp91yb7Q42UgE9jgItVQiPbrnfSkkEJgdSCLlnktyZ8MBOWi7+Cy+a+vZu5A==" saltValue="rMBIs6ngmQj917PiuplQDQ==" spinCount="100000" sheet="1" objects="1" scenarios="1" formatCells="0" formatColumns="0" formatRows="0"/>
  <mergeCells count="15">
    <mergeCell ref="M4:M5"/>
    <mergeCell ref="D5:E5"/>
    <mergeCell ref="F5:J5"/>
    <mergeCell ref="B6:M6"/>
    <mergeCell ref="B7:M7"/>
    <mergeCell ref="B2:C5"/>
    <mergeCell ref="D2:E2"/>
    <mergeCell ref="F2:J2"/>
    <mergeCell ref="K2:L2"/>
    <mergeCell ref="D3:E3"/>
    <mergeCell ref="F3:J3"/>
    <mergeCell ref="K3:L3"/>
    <mergeCell ref="D4:E4"/>
    <mergeCell ref="F4:J4"/>
    <mergeCell ref="K4:L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CALOR'!$E$119:$E$121</xm:f>
          </x14:formula1>
          <xm:sqref>G10:G19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0 - CALOR</vt:lpstr>
      <vt:lpstr>1 - POLÍTICA</vt:lpstr>
      <vt:lpstr>2 - CONTEXTO</vt:lpstr>
      <vt:lpstr>3-IDENTIFICACIÓN DEL RIESGO</vt:lpstr>
      <vt:lpstr>4-VALORACIÓN DEL RIESGO</vt:lpstr>
      <vt:lpstr>5-CONTROLES</vt:lpstr>
      <vt:lpstr>6-MAPA DE RIESGOS CORRUPCION</vt:lpstr>
      <vt:lpstr>Anexo 1 modificaciones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2023-01-24T21:17:41Z</dcterms:modified>
</cp:coreProperties>
</file>