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155" firstSheet="4"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definedNames>
    <definedName name="_xlnm._FilterDatabase" localSheetId="6" hidden="1">'6-MAPA DE RIESGOS CORRUPCION'!#REF!</definedName>
    <definedName name="_xlnm._FilterDatabase" localSheetId="7" hidden="1">'Anexo 1 modificaciones'!$B$9:$M$9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25" i="1" l="1"/>
  <c r="D31" i="1" l="1"/>
  <c r="G9" i="1" l="1"/>
  <c r="T152" i="12" l="1"/>
  <c r="P152" i="12"/>
  <c r="Y29" i="1" l="1"/>
  <c r="S29" i="1"/>
  <c r="P29" i="1"/>
  <c r="O29" i="1"/>
  <c r="N29" i="1"/>
  <c r="M29" i="1"/>
  <c r="K29" i="1"/>
  <c r="H29" i="1"/>
  <c r="G29" i="1"/>
  <c r="F29" i="1"/>
  <c r="F30" i="1"/>
  <c r="D29" i="1"/>
  <c r="R66" i="12"/>
  <c r="Z63" i="12"/>
  <c r="X63" i="12"/>
  <c r="V63" i="12"/>
  <c r="T63" i="12"/>
  <c r="R63" i="12"/>
  <c r="P63" i="12"/>
  <c r="N63" i="12"/>
  <c r="N62" i="12"/>
  <c r="Z62" i="12"/>
  <c r="X62" i="12"/>
  <c r="V62" i="12"/>
  <c r="T62" i="12"/>
  <c r="R62" i="12"/>
  <c r="P62" i="12"/>
  <c r="D62" i="12"/>
  <c r="AB36" i="8"/>
  <c r="AC36" i="8" s="1"/>
  <c r="I29" i="1" s="1"/>
  <c r="E36" i="8"/>
  <c r="AA62" i="12" l="1"/>
  <c r="AB62" i="12" s="1"/>
  <c r="AA63" i="12"/>
  <c r="AB63" i="12" s="1"/>
  <c r="AD63" i="12" s="1"/>
  <c r="AE63" i="12" s="1"/>
  <c r="AE36" i="8"/>
  <c r="J29" i="1" s="1"/>
  <c r="AD36" i="8"/>
  <c r="AD62" i="12" l="1"/>
  <c r="R29" i="1"/>
  <c r="H94" i="8"/>
  <c r="K90" i="1"/>
  <c r="K88" i="1"/>
  <c r="H90" i="1"/>
  <c r="H88" i="1"/>
  <c r="S91" i="1"/>
  <c r="P91" i="1"/>
  <c r="O91" i="1"/>
  <c r="N91" i="1"/>
  <c r="M91" i="1"/>
  <c r="G91" i="1"/>
  <c r="F91" i="1"/>
  <c r="Y90" i="1"/>
  <c r="S90" i="1"/>
  <c r="P90" i="1"/>
  <c r="O90" i="1"/>
  <c r="N90" i="1"/>
  <c r="M90" i="1"/>
  <c r="G90" i="1"/>
  <c r="F90" i="1"/>
  <c r="D90" i="1"/>
  <c r="G89" i="1"/>
  <c r="F89" i="1"/>
  <c r="Y88" i="1"/>
  <c r="S88" i="1"/>
  <c r="P88" i="1"/>
  <c r="O88" i="1"/>
  <c r="N88" i="1"/>
  <c r="M88" i="1"/>
  <c r="G88" i="1"/>
  <c r="F88" i="1"/>
  <c r="D88" i="1"/>
  <c r="Z181" i="12"/>
  <c r="X181" i="12"/>
  <c r="V181" i="12"/>
  <c r="T181" i="12"/>
  <c r="R181" i="12"/>
  <c r="P181" i="12"/>
  <c r="N181" i="12"/>
  <c r="Z180" i="12"/>
  <c r="X180" i="12"/>
  <c r="V180" i="12"/>
  <c r="T180" i="12"/>
  <c r="R180" i="12"/>
  <c r="P180" i="12"/>
  <c r="N180" i="12"/>
  <c r="D180" i="12"/>
  <c r="Z179" i="12"/>
  <c r="X179" i="12"/>
  <c r="V179" i="12"/>
  <c r="T179" i="12"/>
  <c r="R179" i="12"/>
  <c r="P179" i="12"/>
  <c r="N179" i="12"/>
  <c r="Z178" i="12"/>
  <c r="X178" i="12"/>
  <c r="V178" i="12"/>
  <c r="T178" i="12"/>
  <c r="R178" i="12"/>
  <c r="P178" i="12"/>
  <c r="N178" i="12"/>
  <c r="D178" i="12"/>
  <c r="Z177" i="12"/>
  <c r="X177" i="12"/>
  <c r="V177" i="12"/>
  <c r="T177" i="12"/>
  <c r="R177" i="12"/>
  <c r="P177" i="12"/>
  <c r="N177" i="12"/>
  <c r="Z176" i="12"/>
  <c r="X176" i="12"/>
  <c r="V176" i="12"/>
  <c r="T176" i="12"/>
  <c r="R176" i="12"/>
  <c r="P176" i="12"/>
  <c r="N176" i="12"/>
  <c r="D176" i="12"/>
  <c r="Z175" i="12"/>
  <c r="X175" i="12"/>
  <c r="V175" i="12"/>
  <c r="T175" i="12"/>
  <c r="R175" i="12"/>
  <c r="P175" i="12"/>
  <c r="N175" i="12"/>
  <c r="Z174" i="12"/>
  <c r="X174" i="12"/>
  <c r="V174" i="12"/>
  <c r="T174" i="12"/>
  <c r="R174" i="12"/>
  <c r="P174" i="12"/>
  <c r="N174" i="12"/>
  <c r="D174" i="12"/>
  <c r="Z173" i="12"/>
  <c r="X173" i="12"/>
  <c r="V173" i="12"/>
  <c r="T173" i="12"/>
  <c r="R173" i="12"/>
  <c r="P173" i="12"/>
  <c r="N173" i="12"/>
  <c r="Z172" i="12"/>
  <c r="X172" i="12"/>
  <c r="V172" i="12"/>
  <c r="T172" i="12"/>
  <c r="R172" i="12"/>
  <c r="P172" i="12"/>
  <c r="N172" i="12"/>
  <c r="D172" i="12"/>
  <c r="E95" i="8"/>
  <c r="E94" i="8"/>
  <c r="E93" i="8"/>
  <c r="E92" i="8"/>
  <c r="E91" i="8"/>
  <c r="AB95" i="8"/>
  <c r="AC95" i="8" s="1"/>
  <c r="H95" i="8"/>
  <c r="AB94" i="8"/>
  <c r="AC94" i="8" s="1"/>
  <c r="AB93" i="8"/>
  <c r="AC93" i="8" s="1"/>
  <c r="H93" i="8"/>
  <c r="AB92" i="8"/>
  <c r="AC92" i="8" s="1"/>
  <c r="I90" i="1" s="1"/>
  <c r="H92" i="8"/>
  <c r="AB91" i="8"/>
  <c r="AC91" i="8" s="1"/>
  <c r="I88" i="1" s="1"/>
  <c r="H91" i="8"/>
  <c r="E172" i="7"/>
  <c r="D91" i="8" s="1"/>
  <c r="B172" i="7"/>
  <c r="B88" i="1" s="1"/>
  <c r="AA181" i="12" l="1"/>
  <c r="AB181" i="12" s="1"/>
  <c r="AD181" i="12" s="1"/>
  <c r="AE181" i="12" s="1"/>
  <c r="AA179" i="12"/>
  <c r="AB179" i="12" s="1"/>
  <c r="AD179" i="12" s="1"/>
  <c r="AE179" i="12" s="1"/>
  <c r="AA180" i="12"/>
  <c r="AB180" i="12" s="1"/>
  <c r="AD180" i="12" s="1"/>
  <c r="AE180" i="12" s="1"/>
  <c r="AA177" i="12"/>
  <c r="AB177" i="12" s="1"/>
  <c r="AD177" i="12" s="1"/>
  <c r="AE177" i="12" s="1"/>
  <c r="AA176" i="12"/>
  <c r="AB176" i="12" s="1"/>
  <c r="AD176" i="12" s="1"/>
  <c r="AE176" i="12" s="1"/>
  <c r="AG176" i="12" s="1"/>
  <c r="AH176" i="12" s="1"/>
  <c r="AA173" i="12"/>
  <c r="AB173" i="12" s="1"/>
  <c r="AD173" i="12" s="1"/>
  <c r="AE173" i="12" s="1"/>
  <c r="AE62" i="12"/>
  <c r="AG62" i="12" s="1"/>
  <c r="AH62" i="12" s="1"/>
  <c r="T29" i="1"/>
  <c r="C172" i="12"/>
  <c r="AA175" i="12"/>
  <c r="AB175" i="12" s="1"/>
  <c r="AA172" i="12"/>
  <c r="AB172" i="12" s="1"/>
  <c r="B172" i="12"/>
  <c r="B91" i="8"/>
  <c r="AA178" i="12"/>
  <c r="AB178" i="12" s="1"/>
  <c r="AA174" i="12"/>
  <c r="AB174" i="12" s="1"/>
  <c r="AG180" i="12"/>
  <c r="AH180" i="12" s="1"/>
  <c r="AE94" i="8"/>
  <c r="AD94" i="8"/>
  <c r="AE93" i="8"/>
  <c r="AD93" i="8"/>
  <c r="AE92" i="8"/>
  <c r="J90" i="1" s="1"/>
  <c r="AD92" i="8"/>
  <c r="AE91" i="8"/>
  <c r="J88" i="1" s="1"/>
  <c r="AD91" i="8"/>
  <c r="AE95" i="8"/>
  <c r="AD95" i="8"/>
  <c r="E13" i="8"/>
  <c r="AB81" i="8"/>
  <c r="E12" i="7"/>
  <c r="AJ62" i="12" l="1"/>
  <c r="AN62" i="12"/>
  <c r="U29" i="1"/>
  <c r="AD175" i="12"/>
  <c r="R91" i="1"/>
  <c r="AD172" i="12"/>
  <c r="R88" i="1"/>
  <c r="AD178" i="12"/>
  <c r="AD174" i="12"/>
  <c r="R90" i="1"/>
  <c r="AJ180" i="12"/>
  <c r="AN180" i="12"/>
  <c r="AJ176" i="12"/>
  <c r="AN176" i="12"/>
  <c r="AK176" i="12" l="1"/>
  <c r="AL176" i="12" s="1"/>
  <c r="AK180" i="12"/>
  <c r="AL180" i="12" s="1"/>
  <c r="AO180" i="12"/>
  <c r="AP180" i="12" s="1"/>
  <c r="AO176" i="12"/>
  <c r="AP176" i="12" s="1"/>
  <c r="AQ176" i="12" s="1"/>
  <c r="AE175" i="12"/>
  <c r="T91" i="1"/>
  <c r="AE172" i="12"/>
  <c r="AG172" i="12" s="1"/>
  <c r="AH172" i="12" s="1"/>
  <c r="T88" i="1"/>
  <c r="AE178" i="12"/>
  <c r="AG178" i="12" s="1"/>
  <c r="AH178" i="12" s="1"/>
  <c r="AE174" i="12"/>
  <c r="T90" i="1"/>
  <c r="G11" i="1"/>
  <c r="G13" i="1"/>
  <c r="G14" i="1"/>
  <c r="G15" i="1"/>
  <c r="G16" i="1"/>
  <c r="G17" i="1"/>
  <c r="G18" i="1"/>
  <c r="G19" i="1"/>
  <c r="G20" i="1"/>
  <c r="G21" i="1"/>
  <c r="G22" i="1"/>
  <c r="G23" i="1"/>
  <c r="G24" i="1"/>
  <c r="G25" i="1"/>
  <c r="G26" i="1"/>
  <c r="G27" i="1"/>
  <c r="G31" i="1"/>
  <c r="G33" i="1"/>
  <c r="G34" i="1"/>
  <c r="G36" i="1"/>
  <c r="G37" i="1"/>
  <c r="G38" i="1"/>
  <c r="G39" i="1"/>
  <c r="G40" i="1"/>
  <c r="G41" i="1"/>
  <c r="G42" i="1"/>
  <c r="G43" i="1"/>
  <c r="G44" i="1"/>
  <c r="G45" i="1"/>
  <c r="G46" i="1"/>
  <c r="G47" i="1"/>
  <c r="G48" i="1"/>
  <c r="G50" i="1"/>
  <c r="G52" i="1"/>
  <c r="G54" i="1"/>
  <c r="G55" i="1"/>
  <c r="G56" i="1"/>
  <c r="G57" i="1"/>
  <c r="G58" i="1"/>
  <c r="G60" i="1"/>
  <c r="G62" i="1"/>
  <c r="G63" i="1"/>
  <c r="G64" i="1"/>
  <c r="G65" i="1"/>
  <c r="G66" i="1"/>
  <c r="G67" i="1"/>
  <c r="G68" i="1"/>
  <c r="G69" i="1"/>
  <c r="G70" i="1"/>
  <c r="G71" i="1"/>
  <c r="G72" i="1"/>
  <c r="G73" i="1"/>
  <c r="G74" i="1"/>
  <c r="G75" i="1"/>
  <c r="G76" i="1"/>
  <c r="G77" i="1"/>
  <c r="G78" i="1"/>
  <c r="G79" i="1"/>
  <c r="G80" i="1"/>
  <c r="G81" i="1"/>
  <c r="G82" i="1"/>
  <c r="G83" i="1"/>
  <c r="G84" i="1"/>
  <c r="G85" i="1"/>
  <c r="G86" i="1"/>
  <c r="G87" i="1"/>
  <c r="F11" i="1"/>
  <c r="F13" i="1"/>
  <c r="F14" i="1"/>
  <c r="F15" i="1"/>
  <c r="F16" i="1"/>
  <c r="F17" i="1"/>
  <c r="F18" i="1"/>
  <c r="F19" i="1"/>
  <c r="F20" i="1"/>
  <c r="F21" i="1"/>
  <c r="F23" i="1"/>
  <c r="F24" i="1"/>
  <c r="F25" i="1"/>
  <c r="F27" i="1"/>
  <c r="F31" i="1"/>
  <c r="F34" i="1"/>
  <c r="F35" i="1"/>
  <c r="F36" i="1"/>
  <c r="F37" i="1"/>
  <c r="F38" i="1"/>
  <c r="F39" i="1"/>
  <c r="F40" i="1"/>
  <c r="F41" i="1"/>
  <c r="F42" i="1"/>
  <c r="F43" i="1"/>
  <c r="F44" i="1"/>
  <c r="F45" i="1"/>
  <c r="F46" i="1"/>
  <c r="F47" i="1"/>
  <c r="F48" i="1"/>
  <c r="F50" i="1"/>
  <c r="F52" i="1"/>
  <c r="F53" i="1"/>
  <c r="F54" i="1"/>
  <c r="F55" i="1"/>
  <c r="F56" i="1"/>
  <c r="F57" i="1"/>
  <c r="F58" i="1"/>
  <c r="F59" i="1"/>
  <c r="F60" i="1"/>
  <c r="F62" i="1"/>
  <c r="F63" i="1"/>
  <c r="F64" i="1"/>
  <c r="F65" i="1"/>
  <c r="F66" i="1"/>
  <c r="F68" i="1"/>
  <c r="F70" i="1"/>
  <c r="F71" i="1"/>
  <c r="F72" i="1"/>
  <c r="F73" i="1"/>
  <c r="F74" i="1"/>
  <c r="F75" i="1"/>
  <c r="F76" i="1"/>
  <c r="F77" i="1"/>
  <c r="F78" i="1"/>
  <c r="F79" i="1"/>
  <c r="F80" i="1"/>
  <c r="F81" i="1"/>
  <c r="F82" i="1"/>
  <c r="F83" i="1"/>
  <c r="F84" i="1"/>
  <c r="F85" i="1"/>
  <c r="F86" i="1"/>
  <c r="F87" i="1"/>
  <c r="AQ180" i="12" l="1"/>
  <c r="AG174" i="12"/>
  <c r="AH174" i="12" s="1"/>
  <c r="AN174" i="12" s="1"/>
  <c r="AO174" i="12" s="1"/>
  <c r="AP174" i="12" s="1"/>
  <c r="U88" i="1"/>
  <c r="AJ172" i="12"/>
  <c r="AN172" i="12"/>
  <c r="AJ178" i="12"/>
  <c r="AN178" i="12"/>
  <c r="Y11" i="1"/>
  <c r="Y13" i="1"/>
  <c r="Y15" i="1"/>
  <c r="Y17" i="1"/>
  <c r="Y19" i="1"/>
  <c r="Y21" i="1"/>
  <c r="Y23" i="1"/>
  <c r="Y25" i="1"/>
  <c r="Y27" i="1"/>
  <c r="Y31" i="1"/>
  <c r="Y34" i="1"/>
  <c r="Y36" i="1"/>
  <c r="Y38" i="1"/>
  <c r="Y40" i="1"/>
  <c r="Y42" i="1"/>
  <c r="Y44" i="1"/>
  <c r="Y46" i="1"/>
  <c r="Y48" i="1"/>
  <c r="Y50" i="1"/>
  <c r="Y52" i="1"/>
  <c r="Y54" i="1"/>
  <c r="Y56" i="1"/>
  <c r="Y58" i="1"/>
  <c r="Y60" i="1"/>
  <c r="Y62" i="1"/>
  <c r="Y64" i="1"/>
  <c r="Y66" i="1"/>
  <c r="Y68" i="1"/>
  <c r="Y70" i="1"/>
  <c r="Y72" i="1"/>
  <c r="Y74" i="1"/>
  <c r="Y76" i="1"/>
  <c r="Y78" i="1"/>
  <c r="Y80" i="1"/>
  <c r="Y82" i="1"/>
  <c r="Y84" i="1"/>
  <c r="Y86" i="1"/>
  <c r="Y9" i="1"/>
  <c r="S11" i="1"/>
  <c r="S13" i="1"/>
  <c r="S15" i="1"/>
  <c r="S17" i="1"/>
  <c r="S18" i="1"/>
  <c r="S19" i="1"/>
  <c r="S20" i="1"/>
  <c r="S21" i="1"/>
  <c r="S23" i="1"/>
  <c r="S24" i="1"/>
  <c r="S25" i="1"/>
  <c r="S27" i="1"/>
  <c r="S31" i="1"/>
  <c r="S34" i="1"/>
  <c r="S36" i="1"/>
  <c r="S37" i="1"/>
  <c r="S38" i="1"/>
  <c r="S39" i="1"/>
  <c r="S40" i="1"/>
  <c r="S41" i="1"/>
  <c r="S42" i="1"/>
  <c r="S43" i="1"/>
  <c r="S44" i="1"/>
  <c r="S45" i="1"/>
  <c r="S46" i="1"/>
  <c r="S47" i="1"/>
  <c r="S48" i="1"/>
  <c r="S50" i="1"/>
  <c r="S52" i="1"/>
  <c r="S54" i="1"/>
  <c r="S55" i="1"/>
  <c r="S56" i="1"/>
  <c r="S57" i="1"/>
  <c r="S58" i="1"/>
  <c r="S60" i="1"/>
  <c r="S62" i="1"/>
  <c r="S64" i="1"/>
  <c r="S66" i="1"/>
  <c r="S68" i="1"/>
  <c r="S70" i="1"/>
  <c r="S72" i="1"/>
  <c r="S74" i="1"/>
  <c r="S76" i="1"/>
  <c r="S78" i="1"/>
  <c r="S80" i="1"/>
  <c r="S81" i="1"/>
  <c r="S82" i="1"/>
  <c r="S84" i="1"/>
  <c r="S86" i="1"/>
  <c r="S9" i="1"/>
  <c r="P11" i="1"/>
  <c r="P13" i="1"/>
  <c r="P15" i="1"/>
  <c r="P17" i="1"/>
  <c r="P18" i="1"/>
  <c r="P19" i="1"/>
  <c r="P20" i="1"/>
  <c r="P21" i="1"/>
  <c r="P23" i="1"/>
  <c r="P24" i="1"/>
  <c r="P25" i="1"/>
  <c r="P27" i="1"/>
  <c r="P31" i="1"/>
  <c r="P34" i="1"/>
  <c r="P36" i="1"/>
  <c r="P37" i="1"/>
  <c r="P38" i="1"/>
  <c r="P39" i="1"/>
  <c r="P40" i="1"/>
  <c r="P41" i="1"/>
  <c r="P42" i="1"/>
  <c r="P43" i="1"/>
  <c r="P44" i="1"/>
  <c r="P45" i="1"/>
  <c r="P46" i="1"/>
  <c r="P47" i="1"/>
  <c r="P48" i="1"/>
  <c r="P50" i="1"/>
  <c r="P52" i="1"/>
  <c r="P54" i="1"/>
  <c r="P55" i="1"/>
  <c r="P56" i="1"/>
  <c r="P57" i="1"/>
  <c r="P58" i="1"/>
  <c r="P60" i="1"/>
  <c r="P62" i="1"/>
  <c r="P64" i="1"/>
  <c r="P66" i="1"/>
  <c r="P68" i="1"/>
  <c r="P70" i="1"/>
  <c r="P72" i="1"/>
  <c r="P74" i="1"/>
  <c r="P76" i="1"/>
  <c r="P78" i="1"/>
  <c r="P80" i="1"/>
  <c r="P81" i="1"/>
  <c r="P82" i="1"/>
  <c r="P84" i="1"/>
  <c r="P86" i="1"/>
  <c r="P9" i="1"/>
  <c r="O11" i="1"/>
  <c r="O13" i="1"/>
  <c r="O15" i="1"/>
  <c r="O17" i="1"/>
  <c r="O18" i="1"/>
  <c r="O19" i="1"/>
  <c r="O20" i="1"/>
  <c r="O21" i="1"/>
  <c r="O23" i="1"/>
  <c r="O24" i="1"/>
  <c r="O25" i="1"/>
  <c r="O27" i="1"/>
  <c r="O31" i="1"/>
  <c r="O34" i="1"/>
  <c r="O36" i="1"/>
  <c r="O37" i="1"/>
  <c r="O38" i="1"/>
  <c r="O39" i="1"/>
  <c r="O40" i="1"/>
  <c r="O41" i="1"/>
  <c r="O42" i="1"/>
  <c r="O43" i="1"/>
  <c r="O44" i="1"/>
  <c r="O45" i="1"/>
  <c r="O46" i="1"/>
  <c r="O47" i="1"/>
  <c r="O48" i="1"/>
  <c r="O50" i="1"/>
  <c r="O52" i="1"/>
  <c r="O54" i="1"/>
  <c r="O55" i="1"/>
  <c r="O56" i="1"/>
  <c r="O57" i="1"/>
  <c r="O58" i="1"/>
  <c r="O60" i="1"/>
  <c r="O62" i="1"/>
  <c r="O64" i="1"/>
  <c r="O66" i="1"/>
  <c r="O68" i="1"/>
  <c r="O70" i="1"/>
  <c r="O72" i="1"/>
  <c r="O74" i="1"/>
  <c r="O76" i="1"/>
  <c r="O78" i="1"/>
  <c r="O80" i="1"/>
  <c r="O81" i="1"/>
  <c r="O82" i="1"/>
  <c r="O84" i="1"/>
  <c r="O86" i="1"/>
  <c r="O9" i="1"/>
  <c r="N11" i="1"/>
  <c r="N13" i="1"/>
  <c r="N15" i="1"/>
  <c r="N17" i="1"/>
  <c r="N18" i="1"/>
  <c r="N19" i="1"/>
  <c r="N20" i="1"/>
  <c r="N21" i="1"/>
  <c r="N23" i="1"/>
  <c r="N24" i="1"/>
  <c r="N25" i="1"/>
  <c r="N27" i="1"/>
  <c r="N31" i="1"/>
  <c r="N34" i="1"/>
  <c r="N36" i="1"/>
  <c r="N37" i="1"/>
  <c r="N38" i="1"/>
  <c r="N39" i="1"/>
  <c r="N40" i="1"/>
  <c r="N41" i="1"/>
  <c r="N42" i="1"/>
  <c r="N43" i="1"/>
  <c r="N44" i="1"/>
  <c r="N45" i="1"/>
  <c r="N46" i="1"/>
  <c r="N47" i="1"/>
  <c r="N48" i="1"/>
  <c r="N50" i="1"/>
  <c r="N52" i="1"/>
  <c r="N54" i="1"/>
  <c r="N55" i="1"/>
  <c r="N56" i="1"/>
  <c r="N57" i="1"/>
  <c r="N58" i="1"/>
  <c r="N60" i="1"/>
  <c r="N62" i="1"/>
  <c r="N64" i="1"/>
  <c r="N66" i="1"/>
  <c r="N68" i="1"/>
  <c r="N70" i="1"/>
  <c r="N72" i="1"/>
  <c r="N74" i="1"/>
  <c r="N76" i="1"/>
  <c r="N78" i="1"/>
  <c r="N80" i="1"/>
  <c r="N81" i="1"/>
  <c r="N82" i="1"/>
  <c r="N84" i="1"/>
  <c r="N86" i="1"/>
  <c r="N9" i="1"/>
  <c r="M11" i="1"/>
  <c r="M13" i="1"/>
  <c r="M15" i="1"/>
  <c r="M17" i="1"/>
  <c r="M18" i="1"/>
  <c r="M19" i="1"/>
  <c r="M20" i="1"/>
  <c r="M21" i="1"/>
  <c r="M23" i="1"/>
  <c r="M24" i="1"/>
  <c r="M27" i="1"/>
  <c r="M31" i="1"/>
  <c r="M34" i="1"/>
  <c r="M36" i="1"/>
  <c r="M37" i="1"/>
  <c r="M38" i="1"/>
  <c r="M39" i="1"/>
  <c r="M40" i="1"/>
  <c r="M41" i="1"/>
  <c r="M42" i="1"/>
  <c r="M43" i="1"/>
  <c r="M44" i="1"/>
  <c r="M45" i="1"/>
  <c r="M46" i="1"/>
  <c r="M47" i="1"/>
  <c r="M48" i="1"/>
  <c r="M50" i="1"/>
  <c r="M52" i="1"/>
  <c r="M54" i="1"/>
  <c r="M55" i="1"/>
  <c r="M56" i="1"/>
  <c r="M57" i="1"/>
  <c r="M58" i="1"/>
  <c r="M60" i="1"/>
  <c r="M62" i="1"/>
  <c r="M64" i="1"/>
  <c r="M66" i="1"/>
  <c r="M68" i="1"/>
  <c r="M70" i="1"/>
  <c r="M72" i="1"/>
  <c r="M74" i="1"/>
  <c r="M76" i="1"/>
  <c r="M78" i="1"/>
  <c r="M80" i="1"/>
  <c r="M81" i="1"/>
  <c r="M82" i="1"/>
  <c r="M84" i="1"/>
  <c r="M86" i="1"/>
  <c r="M9" i="1"/>
  <c r="K86" i="1"/>
  <c r="K84" i="1"/>
  <c r="K82" i="1"/>
  <c r="K80" i="1"/>
  <c r="K78" i="1"/>
  <c r="K76" i="1"/>
  <c r="K74" i="1"/>
  <c r="K72" i="1"/>
  <c r="K70" i="1"/>
  <c r="K68" i="1"/>
  <c r="K66" i="1"/>
  <c r="K64" i="1"/>
  <c r="K62" i="1"/>
  <c r="K60" i="1"/>
  <c r="K58" i="1"/>
  <c r="K56" i="1"/>
  <c r="K54" i="1"/>
  <c r="K52" i="1"/>
  <c r="K50" i="1"/>
  <c r="K48" i="1"/>
  <c r="K46" i="1"/>
  <c r="K44" i="1"/>
  <c r="K42" i="1"/>
  <c r="K40" i="1"/>
  <c r="K38" i="1"/>
  <c r="K36" i="1"/>
  <c r="K34" i="1"/>
  <c r="K31" i="1"/>
  <c r="K27" i="1"/>
  <c r="K25" i="1"/>
  <c r="K23" i="1"/>
  <c r="K21" i="1"/>
  <c r="K19" i="1"/>
  <c r="K17" i="1"/>
  <c r="K15" i="1"/>
  <c r="K13" i="1"/>
  <c r="K11" i="1"/>
  <c r="K9" i="1"/>
  <c r="H86" i="1"/>
  <c r="H84" i="1"/>
  <c r="H82" i="1"/>
  <c r="H80" i="1"/>
  <c r="H78" i="1"/>
  <c r="H76" i="1"/>
  <c r="H74" i="1"/>
  <c r="H72" i="1"/>
  <c r="H70" i="1"/>
  <c r="H68" i="1"/>
  <c r="H66" i="1"/>
  <c r="H64" i="1"/>
  <c r="H62" i="1"/>
  <c r="H60" i="1"/>
  <c r="H58" i="1"/>
  <c r="H56" i="1"/>
  <c r="H54" i="1"/>
  <c r="H52" i="1"/>
  <c r="H50" i="1"/>
  <c r="H48" i="1"/>
  <c r="H46" i="1"/>
  <c r="H44" i="1"/>
  <c r="H42" i="1"/>
  <c r="H40" i="1"/>
  <c r="H38" i="1"/>
  <c r="H36" i="1"/>
  <c r="H34" i="1"/>
  <c r="H31"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7" i="8"/>
  <c r="AK62" i="12" s="1"/>
  <c r="AL62" i="12" s="1"/>
  <c r="V29" i="1" s="1"/>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D68" i="1"/>
  <c r="F9" i="1"/>
  <c r="D86" i="1"/>
  <c r="D84" i="1"/>
  <c r="D82" i="1"/>
  <c r="D80" i="1"/>
  <c r="D78" i="1"/>
  <c r="D76" i="1"/>
  <c r="D74" i="1"/>
  <c r="D72" i="1"/>
  <c r="D70" i="1"/>
  <c r="D66" i="1"/>
  <c r="D64" i="1"/>
  <c r="D62" i="1"/>
  <c r="D60" i="1"/>
  <c r="D58" i="1"/>
  <c r="D56" i="1"/>
  <c r="D54" i="1"/>
  <c r="D52" i="1"/>
  <c r="D50" i="1"/>
  <c r="D48" i="1"/>
  <c r="D46" i="1"/>
  <c r="D44" i="1"/>
  <c r="D42" i="1"/>
  <c r="D40" i="1"/>
  <c r="D38" i="1"/>
  <c r="D36" i="1"/>
  <c r="D34" i="1"/>
  <c r="D27" i="1"/>
  <c r="D25" i="1"/>
  <c r="D23" i="1"/>
  <c r="D21" i="1"/>
  <c r="D19" i="1"/>
  <c r="D17" i="1"/>
  <c r="D15" i="1"/>
  <c r="D13" i="1"/>
  <c r="D11" i="1"/>
  <c r="D9" i="1"/>
  <c r="AJ174" i="12" l="1"/>
  <c r="AK174" i="12" s="1"/>
  <c r="AL174" i="12" s="1"/>
  <c r="U90" i="1"/>
  <c r="AO172" i="12"/>
  <c r="AP172" i="12" s="1"/>
  <c r="AK172" i="12"/>
  <c r="AL172" i="12" s="1"/>
  <c r="V88" i="1" s="1"/>
  <c r="AK178" i="12"/>
  <c r="AL178" i="12" s="1"/>
  <c r="AO178" i="12"/>
  <c r="AP178" i="12" s="1"/>
  <c r="W90" i="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Z170" i="12"/>
  <c r="Z171"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X170" i="12"/>
  <c r="X171"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V170" i="12"/>
  <c r="V171"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3" i="12"/>
  <c r="T154" i="12"/>
  <c r="T155" i="12"/>
  <c r="T156" i="12"/>
  <c r="T157" i="12"/>
  <c r="T158" i="12"/>
  <c r="T159" i="12"/>
  <c r="T160" i="12"/>
  <c r="T161" i="12"/>
  <c r="T162" i="12"/>
  <c r="T163" i="12"/>
  <c r="T164" i="12"/>
  <c r="T165" i="12"/>
  <c r="T166" i="12"/>
  <c r="T167" i="12"/>
  <c r="T168" i="12"/>
  <c r="T169" i="12"/>
  <c r="T170" i="12"/>
  <c r="T171" i="12"/>
  <c r="R171"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4" i="12"/>
  <c r="R65"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R169" i="12"/>
  <c r="R170"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AA131" i="12" s="1"/>
  <c r="AB131" i="12" s="1"/>
  <c r="AD131" i="12" s="1"/>
  <c r="AE131" i="12" s="1"/>
  <c r="P132" i="12"/>
  <c r="P133" i="12"/>
  <c r="P134" i="12"/>
  <c r="P135" i="12"/>
  <c r="P136" i="12"/>
  <c r="P137" i="12"/>
  <c r="P138" i="12"/>
  <c r="P139" i="12"/>
  <c r="P140" i="12"/>
  <c r="P141" i="12"/>
  <c r="P142" i="12"/>
  <c r="P143" i="12"/>
  <c r="P144" i="12"/>
  <c r="P145" i="12"/>
  <c r="P146" i="12"/>
  <c r="P147" i="12"/>
  <c r="P148" i="12"/>
  <c r="P149" i="12"/>
  <c r="P150" i="12"/>
  <c r="P151" i="12"/>
  <c r="P153" i="12"/>
  <c r="P154" i="12"/>
  <c r="P155" i="12"/>
  <c r="P156" i="12"/>
  <c r="P157" i="12"/>
  <c r="P158" i="12"/>
  <c r="P159" i="12"/>
  <c r="P160" i="12"/>
  <c r="P161" i="12"/>
  <c r="P162" i="12"/>
  <c r="P163" i="12"/>
  <c r="P164" i="12"/>
  <c r="P165" i="12"/>
  <c r="P166" i="12"/>
  <c r="P167" i="12"/>
  <c r="P168" i="12"/>
  <c r="P169" i="12"/>
  <c r="P170" i="12"/>
  <c r="P171"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N59" i="12"/>
  <c r="N60" i="12"/>
  <c r="N61" i="12"/>
  <c r="N64" i="12"/>
  <c r="N65" i="12"/>
  <c r="N66" i="12"/>
  <c r="N67" i="12"/>
  <c r="N68" i="12"/>
  <c r="N69" i="12"/>
  <c r="N70" i="12"/>
  <c r="N71" i="12"/>
  <c r="N72" i="12"/>
  <c r="N73" i="12"/>
  <c r="N74" i="12"/>
  <c r="N75" i="12"/>
  <c r="N76" i="12"/>
  <c r="N77" i="12"/>
  <c r="N78" i="12"/>
  <c r="N79" i="12"/>
  <c r="N80" i="12"/>
  <c r="N81" i="12"/>
  <c r="N82" i="12"/>
  <c r="N83" i="12"/>
  <c r="N84" i="12"/>
  <c r="N85" i="12"/>
  <c r="N86" i="12"/>
  <c r="N87" i="12"/>
  <c r="N88" i="12"/>
  <c r="N89" i="12"/>
  <c r="AA89" i="12" s="1"/>
  <c r="AB89" i="12" s="1"/>
  <c r="AD89" i="12" s="1"/>
  <c r="AE89" i="12" s="1"/>
  <c r="N90" i="12"/>
  <c r="N91" i="12"/>
  <c r="N92" i="12"/>
  <c r="N93" i="12"/>
  <c r="N94" i="12"/>
  <c r="N95" i="12"/>
  <c r="N96" i="12"/>
  <c r="N97" i="12"/>
  <c r="AA97" i="12" s="1"/>
  <c r="AB97" i="12" s="1"/>
  <c r="AD97" i="12" s="1"/>
  <c r="AE97" i="12" s="1"/>
  <c r="N98" i="12"/>
  <c r="AA98" i="12" s="1"/>
  <c r="AB98" i="12" s="1"/>
  <c r="AD98" i="12" s="1"/>
  <c r="AE98" i="12" s="1"/>
  <c r="N99" i="12"/>
  <c r="N100" i="12"/>
  <c r="AA100" i="12" s="1"/>
  <c r="AB100" i="12" s="1"/>
  <c r="AD100" i="12" s="1"/>
  <c r="AE100" i="12" s="1"/>
  <c r="N101" i="12"/>
  <c r="N102" i="12"/>
  <c r="N103" i="12"/>
  <c r="AA103" i="12" s="1"/>
  <c r="AB103" i="12" s="1"/>
  <c r="AD103" i="12" s="1"/>
  <c r="AE103" i="12" s="1"/>
  <c r="N104" i="12"/>
  <c r="N105" i="12"/>
  <c r="AA105" i="12" s="1"/>
  <c r="AB105" i="12" s="1"/>
  <c r="AD105" i="12" s="1"/>
  <c r="AE105" i="12" s="1"/>
  <c r="N106" i="12"/>
  <c r="AA106" i="12" s="1"/>
  <c r="AB106" i="12" s="1"/>
  <c r="AD106" i="12" s="1"/>
  <c r="AE106" i="12" s="1"/>
  <c r="N107" i="12"/>
  <c r="N108" i="12"/>
  <c r="AA108" i="12" s="1"/>
  <c r="AB108" i="12" s="1"/>
  <c r="AD108" i="12" s="1"/>
  <c r="AE108" i="12" s="1"/>
  <c r="N109" i="12"/>
  <c r="N110" i="12"/>
  <c r="N111" i="12"/>
  <c r="AA111" i="12" s="1"/>
  <c r="AB111" i="12" s="1"/>
  <c r="AD111" i="12" s="1"/>
  <c r="AE111" i="12" s="1"/>
  <c r="N112" i="12"/>
  <c r="N113" i="12"/>
  <c r="AA113" i="12" s="1"/>
  <c r="AB113" i="12" s="1"/>
  <c r="AD113" i="12" s="1"/>
  <c r="AE113" i="12" s="1"/>
  <c r="N114" i="12"/>
  <c r="AA114" i="12" s="1"/>
  <c r="AB114" i="12" s="1"/>
  <c r="AD114" i="12" s="1"/>
  <c r="AE114" i="12" s="1"/>
  <c r="N115" i="12"/>
  <c r="N116" i="12"/>
  <c r="AA116" i="12" s="1"/>
  <c r="AB116" i="12" s="1"/>
  <c r="AD116" i="12" s="1"/>
  <c r="AE116" i="12" s="1"/>
  <c r="N117" i="12"/>
  <c r="N118" i="12"/>
  <c r="N119" i="12"/>
  <c r="N120" i="12"/>
  <c r="N121" i="12"/>
  <c r="AA121" i="12" s="1"/>
  <c r="AB121" i="12" s="1"/>
  <c r="AD121" i="12" s="1"/>
  <c r="AE121" i="12" s="1"/>
  <c r="N122" i="12"/>
  <c r="N123" i="12"/>
  <c r="N124" i="12"/>
  <c r="N125" i="12"/>
  <c r="N126" i="12"/>
  <c r="N127" i="12"/>
  <c r="AA127" i="12" s="1"/>
  <c r="AB127" i="12" s="1"/>
  <c r="AD127" i="12" s="1"/>
  <c r="AE127" i="12" s="1"/>
  <c r="N128" i="12"/>
  <c r="N129" i="12"/>
  <c r="AA129" i="12" s="1"/>
  <c r="AB129" i="12" s="1"/>
  <c r="AD129" i="12" s="1"/>
  <c r="AE129" i="12" s="1"/>
  <c r="N130" i="12"/>
  <c r="AA130" i="12" s="1"/>
  <c r="AB130" i="12" s="1"/>
  <c r="AD130" i="12" s="1"/>
  <c r="AE130" i="12" s="1"/>
  <c r="N131" i="12"/>
  <c r="N132" i="12"/>
  <c r="N133" i="12"/>
  <c r="N134" i="12"/>
  <c r="N135" i="12"/>
  <c r="AA135" i="12" s="1"/>
  <c r="AB135" i="12" s="1"/>
  <c r="AD135" i="12" s="1"/>
  <c r="AE135" i="12" s="1"/>
  <c r="N136" i="12"/>
  <c r="N137" i="12"/>
  <c r="AA137" i="12" s="1"/>
  <c r="AB137" i="12" s="1"/>
  <c r="AD137" i="12" s="1"/>
  <c r="AE137" i="12" s="1"/>
  <c r="N138" i="12"/>
  <c r="N139" i="12"/>
  <c r="N140" i="12"/>
  <c r="AA140" i="12" s="1"/>
  <c r="AB140" i="12" s="1"/>
  <c r="AD140" i="12" s="1"/>
  <c r="AE140" i="12" s="1"/>
  <c r="N141" i="12"/>
  <c r="N142" i="12"/>
  <c r="N143" i="12"/>
  <c r="AA143" i="12" s="1"/>
  <c r="AB143" i="12" s="1"/>
  <c r="AD143" i="12" s="1"/>
  <c r="AE143" i="12" s="1"/>
  <c r="N144" i="12"/>
  <c r="N145" i="12"/>
  <c r="N146" i="12"/>
  <c r="N147" i="12"/>
  <c r="N148" i="12"/>
  <c r="AA148" i="12" s="1"/>
  <c r="AB148" i="12" s="1"/>
  <c r="AD148" i="12" s="1"/>
  <c r="AE148" i="12" s="1"/>
  <c r="N149" i="12"/>
  <c r="N150" i="12"/>
  <c r="N151" i="12"/>
  <c r="AA151" i="12" s="1"/>
  <c r="AB151" i="12" s="1"/>
  <c r="AD151" i="12" s="1"/>
  <c r="AE151" i="12" s="1"/>
  <c r="N152" i="12"/>
  <c r="N153" i="12"/>
  <c r="AA153" i="12" s="1"/>
  <c r="AB153" i="12" s="1"/>
  <c r="AD153" i="12" s="1"/>
  <c r="AE153" i="12" s="1"/>
  <c r="N154" i="12"/>
  <c r="N155" i="12"/>
  <c r="N156" i="12"/>
  <c r="N157" i="12"/>
  <c r="N158" i="12"/>
  <c r="AA158" i="12" s="1"/>
  <c r="AB158" i="12" s="1"/>
  <c r="AD158" i="12" s="1"/>
  <c r="AE158" i="12" s="1"/>
  <c r="N159" i="12"/>
  <c r="N160" i="12"/>
  <c r="N161" i="12"/>
  <c r="AA161" i="12" s="1"/>
  <c r="AB161" i="12" s="1"/>
  <c r="AD161" i="12" s="1"/>
  <c r="AE161" i="12" s="1"/>
  <c r="N162" i="12"/>
  <c r="N163" i="12"/>
  <c r="N164" i="12"/>
  <c r="N165" i="12"/>
  <c r="AA165" i="12" s="1"/>
  <c r="AB165" i="12" s="1"/>
  <c r="AD165" i="12" s="1"/>
  <c r="AE165" i="12" s="1"/>
  <c r="N166" i="12"/>
  <c r="AA166" i="12" s="1"/>
  <c r="AB166" i="12" s="1"/>
  <c r="AD166" i="12" s="1"/>
  <c r="AE166" i="12" s="1"/>
  <c r="N167" i="12"/>
  <c r="N168" i="12"/>
  <c r="N169" i="12"/>
  <c r="AA169" i="12" s="1"/>
  <c r="AB169" i="12" s="1"/>
  <c r="AD169" i="12" s="1"/>
  <c r="AE169" i="12" s="1"/>
  <c r="N170" i="12"/>
  <c r="AA170" i="12" s="1"/>
  <c r="AB170" i="12" s="1"/>
  <c r="AD170" i="12" s="1"/>
  <c r="AE170" i="12" s="1"/>
  <c r="N171" i="12"/>
  <c r="D170"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0" i="12"/>
  <c r="D58" i="12"/>
  <c r="D56" i="12"/>
  <c r="D54" i="12"/>
  <c r="D52" i="12"/>
  <c r="D50" i="12"/>
  <c r="D48" i="12"/>
  <c r="D46" i="12"/>
  <c r="D44" i="12"/>
  <c r="D42" i="12"/>
  <c r="D40" i="12"/>
  <c r="D38" i="12"/>
  <c r="D36" i="12"/>
  <c r="D34" i="12"/>
  <c r="D32" i="12"/>
  <c r="D30" i="12"/>
  <c r="D28" i="12"/>
  <c r="D26" i="12"/>
  <c r="D24" i="12"/>
  <c r="D22" i="12"/>
  <c r="D20" i="12"/>
  <c r="D18" i="12"/>
  <c r="D16" i="12"/>
  <c r="D14" i="12"/>
  <c r="AG130" i="12" l="1"/>
  <c r="AH130" i="12" s="1"/>
  <c r="AA168" i="12"/>
  <c r="AB168" i="12" s="1"/>
  <c r="AD168" i="12" s="1"/>
  <c r="AE168" i="12" s="1"/>
  <c r="AA160" i="12"/>
  <c r="AB160" i="12" s="1"/>
  <c r="AD160" i="12" s="1"/>
  <c r="AE160" i="12" s="1"/>
  <c r="AA120" i="12"/>
  <c r="AB120" i="12" s="1"/>
  <c r="AD120" i="12" s="1"/>
  <c r="AE120" i="12" s="1"/>
  <c r="AA104" i="12"/>
  <c r="AB104" i="12" s="1"/>
  <c r="AD104" i="12" s="1"/>
  <c r="AE104" i="12" s="1"/>
  <c r="AA167" i="12"/>
  <c r="AB167" i="12" s="1"/>
  <c r="AD167" i="12" s="1"/>
  <c r="AE167" i="12" s="1"/>
  <c r="AG166" i="12" s="1"/>
  <c r="AH166" i="12" s="1"/>
  <c r="AA159" i="12"/>
  <c r="AB159" i="12" s="1"/>
  <c r="AD159" i="12" s="1"/>
  <c r="AE159" i="12" s="1"/>
  <c r="AG158" i="12" s="1"/>
  <c r="AH158" i="12" s="1"/>
  <c r="AA150" i="12"/>
  <c r="AB150" i="12" s="1"/>
  <c r="AD150" i="12" s="1"/>
  <c r="AE150" i="12" s="1"/>
  <c r="AG150" i="12" s="1"/>
  <c r="AH150" i="12" s="1"/>
  <c r="AA126" i="12"/>
  <c r="AB126" i="12" s="1"/>
  <c r="AA118" i="12"/>
  <c r="AB118" i="12" s="1"/>
  <c r="AD118" i="12" s="1"/>
  <c r="AE118" i="12" s="1"/>
  <c r="AG118" i="12" s="1"/>
  <c r="AH118" i="12" s="1"/>
  <c r="AA110" i="12"/>
  <c r="AB110" i="12" s="1"/>
  <c r="AD110" i="12" s="1"/>
  <c r="AE110" i="12" s="1"/>
  <c r="AG110" i="12" s="1"/>
  <c r="AH110" i="12" s="1"/>
  <c r="AA102" i="12"/>
  <c r="AB102" i="12" s="1"/>
  <c r="AD102" i="12" s="1"/>
  <c r="AE102" i="12" s="1"/>
  <c r="AG102" i="12" s="1"/>
  <c r="AH102" i="12" s="1"/>
  <c r="AA86" i="12"/>
  <c r="AB86" i="12" s="1"/>
  <c r="AD86" i="12" s="1"/>
  <c r="AA146" i="12"/>
  <c r="AB146" i="12" s="1"/>
  <c r="AD146" i="12" s="1"/>
  <c r="AE146" i="12" s="1"/>
  <c r="AG146" i="12" s="1"/>
  <c r="AH146" i="12" s="1"/>
  <c r="AA66" i="12"/>
  <c r="AB66" i="12" s="1"/>
  <c r="AA119" i="12"/>
  <c r="AB119" i="12" s="1"/>
  <c r="AD119" i="12" s="1"/>
  <c r="AE119" i="12" s="1"/>
  <c r="AA87" i="12"/>
  <c r="AB87" i="12" s="1"/>
  <c r="AD87" i="12" s="1"/>
  <c r="AE87" i="12" s="1"/>
  <c r="AA156" i="12"/>
  <c r="AB156" i="12" s="1"/>
  <c r="AD156" i="12" s="1"/>
  <c r="AE156" i="12" s="1"/>
  <c r="AG156" i="12" s="1"/>
  <c r="AH156" i="12" s="1"/>
  <c r="AA157" i="12"/>
  <c r="AB157" i="12" s="1"/>
  <c r="AD157" i="12" s="1"/>
  <c r="AE157" i="12" s="1"/>
  <c r="AA149" i="12"/>
  <c r="AB149" i="12" s="1"/>
  <c r="AD149" i="12" s="1"/>
  <c r="AE149" i="12" s="1"/>
  <c r="AA141" i="12"/>
  <c r="AB141" i="12" s="1"/>
  <c r="AD141" i="12" s="1"/>
  <c r="AE141" i="12" s="1"/>
  <c r="AG140" i="12" s="1"/>
  <c r="AH140" i="12" s="1"/>
  <c r="AA133" i="12"/>
  <c r="AB133" i="12" s="1"/>
  <c r="AD133" i="12" s="1"/>
  <c r="AE133" i="12" s="1"/>
  <c r="AA125" i="12"/>
  <c r="AB125" i="12" s="1"/>
  <c r="AD125" i="12" s="1"/>
  <c r="AE125" i="12" s="1"/>
  <c r="AA117" i="12"/>
  <c r="AB117" i="12" s="1"/>
  <c r="AD117" i="12" s="1"/>
  <c r="AE117" i="12" s="1"/>
  <c r="AG116" i="12" s="1"/>
  <c r="AH116" i="12" s="1"/>
  <c r="AA109" i="12"/>
  <c r="AB109" i="12" s="1"/>
  <c r="AD109" i="12" s="1"/>
  <c r="AE109" i="12" s="1"/>
  <c r="AG108" i="12" s="1"/>
  <c r="AH108" i="12" s="1"/>
  <c r="AA101" i="12"/>
  <c r="AB101" i="12" s="1"/>
  <c r="AD101" i="12" s="1"/>
  <c r="AE101" i="12" s="1"/>
  <c r="AG100" i="12" s="1"/>
  <c r="AH100" i="12" s="1"/>
  <c r="AA69" i="12"/>
  <c r="AB69" i="12" s="1"/>
  <c r="AG106" i="12"/>
  <c r="AH106" i="12" s="1"/>
  <c r="AJ106" i="12" s="1"/>
  <c r="AK106" i="12" s="1"/>
  <c r="AL106" i="12" s="1"/>
  <c r="AG148" i="12"/>
  <c r="AH148" i="12" s="1"/>
  <c r="AN148" i="12" s="1"/>
  <c r="AA164" i="12"/>
  <c r="AB164" i="12" s="1"/>
  <c r="AD164" i="12" s="1"/>
  <c r="AE164" i="12" s="1"/>
  <c r="AG164" i="12" s="1"/>
  <c r="AH164" i="12" s="1"/>
  <c r="AA163" i="12"/>
  <c r="AB163" i="12" s="1"/>
  <c r="AD163" i="12" s="1"/>
  <c r="AE163" i="12" s="1"/>
  <c r="AA155" i="12"/>
  <c r="AB155" i="12" s="1"/>
  <c r="AD155" i="12" s="1"/>
  <c r="AE155" i="12" s="1"/>
  <c r="AA147" i="12"/>
  <c r="AB147" i="12" s="1"/>
  <c r="AD147" i="12" s="1"/>
  <c r="AE147" i="12" s="1"/>
  <c r="AA139" i="12"/>
  <c r="AB139" i="12" s="1"/>
  <c r="AD139" i="12" s="1"/>
  <c r="AE139" i="12" s="1"/>
  <c r="AA123" i="12"/>
  <c r="AB123" i="12" s="1"/>
  <c r="AD123" i="12" s="1"/>
  <c r="AE123" i="12" s="1"/>
  <c r="AA115" i="12"/>
  <c r="AB115" i="12" s="1"/>
  <c r="AD115" i="12" s="1"/>
  <c r="AE115" i="12" s="1"/>
  <c r="AG114" i="12" s="1"/>
  <c r="AH114" i="12" s="1"/>
  <c r="AA107" i="12"/>
  <c r="AB107" i="12" s="1"/>
  <c r="AD107" i="12" s="1"/>
  <c r="AE107" i="12" s="1"/>
  <c r="AA99" i="12"/>
  <c r="AB99" i="12" s="1"/>
  <c r="AD99" i="12" s="1"/>
  <c r="AE99" i="12" s="1"/>
  <c r="AG98" i="12" s="1"/>
  <c r="AH98" i="12" s="1"/>
  <c r="AA91" i="12"/>
  <c r="AB91" i="12" s="1"/>
  <c r="AD91" i="12" s="1"/>
  <c r="AE91" i="12" s="1"/>
  <c r="AG168" i="12"/>
  <c r="AH168" i="12" s="1"/>
  <c r="AG160" i="12"/>
  <c r="AH160" i="12" s="1"/>
  <c r="AG120" i="12"/>
  <c r="AH120" i="12" s="1"/>
  <c r="AG104" i="12"/>
  <c r="AH104" i="12" s="1"/>
  <c r="AN130" i="12"/>
  <c r="AJ130" i="12"/>
  <c r="AK130" i="12" s="1"/>
  <c r="AJ150" i="12"/>
  <c r="AK150" i="12" s="1"/>
  <c r="AL150" i="12" s="1"/>
  <c r="AN150" i="12"/>
  <c r="AN118" i="12"/>
  <c r="AJ118" i="12"/>
  <c r="AK118" i="12" s="1"/>
  <c r="AL118" i="12" s="1"/>
  <c r="AJ110" i="12"/>
  <c r="AK110" i="12" s="1"/>
  <c r="AN110" i="12"/>
  <c r="AN102" i="12"/>
  <c r="AJ102" i="12"/>
  <c r="AK102" i="12" s="1"/>
  <c r="AL102" i="12" s="1"/>
  <c r="AJ148" i="12"/>
  <c r="AK148" i="12" s="1"/>
  <c r="AL148" i="12" s="1"/>
  <c r="AN164" i="12"/>
  <c r="AJ164" i="12"/>
  <c r="AK164" i="12" s="1"/>
  <c r="AL164" i="12" s="1"/>
  <c r="AA59" i="12"/>
  <c r="AB59" i="12" s="1"/>
  <c r="AD59" i="12" s="1"/>
  <c r="AA51" i="12"/>
  <c r="AB51" i="12" s="1"/>
  <c r="AD51" i="12" s="1"/>
  <c r="AA43" i="12"/>
  <c r="AB43" i="12" s="1"/>
  <c r="AD43" i="12" s="1"/>
  <c r="AA27" i="12"/>
  <c r="AB27" i="12" s="1"/>
  <c r="AA19" i="12"/>
  <c r="AB19" i="12" s="1"/>
  <c r="AA65" i="12"/>
  <c r="AB65" i="12" s="1"/>
  <c r="AA48" i="12"/>
  <c r="AB48" i="12" s="1"/>
  <c r="AD48" i="12" s="1"/>
  <c r="AA24" i="12"/>
  <c r="AB24" i="12" s="1"/>
  <c r="AD24" i="12" s="1"/>
  <c r="AA16" i="12"/>
  <c r="AB16" i="12" s="1"/>
  <c r="AA73" i="12"/>
  <c r="AB73" i="12" s="1"/>
  <c r="AD73" i="12" s="1"/>
  <c r="AA47" i="12"/>
  <c r="AB47" i="12" s="1"/>
  <c r="AD47" i="12" s="1"/>
  <c r="AA31" i="12"/>
  <c r="AB31" i="12" s="1"/>
  <c r="AA23" i="12"/>
  <c r="AB23" i="12" s="1"/>
  <c r="AA15" i="12"/>
  <c r="AB15" i="12" s="1"/>
  <c r="AD15" i="12" s="1"/>
  <c r="AA71" i="12"/>
  <c r="AB71" i="12" s="1"/>
  <c r="AA61" i="12"/>
  <c r="AB61" i="12" s="1"/>
  <c r="AD61" i="12" s="1"/>
  <c r="AA29" i="12"/>
  <c r="AB29" i="12" s="1"/>
  <c r="AA21" i="12"/>
  <c r="AB21" i="12" s="1"/>
  <c r="AD21" i="12" s="1"/>
  <c r="AA13" i="12"/>
  <c r="AB13" i="12" s="1"/>
  <c r="AA93" i="12"/>
  <c r="AB93" i="12" s="1"/>
  <c r="AA154" i="12"/>
  <c r="AB154" i="12" s="1"/>
  <c r="R84" i="1" s="1"/>
  <c r="AA152" i="12"/>
  <c r="AB152" i="12" s="1"/>
  <c r="R82" i="1" s="1"/>
  <c r="AA96" i="12"/>
  <c r="AB96" i="12" s="1"/>
  <c r="R58" i="1" s="1"/>
  <c r="AA90" i="12"/>
  <c r="AB90" i="12" s="1"/>
  <c r="R52" i="1" s="1"/>
  <c r="AA68" i="12"/>
  <c r="AB68" i="12" s="1"/>
  <c r="AA34" i="12"/>
  <c r="AB34" i="12" s="1"/>
  <c r="AD34" i="12" s="1"/>
  <c r="AA67" i="12"/>
  <c r="AB67" i="12" s="1"/>
  <c r="AD67" i="12" s="1"/>
  <c r="AA49" i="12"/>
  <c r="AB49" i="12" s="1"/>
  <c r="AA41" i="12"/>
  <c r="AB41" i="12" s="1"/>
  <c r="AA25" i="12"/>
  <c r="AB25" i="12" s="1"/>
  <c r="AD25" i="12" s="1"/>
  <c r="AA17" i="12"/>
  <c r="AB17" i="12" s="1"/>
  <c r="AA50" i="12"/>
  <c r="AB50" i="12" s="1"/>
  <c r="AA40" i="12"/>
  <c r="AB40" i="12" s="1"/>
  <c r="AA55" i="12"/>
  <c r="AB55" i="12" s="1"/>
  <c r="AD55" i="12" s="1"/>
  <c r="AA39" i="12"/>
  <c r="AB39" i="12" s="1"/>
  <c r="AD39" i="12" s="1"/>
  <c r="AA18" i="12"/>
  <c r="AB18" i="12" s="1"/>
  <c r="AA72" i="12"/>
  <c r="AB72" i="12" s="1"/>
  <c r="AA46" i="12"/>
  <c r="AB46" i="12" s="1"/>
  <c r="AA30" i="12"/>
  <c r="AB30" i="12" s="1"/>
  <c r="AA22" i="12"/>
  <c r="AB22" i="12" s="1"/>
  <c r="AD22" i="12" s="1"/>
  <c r="AA14" i="12"/>
  <c r="AB14" i="12" s="1"/>
  <c r="AA26" i="12"/>
  <c r="AB26" i="12" s="1"/>
  <c r="AD26" i="12" s="1"/>
  <c r="AA33" i="12"/>
  <c r="AB33" i="12" s="1"/>
  <c r="AD33" i="12" s="1"/>
  <c r="AA70" i="12"/>
  <c r="AB70" i="12" s="1"/>
  <c r="AA28" i="12"/>
  <c r="AB28" i="12" s="1"/>
  <c r="AA20" i="12"/>
  <c r="AB20" i="12" s="1"/>
  <c r="AD20" i="12" s="1"/>
  <c r="AD50" i="12"/>
  <c r="AD65" i="12"/>
  <c r="AD49" i="12"/>
  <c r="AD70" i="12"/>
  <c r="AD69" i="12"/>
  <c r="AD27" i="12"/>
  <c r="AD19" i="12"/>
  <c r="R34" i="1"/>
  <c r="AD66" i="12"/>
  <c r="AD68" i="12"/>
  <c r="AD18" i="12"/>
  <c r="AD31" i="12"/>
  <c r="AD41" i="12"/>
  <c r="AD46" i="12"/>
  <c r="AD14" i="12"/>
  <c r="AD40" i="12"/>
  <c r="AD72" i="12"/>
  <c r="AD71" i="12"/>
  <c r="AD29" i="12"/>
  <c r="AD13" i="12"/>
  <c r="AD23" i="12"/>
  <c r="AD28" i="12"/>
  <c r="AD16" i="12"/>
  <c r="AA35" i="12"/>
  <c r="AB35" i="12" s="1"/>
  <c r="AA60" i="12"/>
  <c r="AB60" i="12" s="1"/>
  <c r="R27" i="1" s="1"/>
  <c r="AA38" i="12"/>
  <c r="AB38" i="12" s="1"/>
  <c r="AD38" i="12" s="1"/>
  <c r="AA162" i="12"/>
  <c r="AB162" i="12" s="1"/>
  <c r="R86" i="1" s="1"/>
  <c r="AA145" i="12"/>
  <c r="AB145" i="12" s="1"/>
  <c r="R81" i="1" s="1"/>
  <c r="AA144" i="12"/>
  <c r="AB144" i="12" s="1"/>
  <c r="R80" i="1" s="1"/>
  <c r="AA142" i="12"/>
  <c r="AB142" i="12" s="1"/>
  <c r="R78" i="1" s="1"/>
  <c r="AA122" i="12"/>
  <c r="AB122" i="12" s="1"/>
  <c r="AD122" i="12" s="1"/>
  <c r="AA128" i="12"/>
  <c r="AB128" i="12" s="1"/>
  <c r="R68" i="1" s="1"/>
  <c r="AA124" i="12"/>
  <c r="AB124" i="12" s="1"/>
  <c r="AD124" i="12" s="1"/>
  <c r="R66" i="1"/>
  <c r="AD126" i="12"/>
  <c r="AA45" i="12"/>
  <c r="AB45" i="12" s="1"/>
  <c r="R18" i="1" s="1"/>
  <c r="AA44" i="12"/>
  <c r="AB44" i="12" s="1"/>
  <c r="AD44" i="12" s="1"/>
  <c r="AA42" i="12"/>
  <c r="AB42" i="12" s="1"/>
  <c r="R15" i="1" s="1"/>
  <c r="AA85" i="12"/>
  <c r="AB85" i="12" s="1"/>
  <c r="R47" i="1" s="1"/>
  <c r="AA83" i="12"/>
  <c r="AB83" i="12" s="1"/>
  <c r="AD83" i="12" s="1"/>
  <c r="AA88" i="12"/>
  <c r="AB88" i="12" s="1"/>
  <c r="R50" i="1" s="1"/>
  <c r="AA84" i="12"/>
  <c r="AB84" i="12" s="1"/>
  <c r="AD84" i="12" s="1"/>
  <c r="R48" i="1"/>
  <c r="AA95" i="12"/>
  <c r="AB95" i="12" s="1"/>
  <c r="AD95" i="12" s="1"/>
  <c r="AA94" i="12"/>
  <c r="AB94" i="12" s="1"/>
  <c r="R56" i="1" s="1"/>
  <c r="AA92" i="12"/>
  <c r="AB92" i="12" s="1"/>
  <c r="R54" i="1" s="1"/>
  <c r="R55" i="1"/>
  <c r="AD93" i="12"/>
  <c r="AA82" i="12"/>
  <c r="AB82" i="12" s="1"/>
  <c r="R44" i="1" s="1"/>
  <c r="AA80" i="12"/>
  <c r="AB80" i="12" s="1"/>
  <c r="R42" i="1" s="1"/>
  <c r="AA79" i="12"/>
  <c r="AB79" i="12" s="1"/>
  <c r="AD79" i="12" s="1"/>
  <c r="AA78" i="12"/>
  <c r="AB78" i="12" s="1"/>
  <c r="AD78" i="12" s="1"/>
  <c r="AA77" i="12"/>
  <c r="AB77" i="12" s="1"/>
  <c r="AD77" i="12" s="1"/>
  <c r="AA76" i="12"/>
  <c r="AB76" i="12" s="1"/>
  <c r="R38" i="1" s="1"/>
  <c r="AA81" i="12"/>
  <c r="AB81" i="12" s="1"/>
  <c r="AD81" i="12" s="1"/>
  <c r="AA75" i="12"/>
  <c r="AB75" i="12" s="1"/>
  <c r="R37" i="1" s="1"/>
  <c r="AA74" i="12"/>
  <c r="AB74" i="12" s="1"/>
  <c r="AD74" i="12" s="1"/>
  <c r="AA64" i="12"/>
  <c r="AB64" i="12" s="1"/>
  <c r="AD64" i="12" s="1"/>
  <c r="AA58" i="12"/>
  <c r="AB58" i="12" s="1"/>
  <c r="AD58" i="12" s="1"/>
  <c r="AA57" i="12"/>
  <c r="AB57" i="12" s="1"/>
  <c r="R24" i="1" s="1"/>
  <c r="AA56" i="12"/>
  <c r="AB56" i="12" s="1"/>
  <c r="R23" i="1" s="1"/>
  <c r="AA54" i="12"/>
  <c r="AB54" i="12" s="1"/>
  <c r="AD54" i="12" s="1"/>
  <c r="AA52" i="12"/>
  <c r="AB52" i="12" s="1"/>
  <c r="R19" i="1" s="1"/>
  <c r="AA53" i="12"/>
  <c r="AB53" i="12" s="1"/>
  <c r="R20" i="1" s="1"/>
  <c r="AA32" i="12"/>
  <c r="AB32" i="12" s="1"/>
  <c r="R13" i="1" s="1"/>
  <c r="AA138" i="12"/>
  <c r="AB138" i="12" s="1"/>
  <c r="AD138" i="12" s="1"/>
  <c r="AA136" i="12"/>
  <c r="AB136" i="12" s="1"/>
  <c r="AD136" i="12" s="1"/>
  <c r="AA134" i="12"/>
  <c r="AB134" i="12" s="1"/>
  <c r="AD134" i="12" s="1"/>
  <c r="AA132" i="12"/>
  <c r="AB132" i="12" s="1"/>
  <c r="AD132" i="12" s="1"/>
  <c r="AQ172" i="12"/>
  <c r="X88" i="1" s="1"/>
  <c r="W88" i="1"/>
  <c r="AA112" i="12"/>
  <c r="AB112" i="12" s="1"/>
  <c r="R60" i="1" s="1"/>
  <c r="V90" i="1"/>
  <c r="AQ174" i="12"/>
  <c r="X90" i="1" s="1"/>
  <c r="AQ178" i="12"/>
  <c r="AL130" i="12"/>
  <c r="AL110" i="12"/>
  <c r="AA37" i="12"/>
  <c r="AB37" i="12" s="1"/>
  <c r="AA36" i="12"/>
  <c r="AB36" i="12" s="1"/>
  <c r="AA171" i="12"/>
  <c r="AB171" i="12" s="1"/>
  <c r="H11" i="8"/>
  <c r="AN158" i="12" l="1"/>
  <c r="AJ158" i="12"/>
  <c r="AK158" i="12" s="1"/>
  <c r="AL158" i="12" s="1"/>
  <c r="AJ116" i="12"/>
  <c r="AK116" i="12" s="1"/>
  <c r="AL116" i="12" s="1"/>
  <c r="AN116" i="12"/>
  <c r="AJ98" i="12"/>
  <c r="AK98" i="12" s="1"/>
  <c r="AL98" i="12" s="1"/>
  <c r="AN98" i="12"/>
  <c r="AJ166" i="12"/>
  <c r="AK166" i="12" s="1"/>
  <c r="AL166" i="12" s="1"/>
  <c r="AN166" i="12"/>
  <c r="AN140" i="12"/>
  <c r="AJ140" i="12"/>
  <c r="AK140" i="12" s="1"/>
  <c r="AL140" i="12" s="1"/>
  <c r="AJ100" i="12"/>
  <c r="AK100" i="12" s="1"/>
  <c r="AL100" i="12" s="1"/>
  <c r="AN100" i="12"/>
  <c r="AN114" i="12"/>
  <c r="AJ114" i="12"/>
  <c r="AK114" i="12" s="1"/>
  <c r="AL114" i="12" s="1"/>
  <c r="AN108" i="12"/>
  <c r="AJ108" i="12"/>
  <c r="AK108" i="12" s="1"/>
  <c r="AL108" i="12" s="1"/>
  <c r="AN106" i="12"/>
  <c r="AN104" i="12"/>
  <c r="AJ104" i="12"/>
  <c r="AK104" i="12" s="1"/>
  <c r="AL104" i="12" s="1"/>
  <c r="AN120" i="12"/>
  <c r="AJ120" i="12"/>
  <c r="AK120" i="12" s="1"/>
  <c r="AL120" i="12" s="1"/>
  <c r="AN160" i="12"/>
  <c r="AJ160" i="12"/>
  <c r="AK160" i="12" s="1"/>
  <c r="AL160" i="12" s="1"/>
  <c r="AJ168" i="12"/>
  <c r="AK168" i="12" s="1"/>
  <c r="AL168" i="12" s="1"/>
  <c r="AN168" i="12"/>
  <c r="AN156" i="12"/>
  <c r="AJ156" i="12"/>
  <c r="AK156" i="12" s="1"/>
  <c r="AL156" i="12" s="1"/>
  <c r="AJ146" i="12"/>
  <c r="AK146" i="12" s="1"/>
  <c r="AL146" i="12" s="1"/>
  <c r="AN146" i="12"/>
  <c r="R11" i="1"/>
  <c r="AD154" i="12"/>
  <c r="T84" i="1" s="1"/>
  <c r="AD152" i="12"/>
  <c r="T82" i="1" s="1"/>
  <c r="AD96" i="12"/>
  <c r="T58" i="1" s="1"/>
  <c r="AD90" i="12"/>
  <c r="T52" i="1" s="1"/>
  <c r="AD17" i="12"/>
  <c r="AD30" i="12"/>
  <c r="AE30" i="12" s="1"/>
  <c r="AE16" i="12"/>
  <c r="AE21" i="12"/>
  <c r="AE46" i="12"/>
  <c r="AE55" i="12"/>
  <c r="AE18" i="12"/>
  <c r="AE19" i="12"/>
  <c r="AE59" i="12"/>
  <c r="AE49" i="12"/>
  <c r="AE25" i="12"/>
  <c r="T34" i="1"/>
  <c r="AE66" i="12"/>
  <c r="AD35" i="12"/>
  <c r="AE35" i="12" s="1"/>
  <c r="AE26" i="12"/>
  <c r="AD60" i="12"/>
  <c r="AE60" i="12" s="1"/>
  <c r="T11" i="1"/>
  <c r="AE22" i="12"/>
  <c r="AE23" i="12"/>
  <c r="AE29" i="12"/>
  <c r="AE24" i="12"/>
  <c r="AG24" i="12" s="1"/>
  <c r="AH24" i="12" s="1"/>
  <c r="AE41" i="12"/>
  <c r="AE47" i="12"/>
  <c r="AE68" i="12"/>
  <c r="AE27" i="12"/>
  <c r="AE69" i="12"/>
  <c r="AE65" i="12"/>
  <c r="AE70" i="12"/>
  <c r="AE73" i="12"/>
  <c r="AE72" i="12"/>
  <c r="AE34" i="12"/>
  <c r="AE13" i="12"/>
  <c r="AE67" i="12"/>
  <c r="AE39" i="12"/>
  <c r="AE33" i="12"/>
  <c r="AE61" i="12"/>
  <c r="AE40" i="12"/>
  <c r="AE14" i="12"/>
  <c r="AG14" i="12" s="1"/>
  <c r="AH14" i="12" s="1"/>
  <c r="AE31" i="12"/>
  <c r="AE48" i="12"/>
  <c r="AE15" i="12"/>
  <c r="AE43" i="12"/>
  <c r="AE20" i="12"/>
  <c r="AG20" i="12" s="1"/>
  <c r="AH20" i="12" s="1"/>
  <c r="AE50" i="12"/>
  <c r="AE71" i="12"/>
  <c r="AE51" i="12"/>
  <c r="AE28" i="12"/>
  <c r="AG28" i="12" s="1"/>
  <c r="AH28" i="12" s="1"/>
  <c r="AD162" i="12"/>
  <c r="T86" i="1" s="1"/>
  <c r="AD145" i="12"/>
  <c r="T81" i="1" s="1"/>
  <c r="AD144" i="12"/>
  <c r="AE144" i="12" s="1"/>
  <c r="AD142" i="12"/>
  <c r="T78" i="1" s="1"/>
  <c r="R62" i="1"/>
  <c r="AD128" i="12"/>
  <c r="T68" i="1" s="1"/>
  <c r="R64" i="1"/>
  <c r="T66" i="1"/>
  <c r="AE126" i="12"/>
  <c r="AG126" i="12" s="1"/>
  <c r="AH126" i="12" s="1"/>
  <c r="T64" i="1"/>
  <c r="AE124" i="12"/>
  <c r="AG124" i="12" s="1"/>
  <c r="AH124" i="12" s="1"/>
  <c r="T62" i="1"/>
  <c r="AE122" i="12"/>
  <c r="AG122" i="12" s="1"/>
  <c r="AH122" i="12" s="1"/>
  <c r="AD45" i="12"/>
  <c r="T18" i="1" s="1"/>
  <c r="R17" i="1"/>
  <c r="T17" i="1"/>
  <c r="AE44" i="12"/>
  <c r="AD42" i="12"/>
  <c r="T15" i="1" s="1"/>
  <c r="AD88" i="12"/>
  <c r="T50" i="1" s="1"/>
  <c r="AD85" i="12"/>
  <c r="T47" i="1" s="1"/>
  <c r="R45" i="1"/>
  <c r="R46" i="1"/>
  <c r="T48" i="1"/>
  <c r="AE86" i="12"/>
  <c r="AG86" i="12" s="1"/>
  <c r="AH86" i="12" s="1"/>
  <c r="T46" i="1"/>
  <c r="AE84" i="12"/>
  <c r="T45" i="1"/>
  <c r="AE83" i="12"/>
  <c r="AD82" i="12"/>
  <c r="AE82" i="12" s="1"/>
  <c r="R57" i="1"/>
  <c r="AD94" i="12"/>
  <c r="T56" i="1" s="1"/>
  <c r="AD92" i="12"/>
  <c r="AE92" i="12" s="1"/>
  <c r="T57" i="1"/>
  <c r="AE95" i="12"/>
  <c r="T55" i="1"/>
  <c r="AE93" i="12"/>
  <c r="R41" i="1"/>
  <c r="R39" i="1"/>
  <c r="AD80" i="12"/>
  <c r="T42" i="1" s="1"/>
  <c r="R40" i="1"/>
  <c r="AD76" i="12"/>
  <c r="AE76" i="12" s="1"/>
  <c r="R43" i="1"/>
  <c r="AD75" i="12"/>
  <c r="AE75" i="12" s="1"/>
  <c r="R36" i="1"/>
  <c r="T43" i="1"/>
  <c r="AE81" i="12"/>
  <c r="T41" i="1"/>
  <c r="AE79" i="12"/>
  <c r="T40" i="1"/>
  <c r="AE78" i="12"/>
  <c r="T39" i="1"/>
  <c r="AE77" i="12"/>
  <c r="T36" i="1"/>
  <c r="AE74" i="12"/>
  <c r="R31" i="1"/>
  <c r="T31" i="1"/>
  <c r="AE64" i="12"/>
  <c r="R25" i="1"/>
  <c r="T25" i="1"/>
  <c r="AE58" i="12"/>
  <c r="AG58" i="12" s="1"/>
  <c r="AH58" i="12" s="1"/>
  <c r="AD56" i="12"/>
  <c r="T23" i="1" s="1"/>
  <c r="AD57" i="12"/>
  <c r="T24" i="1" s="1"/>
  <c r="R21" i="1"/>
  <c r="T21" i="1"/>
  <c r="AE54" i="12"/>
  <c r="AD52" i="12"/>
  <c r="T19" i="1" s="1"/>
  <c r="AD53" i="12"/>
  <c r="T20" i="1" s="1"/>
  <c r="AD32" i="12"/>
  <c r="T13" i="1" s="1"/>
  <c r="R76" i="1"/>
  <c r="R74" i="1"/>
  <c r="R72" i="1"/>
  <c r="R70" i="1"/>
  <c r="T76" i="1"/>
  <c r="AE138" i="12"/>
  <c r="AG138" i="12" s="1"/>
  <c r="AH138" i="12" s="1"/>
  <c r="T74" i="1"/>
  <c r="AE136" i="12"/>
  <c r="AG136" i="12" s="1"/>
  <c r="AH136" i="12" s="1"/>
  <c r="T72" i="1"/>
  <c r="AE134" i="12"/>
  <c r="AG134" i="12" s="1"/>
  <c r="AH134" i="12" s="1"/>
  <c r="T70" i="1"/>
  <c r="AE132" i="12"/>
  <c r="AG132" i="12" s="1"/>
  <c r="AH132" i="12" s="1"/>
  <c r="AD112" i="12"/>
  <c r="T60" i="1" s="1"/>
  <c r="AE38" i="12"/>
  <c r="AD37" i="12"/>
  <c r="AD36" i="12"/>
  <c r="AD171" i="12"/>
  <c r="D12" i="12"/>
  <c r="AG22" i="12" l="1"/>
  <c r="AG64" i="12"/>
  <c r="AG40" i="12"/>
  <c r="AH40" i="12" s="1"/>
  <c r="AG30" i="12"/>
  <c r="AH30" i="12" s="1"/>
  <c r="AJ30" i="12" s="1"/>
  <c r="AK30" i="12" s="1"/>
  <c r="AL30" i="12" s="1"/>
  <c r="AE154" i="12"/>
  <c r="AG154" i="12" s="1"/>
  <c r="AH154" i="12" s="1"/>
  <c r="U84" i="1" s="1"/>
  <c r="AE152" i="12"/>
  <c r="AG152" i="12" s="1"/>
  <c r="AH152" i="12" s="1"/>
  <c r="U82" i="1" s="1"/>
  <c r="AE96" i="12"/>
  <c r="AG96" i="12" s="1"/>
  <c r="AH96" i="12" s="1"/>
  <c r="U58" i="1" s="1"/>
  <c r="AE90" i="12"/>
  <c r="AG90" i="12" s="1"/>
  <c r="AH90" i="12" s="1"/>
  <c r="U52" i="1" s="1"/>
  <c r="AG60" i="12"/>
  <c r="AH60" i="12" s="1"/>
  <c r="AE17" i="12"/>
  <c r="AG16" i="12" s="1"/>
  <c r="AH16" i="12" s="1"/>
  <c r="T27" i="1"/>
  <c r="AG54" i="12"/>
  <c r="AH54" i="12" s="1"/>
  <c r="AG50" i="12"/>
  <c r="AH50" i="12" s="1"/>
  <c r="AG48" i="12"/>
  <c r="AH48" i="12" s="1"/>
  <c r="AN48" i="12" s="1"/>
  <c r="AG66" i="12"/>
  <c r="AH66" i="12" s="1"/>
  <c r="AJ66" i="12" s="1"/>
  <c r="AK66" i="12" s="1"/>
  <c r="AL66" i="12" s="1"/>
  <c r="V34" i="1" s="1"/>
  <c r="AJ28" i="12"/>
  <c r="AK28" i="12" s="1"/>
  <c r="AL28" i="12" s="1"/>
  <c r="AN28" i="12"/>
  <c r="AJ20" i="12"/>
  <c r="AK20" i="12" s="1"/>
  <c r="AL20" i="12" s="1"/>
  <c r="AN20" i="12"/>
  <c r="AG72" i="12"/>
  <c r="AH72" i="12" s="1"/>
  <c r="AH22" i="12"/>
  <c r="AG18" i="12"/>
  <c r="AH18" i="12" s="1"/>
  <c r="AG34" i="12"/>
  <c r="AH34" i="12" s="1"/>
  <c r="AJ34" i="12" s="1"/>
  <c r="AK34" i="12" s="1"/>
  <c r="AL34" i="12" s="1"/>
  <c r="AN30" i="12"/>
  <c r="AN14" i="12"/>
  <c r="AJ14" i="12"/>
  <c r="AK14" i="12" s="1"/>
  <c r="AL14" i="12" s="1"/>
  <c r="AJ24" i="12"/>
  <c r="AK24" i="12" s="1"/>
  <c r="AL24" i="12" s="1"/>
  <c r="AN24" i="12"/>
  <c r="AG38" i="12"/>
  <c r="AH38" i="12" s="1"/>
  <c r="AG26" i="12"/>
  <c r="AH26" i="12" s="1"/>
  <c r="AN40" i="12"/>
  <c r="AJ40" i="12"/>
  <c r="AK40" i="12" s="1"/>
  <c r="AL40" i="12" s="1"/>
  <c r="AG70" i="12"/>
  <c r="AH70" i="12" s="1"/>
  <c r="AG68" i="12"/>
  <c r="AH68" i="12" s="1"/>
  <c r="AG46" i="12"/>
  <c r="AH46" i="12" s="1"/>
  <c r="AH64" i="12"/>
  <c r="AN64" i="12" s="1"/>
  <c r="AE162" i="12"/>
  <c r="AG162" i="12" s="1"/>
  <c r="AH162" i="12" s="1"/>
  <c r="U86" i="1" s="1"/>
  <c r="AE145" i="12"/>
  <c r="AG144" i="12" s="1"/>
  <c r="AH144" i="12" s="1"/>
  <c r="T80" i="1"/>
  <c r="AE142" i="12"/>
  <c r="AG142" i="12" s="1"/>
  <c r="AH142" i="12" s="1"/>
  <c r="AN142" i="12" s="1"/>
  <c r="AE128" i="12"/>
  <c r="AG128" i="12" s="1"/>
  <c r="AH128" i="12" s="1"/>
  <c r="AN128" i="12" s="1"/>
  <c r="U66" i="1"/>
  <c r="AN126" i="12"/>
  <c r="AJ126" i="12"/>
  <c r="AK126" i="12" s="1"/>
  <c r="AL126" i="12" s="1"/>
  <c r="V66" i="1" s="1"/>
  <c r="U64" i="1"/>
  <c r="AN124" i="12"/>
  <c r="AJ124" i="12"/>
  <c r="AK124" i="12" s="1"/>
  <c r="AL124" i="12" s="1"/>
  <c r="V64" i="1" s="1"/>
  <c r="U62" i="1"/>
  <c r="AN122" i="12"/>
  <c r="AJ122" i="12"/>
  <c r="AK122" i="12" s="1"/>
  <c r="AL122" i="12" s="1"/>
  <c r="V62" i="1" s="1"/>
  <c r="AE45" i="12"/>
  <c r="AG44" i="12" s="1"/>
  <c r="AH44" i="12" s="1"/>
  <c r="U17" i="1" s="1"/>
  <c r="AE42" i="12"/>
  <c r="AG42" i="12" s="1"/>
  <c r="AH42" i="12" s="1"/>
  <c r="U15" i="1" s="1"/>
  <c r="AE88" i="12"/>
  <c r="AG88" i="12" s="1"/>
  <c r="AH88" i="12" s="1"/>
  <c r="U50" i="1" s="1"/>
  <c r="AE85" i="12"/>
  <c r="AG84" i="12" s="1"/>
  <c r="AH84" i="12" s="1"/>
  <c r="AJ84" i="12" s="1"/>
  <c r="AK84" i="12" s="1"/>
  <c r="AL84" i="12" s="1"/>
  <c r="V46" i="1" s="1"/>
  <c r="U48" i="1"/>
  <c r="AN86" i="12"/>
  <c r="AJ86" i="12"/>
  <c r="AK86" i="12" s="1"/>
  <c r="AL86" i="12" s="1"/>
  <c r="V48" i="1" s="1"/>
  <c r="AG82" i="12"/>
  <c r="AH82" i="12" s="1"/>
  <c r="AJ82" i="12" s="1"/>
  <c r="AK82" i="12" s="1"/>
  <c r="AL82" i="12" s="1"/>
  <c r="V44" i="1" s="1"/>
  <c r="T44" i="1"/>
  <c r="AE94" i="12"/>
  <c r="AG94" i="12" s="1"/>
  <c r="AH94" i="12" s="1"/>
  <c r="U56" i="1" s="1"/>
  <c r="T54" i="1"/>
  <c r="AG92" i="12"/>
  <c r="AH92" i="12" s="1"/>
  <c r="U54" i="1" s="1"/>
  <c r="AE80" i="12"/>
  <c r="AG80" i="12" s="1"/>
  <c r="AH80" i="12" s="1"/>
  <c r="U42" i="1" s="1"/>
  <c r="T38" i="1"/>
  <c r="T37" i="1"/>
  <c r="AG78" i="12"/>
  <c r="AH78" i="12" s="1"/>
  <c r="U40" i="1" s="1"/>
  <c r="AG76" i="12"/>
  <c r="AH76" i="12" s="1"/>
  <c r="U38" i="1" s="1"/>
  <c r="AG74" i="12"/>
  <c r="AH74" i="12" s="1"/>
  <c r="U36" i="1" s="1"/>
  <c r="U25" i="1"/>
  <c r="AJ58" i="12"/>
  <c r="AK58" i="12" s="1"/>
  <c r="AL58" i="12" s="1"/>
  <c r="V25" i="1" s="1"/>
  <c r="AN58" i="12"/>
  <c r="AE56" i="12"/>
  <c r="AE57" i="12"/>
  <c r="U21" i="1"/>
  <c r="AN54" i="12"/>
  <c r="AJ54" i="12"/>
  <c r="AK54" i="12" s="1"/>
  <c r="AL54" i="12" s="1"/>
  <c r="V21" i="1" s="1"/>
  <c r="AE52" i="12"/>
  <c r="AE53" i="12"/>
  <c r="AE32" i="12"/>
  <c r="AG32" i="12" s="1"/>
  <c r="AH32" i="12" s="1"/>
  <c r="U13" i="1" s="1"/>
  <c r="U76" i="1"/>
  <c r="AN138" i="12"/>
  <c r="AJ138" i="12"/>
  <c r="AK138" i="12" s="1"/>
  <c r="AL138" i="12" s="1"/>
  <c r="V76" i="1" s="1"/>
  <c r="U74" i="1"/>
  <c r="AN136" i="12"/>
  <c r="AJ136" i="12"/>
  <c r="AK136" i="12" s="1"/>
  <c r="AL136" i="12" s="1"/>
  <c r="V74" i="1" s="1"/>
  <c r="U72" i="1"/>
  <c r="AN134" i="12"/>
  <c r="AJ134" i="12"/>
  <c r="AK134" i="12" s="1"/>
  <c r="AL134" i="12" s="1"/>
  <c r="V72" i="1" s="1"/>
  <c r="U70" i="1"/>
  <c r="AN132" i="12"/>
  <c r="AJ132" i="12"/>
  <c r="AK132" i="12" s="1"/>
  <c r="AL132" i="12" s="1"/>
  <c r="V70" i="1" s="1"/>
  <c r="AE112" i="12"/>
  <c r="AG112" i="12" s="1"/>
  <c r="AH112" i="12" s="1"/>
  <c r="U60" i="1" s="1"/>
  <c r="AN38" i="12"/>
  <c r="AJ38" i="12"/>
  <c r="AK38" i="12" s="1"/>
  <c r="AN34" i="12"/>
  <c r="AE37" i="12"/>
  <c r="AE36" i="12"/>
  <c r="AE171" i="12"/>
  <c r="AG170" i="12" s="1"/>
  <c r="AH170" i="12" s="1"/>
  <c r="AB87" i="8"/>
  <c r="AC87" i="8" s="1"/>
  <c r="AB88" i="8"/>
  <c r="AC88" i="8" s="1"/>
  <c r="AB89" i="8"/>
  <c r="AC89" i="8" s="1"/>
  <c r="AB90" i="8"/>
  <c r="AC90" i="8" s="1"/>
  <c r="E86" i="8"/>
  <c r="E87" i="8"/>
  <c r="E88" i="8"/>
  <c r="E89" i="8"/>
  <c r="E90" i="8"/>
  <c r="AB82" i="8"/>
  <c r="AC82" i="8" s="1"/>
  <c r="AB83" i="8"/>
  <c r="AC83" i="8" s="1"/>
  <c r="AB84" i="8"/>
  <c r="AC84" i="8" s="1"/>
  <c r="AE84" i="8" s="1"/>
  <c r="E81" i="8"/>
  <c r="E82" i="8"/>
  <c r="E83" i="8"/>
  <c r="E84" i="8"/>
  <c r="E85" i="8"/>
  <c r="AJ154" i="12" l="1"/>
  <c r="AK154" i="12" s="1"/>
  <c r="AL154" i="12" s="1"/>
  <c r="V84" i="1" s="1"/>
  <c r="AN154" i="12"/>
  <c r="AN152" i="12"/>
  <c r="AJ152" i="12"/>
  <c r="AK152" i="12" s="1"/>
  <c r="AL152" i="12" s="1"/>
  <c r="V82" i="1" s="1"/>
  <c r="AJ96" i="12"/>
  <c r="AK96" i="12" s="1"/>
  <c r="AL96" i="12" s="1"/>
  <c r="V58" i="1" s="1"/>
  <c r="AN96" i="12"/>
  <c r="AN90" i="12"/>
  <c r="AJ90" i="12"/>
  <c r="AK90" i="12" s="1"/>
  <c r="AL90" i="12" s="1"/>
  <c r="V52" i="1" s="1"/>
  <c r="AN66" i="12"/>
  <c r="U34" i="1"/>
  <c r="AN16" i="12"/>
  <c r="AJ16" i="12"/>
  <c r="AK16" i="12" s="1"/>
  <c r="AL16" i="12" s="1"/>
  <c r="U27" i="1"/>
  <c r="AN60" i="12"/>
  <c r="AJ60" i="12"/>
  <c r="AK60" i="12" s="1"/>
  <c r="AL60" i="12" s="1"/>
  <c r="V27" i="1" s="1"/>
  <c r="AJ48" i="12"/>
  <c r="AK48" i="12" s="1"/>
  <c r="AL48" i="12" s="1"/>
  <c r="AN50" i="12"/>
  <c r="AJ64" i="12"/>
  <c r="AK64" i="12" s="1"/>
  <c r="AL64" i="12" s="1"/>
  <c r="V31" i="1" s="1"/>
  <c r="AJ50" i="12"/>
  <c r="AK50" i="12" s="1"/>
  <c r="AL50" i="12" s="1"/>
  <c r="U31" i="1"/>
  <c r="AN46" i="12"/>
  <c r="AJ46" i="12"/>
  <c r="AK46" i="12" s="1"/>
  <c r="AL46" i="12" s="1"/>
  <c r="AN70" i="12"/>
  <c r="AJ70" i="12"/>
  <c r="AK70" i="12" s="1"/>
  <c r="AL70" i="12" s="1"/>
  <c r="AJ72" i="12"/>
  <c r="AK72" i="12" s="1"/>
  <c r="AL72" i="12" s="1"/>
  <c r="AN72" i="12"/>
  <c r="AN18" i="12"/>
  <c r="AJ18" i="12"/>
  <c r="AK18" i="12" s="1"/>
  <c r="AL18" i="12" s="1"/>
  <c r="U11" i="1"/>
  <c r="AJ22" i="12"/>
  <c r="AK22" i="12" s="1"/>
  <c r="AL22" i="12" s="1"/>
  <c r="V11" i="1" s="1"/>
  <c r="AN22" i="12"/>
  <c r="AJ68" i="12"/>
  <c r="AK68" i="12" s="1"/>
  <c r="AL68" i="12" s="1"/>
  <c r="AN68" i="12"/>
  <c r="AJ26" i="12"/>
  <c r="AK26" i="12" s="1"/>
  <c r="AL26" i="12" s="1"/>
  <c r="AN26" i="12"/>
  <c r="AD89" i="8"/>
  <c r="AO168" i="12" s="1"/>
  <c r="AP168" i="12" s="1"/>
  <c r="AE89" i="8"/>
  <c r="AD83" i="8"/>
  <c r="AO156" i="12" s="1"/>
  <c r="AP156" i="12" s="1"/>
  <c r="AE83" i="8"/>
  <c r="AD88" i="8"/>
  <c r="AO166" i="12" s="1"/>
  <c r="AP166" i="12" s="1"/>
  <c r="AE88" i="8"/>
  <c r="AD90" i="8"/>
  <c r="AE90" i="8"/>
  <c r="I84" i="1"/>
  <c r="AD82" i="8"/>
  <c r="AE82" i="8"/>
  <c r="J84" i="1" s="1"/>
  <c r="AD84" i="8"/>
  <c r="AO158" i="12" s="1"/>
  <c r="AP158" i="12" s="1"/>
  <c r="AN162" i="12"/>
  <c r="AJ162" i="12"/>
  <c r="AK162" i="12" s="1"/>
  <c r="AL162" i="12" s="1"/>
  <c r="V86" i="1" s="1"/>
  <c r="AJ144" i="12"/>
  <c r="AK144" i="12" s="1"/>
  <c r="AL144" i="12" s="1"/>
  <c r="V80" i="1" s="1"/>
  <c r="AN144" i="12"/>
  <c r="U80" i="1"/>
  <c r="U78" i="1"/>
  <c r="AJ142" i="12"/>
  <c r="AK142" i="12" s="1"/>
  <c r="AL142" i="12" s="1"/>
  <c r="V78" i="1" s="1"/>
  <c r="U68" i="1"/>
  <c r="AJ128" i="12"/>
  <c r="AK128" i="12" s="1"/>
  <c r="AL128" i="12" s="1"/>
  <c r="V68" i="1" s="1"/>
  <c r="AN44" i="12"/>
  <c r="AJ44" i="12"/>
  <c r="AK44" i="12" s="1"/>
  <c r="AL44" i="12" s="1"/>
  <c r="V17" i="1" s="1"/>
  <c r="AN42" i="12"/>
  <c r="AJ42" i="12"/>
  <c r="AK42" i="12" s="1"/>
  <c r="AL42" i="12" s="1"/>
  <c r="V15" i="1" s="1"/>
  <c r="AJ88" i="12"/>
  <c r="AK88" i="12" s="1"/>
  <c r="AL88" i="12" s="1"/>
  <c r="V50" i="1" s="1"/>
  <c r="AN88" i="12"/>
  <c r="AN82" i="12"/>
  <c r="U44" i="1"/>
  <c r="U46" i="1"/>
  <c r="AN84" i="12"/>
  <c r="AN94" i="12"/>
  <c r="AJ94" i="12"/>
  <c r="AK94" i="12" s="1"/>
  <c r="AL94" i="12" s="1"/>
  <c r="V56" i="1" s="1"/>
  <c r="AN92" i="12"/>
  <c r="AJ92" i="12"/>
  <c r="AK92" i="12" s="1"/>
  <c r="AL92" i="12" s="1"/>
  <c r="V54" i="1" s="1"/>
  <c r="AJ78" i="12"/>
  <c r="AK78" i="12" s="1"/>
  <c r="AL78" i="12" s="1"/>
  <c r="V40" i="1" s="1"/>
  <c r="AN80" i="12"/>
  <c r="AJ80" i="12"/>
  <c r="AK80" i="12" s="1"/>
  <c r="AL80" i="12" s="1"/>
  <c r="V42" i="1" s="1"/>
  <c r="AN78" i="12"/>
  <c r="AN76" i="12"/>
  <c r="AJ76" i="12"/>
  <c r="AK76" i="12" s="1"/>
  <c r="AL76" i="12" s="1"/>
  <c r="V38" i="1" s="1"/>
  <c r="AJ74" i="12"/>
  <c r="AK74" i="12" s="1"/>
  <c r="AL74" i="12" s="1"/>
  <c r="V36" i="1" s="1"/>
  <c r="AN74" i="12"/>
  <c r="AG56" i="12"/>
  <c r="AH56" i="12" s="1"/>
  <c r="U23" i="1" s="1"/>
  <c r="AG52" i="12"/>
  <c r="AH52" i="12" s="1"/>
  <c r="U19" i="1" s="1"/>
  <c r="AJ32" i="12"/>
  <c r="AK32" i="12" s="1"/>
  <c r="AL32" i="12" s="1"/>
  <c r="V13" i="1" s="1"/>
  <c r="AN32" i="12"/>
  <c r="AJ112" i="12"/>
  <c r="AK112" i="12" s="1"/>
  <c r="AL112" i="12" s="1"/>
  <c r="V60" i="1" s="1"/>
  <c r="AN112" i="12"/>
  <c r="AD87" i="8"/>
  <c r="AO164" i="12" s="1"/>
  <c r="AP164" i="12" s="1"/>
  <c r="AE87" i="8"/>
  <c r="AL38" i="12"/>
  <c r="AG36" i="12"/>
  <c r="AH36" i="12" s="1"/>
  <c r="AN36" i="12" s="1"/>
  <c r="AN170" i="12"/>
  <c r="AO170" i="12" s="1"/>
  <c r="AP170" i="12" s="1"/>
  <c r="AJ170" i="12"/>
  <c r="AK170" i="12" s="1"/>
  <c r="AL170" i="12" s="1"/>
  <c r="AB77" i="8"/>
  <c r="AC77" i="8" s="1"/>
  <c r="AB78" i="8"/>
  <c r="AC78" i="8" s="1"/>
  <c r="AE78" i="8" s="1"/>
  <c r="AB79" i="8"/>
  <c r="AC79" i="8" s="1"/>
  <c r="E76" i="8"/>
  <c r="E77" i="8"/>
  <c r="E78" i="8"/>
  <c r="E79" i="8"/>
  <c r="E80" i="8"/>
  <c r="AB73" i="8"/>
  <c r="AC73" i="8" s="1"/>
  <c r="E71" i="8"/>
  <c r="E72" i="8"/>
  <c r="E73" i="8"/>
  <c r="E74" i="8"/>
  <c r="E75" i="8"/>
  <c r="AB69" i="8"/>
  <c r="AC69" i="8" s="1"/>
  <c r="E66" i="8"/>
  <c r="E67" i="8"/>
  <c r="E68" i="8"/>
  <c r="E69" i="8"/>
  <c r="E70" i="8"/>
  <c r="AC62" i="8"/>
  <c r="AE62" i="8" s="1"/>
  <c r="AB62" i="8"/>
  <c r="AB63" i="8"/>
  <c r="AC63" i="8" s="1"/>
  <c r="AB64" i="8"/>
  <c r="AC64" i="8" s="1"/>
  <c r="AB65" i="8"/>
  <c r="AC65" i="8" s="1"/>
  <c r="E61" i="8"/>
  <c r="E62" i="8"/>
  <c r="E63" i="8"/>
  <c r="E64" i="8"/>
  <c r="E65" i="8"/>
  <c r="AB56" i="8"/>
  <c r="AC56" i="8" s="1"/>
  <c r="AB57" i="8"/>
  <c r="AC57" i="8" s="1"/>
  <c r="AB58" i="8"/>
  <c r="AC58" i="8" s="1"/>
  <c r="AB59" i="8"/>
  <c r="AC59" i="8" s="1"/>
  <c r="AB60" i="8"/>
  <c r="AC60" i="8" s="1"/>
  <c r="E56" i="8"/>
  <c r="E57" i="8"/>
  <c r="E58" i="8"/>
  <c r="E59" i="8"/>
  <c r="E60" i="8"/>
  <c r="AB52" i="8"/>
  <c r="AC52" i="8" s="1"/>
  <c r="AB53" i="8"/>
  <c r="AC53" i="8" s="1"/>
  <c r="AB54" i="8"/>
  <c r="AC54" i="8" s="1"/>
  <c r="E51" i="8"/>
  <c r="E52" i="8"/>
  <c r="E53" i="8"/>
  <c r="E54" i="8"/>
  <c r="E55" i="8"/>
  <c r="AB48" i="8"/>
  <c r="AC48" i="8" s="1"/>
  <c r="AB49" i="8"/>
  <c r="AC49" i="8" s="1"/>
  <c r="E42" i="8"/>
  <c r="E43" i="8"/>
  <c r="E44" i="8"/>
  <c r="E45" i="8"/>
  <c r="E46" i="8"/>
  <c r="E47" i="8"/>
  <c r="E48" i="8"/>
  <c r="E49" i="8"/>
  <c r="E50" i="8"/>
  <c r="AB38" i="8"/>
  <c r="AC38" i="8" s="1"/>
  <c r="AB39" i="8"/>
  <c r="AC39" i="8" s="1"/>
  <c r="AB40" i="8"/>
  <c r="AC40" i="8" s="1"/>
  <c r="AB41" i="8"/>
  <c r="AC41" i="8" s="1"/>
  <c r="E37" i="8"/>
  <c r="E38" i="8"/>
  <c r="E39" i="8"/>
  <c r="E40" i="8"/>
  <c r="E41" i="8"/>
  <c r="AB32" i="8"/>
  <c r="AC32" i="8" s="1"/>
  <c r="AB33" i="8"/>
  <c r="AC33" i="8" s="1"/>
  <c r="E31" i="8"/>
  <c r="E32" i="8"/>
  <c r="E33" i="8"/>
  <c r="E34" i="8"/>
  <c r="E35" i="8"/>
  <c r="AB28" i="8"/>
  <c r="AC28" i="8" s="1"/>
  <c r="AB29" i="8"/>
  <c r="AC29" i="8" s="1"/>
  <c r="AB30" i="8"/>
  <c r="AC30" i="8" s="1"/>
  <c r="E26" i="8"/>
  <c r="E27" i="8"/>
  <c r="E28" i="8"/>
  <c r="E29" i="8"/>
  <c r="E30" i="8"/>
  <c r="AB22" i="8"/>
  <c r="AC22" i="8"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O154" i="12" l="1"/>
  <c r="AP154" i="12" s="1"/>
  <c r="AE58" i="8"/>
  <c r="AD58" i="8"/>
  <c r="AO106" i="12" s="1"/>
  <c r="AP106" i="12" s="1"/>
  <c r="AD79" i="8"/>
  <c r="AO148" i="12" s="1"/>
  <c r="AP148" i="12" s="1"/>
  <c r="AE79" i="8"/>
  <c r="AE15" i="8"/>
  <c r="AD15" i="8"/>
  <c r="AO20" i="12" s="1"/>
  <c r="AP20" i="12" s="1"/>
  <c r="AD64" i="8"/>
  <c r="AO118" i="12" s="1"/>
  <c r="AP118" i="12" s="1"/>
  <c r="AE64" i="8"/>
  <c r="AE25" i="8"/>
  <c r="AD25" i="8"/>
  <c r="AO40" i="12" s="1"/>
  <c r="AP40" i="12" s="1"/>
  <c r="AE39" i="8"/>
  <c r="AD39" i="8"/>
  <c r="AO68" i="12" s="1"/>
  <c r="AP68" i="12" s="1"/>
  <c r="AQ166" i="12"/>
  <c r="AE41" i="8"/>
  <c r="AD41" i="8"/>
  <c r="AO72" i="12" s="1"/>
  <c r="AP72" i="12" s="1"/>
  <c r="AE18" i="8"/>
  <c r="AD18" i="8"/>
  <c r="AO26" i="12" s="1"/>
  <c r="AP26" i="12" s="1"/>
  <c r="AE29" i="8"/>
  <c r="AD29" i="8"/>
  <c r="AO48" i="12" s="1"/>
  <c r="AP48" i="12" s="1"/>
  <c r="AE38" i="8"/>
  <c r="J34" i="1" s="1"/>
  <c r="I34" i="1"/>
  <c r="AD38" i="8"/>
  <c r="AO66" i="12" s="1"/>
  <c r="AP66" i="12" s="1"/>
  <c r="AD65" i="8"/>
  <c r="AO120" i="12" s="1"/>
  <c r="AP120" i="12" s="1"/>
  <c r="AE12" i="8"/>
  <c r="AD12" i="8"/>
  <c r="AO14" i="12" s="1"/>
  <c r="AP14" i="12" s="1"/>
  <c r="AE54" i="8"/>
  <c r="AD54" i="8"/>
  <c r="AO98" i="12" s="1"/>
  <c r="AP98" i="12" s="1"/>
  <c r="AE60" i="8"/>
  <c r="AD60" i="8"/>
  <c r="AO110" i="12" s="1"/>
  <c r="AP110" i="12" s="1"/>
  <c r="W84" i="1"/>
  <c r="AQ154" i="12"/>
  <c r="X84" i="1" s="1"/>
  <c r="AE53" i="8"/>
  <c r="J58" i="1" s="1"/>
  <c r="I58" i="1"/>
  <c r="AD53" i="8"/>
  <c r="AO96" i="12" s="1"/>
  <c r="AP96" i="12" s="1"/>
  <c r="AE59" i="8"/>
  <c r="AD59" i="8"/>
  <c r="AO108" i="12" s="1"/>
  <c r="AP108" i="12" s="1"/>
  <c r="AD63" i="8"/>
  <c r="AO116" i="12" s="1"/>
  <c r="AP116" i="12" s="1"/>
  <c r="AQ156" i="12"/>
  <c r="AD62" i="8"/>
  <c r="AO114" i="12" s="1"/>
  <c r="AP114" i="12" s="1"/>
  <c r="AE57" i="8"/>
  <c r="AD57" i="8"/>
  <c r="AO104" i="12" s="1"/>
  <c r="AP104" i="12" s="1"/>
  <c r="AE65" i="8"/>
  <c r="AD78" i="8"/>
  <c r="AO146" i="12" s="1"/>
  <c r="AP146" i="12" s="1"/>
  <c r="AQ158" i="12"/>
  <c r="AQ168" i="12"/>
  <c r="AE19" i="8"/>
  <c r="AD19" i="8"/>
  <c r="AO28" i="12" s="1"/>
  <c r="AP28" i="12" s="1"/>
  <c r="AE56" i="8"/>
  <c r="AD56" i="8"/>
  <c r="AO102" i="12" s="1"/>
  <c r="AP102" i="12" s="1"/>
  <c r="AE24" i="8"/>
  <c r="AD24" i="8"/>
  <c r="AO38" i="12" s="1"/>
  <c r="AP38" i="12" s="1"/>
  <c r="AE30" i="8"/>
  <c r="AD30" i="8"/>
  <c r="AO50" i="12" s="1"/>
  <c r="AP50" i="12" s="1"/>
  <c r="AE40" i="8"/>
  <c r="AD40" i="8"/>
  <c r="AO70" i="12" s="1"/>
  <c r="AP70" i="12" s="1"/>
  <c r="AE63" i="8"/>
  <c r="I80" i="1"/>
  <c r="AD77" i="8"/>
  <c r="AO144" i="12" s="1"/>
  <c r="AP144" i="12" s="1"/>
  <c r="AE77" i="8"/>
  <c r="J80" i="1" s="1"/>
  <c r="I68" i="1"/>
  <c r="AD69" i="8"/>
  <c r="AO128" i="12" s="1"/>
  <c r="AP128" i="12" s="1"/>
  <c r="AE69" i="8"/>
  <c r="J68" i="1" s="1"/>
  <c r="AE28" i="8"/>
  <c r="AD28" i="8"/>
  <c r="AO46" i="12" s="1"/>
  <c r="AP46" i="12" s="1"/>
  <c r="AE49" i="8"/>
  <c r="J50" i="1" s="1"/>
  <c r="I50" i="1"/>
  <c r="AD49" i="8"/>
  <c r="AO88" i="12" s="1"/>
  <c r="AP88" i="12" s="1"/>
  <c r="AE48" i="8"/>
  <c r="J48" i="1" s="1"/>
  <c r="I48" i="1"/>
  <c r="AD48" i="8"/>
  <c r="AO86" i="12" s="1"/>
  <c r="AP86" i="12" s="1"/>
  <c r="AE52" i="8"/>
  <c r="J56" i="1" s="1"/>
  <c r="I56" i="1"/>
  <c r="AD52" i="8"/>
  <c r="AO94" i="12" s="1"/>
  <c r="AP94" i="12" s="1"/>
  <c r="AN56" i="12"/>
  <c r="AJ56" i="12"/>
  <c r="AK56" i="12" s="1"/>
  <c r="AL56" i="12" s="1"/>
  <c r="V23" i="1" s="1"/>
  <c r="AJ52" i="12"/>
  <c r="AK52" i="12" s="1"/>
  <c r="AL52" i="12" s="1"/>
  <c r="V19" i="1" s="1"/>
  <c r="AN52" i="12"/>
  <c r="AE33" i="8"/>
  <c r="J23" i="1" s="1"/>
  <c r="I23" i="1"/>
  <c r="AD33" i="8"/>
  <c r="AE32" i="8"/>
  <c r="J21" i="1" s="1"/>
  <c r="I21" i="1"/>
  <c r="AD32" i="8"/>
  <c r="AO54" i="12" s="1"/>
  <c r="AP54" i="12" s="1"/>
  <c r="I74" i="1"/>
  <c r="AD73" i="8"/>
  <c r="AO136" i="12" s="1"/>
  <c r="AP136" i="12" s="1"/>
  <c r="AE73" i="8"/>
  <c r="J74" i="1" s="1"/>
  <c r="AE17" i="8"/>
  <c r="AD17" i="8"/>
  <c r="AO24" i="12" s="1"/>
  <c r="AP24" i="12" s="1"/>
  <c r="AE14" i="8"/>
  <c r="AD14" i="8"/>
  <c r="AO18" i="12" s="1"/>
  <c r="AP18" i="12" s="1"/>
  <c r="AQ164" i="12"/>
  <c r="AD13" i="8"/>
  <c r="AO16" i="12" s="1"/>
  <c r="AP16" i="12" s="1"/>
  <c r="AE13" i="8"/>
  <c r="AQ38" i="12"/>
  <c r="AJ36" i="12"/>
  <c r="AK36" i="12" s="1"/>
  <c r="AL36" i="12" s="1"/>
  <c r="AQ170" i="12"/>
  <c r="AE22" i="8"/>
  <c r="AD22" i="8"/>
  <c r="AO34" i="12" s="1"/>
  <c r="AP34" i="12" s="1"/>
  <c r="AE20" i="8"/>
  <c r="AD20" i="8"/>
  <c r="AO30" i="12" s="1"/>
  <c r="AP30" i="12" s="1"/>
  <c r="AE23" i="8"/>
  <c r="AD23" i="8"/>
  <c r="AO36" i="12" s="1"/>
  <c r="AP36" i="12" s="1"/>
  <c r="E102" i="7"/>
  <c r="B102" i="7"/>
  <c r="AQ50" i="12" l="1"/>
  <c r="AQ146" i="12"/>
  <c r="AQ72" i="12"/>
  <c r="AQ40" i="12"/>
  <c r="AQ28" i="12"/>
  <c r="AQ116" i="12"/>
  <c r="AQ14" i="12"/>
  <c r="AQ48" i="12"/>
  <c r="AQ148" i="12"/>
  <c r="AQ104" i="12"/>
  <c r="AQ108" i="12"/>
  <c r="AQ110" i="12"/>
  <c r="AQ118" i="12"/>
  <c r="AQ70" i="12"/>
  <c r="AQ120" i="12"/>
  <c r="AQ26" i="12"/>
  <c r="AQ68" i="12"/>
  <c r="AQ106" i="12"/>
  <c r="AQ102" i="12"/>
  <c r="AQ114" i="12"/>
  <c r="AQ20" i="12"/>
  <c r="W58" i="1"/>
  <c r="AQ96" i="12"/>
  <c r="X58" i="1" s="1"/>
  <c r="AQ98" i="12"/>
  <c r="W34" i="1"/>
  <c r="AQ66" i="12"/>
  <c r="X34" i="1" s="1"/>
  <c r="W80" i="1"/>
  <c r="AQ144" i="12"/>
  <c r="X80" i="1" s="1"/>
  <c r="W68" i="1"/>
  <c r="AQ128" i="12"/>
  <c r="X68" i="1" s="1"/>
  <c r="AQ46" i="12"/>
  <c r="W50" i="1"/>
  <c r="AQ88" i="12"/>
  <c r="X50" i="1" s="1"/>
  <c r="W48" i="1"/>
  <c r="AQ86" i="12"/>
  <c r="X48" i="1" s="1"/>
  <c r="W56" i="1"/>
  <c r="AQ94" i="12"/>
  <c r="X56" i="1" s="1"/>
  <c r="AO56" i="12"/>
  <c r="AP56" i="12" s="1"/>
  <c r="AQ56" i="12" s="1"/>
  <c r="X23" i="1" s="1"/>
  <c r="W21" i="1"/>
  <c r="AQ54" i="12"/>
  <c r="X21" i="1" s="1"/>
  <c r="W74" i="1"/>
  <c r="AQ136" i="12"/>
  <c r="X74" i="1" s="1"/>
  <c r="AQ30" i="12"/>
  <c r="AQ24" i="12"/>
  <c r="AQ18" i="12"/>
  <c r="AQ16" i="12"/>
  <c r="B102" i="12"/>
  <c r="B56" i="8"/>
  <c r="C102" i="12"/>
  <c r="D56" i="8"/>
  <c r="AQ34" i="12"/>
  <c r="AQ36" i="12"/>
  <c r="E162" i="7"/>
  <c r="E152" i="7"/>
  <c r="E142" i="7"/>
  <c r="E132" i="7"/>
  <c r="B162" i="7"/>
  <c r="B152" i="7"/>
  <c r="B142" i="7"/>
  <c r="B132" i="7"/>
  <c r="B122" i="7"/>
  <c r="B112" i="7"/>
  <c r="B92" i="7"/>
  <c r="B74" i="7"/>
  <c r="B64" i="7"/>
  <c r="B52" i="7"/>
  <c r="B42" i="7"/>
  <c r="B32" i="7"/>
  <c r="B22" i="7"/>
  <c r="B12" i="7"/>
  <c r="E122" i="7"/>
  <c r="E112" i="7"/>
  <c r="W23" i="1" l="1"/>
  <c r="E92" i="7"/>
  <c r="E74" i="7"/>
  <c r="E64" i="7"/>
  <c r="E52" i="7"/>
  <c r="E42" i="7"/>
  <c r="E32" i="7"/>
  <c r="E22" i="7"/>
  <c r="AB47" i="8" l="1"/>
  <c r="AC47" i="8" s="1"/>
  <c r="I46" i="1" l="1"/>
  <c r="AD47" i="8"/>
  <c r="AO84" i="12" s="1"/>
  <c r="AP84" i="12" s="1"/>
  <c r="AE47" i="8"/>
  <c r="J46" i="1" s="1"/>
  <c r="W46" i="1" l="1"/>
  <c r="AQ84" i="12"/>
  <c r="X46" i="1" s="1"/>
  <c r="B86" i="1"/>
  <c r="B82" i="1"/>
  <c r="B78" i="1"/>
  <c r="B70" i="1"/>
  <c r="B62" i="1"/>
  <c r="B60" i="1"/>
  <c r="B54" i="1"/>
  <c r="B36" i="1"/>
  <c r="B31" i="1"/>
  <c r="B19" i="1"/>
  <c r="B15" i="1"/>
  <c r="B13" i="1"/>
  <c r="B9" i="1"/>
  <c r="B11"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7" i="8"/>
  <c r="AC37" i="8" s="1"/>
  <c r="AB42" i="8"/>
  <c r="AC42" i="8" s="1"/>
  <c r="AB43" i="8"/>
  <c r="AC43" i="8" s="1"/>
  <c r="AB44" i="8"/>
  <c r="AC44" i="8" s="1"/>
  <c r="AB45" i="8"/>
  <c r="AC45" i="8" s="1"/>
  <c r="AB46" i="8"/>
  <c r="AC46" i="8" s="1"/>
  <c r="AB50" i="8"/>
  <c r="AC50" i="8" s="1"/>
  <c r="AB51" i="8"/>
  <c r="AC51" i="8" s="1"/>
  <c r="AB55" i="8"/>
  <c r="AC55" i="8" s="1"/>
  <c r="AB61" i="8"/>
  <c r="AC61" i="8" s="1"/>
  <c r="AB66" i="8"/>
  <c r="AC66" i="8" s="1"/>
  <c r="AB67" i="8"/>
  <c r="AC67" i="8" s="1"/>
  <c r="AB68" i="8"/>
  <c r="AC68" i="8" s="1"/>
  <c r="AB70" i="8"/>
  <c r="AC70" i="8" s="1"/>
  <c r="AB71" i="8"/>
  <c r="AC71" i="8" s="1"/>
  <c r="AB72" i="8"/>
  <c r="AC72" i="8" s="1"/>
  <c r="AB74" i="8"/>
  <c r="AC74" i="8" s="1"/>
  <c r="AB75" i="8"/>
  <c r="AC75" i="8" s="1"/>
  <c r="AB76" i="8"/>
  <c r="AC76" i="8" s="1"/>
  <c r="AB80" i="8"/>
  <c r="AC80" i="8" s="1"/>
  <c r="AD80" i="8" s="1"/>
  <c r="AO150" i="12" s="1"/>
  <c r="AP150" i="12" s="1"/>
  <c r="AC81" i="8"/>
  <c r="AB85" i="8"/>
  <c r="AC85" i="8" s="1"/>
  <c r="AB86" i="8"/>
  <c r="AC86" i="8" s="1"/>
  <c r="AB11" i="8"/>
  <c r="AC11" i="8" s="1"/>
  <c r="AQ150" i="12" l="1"/>
  <c r="AD75" i="8"/>
  <c r="AO140" i="12" s="1"/>
  <c r="AP140" i="12" s="1"/>
  <c r="AD55" i="8"/>
  <c r="AO100" i="12" s="1"/>
  <c r="AP100" i="12" s="1"/>
  <c r="I9" i="1"/>
  <c r="AD11" i="8"/>
  <c r="I52" i="1"/>
  <c r="AD50" i="8"/>
  <c r="AO90" i="12" s="1"/>
  <c r="AP90" i="12" s="1"/>
  <c r="AD85" i="8"/>
  <c r="AO160" i="12" s="1"/>
  <c r="AP160" i="12" s="1"/>
  <c r="AD70" i="8"/>
  <c r="AO130" i="12" s="1"/>
  <c r="AP130" i="12" s="1"/>
  <c r="I11" i="1"/>
  <c r="AD16" i="8"/>
  <c r="AO22" i="12" s="1"/>
  <c r="AP22" i="12" s="1"/>
  <c r="I86" i="1"/>
  <c r="AD86" i="8"/>
  <c r="AO162" i="12" s="1"/>
  <c r="AP162" i="12" s="1"/>
  <c r="I78" i="1"/>
  <c r="AD76" i="8"/>
  <c r="AO142" i="12" s="1"/>
  <c r="AP142" i="12" s="1"/>
  <c r="I66" i="1"/>
  <c r="AD68" i="8"/>
  <c r="AO126" i="12" s="1"/>
  <c r="AP126" i="12" s="1"/>
  <c r="I64" i="1"/>
  <c r="AD67" i="8"/>
  <c r="AO124" i="12" s="1"/>
  <c r="AP124" i="12" s="1"/>
  <c r="I62" i="1"/>
  <c r="AD66" i="8"/>
  <c r="AO122" i="12" s="1"/>
  <c r="AP122" i="12" s="1"/>
  <c r="I17" i="1"/>
  <c r="AD27" i="8"/>
  <c r="AO44" i="12" s="1"/>
  <c r="AP44" i="12" s="1"/>
  <c r="I15" i="1"/>
  <c r="AD26" i="8"/>
  <c r="AO42" i="12" s="1"/>
  <c r="AP42" i="12" s="1"/>
  <c r="I44" i="1"/>
  <c r="AD46" i="8"/>
  <c r="AO82" i="12" s="1"/>
  <c r="AP82" i="12" s="1"/>
  <c r="I54" i="1"/>
  <c r="AD51" i="8"/>
  <c r="AO92" i="12" s="1"/>
  <c r="AP92" i="12" s="1"/>
  <c r="I42" i="1"/>
  <c r="AD45" i="8"/>
  <c r="AO80" i="12" s="1"/>
  <c r="AP80" i="12" s="1"/>
  <c r="I40" i="1"/>
  <c r="AD44" i="8"/>
  <c r="AO78" i="12" s="1"/>
  <c r="AP78" i="12" s="1"/>
  <c r="I38" i="1"/>
  <c r="AD43" i="8"/>
  <c r="AO76" i="12" s="1"/>
  <c r="AP76" i="12" s="1"/>
  <c r="I36" i="1"/>
  <c r="AD42" i="8"/>
  <c r="AO74" i="12" s="1"/>
  <c r="AP74" i="12" s="1"/>
  <c r="I31" i="1"/>
  <c r="AD37" i="8"/>
  <c r="I27" i="1"/>
  <c r="AD35" i="8"/>
  <c r="AO60" i="12" s="1"/>
  <c r="AP60" i="12" s="1"/>
  <c r="I25" i="1"/>
  <c r="AD34" i="8"/>
  <c r="AO58" i="12" s="1"/>
  <c r="AP58" i="12" s="1"/>
  <c r="I19" i="1"/>
  <c r="AD31" i="8"/>
  <c r="AO52" i="12" s="1"/>
  <c r="AP52" i="12" s="1"/>
  <c r="AD21" i="8"/>
  <c r="AO32" i="12" s="1"/>
  <c r="AP32" i="12" s="1"/>
  <c r="AQ32" i="12" s="1"/>
  <c r="X13" i="1" s="1"/>
  <c r="I13" i="1"/>
  <c r="I76" i="1"/>
  <c r="AD74" i="8"/>
  <c r="AO138" i="12" s="1"/>
  <c r="AP138" i="12" s="1"/>
  <c r="I72" i="1"/>
  <c r="AD72" i="8"/>
  <c r="AO134" i="12" s="1"/>
  <c r="AP134" i="12" s="1"/>
  <c r="I70" i="1"/>
  <c r="AD71" i="8"/>
  <c r="AO132" i="12" s="1"/>
  <c r="AP132" i="12" s="1"/>
  <c r="I60" i="1"/>
  <c r="AD61" i="8"/>
  <c r="AO112" i="12" s="1"/>
  <c r="AP112" i="12" s="1"/>
  <c r="I82" i="1"/>
  <c r="AD81" i="8"/>
  <c r="AO152" i="12" s="1"/>
  <c r="AP152" i="12" s="1"/>
  <c r="AE37" i="8"/>
  <c r="J31" i="1" s="1"/>
  <c r="AE72" i="8"/>
  <c r="J72" i="1" s="1"/>
  <c r="AE51" i="8"/>
  <c r="J54" i="1" s="1"/>
  <c r="AE35" i="8"/>
  <c r="J27" i="1" s="1"/>
  <c r="AE86" i="8"/>
  <c r="J86" i="1" s="1"/>
  <c r="AE71" i="8"/>
  <c r="J70" i="1" s="1"/>
  <c r="AE50" i="8"/>
  <c r="J52" i="1" s="1"/>
  <c r="AE34" i="8"/>
  <c r="J25" i="1" s="1"/>
  <c r="AE55" i="8"/>
  <c r="AE70" i="8"/>
  <c r="AE46" i="8"/>
  <c r="J44" i="1" s="1"/>
  <c r="AE31" i="8"/>
  <c r="J19" i="1" s="1"/>
  <c r="AE81" i="8"/>
  <c r="J82" i="1" s="1"/>
  <c r="AE68" i="8"/>
  <c r="J66" i="1" s="1"/>
  <c r="AE45" i="8"/>
  <c r="J42" i="1" s="1"/>
  <c r="AE27" i="8"/>
  <c r="J17" i="1" s="1"/>
  <c r="AE80" i="8"/>
  <c r="AE67" i="8"/>
  <c r="J64" i="1" s="1"/>
  <c r="AE44" i="8"/>
  <c r="J40" i="1" s="1"/>
  <c r="AE26" i="8"/>
  <c r="J15" i="1" s="1"/>
  <c r="AE74" i="8"/>
  <c r="J76" i="1" s="1"/>
  <c r="AE76" i="8"/>
  <c r="J78" i="1" s="1"/>
  <c r="AE66" i="8"/>
  <c r="J62" i="1" s="1"/>
  <c r="AE43" i="8"/>
  <c r="J38" i="1" s="1"/>
  <c r="AE85" i="8"/>
  <c r="AE75" i="8"/>
  <c r="AE61" i="8"/>
  <c r="J60" i="1" s="1"/>
  <c r="AE42" i="8"/>
  <c r="J36" i="1" s="1"/>
  <c r="AE21" i="8"/>
  <c r="J13" i="1" s="1"/>
  <c r="AE16" i="8"/>
  <c r="J11" i="1" s="1"/>
  <c r="AE11" i="8"/>
  <c r="J9" i="1" s="1"/>
  <c r="AO64" i="12" l="1"/>
  <c r="AP64" i="12" s="1"/>
  <c r="AO62" i="12"/>
  <c r="AP62" i="12" s="1"/>
  <c r="W11" i="1"/>
  <c r="AQ22" i="12"/>
  <c r="X11" i="1" s="1"/>
  <c r="AQ130" i="12"/>
  <c r="AQ100" i="12"/>
  <c r="AQ160" i="12"/>
  <c r="AQ140" i="12"/>
  <c r="W52" i="1"/>
  <c r="AQ90" i="12"/>
  <c r="X52" i="1" s="1"/>
  <c r="W86" i="1"/>
  <c r="AQ162" i="12"/>
  <c r="X86" i="1" s="1"/>
  <c r="W78" i="1"/>
  <c r="AQ142" i="12"/>
  <c r="X78" i="1" s="1"/>
  <c r="W66" i="1"/>
  <c r="AQ126" i="12"/>
  <c r="X66" i="1" s="1"/>
  <c r="W64" i="1"/>
  <c r="AQ124" i="12"/>
  <c r="X64" i="1" s="1"/>
  <c r="W62" i="1"/>
  <c r="AQ122" i="12"/>
  <c r="X62" i="1" s="1"/>
  <c r="W17" i="1"/>
  <c r="AQ44" i="12"/>
  <c r="X17" i="1" s="1"/>
  <c r="W15" i="1"/>
  <c r="AQ42" i="12"/>
  <c r="X15" i="1" s="1"/>
  <c r="AQ82" i="12"/>
  <c r="X44" i="1" s="1"/>
  <c r="W44" i="1"/>
  <c r="W54" i="1"/>
  <c r="AQ92" i="12"/>
  <c r="X54" i="1" s="1"/>
  <c r="W42" i="1"/>
  <c r="AQ80" i="12"/>
  <c r="X42" i="1" s="1"/>
  <c r="W40" i="1"/>
  <c r="AQ78" i="12"/>
  <c r="X40" i="1" s="1"/>
  <c r="W38" i="1"/>
  <c r="AQ76" i="12"/>
  <c r="X38" i="1" s="1"/>
  <c r="W36" i="1"/>
  <c r="AQ74" i="12"/>
  <c r="X36" i="1" s="1"/>
  <c r="W31" i="1"/>
  <c r="AQ64" i="12"/>
  <c r="X31" i="1" s="1"/>
  <c r="W27" i="1"/>
  <c r="AQ60" i="12"/>
  <c r="X27" i="1" s="1"/>
  <c r="W25" i="1"/>
  <c r="AQ58" i="12"/>
  <c r="X25" i="1" s="1"/>
  <c r="W19" i="1"/>
  <c r="AQ52" i="12"/>
  <c r="X19" i="1" s="1"/>
  <c r="W13" i="1"/>
  <c r="W76" i="1"/>
  <c r="AQ138" i="12"/>
  <c r="X76" i="1" s="1"/>
  <c r="AQ134" i="12"/>
  <c r="X72" i="1" s="1"/>
  <c r="W72" i="1"/>
  <c r="W70" i="1"/>
  <c r="AQ132" i="12"/>
  <c r="X70" i="1" s="1"/>
  <c r="W60" i="1"/>
  <c r="AQ112" i="12"/>
  <c r="X60" i="1" s="1"/>
  <c r="W82" i="1"/>
  <c r="AQ152" i="12"/>
  <c r="X82" i="1" s="1"/>
  <c r="AA12" i="12"/>
  <c r="AB12" i="12" s="1"/>
  <c r="R9" i="1" s="1"/>
  <c r="C162" i="12"/>
  <c r="B162" i="12"/>
  <c r="C152" i="12"/>
  <c r="B152" i="12"/>
  <c r="C142" i="12"/>
  <c r="B142" i="12"/>
  <c r="C132" i="12"/>
  <c r="B132" i="12"/>
  <c r="C122" i="12"/>
  <c r="B122" i="12"/>
  <c r="C112" i="12"/>
  <c r="B112" i="12"/>
  <c r="C92" i="12"/>
  <c r="B92" i="12"/>
  <c r="C74" i="12"/>
  <c r="B74" i="12"/>
  <c r="C64" i="12"/>
  <c r="B64" i="12"/>
  <c r="C52" i="12"/>
  <c r="B52" i="12"/>
  <c r="C42" i="12"/>
  <c r="B42" i="12"/>
  <c r="C32" i="12"/>
  <c r="B32" i="12"/>
  <c r="C22" i="12"/>
  <c r="B22" i="12"/>
  <c r="C12" i="12"/>
  <c r="B12" i="12"/>
  <c r="D26" i="8"/>
  <c r="B11" i="8"/>
  <c r="D11" i="8"/>
  <c r="D16" i="8"/>
  <c r="B21" i="8"/>
  <c r="D21" i="8"/>
  <c r="B26" i="8"/>
  <c r="B31" i="8"/>
  <c r="D31" i="8"/>
  <c r="B37" i="8"/>
  <c r="D37" i="8"/>
  <c r="B42" i="8"/>
  <c r="D42" i="8"/>
  <c r="B51" i="8"/>
  <c r="D51" i="8"/>
  <c r="B61" i="8"/>
  <c r="D61" i="8"/>
  <c r="B66" i="8"/>
  <c r="D66" i="8"/>
  <c r="B71" i="8"/>
  <c r="D71" i="8"/>
  <c r="B76" i="8"/>
  <c r="D76" i="8"/>
  <c r="B81" i="8"/>
  <c r="D81" i="8"/>
  <c r="B86" i="8"/>
  <c r="D86" i="8"/>
  <c r="W29" i="1" l="1"/>
  <c r="AQ62" i="12"/>
  <c r="X29" i="1" s="1"/>
  <c r="AD12" i="12"/>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<sst xmlns="http://schemas.openxmlformats.org/spreadsheetml/2006/main" count="3668" uniqueCount="1272">
  <si>
    <t>Opción de manejo</t>
  </si>
  <si>
    <t xml:space="preserve">Acciones Preventivas </t>
  </si>
  <si>
    <t>No.</t>
  </si>
  <si>
    <t xml:space="preserve">Proceso </t>
  </si>
  <si>
    <t xml:space="preserve">Causas </t>
  </si>
  <si>
    <t xml:space="preserve">Consecuencias </t>
  </si>
  <si>
    <t>Impacto</t>
  </si>
  <si>
    <t>Cantidad</t>
  </si>
  <si>
    <t>Reducir</t>
  </si>
  <si>
    <t>Riesgo</t>
  </si>
  <si>
    <t>Clasificación</t>
  </si>
  <si>
    <t>Probable</t>
  </si>
  <si>
    <t>Catastrófico</t>
  </si>
  <si>
    <t>Posible</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</si>
  <si>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</si>
  <si>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</si>
  <si>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</si>
  <si>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</si>
  <si>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</si>
  <si>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</si>
  <si>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</si>
  <si>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</si>
  <si>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</si>
  <si>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</si>
  <si>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</si>
  <si>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</si>
  <si>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</si>
  <si>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</si>
  <si>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</si>
  <si>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</si>
  <si>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</si>
  <si>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</si>
  <si>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</si>
  <si>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</si>
  <si>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</si>
  <si>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</si>
  <si>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</si>
  <si>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</si>
  <si>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</si>
  <si>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</si>
  <si>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</si>
  <si>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</si>
  <si>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</si>
  <si>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</si>
  <si>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</si>
  <si>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</si>
  <si>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</si>
  <si>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</si>
  <si>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</si>
  <si>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</si>
  <si>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</si>
  <si>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</si>
  <si>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</si>
  <si>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</si>
  <si>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</si>
  <si>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</si>
  <si>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</si>
  <si>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</si>
  <si>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</si>
  <si>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</si>
  <si>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</si>
  <si>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</si>
  <si>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</si>
  <si>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</si>
  <si>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</si>
  <si>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</si>
  <si>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</si>
  <si>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</si>
  <si>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</si>
  <si>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</si>
  <si>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</si>
  <si>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</si>
  <si>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</si>
  <si>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</si>
  <si>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</si>
  <si>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</si>
  <si>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</si>
  <si>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</si>
  <si>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</si>
  <si>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</si>
  <si>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</si>
  <si>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</si>
  <si>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</si>
  <si>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</si>
  <si>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</si>
  <si>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</si>
  <si>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</si>
  <si>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</si>
  <si>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</si>
  <si>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</si>
  <si>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</si>
  <si>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</si>
  <si>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</si>
  <si>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</si>
  <si>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</si>
  <si>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</si>
  <si>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</si>
  <si>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</si>
  <si>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</si>
  <si>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</si>
  <si>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</si>
  <si>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</si>
  <si>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</si>
  <si>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</si>
  <si>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</si>
  <si>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</si>
  <si>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</si>
  <si>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</si>
  <si>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</si>
  <si>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</si>
  <si>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</si>
  <si>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</si>
  <si>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</si>
  <si>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</si>
  <si>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</si>
  <si>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</si>
  <si>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</si>
  <si>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</si>
  <si>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</si>
  <si>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</si>
  <si>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</si>
  <si>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</si>
  <si>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</si>
  <si>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</si>
  <si>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</si>
  <si>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</si>
  <si>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</si>
  <si>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</si>
  <si>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</si>
  <si>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</si>
  <si>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</si>
  <si>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</si>
  <si>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</si>
  <si>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</si>
  <si>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</si>
  <si>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</si>
  <si>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</si>
  <si>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</si>
  <si>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</si>
  <si>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</si>
  <si>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</si>
  <si>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</si>
  <si>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</si>
  <si>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</si>
  <si>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</si>
  <si>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</si>
  <si>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</si>
  <si>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</si>
  <si>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</si>
  <si>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</si>
  <si>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</si>
  <si>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</si>
  <si>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</si>
  <si>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</si>
  <si>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</si>
  <si>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</si>
  <si>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</si>
  <si>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</si>
  <si>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</si>
  <si>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</si>
  <si>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</si>
  <si>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</si>
  <si>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</si>
  <si>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</si>
  <si>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</si>
  <si>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</si>
  <si>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</si>
  <si>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</si>
  <si>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</si>
  <si>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</si>
  <si>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</si>
  <si>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</si>
  <si>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</si>
  <si>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</si>
  <si>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</si>
  <si>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</si>
  <si>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</si>
  <si>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</si>
  <si>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</si>
  <si>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</si>
  <si>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</si>
  <si>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</si>
  <si>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</si>
  <si>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</si>
  <si>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</si>
  <si>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</si>
  <si>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</si>
  <si>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</si>
  <si>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</si>
  <si>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</si>
  <si>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</si>
  <si>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</si>
  <si>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</si>
  <si>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</si>
  <si>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</si>
  <si>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</si>
  <si>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</si>
  <si>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</si>
  <si>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</si>
  <si>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</si>
  <si>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</si>
  <si>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</si>
  <si>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</si>
  <si>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</si>
  <si>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</si>
  <si>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</si>
  <si>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</si>
  <si>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</si>
  <si>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</si>
  <si>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</si>
  <si>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</si>
  <si>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</si>
  <si>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</si>
  <si>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</si>
  <si>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</si>
  <si>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</si>
  <si>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</si>
  <si>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</si>
  <si>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</si>
  <si>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</si>
  <si>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</si>
  <si>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</si>
  <si>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</si>
  <si>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</si>
  <si>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</si>
  <si>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</si>
  <si>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</si>
  <si>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</si>
  <si>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</si>
  <si>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</si>
  <si>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</si>
  <si>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</si>
  <si>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</si>
  <si>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</si>
  <si>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</si>
  <si>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</si>
  <si>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</si>
  <si>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</si>
  <si>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</si>
  <si>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</si>
  <si>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</si>
  <si>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</si>
  <si>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</si>
  <si>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</si>
  <si>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</si>
  <si>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</si>
  <si>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</si>
  <si>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</si>
  <si>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</si>
  <si>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</si>
  <si>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</si>
  <si>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</si>
  <si>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</si>
  <si>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</si>
  <si>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</si>
  <si>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</si>
  <si>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</si>
  <si>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</si>
  <si>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</si>
  <si>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</si>
  <si>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</si>
  <si>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</si>
  <si>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</si>
  <si>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</si>
  <si>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</si>
  <si>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</si>
  <si>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</si>
  <si>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</si>
  <si>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</si>
  <si>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</si>
  <si>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</si>
  <si>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</si>
  <si>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</si>
  <si>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</si>
  <si>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</si>
  <si>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</si>
  <si>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</si>
  <si>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</si>
  <si>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</si>
  <si>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</si>
  <si>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</si>
  <si>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</si>
  <si>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</si>
  <si>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</si>
  <si>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</si>
  <si>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</si>
  <si>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</si>
  <si>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</si>
  <si>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</si>
  <si>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</si>
  <si>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</si>
  <si>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</si>
  <si>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</si>
  <si>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</si>
  <si>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</si>
  <si>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</si>
  <si>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</si>
  <si>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</si>
  <si>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</si>
  <si>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</si>
  <si>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</si>
  <si>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</si>
  <si>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</si>
  <si>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</si>
  <si>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</si>
  <si>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</si>
  <si>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</si>
  <si>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</si>
  <si>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</si>
  <si>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</si>
  <si>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</si>
  <si>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</si>
  <si>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</si>
  <si>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</si>
  <si>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</si>
  <si>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</si>
  <si>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</si>
  <si>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</si>
  <si>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</si>
  <si>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</si>
  <si>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</si>
  <si>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</si>
  <si>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</si>
  <si>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</si>
  <si>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</si>
  <si>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</si>
  <si>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</si>
  <si>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</si>
  <si>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</si>
  <si>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</si>
  <si>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</si>
  <si>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</si>
  <si>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</si>
  <si>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</si>
  <si>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</si>
  <si>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</si>
  <si>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</si>
  <si>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</si>
  <si>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</si>
  <si>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</si>
  <si>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</si>
  <si>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</si>
  <si>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</si>
  <si>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</si>
  <si>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</si>
  <si>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</si>
  <si>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</si>
  <si>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</si>
  <si>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</si>
  <si>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</si>
  <si>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</si>
  <si>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</si>
  <si>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</si>
  <si>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</si>
  <si>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</si>
  <si>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</si>
  <si>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</si>
  <si>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</si>
  <si>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</si>
  <si>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</si>
  <si>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</si>
  <si>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</si>
  <si>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</si>
  <si>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</si>
  <si>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</si>
  <si>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</si>
  <si>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</si>
  <si>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</si>
  <si>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</si>
  <si>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</si>
  <si>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</si>
  <si>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</si>
  <si>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</si>
  <si>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</si>
  <si>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</si>
  <si>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</si>
  <si>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</si>
  <si>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</si>
  <si>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</si>
  <si>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</si>
  <si>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</si>
  <si>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</si>
  <si>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</si>
  <si>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</si>
  <si>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</si>
  <si>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</si>
  <si>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</si>
  <si>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</si>
  <si>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</si>
  <si>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</si>
  <si>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</si>
  <si>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</si>
  <si>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</si>
  <si>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</si>
  <si>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</si>
  <si>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</si>
  <si>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7</t>
  </si>
  <si>
    <t>Causa 2 Riesgo 8</t>
  </si>
  <si>
    <t>Consecuencia 2 Riesgo 7</t>
  </si>
  <si>
    <t>Consecuencia 2 Riesgo 8</t>
  </si>
  <si>
    <t>Consecuencia 2 Riesgo 9</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</si>
  <si>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</si>
  <si>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</si>
  <si>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</si>
  <si>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</si>
  <si>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</si>
  <si>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</si>
  <si>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</si>
  <si>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</si>
  <si>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</si>
  <si>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</si>
  <si>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</si>
  <si>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</si>
  <si>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</si>
  <si>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</si>
  <si>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</si>
  <si>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</si>
  <si>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DIRECCIONAMIENTO ESTRATÉGICO</t>
  </si>
  <si>
    <t>SEGURIDAD JURÍDICA SOBRE LA TITULARIDAD DE LA TIERRA Y LOS TERRITORIOS</t>
  </si>
  <si>
    <t>ACCESO A LA PROPIEDAD DE LA TIERRA Y LOS TERRITORIOS</t>
  </si>
  <si>
    <t>PLANIFICACIÓN DEL ORDENAMIENTO SOCIAL DE LA PROPIEDAD</t>
  </si>
  <si>
    <t>GESTIÓN DEL MODELO DE ATENCIÓN</t>
  </si>
  <si>
    <t>INTELIGENCIA DE LA INFORMACIÓN</t>
  </si>
  <si>
    <t>ADMINISTRACIÓN DE TIERRAS</t>
  </si>
  <si>
    <t>EVALUACIÓN DEL IMPACTO DEL ORDENAMIENTO SOCIAL DE LA PROPIEDAD RURAL</t>
  </si>
  <si>
    <t>GESTIÓN DE LA INFORMACIÓN</t>
  </si>
  <si>
    <t>GESTIÓN DEL TALENTO HUMANO</t>
  </si>
  <si>
    <t>APOYO JURÍDICO</t>
  </si>
  <si>
    <t>ADQUISICIÓN DE BIENES Y SERVICIOS</t>
  </si>
  <si>
    <t>ADMINISTRACIÓN DE BIENES Y SERVICIOS</t>
  </si>
  <si>
    <t>GESTIÓN FINANCIERA</t>
  </si>
  <si>
    <t>SEGUIMIENTO, EVALUACIÓN Y MEJORA</t>
  </si>
  <si>
    <t>Manipulación de la información durante la visita técnica, levantamientos topográficos en campo y procesamiento de la información en oficina, afectando la cabida y linderos de los predios solicitados por el área misional, para beneficios particulares.</t>
  </si>
  <si>
    <t xml:space="preserve">Presencia de intereses particulares para la modificación de la cabida y linderos de los predios; incluidas las conductas de recibir o solicitar beneficios por parte de un servidor </t>
  </si>
  <si>
    <t>En el desarrollo de la visita técnica, durante el postproceso de la informacion recopilada en campo y en la generacion de informes técnicos que describen la cabida y linderos de los predios.</t>
  </si>
  <si>
    <t>Afectación en el desarrollo de las actividades misionales.</t>
  </si>
  <si>
    <t>Asesor de la Dirección General para asuntos de geografía y topografía</t>
  </si>
  <si>
    <t xml:space="preserve">cada vez que recibe una solicitud </t>
  </si>
  <si>
    <t>Verificar y revisar el procedimiento realizado en campo por medio de la validación de evidencias de los formatos, datos de campo y del proceso de oficina con relación en la construcción de los linderos para la definicón de la cabida.</t>
  </si>
  <si>
    <t>El control de calidad se realiza evaluando los resultados del levantamiento topográfico, el resultado del control se registra en la matriz de control de calidad donde se evalua desde el procedimiento de campo, pasando por el procesamiento de datos de campo, hasta la generación de informes (Plano, informe levantamiento, redacción técnica de linderos, cruce de información geográfica) en los formatos definidospor la Agencia. "Revisión de los productos generados, bajo las especificaciones de las guías y formatos oficiales adoptados por la Agencia" GINFO-P-007 (ITEM 10)</t>
  </si>
  <si>
    <t>En el caso de No conformidad técnica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</si>
  <si>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 xml:space="preserve">Matriz control de Calidad </t>
  </si>
  <si>
    <t>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</si>
  <si>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Número de solicitudes técnicas en Matriz control de calidad / Número total de solicitudes técnicas allegados</t>
  </si>
  <si>
    <t xml:space="preserve">Realizar charlas y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</si>
  <si>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</si>
  <si>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</si>
  <si>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Posibilidad de recibir o solicitar cualquier dádiva o beneficio  con el fin de   manipular  la Informacion evidenciada en el proceso auditor para  favorecer un tercero</t>
  </si>
  <si>
    <t>Divulgación de información de ejercicios de auditoría y seguimientos a través de medios no autorizados para favorecer a terceros</t>
  </si>
  <si>
    <t>Ofrecimiento de Dádivas y Trafico de Influencias</t>
  </si>
  <si>
    <t>Abuso de Autoridad y Amiguismo</t>
  </si>
  <si>
    <t>Inexistencia de compromisos sobre manejo confidencial de la información.</t>
  </si>
  <si>
    <t>Desconocimiento del Código de ética de auditores internos de la entidad</t>
  </si>
  <si>
    <t>Perdida de confianza en la entidad afectando su reputación y Perdida de credibilidad en el grupo de funcionarios del proceso</t>
  </si>
  <si>
    <t>Incumplimiento de metas y objetivos de la dependencia y Posibles investigaciones y/o sanciones</t>
  </si>
  <si>
    <t>Investigaciones por parte de órganos de control.</t>
  </si>
  <si>
    <t xml:space="preserve">Afectación de la imagen institucional </t>
  </si>
  <si>
    <t>Jefe de Control Interno</t>
  </si>
  <si>
    <t>Permanente</t>
  </si>
  <si>
    <t>Mitigar mediante la revisión del informe preliminar frente a los papeles de trabajo cualquier tipo de manipulación de la información.</t>
  </si>
  <si>
    <t>Se adelantará la revisión de los papeles de trabajo para cada  auditoria y se verificará la consistencia  de la información con los objetivos de la auditoria con el informe preliminar</t>
  </si>
  <si>
    <t>En caso de encontrar alguna irregularidad se comunicara a las instancias correspondientes.</t>
  </si>
  <si>
    <t>Informes Finales Firmados</t>
  </si>
  <si>
    <t xml:space="preserve">Revisión del informe preliminar de auditoria frente a  los papeles de trabajo , para cada auditoría verificando la consistencia de la información </t>
  </si>
  <si>
    <t>Mitigar  la divulgación de la información, proveniente de los ejercicios de evaluación que realiza la Oficina de Contol Interno, mediante la revisión de los papeles de trabajo y la suscripción de los acuerdos de confidencialidad.</t>
  </si>
  <si>
    <t>Impartir el conocimiento del Codigo de Etica del Auditor, para los nuevos auditores involucrados en los ejercicios de evaluación de la Oficina de Control Interno</t>
  </si>
  <si>
    <t xml:space="preserve">Se adelantará la revisión de los expedientes fisicos y virtuales, con el proposito de verificar la suscripción de los acuerdos de confidencialidad. </t>
  </si>
  <si>
    <t>Se divulgara el Codigo de Etica del Auditor cada vez que ingrese un nuevo colaborador o integrante a la Oficina de Control Interno</t>
  </si>
  <si>
    <t>Acuerdos de Confidencialidad Suscritos</t>
  </si>
  <si>
    <t xml:space="preserve">Formato de Conocimiento </t>
  </si>
  <si>
    <t>Suscripción de Acuerdos de confidencialidad para la realización de actividades de auditoría y seguimiento</t>
  </si>
  <si>
    <t>Divulgación del Codigo de Etica del Auditor para los nuevos auditores</t>
  </si>
  <si>
    <t>Numero de Informes Finales Firmados / Informes Publicados</t>
  </si>
  <si>
    <t>Numero de Acuerdos de Confidencialidad / Numero de Informes Publicados</t>
  </si>
  <si>
    <t xml:space="preserve">Formatos de Conocimiento </t>
  </si>
  <si>
    <t>Capacitación al equipo auditor sobre la importancia del la Seguridad de la Información y Protección de Datos correspondiente a los ejercicios de evaluación que realiza la Oficina de Control Interno, con el fin de fortalecer los conocimiento y habilidades en el tema.</t>
  </si>
  <si>
    <t>Profesional Designado Oficina de Control Interno</t>
  </si>
  <si>
    <t>(Número de capacitaciones recibidas)/(total impartidas)</t>
  </si>
  <si>
    <t>Revisión periodica de los expedientes virtuales y fisicos con el proposito de verificar la existencia de los Acuerdos de Confidencialidad</t>
  </si>
  <si>
    <t>Numero de Acuerdos / Numero de informes realizados</t>
  </si>
  <si>
    <t>Capacitaciones periódicas dirigidas al equipo auditor en donde se enfatice la importancia del la ética, la moral y los riesgos penales en que se puede ver inmerso el colaborador</t>
  </si>
  <si>
    <t xml:space="preserve">Emitir conceptos y viabilidades jurídicas para favorecer intereses propios o de terceros </t>
  </si>
  <si>
    <t xml:space="preserve">Aplicación discrecional de las normas para favorecer intereses de terceros </t>
  </si>
  <si>
    <t>No ejecutar las accciones de cobro coactivo para favorecer intereses propios o de terceros.</t>
  </si>
  <si>
    <t xml:space="preserve"> Orientar la defensa jurídica de la ANT o algunas de sus actuaciones  en perjuicio de sus intereses para favorecer a un tercero.</t>
  </si>
  <si>
    <t xml:space="preserve">Dadivas y coimas </t>
  </si>
  <si>
    <t xml:space="preserve">Amenazas o presiones indebidaas y exposiciones del colaborador frente a terceros interesados </t>
  </si>
  <si>
    <t xml:space="preserve">Desconocimiento de las normas que rigen el actuar de la Entidad </t>
  </si>
  <si>
    <t xml:space="preserve">Beneficio a particulares al determinar los criterios aplicar y desconocimiento de la Política de Prevención del Daño Antijurídico </t>
  </si>
  <si>
    <t>Beneficios particular del colaborador.</t>
  </si>
  <si>
    <t>Desconocimiento del Manual de Cobro Coactivo y presiones indebidas</t>
  </si>
  <si>
    <t>Beneficios particulares del colaborador.</t>
  </si>
  <si>
    <t>Presiones indebidas.</t>
  </si>
  <si>
    <t xml:space="preserve">En el trámite de formulación de conceptos o viabilidades jurídicas </t>
  </si>
  <si>
    <t xml:space="preserve">En la formulación de conceptos o viabilidades jurídicas </t>
  </si>
  <si>
    <t xml:space="preserve">En el desarrollo de cobro coactivo </t>
  </si>
  <si>
    <t>En el desarrollo de defensa juíridica.</t>
  </si>
  <si>
    <t xml:space="preserve">Expedición de actos administrativos contrarios a la normatividad vigente </t>
  </si>
  <si>
    <t xml:space="preserve">Pérdida de credibilidad y confianza institucional </t>
  </si>
  <si>
    <t xml:space="preserve">Investigaciones y Sanciones </t>
  </si>
  <si>
    <t xml:space="preserve">Detrimento Patrimonial y Pérdida de la credibilidad institucional </t>
  </si>
  <si>
    <t>Investigaciones y Sanciones.</t>
  </si>
  <si>
    <t xml:space="preserve">Detrimento patrimonial  y Pérdida de credibilidad institucional </t>
  </si>
  <si>
    <t>Dilatar o no ejecutar las acciones de cobro coactivo para favorecer intereses propios o de terceros</t>
  </si>
  <si>
    <t>Orientar la defensa jurídica de la ANT o algunas de sus actuaciones en perjuicios de sus intereses para favorecer a un tercero.</t>
  </si>
  <si>
    <t>Líder Grupo de Conceptos en Oficina Jurídica</t>
  </si>
  <si>
    <t>Líder Grupo de Representación Judicial en Oficina Jurídica</t>
  </si>
  <si>
    <t>Cada vez que se expide una viabIlidad jurídica o concepto, se efectuará el control.</t>
  </si>
  <si>
    <t xml:space="preserve">El lider del Grupo de Conceptos, previa supervisión por parte del Jefe Jurídico, estudiará y decidirá la procedencia de su expedición. </t>
  </si>
  <si>
    <t>EL Líder de conceptos verificará la viabilidad jurídica o concepto, asi como  la solicitud que dio origen al mismo y   la normatividad vigente que soporte la respuesta  y demás documentos anexos.</t>
  </si>
  <si>
    <t xml:space="preserve">El Líder del Grupo de Conceptos, en caso de tener descrepancias con el contenido del documento emitido, lo regresará al escribiente, mediante el sistema de gestión  documental ORFEO, detallando allí el motivo y solicitando realizar los respectivos ajustes. </t>
  </si>
  <si>
    <t>Trazabilidad en el sistema de gestión  documental ORFEO, donde se evidencia la solicitud original, sus anexos y, finalmente, documentos aprobado y suscrito  por el Jefe de Oficina Jurídica.</t>
  </si>
  <si>
    <t>Supervisión y conceptos  y viabilidades juridicas por parte de l Líder de Grupo de Conceptos,  solicitará a quien proyecte la viabilidad jurídica o concepto, la  solicitud que dio origen al mismo, así como la normatividad que soporte la respuesta y demás documentos anexos.</t>
  </si>
  <si>
    <t>El lider del Grupo de Conceptos,  solicitará a quien proyecte la viabilidad jurídica o concepto, la solicitud que dio origen al mismo, así como la normatividad vigente que soporta la respuesta y demás documentos anexos.</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</si>
  <si>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</si>
  <si>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</si>
  <si>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</si>
  <si>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El líder de Representación Judicial,  en caso de tener descrepancias con el contenido del documento emitido, lo regresará al escribiente, mediante el sistema de gestión  documental ORFEO, detallando allí el motivo y solicitando realizar los respectivos ajustes. </t>
  </si>
  <si>
    <t xml:space="preserve">Supervisión del procedimiento de cobro coactivo por parte del líder del Grupo de Representación Judicial, quien solicitará a quien proyecte el proceso de cobro coactivo, la solicitud que dio origen al mismo, así como los demás documentos del expediente. </t>
  </si>
  <si>
    <t xml:space="preserve">Cada vez que la Agencia Nacional de Tierras sea notificada de una demanda, deberá establecer un término al  servidor público / colaborador para entregar el proyecto de la contestación. </t>
  </si>
  <si>
    <t xml:space="preserve">El lider de Grupo de Representación Judicial, previo visto bueno al proyecto de cobro coactivo, verificará el mismo, determinando así la procedencia o no de este. </t>
  </si>
  <si>
    <t>El líder del Grupo de Representación Judicial previo visto bueno al proyecto de contestación de la demanda,  verificará el mismo, determinando así la procedencia  o no de ésta.</t>
  </si>
  <si>
    <t xml:space="preserve">Supervisión de las respuestas de demanda por parte del líder del Grupo de Representación Judicial, quien solicitará a quien proyecte la contestación de la demanda, la solicitud que dio origen a esta. </t>
  </si>
  <si>
    <t>Número de conceptos y viabilidades supervisados / Número de conceptos y viabilidades emitidos</t>
  </si>
  <si>
    <t>Número de procesos de cobros coactivos supervisados / Número de procesos de cobros coactivos ejecutados</t>
  </si>
  <si>
    <t>Número de respuestas a las demandas supervisadas / Número de respuestas a las demandas notificadas</t>
  </si>
  <si>
    <t>Implementación y aplicación de la Política de Prevención del Daño Antijurídico para vigencia 2021</t>
  </si>
  <si>
    <t xml:space="preserve">Actualización y publicación del Normograma </t>
  </si>
  <si>
    <t xml:space="preserve">Aplicación del Manual de Cobro Coactivo </t>
  </si>
  <si>
    <t xml:space="preserve">Realización de sesiones del Comité de Conciliación de la Entidad </t>
  </si>
  <si>
    <t xml:space="preserve">Jefe Oficina Jurídica / Líder de Grupo de Representación Judicial </t>
  </si>
  <si>
    <t xml:space="preserve">Líder del Grupo de Conceptos / Jefe de Oficina Jurídica </t>
  </si>
  <si>
    <t xml:space="preserve">Líder del Grupo de Representación Judicial / Jefe de Oficina Jurídica </t>
  </si>
  <si>
    <t xml:space="preserve">Estrategia de Prevención del Daño Antijurídico implementada y aplicada </t>
  </si>
  <si>
    <t xml:space="preserve">Versiones del Normograma Publicado en la Página Web de la Entidad </t>
  </si>
  <si>
    <t>Manual de Cobro Coactivo implementado, socializado y aplicado</t>
  </si>
  <si>
    <t xml:space="preserve">Actas de Comité de Conciliación debidamente celebradas </t>
  </si>
  <si>
    <t>Estructurar proyectos de TI para beneficio específico de un tercero o propio.</t>
  </si>
  <si>
    <t>Tráfico de influencias.</t>
  </si>
  <si>
    <t>Manejo indebido de la información</t>
  </si>
  <si>
    <t>Elaboración de ficha técnica de contratación</t>
  </si>
  <si>
    <t>Perdida de la eficiencia tecnológica.</t>
  </si>
  <si>
    <t>Afectación del desarrollo de las actividades misionales.</t>
  </si>
  <si>
    <t>Alterar u omitir la información física o jurídica de los predios durante la Formulación e implementación de Planes de Ordenamiento Social de la Propiedad, para favorecer a terceros.</t>
  </si>
  <si>
    <t>Solicitar o recibir dinero o dádivas por la realización u omisión de actuaciones como gestores catastrales, con el propósito de beneficiar a un tercero</t>
  </si>
  <si>
    <t>Alterar u omitir información en desarrollo del procedimiento de Registro de Sujetos de Ordenamiento, para favorecer a terceros.</t>
  </si>
  <si>
    <t>Alterar u omitir informacion en la expedicion de actos administrativos sobre la implementacion de los POSPR</t>
  </si>
  <si>
    <t>Presencia de intereses políticos</t>
  </si>
  <si>
    <t>Debilidad en la auditoria de la información del componente físico-jurídico  capturada en campo.</t>
  </si>
  <si>
    <t>Presencia de intereses políticos y/o económicos</t>
  </si>
  <si>
    <t>Falta de ética profesional del funcionario o personal vinculado a la entidad.</t>
  </si>
  <si>
    <t xml:space="preserve">Falta de controles en el manejo de la información </t>
  </si>
  <si>
    <t>Desconocimiento de la normatividad y lineamientos establecidos para el desarrollo del registro de sujetos de ordenamiento</t>
  </si>
  <si>
    <t>Deficiencias en la planeacion sobre los municipios a programar y/o desprogramar en la implementacion de los Planes de Ordenamiento Social de La Propiedad Rural</t>
  </si>
  <si>
    <t xml:space="preserve"> Durante la recolección y analisis de la información primaria para la formulación e implementación del Plan de Ordenamiento Social de la propiedad en el municipio programado.</t>
  </si>
  <si>
    <t>Durante el levatamiento del Barrido predial masivo y el analisis de información</t>
  </si>
  <si>
    <t>En el proceso de valoración y calidad puede alterarse u omitir información</t>
  </si>
  <si>
    <t>Cuando se implementen los Planes de Ordenamiento Social de La Propiedad Rural</t>
  </si>
  <si>
    <t>Investigaciones y sanciones.</t>
  </si>
  <si>
    <t>Perdida de credibilidad institucional</t>
  </si>
  <si>
    <t>Deterioro de la imagen institucional.</t>
  </si>
  <si>
    <t>Hallazgos, observaciones y/o acciones sancionatorias por parte de los organismos de control.</t>
  </si>
  <si>
    <t>Pérdida de la credibilidad institucional.</t>
  </si>
  <si>
    <t>Demandas contra la entidad y/o funcionarios</t>
  </si>
  <si>
    <t xml:space="preserve"> Expedicion de actos administrativos con falsa motivacion para la programacion y/o desprogramacion de municipios en la implementacion de los POSPR</t>
  </si>
  <si>
    <t>Subdirección de Sistemas de Información de Tierras</t>
  </si>
  <si>
    <t>Cuatrimestral</t>
  </si>
  <si>
    <t xml:space="preserve">Identificar necesidades, ajustar y aprobar proyectos en materia TI. </t>
  </si>
  <si>
    <t>Realización de mesa de trabajo conjunta entre los líderes de las áreas involucradas (Secretaria General, Dirección de Ordenamiento y Subdirección de Sistemas de Información de Tierras)</t>
  </si>
  <si>
    <t xml:space="preserve">Debe existir una aprobación de proyectos de TI por las 3 areas involucradas, de lo contrario no es posible continuar con el proceso de contratación </t>
  </si>
  <si>
    <t>Acta de reunión</t>
  </si>
  <si>
    <t>Mesa de Trabajo para la identificación, validación y aprobación de proyectos de TI</t>
  </si>
  <si>
    <t>Subdirección de Planeación Operativa</t>
  </si>
  <si>
    <t>Cada vez que se formula y/o implementa un Plan de Ordenamiento Social de la Propiedad en un municipio programado.</t>
  </si>
  <si>
    <t>Trimestral</t>
  </si>
  <si>
    <t>A traves de la participación comunitaria contrastar y complementar los análisis realizados,  así como fortalecer la  vigilancia ciudadana para la ejecución y presentación de  resultados del proyecto.</t>
  </si>
  <si>
    <t>Garantizar la confiabilidad y precisión de la información del componente físico-jurídico capturada en campo</t>
  </si>
  <si>
    <t>Mediante la presentación de informes y listados de asistencia que den cuenta de la información recolectada o resultados las  actividades de  participación comunitarias  realizadas.</t>
  </si>
  <si>
    <t>Mediante la implementación de esquemas de control de calidad a la información del componente físico-jurídico  capturada en campo.</t>
  </si>
  <si>
    <t>1. Se verifican los análisis fisicos y jurídicos y se incorporan, obervaciones y ajustes en el POSPR.
2. Se remiten las informaciones asociadas a presuntos actos de corrupción  a la Oficina del Inspector de Tierras.</t>
  </si>
  <si>
    <t>1. Se remiten a la dependencia o socio estrategico responsable para su correción.</t>
  </si>
  <si>
    <t>1. Listados de asistencia o informes de la activida realizada.
2, Memorandos o correos electrónicos remitidos a la Oficina de la Inspección de Tierras</t>
  </si>
  <si>
    <t>Informes de calidad.</t>
  </si>
  <si>
    <t xml:space="preserve">Promover  la participación comunitaria  en la formulación e implementación de los POSPR. en el marco de la  cultura de la veeduria  y  rendición de cuenta </t>
  </si>
  <si>
    <t>Validar la información catastral por parte de la ANT en calidad de gestor catastral bajo los lineamientos vigentes de la autoridad catastral.</t>
  </si>
  <si>
    <t>Cada vez que se  implementa un Plan de Ordenamiento Social de la Propiedad en un municipio programado.</t>
  </si>
  <si>
    <t>Fortalecer la vigilancia ciudadana para la identificación de conductas en contra de la cultura de la legalidad.</t>
  </si>
  <si>
    <t>Mediante la difusion de mensajes claves anticorrupción a las comunidades de los municpios donde interviene la ANT en el marco de la Implementación de POSPR.</t>
  </si>
  <si>
    <t>1. Se remiten las informaciones asociadas a presuntos actos de corrupción  a la Oficina del Inspector de Tierras.</t>
  </si>
  <si>
    <t>1. Listados de asistencia o informes de la activida realizada
2. Presentaciones o piezas comunicativas elaboradas..
2, Memorandos o correos electrónicos remitidos a la Oficina de la Inspección de Tierras</t>
  </si>
  <si>
    <t>Gestionar la difusion  de mensajes comunicacionales anticorrupción en el marco de espacios de participación ciudadana</t>
  </si>
  <si>
    <t>Controlar el acceso a la plataforma tecnologica</t>
  </si>
  <si>
    <t>Controlar la numeración de los FISOS entregados por Oferta</t>
  </si>
  <si>
    <t>A través del diligenciamiento de acuerdo de confidencialidad</t>
  </si>
  <si>
    <t>El sistema aautomaticamente identifica cuando se registra un FISO si este se encuentra duplicado</t>
  </si>
  <si>
    <t>sin acuerdo de confidencialidad no es posible contar con acceso al Sistema para su respectivo registro</t>
  </si>
  <si>
    <t>El sistema no permite crear un FISO repetido, ya que la numeración es unica</t>
  </si>
  <si>
    <t>Acuerdos de confidencialidad por vigencia del contrato por cada usuario con rol valorador</t>
  </si>
  <si>
    <t>Archivo excel donde se encuentre el histórico de FISOS generados</t>
  </si>
  <si>
    <t>Acceso controlado a la información a través de permisos  para el registro de solicitudes FISO.</t>
  </si>
  <si>
    <t>Validación de numeración de FISO al ingresar al sistema</t>
  </si>
  <si>
    <t>Direccion Gestion Ordenamiento Social de la Propiedad Rural</t>
  </si>
  <si>
    <t>Verificar el cumplimiento de los criterios minimos de valoración</t>
  </si>
  <si>
    <t xml:space="preserve">Verificar la viabilidad de continuar o desprogramar municipios para la fase de implementación de los POSPR </t>
  </si>
  <si>
    <t>Se realiza de manera aleatoria sobre el 30% de la asignación de cada valorador</t>
  </si>
  <si>
    <t>Expedicion de actos administrativos con diagnosticos y analisis veridicos de todas las variables que permitan tomar la decision operativamente y economicante sobre la programacion y/o desprogramacion en la implementacion de POSPR</t>
  </si>
  <si>
    <t>Se devuelve lla asignación para que se realicen las respectivas correcciones</t>
  </si>
  <si>
    <t>Sin información</t>
  </si>
  <si>
    <t>Documento excel con resumen de la revisión de registros FISO´s verificados y ajustados</t>
  </si>
  <si>
    <t>Actos administrativos</t>
  </si>
  <si>
    <t>Aplicar controles de calidad de manera aleatoria al proceso de registro, categorización y calificación de los sujetos de ordenamiento, de acuerdo a información consignada en el FISO.</t>
  </si>
  <si>
    <t>Elaborar actos administrativos para los muncipios en base al diagnostico de un analisis sobre el costo eficiencia de desprogramar o continuar con la implementacion de los Planes de ordenamiento Social de la Propiedad Rural</t>
  </si>
  <si>
    <t>Mesas de trabajo realizadas para el seguimiento de proyectos validados y aprobados / Mesa de trabajo programadas para el seguimiento de proyectos validados y aprobados</t>
  </si>
  <si>
    <t>Seguimiento a los proyectos de TI</t>
  </si>
  <si>
    <t xml:space="preserve">Subdirección Sistemas de Información de Tierras </t>
  </si>
  <si>
    <t>Informes seguimiento elaborados de proyectos TI / Informes de seguimiento programados de proyectos TI</t>
  </si>
  <si>
    <t>Número de municipios programados para la formulación e implementación de POSPR donde se realizaron actividades de participación comunitaria / Número de municipios programados para la formulación e implementación de POSPR.</t>
  </si>
  <si>
    <t xml:space="preserve">Número de informes de validación catastral elaborados para el período/ Número Unidades de Intervención con información  catastral </t>
  </si>
  <si>
    <t>Número de acuerdos de confidencialidad firmados / Número de contratos por vigencia de usuarios rol valorador</t>
  </si>
  <si>
    <t>Número de revisiones ejecutadas / Número de revisiones programadas</t>
  </si>
  <si>
    <t>Número de FISO´s verificados y ajustados / Revisión del 30% de registros FISO´s</t>
  </si>
  <si>
    <t>No. POSPR viabilizados o no para implementación / No. POSPR  formulados para el período</t>
  </si>
  <si>
    <t>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</si>
  <si>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 / No. De Municipios  donde se proyecta difundir mensajes claves anticorrupción.</t>
  </si>
  <si>
    <t>Elaborar Informes de validación catastral para municipios programados por Unidades de Intervención territorial en fase de implementación.</t>
  </si>
  <si>
    <t>Número Unidades de Interveción validadas/ Número Unidades de Intervención barridas</t>
  </si>
  <si>
    <t>Difundir mensajes claves anticorrupción para dar a conocer a la ciudadanía la gratuidad en los trámites de la ANT.</t>
  </si>
  <si>
    <t>No. de municipios donde se difundieron mensajes claves anticorrupción . / # de municipios proyectados</t>
  </si>
  <si>
    <t>Retroalimentaciones al equipo RESO sobre los casos valorados y las consecuencias que acarrea las modificaciones y/o divulgación de información para beneficio de un tercero.</t>
  </si>
  <si>
    <t xml:space="preserve">Equipo RESO - Subdirección Sistemas de Información de Tierras </t>
  </si>
  <si>
    <t>Retroalimentaciones a Equipo del RESO realizadas / Retroalimentaciones a Equipo del RESO programados</t>
  </si>
  <si>
    <t>Aplicar los controles de calidad al proceso de numeración del FISO</t>
  </si>
  <si>
    <t>Realizar POSPR operativos que incluya en un capítulo las recomendaciones de viabilización del POSPR formulado.</t>
  </si>
  <si>
    <t>Dirección de Ordenamiento Social de la Propiedad</t>
  </si>
  <si>
    <t>No. De actas de la mesa de viabilización del POSPR Operativo / POSPR formulados</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</si>
  <si>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</si>
  <si>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</si>
  <si>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</si>
  <si>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</si>
  <si>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Subdirección de Procesos Agrarios y Gestión Jurídica: 
- Contratista – Líderes
Subdirección de Seguridad Jurídica: 
- Contratista – Líderes</t>
  </si>
  <si>
    <t xml:space="preserve">Por demaanda </t>
  </si>
  <si>
    <t>Revisar los actos administrativos por parte de los líderes de los procesos agrarios y de formalización de la propiedad privada rural, antes de ser suscritos por parte de los Subdirectores</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</si>
  <si>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</si>
  <si>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</si>
  <si>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Listado de los actos administrativos suscritos por las Subdirecciones, donde conste la revisión indicando el número de expediente y el número del acto administrativo que están en los sistemas de información de la ANT</t>
  </si>
  <si>
    <t>Revisión de los actos administrativos por parte de los líderes de los procesos agrarios y la formalización de la propiedad privada rural antes de ser suscritos por parte de los Subdirectores.</t>
  </si>
  <si>
    <t>Número de actos adminitrativos revisados por los  líderes / Número de actos administrativos suscritos</t>
  </si>
  <si>
    <t>Actualizar y depurar el inventario de procesos agrarios.</t>
  </si>
  <si>
    <t>Subdirección de Procesos Agrarios y Gestión Jurídica y Subdirección de Seguridad Jurídica</t>
  </si>
  <si>
    <t>Inventario de procesos agrarios actualizado</t>
  </si>
  <si>
    <t>Realizar talleres de fomento de la importancia de mantener la formalidad en los predios en los departamentos de intervención.</t>
  </si>
  <si>
    <t xml:space="preserve">Dirección de Gestión Jurídica de Tierras </t>
  </si>
  <si>
    <t xml:space="preserve">Número de talleres realizados </t>
  </si>
  <si>
    <t>Gestionar la sensibilización sobre conflicto de intereses a contratistas y colaboradores de la Dirección de Gestión Jurídica de Tierras.</t>
  </si>
  <si>
    <t>Número de gestiones</t>
  </si>
  <si>
    <t>1. Dirección de Gestión Jurídica de Tierras.
2. Subdirección de procesos Agrarios y Gestión Jurídica.
3. Subdirección de seguridad Jurídica.
4. Dirección Asuntos Étnicos.
5. Subdirección Asuntos Étnicos.
6. UGT's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</si>
  <si>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</si>
  <si>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 xml:space="preserve">Manipulación de la información durante las actividades de verificación de requisitos minimos del predio de tipo jurídico, técnico o ambiental  bajo el cual se materialice un subsidio, para beneficio propio o de un tercero </t>
  </si>
  <si>
    <t xml:space="preserve">Presencia de intereses particulares o conductas de recibir o solicitar beneficios por parte de los profesionales asignados para el estudio de predios objeto de materialización del subsidio </t>
  </si>
  <si>
    <t>Afectación en el logro de indicadores y metas asociadas a adquisición de predios en zonas focalizadas</t>
  </si>
  <si>
    <t>Investigaciones internas (control interno) o externas (por parte de órganos de control)</t>
  </si>
  <si>
    <t xml:space="preserve">Manipulación de la información en las diferentes etapas del procedimiento de Revocatoria Directa de la DAT para beneficio propio y/o de particulares </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</si>
  <si>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</si>
  <si>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</si>
  <si>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Manipulación de la información entregada a las  subdirecciones misionales según el  POSPR-P-006 P Procedimiento Unico de Ordenamiento Social de la Propiedad,  para beneficio propio o de terceros</t>
  </si>
  <si>
    <t>Afectación en el logro de indicadores y metas asociadas a adjudicación de predios baldios y bienes fiscales patrimoniales en los municipios focalizados</t>
  </si>
  <si>
    <t>Solicitud o aceptación de dádivas por agilizar trámites o proferir decisiones administrativas relacionadas con solicitudes de limitación a la propiedad para beneficio de un particular y/o tercero</t>
  </si>
  <si>
    <t>Desconocimiento de los requisitos establecidos en el Procedimiento ADMTI-P-006 Limitación a la Propiedad por parte de colaboradores nuevos que ingresan al grupo funcional de LP en la SATN</t>
  </si>
  <si>
    <t>Durante  el trámite de la  solicitud de limitación a la propiedad para decidir el sentido de la respuesta frente al cumplimiento de requisitos</t>
  </si>
  <si>
    <t>Dirección de Acceso a Tierras (Profesional de Compra Directa DAT)</t>
  </si>
  <si>
    <t>Informar al propietario la necesidad de  rectificación de  cabida (área) y/o linderos, revisando el caso y solicitandole los documentos correspondientes</t>
  </si>
  <si>
    <t>ACCTI-F-022 Estudio preliminar y complementario de títulos</t>
  </si>
  <si>
    <t>Subdirección de Acceso a Tierras en Zonas Focalizadas  (Profesionales asignados)</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</si>
  <si>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</si>
  <si>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</si>
  <si>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Subdirección de Acceso a Tierras por Demanda y Descongestión   (Profesionales asignados)</t>
  </si>
  <si>
    <t>Mensual</t>
  </si>
  <si>
    <t xml:space="preserve">Reducir potenciales demoras que se puedan presentar en el desarrollo de la actuación administrativa de la Revocatoria Directa   </t>
  </si>
  <si>
    <t>Revisando los expedientes o actuaciones administrativas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</si>
  <si>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</si>
  <si>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Semestral</t>
  </si>
  <si>
    <t>La información faltante será solicitada por el profesional asignado a la dependencia correspondiente, según el  desarrollo de las actuaciones administrativas.</t>
  </si>
  <si>
    <t>Subdirección de Administración de Tierras de la Nación  (Profesionales asignados)</t>
  </si>
  <si>
    <t>Verificar que las solicitudes por limitaciones de la propiedad tramitadas cumplan con los requisitos legales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</si>
  <si>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</si>
  <si>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Se informa al profesional designado y se realiza el ajuste correspondiente para decisión administrativa final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</si>
  <si>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</si>
  <si>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</si>
  <si>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Realizar la revisión jurídica inicial y técnica de las solicitudes de adjudicación de baldíos a Entidades de Derecho Público-EDP, recibidos en la Subdirección de Administración de Tierras de la Nación-SATN.</t>
  </si>
  <si>
    <t>ACCTI-F-032  Matriz de seguimiento de solicitudes de EDP</t>
  </si>
  <si>
    <t>Actualizar la matriz de seguimiento de solicitudes de Entidades de Derecho Público-EDP, según trámites adelantados.</t>
  </si>
  <si>
    <t xml:space="preserve">Cumplimiento de controles del procedimiento de  LP </t>
  </si>
  <si>
    <t>Realizar capacitación sobre PAAC a profesionales de Compra Directa de la DAT</t>
  </si>
  <si>
    <t>Dirección de Acceso a Tierras (Profesional de enlace)</t>
  </si>
  <si>
    <t>Cobertura de colaboradores de Compra Directa DAT capacitados en PAAC</t>
  </si>
  <si>
    <t>Realizar capacitación a profesionales de Compra Directa sobre ACCTI-P-010 Procedimiento de Compra Directa de Predios con enfasis en los riesgos y controles aprobados en el procedimiento</t>
  </si>
  <si>
    <t>Realizar capacitación sobre PAAC a profesionales del grupo funcional de subsidios en  Zonas Focalizadas de la DAT</t>
  </si>
  <si>
    <t>Cobertura de colaboradores de SATZF capacitados en PAAC</t>
  </si>
  <si>
    <t>Cobertura de colaboradores capacitados en el procedimiento</t>
  </si>
  <si>
    <t>Realizar capacitación sobre PAAC a profesionales de Revocatoria Directa de la SATDD</t>
  </si>
  <si>
    <t>SATDD (Profesional encargado del Grupo Funcional de Revocatoria Directa)</t>
  </si>
  <si>
    <t>Realizar capacitación sobre PAAC a profesionales de zonas focalizadasal grupo funcional de barrido predial</t>
  </si>
  <si>
    <t>Cobertura de colaboradores capacitados en PAAC</t>
  </si>
  <si>
    <t>SATZF (Profesional encargado del Grupo Funcional de Barrido predial)</t>
  </si>
  <si>
    <t>Cobertura de colaboradores de Limitación a la Propiedad de la  DAT capacitados en PAAC</t>
  </si>
  <si>
    <t>SATN (Profesional encargado del Grupo Funcional de Limitación a la Propiedad)</t>
  </si>
  <si>
    <t>Cobertura de colaboradores de LP  capacitados en el procedimiento</t>
  </si>
  <si>
    <t>Capacitar a los colaboradores de EDP sobre el ACCTI-P-001 procedimiento de adjudicación de baldíos a EDP</t>
  </si>
  <si>
    <t>SATN (Profesional encargado del Grupo Funcional de EDP)</t>
  </si>
  <si>
    <t>Adquisición de predios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</si>
  <si>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</si>
  <si>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Debilidades en el seguimiento y aplicación de los controles establecidos en el procedimiento.</t>
  </si>
  <si>
    <t>En la verificación de requisitos.</t>
  </si>
  <si>
    <t>Detrimento patrimonial debido al abuso indebido de los recursos de la entidad.</t>
  </si>
  <si>
    <t>Demanda y sanciones judiciales.</t>
  </si>
  <si>
    <t>Desviación de recursos en el desarrollo del proceso de la iniciativa Comunitaria con enfoque diferencial étnico para beneficio de un contratista o funcionario o un tercero.</t>
  </si>
  <si>
    <t>Omisión de la construcción participativa de la iniciativa comunitaria</t>
  </si>
  <si>
    <t>Intervención de un tercero en la construcción de la iniciativa comunitaria.</t>
  </si>
  <si>
    <t xml:space="preserve">En la formulación y ejecución de la iniciativa comunitaria. </t>
  </si>
  <si>
    <t>Vulneración en derechos colectivos de comunidades.</t>
  </si>
  <si>
    <t xml:space="preserve">Detrimento patrimonial  </t>
  </si>
  <si>
    <t>Dilación en la atención a las solicitudes de comunidades étnicas favorenciendo intereses particulares.</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</si>
  <si>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</si>
  <si>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</si>
  <si>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</si>
  <si>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</si>
  <si>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</si>
  <si>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</si>
  <si>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Líder de Equipo de Compras</t>
  </si>
  <si>
    <t>Según programación cada vez que se les asigne una oferta voluntaria para adquirir un predio</t>
  </si>
  <si>
    <t>Verificar que la información y documentación de la oferta este completa y con todos los requisitos y documentos exigidos.</t>
  </si>
  <si>
    <t>Si el responsable de presentar la oferta no diligencia la forma de manera adecuada no se debe continuar el proceso hasta que se subsane la situación.</t>
  </si>
  <si>
    <t>Planeación de DAE</t>
  </si>
  <si>
    <t>Mensualmente a través de la herramienta virtual (Share Point)</t>
  </si>
  <si>
    <t>Para evaluar la efectividad de la actividad.</t>
  </si>
  <si>
    <t>Solicitando las evidencias de la gestión y avance de metas para luego registrarse en el share point o plataforma habilitada para tal actividad.</t>
  </si>
  <si>
    <t xml:space="preserve">Informar al Director y Subdirectora de Asuntos Étnicos. </t>
  </si>
  <si>
    <t>Registro en el share point.</t>
  </si>
  <si>
    <t>El Equipo técnico de iniciativas comunitarias de la Dirección de Asuntos Étnicos.</t>
  </si>
  <si>
    <t>Siempre que haya un proceso de formulación de iniciativa comunitaria.</t>
  </si>
  <si>
    <t>Brindar garantias de transparencia y legalidad en el proceso.</t>
  </si>
  <si>
    <t>Realizar el proceso de socialización y formulación participativa de la Iniciativa de acuerdo a lo establecido en la guía operativa para la implementación de iniciativas comunitarias.</t>
  </si>
  <si>
    <t>Evidenciar las falencias y reportar al lider del Equipo de Iniciativas Comunitarias para tomar las acciones correspondientes, respecto a suspender, subsanar y/o continuar con la Iniciativa Comunitaria.</t>
  </si>
  <si>
    <t>Las evidencias se registraran en un acta de socialización de la guía y formulación participativa de la iniciativa comunitaria.</t>
  </si>
  <si>
    <t>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t>
  </si>
  <si>
    <t>Cuando se realice la selección de la alternativa de gasto o comité de compras de la iniciativa (etapa que se surte en la ejecución de la iniciativa).</t>
  </si>
  <si>
    <t>Realizar la selección objetiva y transparente de los proveedores de acuerdo a lo establecido en la guia operativa.</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</si>
  <si>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</si>
  <si>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las propuestas con los respectivos requisitos legales de los proveedores.</t>
  </si>
  <si>
    <t>Los miembros del Comité de Compras deben realizar una selección objetiva y transparente de los proveedores, para garantizar la correcta ejecución de la Iniciativa Comunitaria de acuerdo con lo establecido en la guía operativa.</t>
  </si>
  <si>
    <t>Equipo de la Subdirección de Asuntos Étnicos</t>
  </si>
  <si>
    <t xml:space="preserve">Por cada procedimiento de formalización para comunidades étnicas, deben tener un seguimiento mensual dadas las etapas administrativas y jurídicas de dichos procedimientos. </t>
  </si>
  <si>
    <t>Garantizar la transparencia en la ejecución de los distintos procedimientos de formalización.</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</si>
  <si>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</si>
  <si>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</si>
  <si>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</si>
  <si>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</si>
  <si>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La Subidrección de Asuntos Étnicos realiza Mesas técnicas de seguimiento mensual donde se verifca por cada procedimiento de formalización el estado y ruta a seguir.</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</si>
  <si>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</si>
  <si>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</si>
  <si>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procedimeintos de formalización, con el respectivo soporte de asistencia.</t>
  </si>
  <si>
    <t>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t>
  </si>
  <si>
    <t>(No. De ofertas recibidas en el equipo de Compra de predios completas en el mes / No. De ofertas recibidas en el equipo de Compra de predios en el mes) x 100</t>
  </si>
  <si>
    <t>(No. De actas de socialización y formulación con firma / No. De Iniciativas priorizadas) x 100.</t>
  </si>
  <si>
    <t>(No. De comité de compras donde se seleccione la mejor alternativa de gasto / El total de iniciativas apoyadas) x 100.</t>
  </si>
  <si>
    <t>No. De procedimientos gestionados mensualmente / Total de proyectados para atender en la matriz del Plan de Atención vigencia 2021.</t>
  </si>
  <si>
    <t>No. De actas de revisión llevadas a cabo / No. De actas programadas vigencia 2021</t>
  </si>
  <si>
    <t>Evaluar y ajustar (según la necesidad) los procedimientos de la dependencia.</t>
  </si>
  <si>
    <t>Dirección de Asuntos Étnicos</t>
  </si>
  <si>
    <t>Número de procedimientos evaluados</t>
  </si>
  <si>
    <t xml:space="preserve">Socializar al Grupo Técnico de Iniciativas Comunitarias los protocolos de implementación de las iniciativas comunitarias ( Instructivos y Guías). </t>
  </si>
  <si>
    <t>Grupo técnico de iniciativas comunitarias-Dirección de Asuntos Étnicos</t>
  </si>
  <si>
    <t>(Número de socializaciones de la guía operativa al equipo técnico / Número de socializaciones al equipo técnico de iniciativas comunitarias programadas) x 100</t>
  </si>
  <si>
    <t>El Grupo Técnico de Iniciativas Comunitarias deberá dejar constancia en acta del comité de compras de la selección de la mejor alternativa de gastos anexando el cuadro de criterios habilitantes para ser proveedor, cuadro comparativo de cotizaciones y el cuadro de criterios de evaluación de las propuestas con los respectivos requisitos legales de los proveedores, estos documentos deben estar debidamente firmados.</t>
  </si>
  <si>
    <t>(Número de actas de comité de compras que cumplen con los requisitos del instructivo aplicable / Número de actas de comité de compras realizadas) x 100</t>
  </si>
  <si>
    <t>Realizar capacitación de funcionarios y contratistas sobre normativas legales que soportan los procesos y procedimientos de legalización de territorios colectivos a favor de comunidades étnicas; sobre la política institucional.</t>
  </si>
  <si>
    <t>Equipo de Subdirección de Asuntos Étnicos</t>
  </si>
  <si>
    <t>Número de socializaciones realizadas/Número de socializaciones programadas</t>
  </si>
  <si>
    <t xml:space="preserve">Realizar capacitación de funcionarios y contratistas sobre Mapa de riesgos y anticorrupción, así como las sanciones a las que se enfrentan los profesionales por casos de corrupción dentro de sus labores. </t>
  </si>
  <si>
    <t>(Número de personas capacitadas / Número de personas asignadas en la Dirección de Asuntos Étnicos) x 100</t>
  </si>
  <si>
    <t xml:space="preserve">Omitir o dilatar intencionalmente la gestión de PQRSD para beneficio propio o de terceros </t>
  </si>
  <si>
    <t>Solicitar y/o recibir dinero o cualquier otro beneficio personal a cambio de la promesa de éxito en la realización o priorización de un trámite</t>
  </si>
  <si>
    <t>Intereses económicos</t>
  </si>
  <si>
    <t>Ofrecimiento de sobornos</t>
  </si>
  <si>
    <t>Amenazas</t>
  </si>
  <si>
    <t>Sobornos</t>
  </si>
  <si>
    <t>En cualquiera de las fases de la gestión de PQRSD</t>
  </si>
  <si>
    <t>En cualquiera de los contactos con los usuarios y ciudadanos</t>
  </si>
  <si>
    <t>Pérdida de la credibilidad institucional e investigaciones y sanciones</t>
  </si>
  <si>
    <t>Inoportunidad en el servicio al ciudadano</t>
  </si>
  <si>
    <t>Oportunidad para estafas a ciudadanos</t>
  </si>
  <si>
    <t>Vinculación de personal sin cumplimiento de requisitos mínimos en beneficio particular o de un tercero.</t>
  </si>
  <si>
    <t>Pérdida o manipulación de  expedientes de historia laboral para beneficio personal o de tercero.</t>
  </si>
  <si>
    <t>Pérdida de documentación en los expedientes de procesos de investigación disciplinaria, en beneficio del o de los investigados</t>
  </si>
  <si>
    <t>Prescripción o caducidad de la acción disciplinaria en favor de los implicados.</t>
  </si>
  <si>
    <t xml:space="preserve">Intereses de terceros. Omisión intencional en la aplicación de criterios definidos en el Manual de Funciones, competencias y requisitos o la  modificación de los mismos </t>
  </si>
  <si>
    <t xml:space="preserve">  No validación de la información aportada por los aspirantes o verificación sesgada de cumplimiento de requisitos de vinculación.</t>
  </si>
  <si>
    <t xml:space="preserve"> Interés en ocultar o manipular antecedentes laborales</t>
  </si>
  <si>
    <t>Debilidad en la aplicación de controles para la debida custodia de los expedientes</t>
  </si>
  <si>
    <t>Falta de control del expediente disciplinario</t>
  </si>
  <si>
    <t>Falta del control en los términos de actuación en cada etapa procesal</t>
  </si>
  <si>
    <t>En el proceso de selección de personal</t>
  </si>
  <si>
    <t>Puede suceder en cualquier momento pero puede ser crítico en el momento de préstamo y consulta de los expedientes</t>
  </si>
  <si>
    <t>En cualquiera de las fases de la investigación disciplinaria</t>
  </si>
  <si>
    <t xml:space="preserve"> Investigaciones por parte de órganos de control.</t>
  </si>
  <si>
    <t>Perdida de la credibilidad institucional</t>
  </si>
  <si>
    <t xml:space="preserve"> Investigaciones por parte de órganos de control</t>
  </si>
  <si>
    <t>Pérdida de la credibilidad institucional</t>
  </si>
  <si>
    <t>Investigaciones por parte de órganos de control</t>
  </si>
  <si>
    <t>Celebración indebida de contratos en beneficio particular o de un tercero.</t>
  </si>
  <si>
    <t>Aprobación de informes y pagos de contratos sin cumplimineto del objeto, obligaciones y/o requisitos contractuales en beneficio particular o de terceros.</t>
  </si>
  <si>
    <t>Indebida verificación de requisitos y evauación no objetiva de los proveedores.</t>
  </si>
  <si>
    <t>Vicios en la estructuracción de los pliegos y términos.</t>
  </si>
  <si>
    <t>Desconocimiento del supervisor de las obligaciones contractuales y/o requisitos para el pago.</t>
  </si>
  <si>
    <t>Alto número de contratos que supervisa una sola persona dentro de la dependencia.</t>
  </si>
  <si>
    <t>En cualquier fase del proceso de contratación.</t>
  </si>
  <si>
    <t>En la aprobación de pagos y/o liquidación de contratos.</t>
  </si>
  <si>
    <t>Detrimento patrimonial.</t>
  </si>
  <si>
    <t>Investigaciones y sanciones por parte de órganos de control, así como pérdida de credibilidad institucional.</t>
  </si>
  <si>
    <t>Constitución de obligaciones y/o pagos realizados por la Agencia Nacional de Tierras, sin el cumplimiento de requisitos legales, presupuestales y contables, en beneficio de un particular.</t>
  </si>
  <si>
    <t>Fallas en el control de los requisitos para la causación económica</t>
  </si>
  <si>
    <t>Desconocimiento del procedimiento de pagos y listas de chequeo</t>
  </si>
  <si>
    <t>Desde la recepción de cuentas hasta el pago al beneficiario final</t>
  </si>
  <si>
    <t>Detrimento patrimonial</t>
  </si>
  <si>
    <t>Investigaciones y sanciones por parte de órganos de control, así como perdida de credibilidad institucional</t>
  </si>
  <si>
    <t>Secretaría General - Servicio al Ciudadano</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</si>
  <si>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</si>
  <si>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</si>
  <si>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</si>
  <si>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</si>
  <si>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</si>
  <si>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</si>
  <si>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caneles de atención por medio de los cuales se pueden denunciar los pobibles hechos de corrupción</t>
  </si>
  <si>
    <t xml:space="preserve">Informar a la ciudadanía que se comunica por el canal telefónico sobre los trámites de la Agencia Nacional de Tierras. </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</si>
  <si>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</si>
  <si>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</si>
  <si>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Grabación de la llamada en CallCenter</t>
  </si>
  <si>
    <t xml:space="preserve">Campaña de sensibilizaicón frente a los trámites dirigida a la ciudadanía </t>
  </si>
  <si>
    <t>Protocolo de atención en el canal telefónico que incluya libreto frente a los trámites</t>
  </si>
  <si>
    <t>Profesionales de la Subdirección de Talento Humano que realizan verificacion de requisitos mínimos</t>
  </si>
  <si>
    <t>Verificar que los soportes presentados por el aspirante evidencien el cumplimiento de los requistos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</si>
  <si>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certificacionaes PGN, CGR, Policia;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</si>
  <si>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</si>
  <si>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 xml:space="preserve">Formato Cumplimiento Requisitos Mínimos GTHU-F-010, diligenciado por el profesional designado. </t>
  </si>
  <si>
    <t>Verificar el cumplimiento de los requisitos exigidos por el empleo a proveer, de acuerdo con los requisitos de Ley y los contemplados en el Manual de Funciones y Competencias Laborales de la Agencia.</t>
  </si>
  <si>
    <t>Funcionario designado para la custodia de expedientes</t>
  </si>
  <si>
    <t>Llevar el registro actualizado de los documentos que conforman el expediente laboral</t>
  </si>
  <si>
    <t>Una vez conformado el expediente del funcionario posesionado, el responsable del control diligencia la hoja de control del expediente,y la actualiza cada vez que surjan nuevos documentos.</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</si>
  <si>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</si>
  <si>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</si>
  <si>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</si>
  <si>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Control Interno Disciplinario
Secretaría General</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</si>
  <si>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</si>
  <si>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</si>
  <si>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</si>
  <si>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</si>
  <si>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</si>
  <si>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</si>
  <si>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</si>
  <si>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</si>
  <si>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</si>
  <si>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Coordinacion para la Gestión Contractual - Secretaría General</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</si>
  <si>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</si>
  <si>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</si>
  <si>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</si>
  <si>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</si>
  <si>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</si>
  <si>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</si>
  <si>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</si>
  <si>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</si>
  <si>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</si>
  <si>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</si>
  <si>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La suscripción en físico y/o línea a través del aplicativo dispuesto por la Agencia a las cuentas enviadas para pago, denotan el conocimiento y verificación por parte de los supervisores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</si>
  <si>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</si>
  <si>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</si>
  <si>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Reporte de las aprobaciones y rechazos efectuados por parte de los supervisores.</t>
  </si>
  <si>
    <t>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t>
  </si>
  <si>
    <t>Realizar las aprobaciones de supervisión para los contratos suscritos.</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</si>
  <si>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</si>
  <si>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</si>
  <si>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</si>
  <si>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</si>
  <si>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</si>
  <si>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</si>
  <si>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Cumplimiento: (Número de PQRSD gestionadas/Número de PQRSD vencidas)
(La línea base se establecerá al inicio de la vigencia 2021)</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</si>
  <si>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</si>
  <si>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Núnero de fallos sancionatorios por denuncias por concepto de solicitud de dadivas para la priorización de un trámite</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</si>
  <si>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</si>
  <si>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</si>
  <si>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</si>
  <si>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Secretaría General - Control Interno Disciplinario</t>
  </si>
  <si>
    <t>Capacitar a servidores públicos, contratistas y colaboradores de la Agencia Nacional de Tierras sobre:
1. Control Interno Disciplinario.</t>
  </si>
  <si>
    <t>(Número de formatos de cumplimiento de requisitos mínimos diligenciados / Número de fucionarios vinculados) X 100</t>
  </si>
  <si>
    <t>(Hojas de control de los expedientes de hoja de vida diligenciados actualizados /  Número de fucionarios vinculados) X 100</t>
  </si>
  <si>
    <t>Cumplimiento: (# de expedientes disciplinarios digitalizados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</si>
  <si>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</si>
  <si>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</si>
  <si>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</si>
  <si>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fucionarios vinculados) X 100</t>
  </si>
  <si>
    <t xml:space="preserve">Digitalizar los expedientes de historias laborales nuevos que se generen en el semestre,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</si>
  <si>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</si>
  <si>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</si>
  <si>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Cronograma de implementación, ajustes y/o desarrollos del Software Disciplinario y/o plataforma dispuesta.</t>
  </si>
  <si>
    <t>Secretaría Genreal
Control Interno Disciplinario
Infraestructura y soporte tecnológico</t>
  </si>
  <si>
    <t>Cronograma de implementación, ajustes y/o desarrollos del Software</t>
  </si>
  <si>
    <t>Número de requisitos verificados / Total de requisitos exigidos para la celebración de un contrato</t>
  </si>
  <si>
    <t>Cumplimiento: Número de cuentas e informes de acividades revisados y aprobados por el supervisor del contrato / Total de cuentas e informes del contrato.
Impacto: Hallazgos de auditorías internas o externas respecto al incumplimiento de alguna obligación contractual.</t>
  </si>
  <si>
    <t>Revisión de la docuemntación precontractual que de cumplimiento a procedimientos, formas, instructivos y/o manuales en atención a las normas de contratación establecidas para tal fin.</t>
  </si>
  <si>
    <t>Grupo para la Gestión Contractual</t>
  </si>
  <si>
    <t>Documentos revisados.</t>
  </si>
  <si>
    <t>Revisión de las minutas de los contratos antes de la suscripción por parte de Secretaría General.</t>
  </si>
  <si>
    <t>Secretaría General</t>
  </si>
  <si>
    <t>Minutas corregidas, coreos electrónicos (cuando sean requeridos).</t>
  </si>
  <si>
    <t>Revisión de procedimientos, formas, instructivos y/o manuales cumpliendo con las normas de contratación establecidas para tal fin.</t>
  </si>
  <si>
    <t>Grupo para la Gestión Contractual
Subdirección Administrativa y Financiera</t>
  </si>
  <si>
    <t>Capacitación a supervisores de contratos sobre la responsabilidad en la verificación y cumplimiento de requisitos, objeto y obligaciones pactadas para el proceso de pago.</t>
  </si>
  <si>
    <t>Subdirección Administrativa y Financiera
Secretaría General</t>
  </si>
  <si>
    <t>(Número de muestras con resultado positivo detectadas / Número de muestras tomadas) x 100</t>
  </si>
  <si>
    <t xml:space="preserve">Sensibilización al grupo de gestión financiera sobre la responsabildiad en la verificación del cumplimiento de requisitos para la gestión del pago. </t>
  </si>
  <si>
    <t>Subdirección Administrativa y Financiera</t>
  </si>
  <si>
    <t>Lista de asistencia</t>
  </si>
  <si>
    <t>Los servidores públicos y/o colaboradores de las UGT, solicitan o reciben dadivas  por diligenciamiento o entrega del Formulario de Inscripción de Sujetos de Ordenamiento - FISO</t>
  </si>
  <si>
    <t>1. Falta de ética profesional del funcionario o personal vinculado a la entidad.</t>
  </si>
  <si>
    <t xml:space="preserve">2. Falta de controles en el manejo de la información </t>
  </si>
  <si>
    <t>En el diligenciamiento o entrega del Formulario de Inscripción de Sujetos de Ordenamiento - FISO</t>
  </si>
  <si>
    <t>1. Afectación de credibilidad e imagen institucional</t>
  </si>
  <si>
    <t>Consecuencia 2 Riesgo 6</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</si>
  <si>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</si>
  <si>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</si>
  <si>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2. Interés de terceros  en la dilatar u orientar la decisión de procesos agrarios.</t>
  </si>
  <si>
    <t>En las fases inciales de los procesos agrarios y de formalización.</t>
  </si>
  <si>
    <t>Solicitud y/o aceptación de dádivas por agilizar trámites o proferir decisiones administrativas en beneficio de un particular y/o tercero para la adjudicación de bienes</t>
  </si>
  <si>
    <t>1. Falta de estrategias para potencializar la cultura de legalidad, transparencia y sentido de pertenencia</t>
  </si>
  <si>
    <t>2. Baja cobertura de capacitaciones frente a responsabilidades disciplinarias, fiscales o penales por incurrir en potenciales actos de corrupcion con alcance a contratistas y funcionarios</t>
  </si>
  <si>
    <t>En el desarrollo de las fases administrativas</t>
  </si>
  <si>
    <t>Ofrecer en la UGT promesa de éxito en la realización o priorización de un trámite a cambio de un beneficio personal</t>
  </si>
  <si>
    <t>2. Presiones por las partes interesadas</t>
  </si>
  <si>
    <t>En cualquiera de las fases del procedimiento de limitación de propiedad</t>
  </si>
  <si>
    <t>Líderes UGT</t>
  </si>
  <si>
    <t>Según programación</t>
  </si>
  <si>
    <t>Controlar la numeración de los FISOS entregados por orferta</t>
  </si>
  <si>
    <t>El sistema automàticamente identifica cuando se registra un FISO si este se encuentra duplicado</t>
  </si>
  <si>
    <t>El sistema no permite registrar un FISO repetido, ya que la numeración es única</t>
  </si>
  <si>
    <t>Listado de FISOS diligenciados</t>
  </si>
  <si>
    <t>Validar la númeración de los FISOS al ingresarlos al sistema</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</si>
  <si>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</si>
  <si>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</si>
  <si>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En caso de confirmar que un funcionario o contratista está involucrado, se deben tomar las acciones sancionatorias respectivas</t>
  </si>
  <si>
    <t>Listas de asistencia y/o actas de reunión</t>
  </si>
  <si>
    <t>Jornada de capacitación a los colaboradores de las Unidades de Gestión Territorial, con el fin de que conozcan las sanciones a las cuales son merecedores en caso de incurrir en actos de corrupción</t>
  </si>
  <si>
    <t>Validaciones FISO realizadas / Número de FISOS realizados</t>
  </si>
  <si>
    <t>Capacitar a los colaboradores de las UGT en el manejo de presiones indebidas</t>
  </si>
  <si>
    <t>Jornadas de capacitación realizadas</t>
  </si>
  <si>
    <t>Pérdida o uso indebido de bienes devolutivos de la Agencia Nacional de Tierras para beneficio personal o de terceros</t>
  </si>
  <si>
    <t>Desconocimiento de los procedimientos de usos de bienes de la Agencia Nacional de Tierras</t>
  </si>
  <si>
    <t>Falta de controles en la asignación y actualización de bienes en el aplicativo</t>
  </si>
  <si>
    <t>En el uso y asignación de los bienes de la Agencia Nacional de Tierras</t>
  </si>
  <si>
    <t xml:space="preserve">Detrimento patrimonial e investigaciones y sanciones </t>
  </si>
  <si>
    <t>Aumento de costos en mantenimiento y adquisición de bienes</t>
  </si>
  <si>
    <t>Pérdida o manipulación de expedientes con información institucional para beneficio particular o de un tercero</t>
  </si>
  <si>
    <t>Ausencia de control sobre expedientes y préstamos</t>
  </si>
  <si>
    <t>Falta de ética y honestidad por parte del colaborador</t>
  </si>
  <si>
    <t>En la administración de expedientes</t>
  </si>
  <si>
    <t>Pérdida de la memoria institucional</t>
  </si>
  <si>
    <t>Almacenista
Subdirección Administrativa y Financiera</t>
  </si>
  <si>
    <t>Verificar el buen estado y uso de los bienes de la Agencia Nacional de Tierras, a través de un seguimiento al inventario de la entidad</t>
  </si>
  <si>
    <t>Se debe realizar un seguimiento a la base de datos de los bienes de la entidad, en donde se identifiquen las pérdidas o daños de los mismos, así como detectar el responsable a cargo de su uso</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</si>
  <si>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</si>
  <si>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semestral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</si>
  <si>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el estado de los mismos y detectar posibles desviaciones</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</si>
  <si>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</si>
  <si>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</si>
  <si>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</si>
  <si>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</si>
  <si>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</si>
  <si>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</si>
  <si>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Cumplimiento: Bienes actualizados en la herramienta Apoteosys / Bienes devolutivos de la entidad
Impacto : Número de denuncias por perdida o uso indebido de bienes devolutivos de la Entidad</t>
  </si>
  <si>
    <t>Realizar el levantamiento del inventario de la Entidad a nivel nacional</t>
  </si>
  <si>
    <t>Almacenista Subdirección Administrativa y Financiera</t>
  </si>
  <si>
    <t>Bienes actualizados en la herramienta Apoteosys /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</si>
  <si>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</si>
  <si>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Socialización del procedimiento de préstamos de expedientes</t>
  </si>
  <si>
    <t>Socializaciones realizadas</t>
  </si>
  <si>
    <t>Definición de lineamientos estratégicos para beneficiar grupos de interés contrarios a los objetivos de Reforma Rural Integral y de Ordenamiento Social de la Propiedad Rural</t>
  </si>
  <si>
    <t>Injerencia mediática de grupos de interés</t>
  </si>
  <si>
    <t>Formulación del Plan de Acción Anual</t>
  </si>
  <si>
    <t>Desatención de prioridades PND, Compes. ODS y Posconflicto</t>
  </si>
  <si>
    <t>Alterar información destinada a la consolidación de los informes de gestión, para beneficio propio o favorecimiento de grupos de interés, partidos políticos o particulares.</t>
  </si>
  <si>
    <t>Incumplimiento de metas</t>
  </si>
  <si>
    <t>Gestión de la comunicación Interna y externa</t>
  </si>
  <si>
    <t>favorecimiento indebido a grupos de interés.</t>
  </si>
  <si>
    <t>SIN IDENTIFICACIÓN DE RIESGOS DE CORRUPCIÓN</t>
  </si>
  <si>
    <t>Anual</t>
  </si>
  <si>
    <t>Asegurar que el Plan de Acción Anual y el Plan estratégico sean pertinentes a los objetivos de reforma rural integral y de Ordenamiento social de la propiedad rural.</t>
  </si>
  <si>
    <t>Es sesiones del Consejo Directivo se someten a aprobación y se discuten los compromisos, objetivos, acciones, mnetas, plazos y responsables propuestos por las dependencias en el plan de Acción Anual y en el Plan Estrategico cuatrienal.</t>
  </si>
  <si>
    <t>Consejo Directivo
(Oficina de Planeación)</t>
  </si>
  <si>
    <t>No se aprueban los Planes de Ación y los Planes estrategicos y se deben someter a ajustes orientados a que sean pertinentes a los objetivos de reforma rural integral y de Ordenamiento social de la propiedad rural.</t>
  </si>
  <si>
    <t>Actas de sesiones del Consejo Directivo.</t>
  </si>
  <si>
    <t>Aprobar Plan de Acción Anual Institucional y el Plan Estratégico Cuatrienal
por parte del Consejo Directivo de la ANT</t>
  </si>
  <si>
    <t>Oficina de Planeación</t>
  </si>
  <si>
    <t>Aumentar el nivel razonable de veracidad de los datos, las tendencias y los análisis reportados por las dependencias.</t>
  </si>
  <si>
    <t>La Oficina de Planeación analiza los datos y tendencias reportadas y verifica que los análisis y acciones correctivas o preventivas propuestas correspondan a los incumplimientos y tendencias negativas expuestas.</t>
  </si>
  <si>
    <t>Si los análisis y acciones propuestas son no pertinentes, no se acepta la información y se solicitan ajustes al análisis.</t>
  </si>
  <si>
    <t>Informes mensuales de dependencias.</t>
  </si>
  <si>
    <t>Analizar datos de Indicadores (Procedimiento SEYM P-005)</t>
  </si>
  <si>
    <t>Formular el Plan de Participación Ciudadana 2021 , como elemento que asegura la definición de lineamientos estratégicos y acciones que atiendan los objetivos de Reforma Rural Integral y Ordenamiento Social de la Propiedad Rural</t>
  </si>
  <si>
    <t>Plan de Participación Ciudadana 2021 formulado</t>
  </si>
  <si>
    <t>Realizar mesas de seguimiento con el propósito de asegurar calidad de los datos asociados a los resultados de las dependencias.</t>
  </si>
  <si>
    <t>Actas de mesas de seguimiento diligenciadas</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</si>
  <si>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</si>
  <si>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</si>
  <si>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DEST-COR-1</t>
  </si>
  <si>
    <t>DEST-COR-C.1.1</t>
  </si>
  <si>
    <t>DEST-COR-P.1.1</t>
  </si>
  <si>
    <t>COGGI-COR-1</t>
  </si>
  <si>
    <t>COGGI-COR-C.1.1</t>
  </si>
  <si>
    <t>COGGI-COR-P.1.1</t>
  </si>
  <si>
    <t>INTI-COR-1</t>
  </si>
  <si>
    <t>INTI-COR-C.1.1</t>
  </si>
  <si>
    <t>INTI-COR-P.1.1</t>
  </si>
  <si>
    <t>GEMA-COR-1</t>
  </si>
  <si>
    <t>GEMA-COR-2</t>
  </si>
  <si>
    <t>GEMA-COR-C.1.1</t>
  </si>
  <si>
    <t>GEMA-COR-P.1.1</t>
  </si>
  <si>
    <t>GEMA-COR-C.2.1</t>
  </si>
  <si>
    <t>GEMA-COR-C.2.2</t>
  </si>
  <si>
    <t>GEMA-COR-P.2.1</t>
  </si>
  <si>
    <t>POSPPR-COR-1</t>
  </si>
  <si>
    <t>POSPPR-COR-2</t>
  </si>
  <si>
    <t>POSPPR-COR-3</t>
  </si>
  <si>
    <t>POSPPR-COR-4</t>
  </si>
  <si>
    <t>POSPPR-COR-5</t>
  </si>
  <si>
    <t>POSPPR-COR-6</t>
  </si>
  <si>
    <t>POSPPR-COR-C.1.1</t>
  </si>
  <si>
    <t>POSPPR-COR-C.1.2</t>
  </si>
  <si>
    <t>POSPPR-COR-C.2.1</t>
  </si>
  <si>
    <t>POSPPR-COR-C.3.1</t>
  </si>
  <si>
    <t>POSPPR-COR-C.3.2</t>
  </si>
  <si>
    <t>POSPPR-COR-C.4.1</t>
  </si>
  <si>
    <t>POSPPR-COR-C.5.1</t>
  </si>
  <si>
    <t>POSPPR-COR-C.6.1</t>
  </si>
  <si>
    <t>POSPPR-COR-P.1.1</t>
  </si>
  <si>
    <t>POSPPR-COR-P.1.2</t>
  </si>
  <si>
    <t>POSPPR-COR-P.2.1</t>
  </si>
  <si>
    <t>POSPPR-COR-P.3.1</t>
  </si>
  <si>
    <t>POSPPR-COR-P.3.2</t>
  </si>
  <si>
    <t>POSPPR-COR-P.4.1</t>
  </si>
  <si>
    <t>POSPPR-COR-P.5.1</t>
  </si>
  <si>
    <t>POSPPR-COR-P.6.1</t>
  </si>
  <si>
    <t>SEJUT-COR-1</t>
  </si>
  <si>
    <t>SEJUT-COR-2</t>
  </si>
  <si>
    <t>SEJUT-COR-C.1.1</t>
  </si>
  <si>
    <t>SEJUT-COR-C.2.1</t>
  </si>
  <si>
    <t>SEJUT-COR-P.1.1</t>
  </si>
  <si>
    <t>SEJUT-COR-P.1.2</t>
  </si>
  <si>
    <t>SEJUT-COR-P.1.3</t>
  </si>
  <si>
    <t>SEJUT-COR-P.2.1</t>
  </si>
  <si>
    <t>ACCTI-COR-1</t>
  </si>
  <si>
    <t>ACCTI-COR-2</t>
  </si>
  <si>
    <t>ACCTI-COR-3</t>
  </si>
  <si>
    <t>ACCTI-COR-4</t>
  </si>
  <si>
    <t>ACCTI-COR-5</t>
  </si>
  <si>
    <t>ACCTI-COR-6</t>
  </si>
  <si>
    <t>ACCTI-COR-7</t>
  </si>
  <si>
    <t>ACCTI-COR-8</t>
  </si>
  <si>
    <t>ACCTI-COR-9</t>
  </si>
  <si>
    <t>ACCTI-COR-C.1.1</t>
  </si>
  <si>
    <t>ACCTI-COR-C.1.2</t>
  </si>
  <si>
    <t>ACCTI-COR-C.2.1</t>
  </si>
  <si>
    <t>ACCTI-COR-C.2.2</t>
  </si>
  <si>
    <t>ACCTI-COR-C.3.1</t>
  </si>
  <si>
    <t>ACCTI-COR-C.3.2</t>
  </si>
  <si>
    <t>ACCTI-COR-C.4.1</t>
  </si>
  <si>
    <t>ACCTI-COR-C.4.2</t>
  </si>
  <si>
    <t>ACCTI-COR-C.5.1</t>
  </si>
  <si>
    <t>ACCTI-COR-C.5.2</t>
  </si>
  <si>
    <t>ACCTI-COR-C.6.1</t>
  </si>
  <si>
    <t>ACCTI-COR-C.6.2</t>
  </si>
  <si>
    <t>ACCTI-COR-C.7.1</t>
  </si>
  <si>
    <t>ACCTI-COR-C.8.1</t>
  </si>
  <si>
    <t>ACCTI-COR-C.9.1</t>
  </si>
  <si>
    <t>ACCTI-COR-P.1.1</t>
  </si>
  <si>
    <t>ACCTI-COR-P.1.2</t>
  </si>
  <si>
    <t>ACCTI-COR-P.2.1</t>
  </si>
  <si>
    <t>ACCTI-COR-P.2.2</t>
  </si>
  <si>
    <t>ACCTI-COR-P.3.1</t>
  </si>
  <si>
    <t>ACCTI-COR-P.3.2</t>
  </si>
  <si>
    <t>ACCTI-COR-P.4.1</t>
  </si>
  <si>
    <t>ACCTI-COR-P.4.2</t>
  </si>
  <si>
    <t>ACCTI-COR-P.5.1</t>
  </si>
  <si>
    <t>ACCTI-COR-P.6.1</t>
  </si>
  <si>
    <t>ACCTI-COR-P.6.2</t>
  </si>
  <si>
    <t>ACCTI-COR-P.7.1</t>
  </si>
  <si>
    <t>ACCTI-COR-P.8.1</t>
  </si>
  <si>
    <t>ACCTI-COR-P.9.1</t>
  </si>
  <si>
    <t>ADMTI-COR-1</t>
  </si>
  <si>
    <t>ADMTI-COR-2</t>
  </si>
  <si>
    <t>ADMTI-COR-3</t>
  </si>
  <si>
    <t>ADMTI-COR-C.1.1</t>
  </si>
  <si>
    <t>ADMTI-COR-C.1.2</t>
  </si>
  <si>
    <t>ADMTI-COR-C.2.1</t>
  </si>
  <si>
    <t>ADMTI-COR-C.2.2</t>
  </si>
  <si>
    <t>ADMTI-COR-C.3.1</t>
  </si>
  <si>
    <t>ADMTI-COR-P.1.1</t>
  </si>
  <si>
    <t>ADMTI-COR-P.1.2</t>
  </si>
  <si>
    <t>ADMTI-COR-P.2.1</t>
  </si>
  <si>
    <t>ADMTI-COR-P.2.2</t>
  </si>
  <si>
    <t>ADMTI-COR-P.3.1</t>
  </si>
  <si>
    <t>GINFO-COR-1</t>
  </si>
  <si>
    <t>GINFO-COR-C.1.1</t>
  </si>
  <si>
    <t>GINFO-COR-P.1.1</t>
  </si>
  <si>
    <t>GTHU-COR-1</t>
  </si>
  <si>
    <t>GTHU-COR-2</t>
  </si>
  <si>
    <t>GTHU-COR-3</t>
  </si>
  <si>
    <t>GTHU-COR-4</t>
  </si>
  <si>
    <t>GTHU-COR-C.1.1</t>
  </si>
  <si>
    <t>GTHU-COR-C.2.1</t>
  </si>
  <si>
    <t>GTHU-COR-C.3.1</t>
  </si>
  <si>
    <t>GTHU-COR-C.4.1</t>
  </si>
  <si>
    <t>GTHU-COR-P.1.1</t>
  </si>
  <si>
    <t>GTHU-COR-P.2.1</t>
  </si>
  <si>
    <t>GTHU-COR-P.3.1</t>
  </si>
  <si>
    <t>GTHU-COR-P.4.1</t>
  </si>
  <si>
    <t>APJUR-COR-1</t>
  </si>
  <si>
    <t>APJUR-COR-2</t>
  </si>
  <si>
    <t>APJUR-COR-3</t>
  </si>
  <si>
    <t>APJUR-COR-4</t>
  </si>
  <si>
    <t>APJUR-COR-C.1.1</t>
  </si>
  <si>
    <t>APJUR-COR-C.2.1</t>
  </si>
  <si>
    <t>APJUR-COR-C.3.1</t>
  </si>
  <si>
    <t>APJUR-COR-C.4.1</t>
  </si>
  <si>
    <t>APJUR-COR-P.1.1</t>
  </si>
  <si>
    <t>APJUR-COR-P.2.1</t>
  </si>
  <si>
    <t>APJUR-COR-P.3.1</t>
  </si>
  <si>
    <t>APJUR-COR-P.4.1</t>
  </si>
  <si>
    <t>ADQBS-COR-1</t>
  </si>
  <si>
    <t>ADQBS-COR-2</t>
  </si>
  <si>
    <t>ADQBS-COR-C.1.1</t>
  </si>
  <si>
    <t>ADQBS-COR-C.2.1</t>
  </si>
  <si>
    <t>ADQBS-COR-C.2.2</t>
  </si>
  <si>
    <t>ADQBS-COR-P.1.1</t>
  </si>
  <si>
    <t>ADQBS-COR-P.1.2</t>
  </si>
  <si>
    <t>ADQBS-COR-P.2.1</t>
  </si>
  <si>
    <t>ADQBS-COR-P.2.2</t>
  </si>
  <si>
    <t>ADMBS-COR-1</t>
  </si>
  <si>
    <t>ADMBS-COR-2</t>
  </si>
  <si>
    <t>ADMBS-COR-C.1.1</t>
  </si>
  <si>
    <t>ADMBS-COR-C.2.1</t>
  </si>
  <si>
    <t>ADMBS-COR-P.1.1</t>
  </si>
  <si>
    <t>ADMBS-COR-P.2.1</t>
  </si>
  <si>
    <t>GEFIN-COR-1</t>
  </si>
  <si>
    <t>GEFIN-COR-C.1.1</t>
  </si>
  <si>
    <t>GEFIN-COR-P.1.1</t>
  </si>
  <si>
    <t>SEYM-COR-1</t>
  </si>
  <si>
    <t>SEYM-COR-2</t>
  </si>
  <si>
    <t>SEYM-COR-C.1.1</t>
  </si>
  <si>
    <t>SEYM-COR-C.2.1</t>
  </si>
  <si>
    <t>SEYM-COR-C.2.2</t>
  </si>
  <si>
    <t>SEYM-COR-P.1.1</t>
  </si>
  <si>
    <t>SEYM-COR-P.2.1</t>
  </si>
  <si>
    <t>SEYM-COR-P.2.2</t>
  </si>
  <si>
    <t>El Profesional de Planeación DAE tomará una muestra representativa  ( entre el 20% y el 30%) de los formatos de ofertas voluntarias a requerir, con los anexos y se dejará la anotación de las causales de devolución, se dejara la anotacion de la causal de devolución y se  generará un informe en el que se cuantifiquen las causales de devolución para posterior verificación.</t>
  </si>
  <si>
    <t>No. De solicitudes tomadas en muestra  / No. De solicitudes rechazadas.</t>
  </si>
  <si>
    <t>ADMITIDA</t>
  </si>
  <si>
    <t>"Presentar una actividad de control que permita efectuar un seguimiento a las solicitudes que han sido devueltas y analizar las causales de dicha devolución, con el propósito de ajustar el procedimiento y minimizar la devoluciones."</t>
  </si>
  <si>
    <t>Dirección de Acceso a Tierras</t>
  </si>
  <si>
    <t>Manipulación y/u omisión de la información obtenida en la visita agronómica o estudio preliminar y complementario de títulos  de expedientes de Compra Directa de la DAT para  beneficio propio o de particulares.</t>
  </si>
  <si>
    <t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t>
  </si>
  <si>
    <t>Durante el desarrollo de la visita agronómica del predio y en la realización del estudio complementario de títulos</t>
  </si>
  <si>
    <t>Afectación en el logro de indicadores y metas asociadas a compra de predios en actividades misionales</t>
  </si>
  <si>
    <t>Investigaciones y/o hallazgos presentados por parte de órganos de control</t>
  </si>
  <si>
    <t>Asegurar que las visitas agronómica y topográfica del predio cumplan con la información y documentación completa y con las características según los requisitos exigidos</t>
  </si>
  <si>
    <t>Diligenciando el ACCTI-F-007 Forma unificada de visita de caracterización documental</t>
  </si>
  <si>
    <t>Gestionar el ajuste para las desviaciones halladas. De identificarse la necesidad de una nueva visita de validación, realizarla, así como elevar consulta a las entidades del orden nacional y territorial correspondientes.</t>
  </si>
  <si>
    <t>ACCTI-F-007 Forma unificada de visita de caracterización documental</t>
  </si>
  <si>
    <t>Asegurar que la forma ACCTI-F-007-Visita de caracterización del predio, cumpla con la información y documentación completa, vigente y con las características según los requisitos exigidos</t>
  </si>
  <si>
    <t>Revisando que el informe de visita técnica, coincida con el área reportada en títulos</t>
  </si>
  <si>
    <t>Asegurar que la forma ACCTI-F-022-Estudio preliminar y complementario de títulos, esté debidamente diligenciada, en el aparte de rectificación de cabida (área) y/o linderos y que cumpla con los requisitos.</t>
  </si>
  <si>
    <t>Expediente de Compra Directa, con forma ACCTI-F-007 Forma unificada de visita de caracterización documental, diligenciado</t>
  </si>
  <si>
    <t>Expediente de Compra Directa, con forma ACCTI-F-022 Estudio preliminar y complementario de títulos, diligenciado en el aparte de rectificación de cabida (área) y/o linderos</t>
  </si>
  <si>
    <t>Cobertura de colaboradores de Compra Directa DAT capacitados en el ACCTI--P-010 Proceddimiento de Compra Directa de Predios</t>
  </si>
  <si>
    <t>Desconocimiento de los requisitos establecidos en los  Procedimientos ACCTI-P-016 Materialización del Subsidio  - Adquisición del predio y ACCTI-P-017  Materialización del subsidio- Implementación del proyecto productivo  por parte del equipo profesional asignado</t>
  </si>
  <si>
    <t>Durante la  valoración integral del predio, en el marco del análisis de los requisitos minimos del predio de tipo jurídico, técnico o ambiental.</t>
  </si>
  <si>
    <t>Verificar la realización del análisis de un predio  objeto de materialización de un Subsidio, que cumpla con  la verificación jurídica , técnico y ambiental.</t>
  </si>
  <si>
    <t>Un acta de verificación de procedimientos
Formato ACCTI-F-003 Postulación y negociación del predio
Formato ACCTI –F-004 Forma Verificación Condiciones del Propietario
Formato ACCTI-F-005  Forma estudio de titulos
Formato ACCTI-F-091 Forma cruce de información Geográfica
Formato ACCTI-F-007 Forma unificada de visita de caracterización.</t>
  </si>
  <si>
    <t>Verificar  que la implementación del proyecto productivo objeto de materialización de un Subsidio, cumpla con la verificación técnica y financiera.</t>
  </si>
  <si>
    <t>Mediante la verificación de cumplimiento de requisitos según procedimiento con  registro de las formas:  ACCTI-F-019 Estructuración Participativa de Proyectos Productivos,ACCTI-F-013 Plan de compras,ACCTI-F-014 Acta de Entrega de Bienes y Servicios, ACCTI-F-016 FORMA CONTROL DE SALDOS,ACCTI-F-017 FORMA CIERRE TÉCNICO Y FINANCIERO</t>
  </si>
  <si>
    <t>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t>
  </si>
  <si>
    <t>Verificar el cumplimiento de requisitos  técnicos y financieros en la implementación del proyecto productivo para la materialización del subsidio,  mediante la revisión de un expediente en  cada trimestre del año.</t>
  </si>
  <si>
    <t>Expediente con verificación de requisitos jurídicos, tecnicos y ambientales del propietario y predio objeto de materialización del subsidio</t>
  </si>
  <si>
    <t>Expediente con  verificación técnica y financiera en la implementación del proyecto productivo objeto de materialización del subsidio</t>
  </si>
  <si>
    <t>Subdirección de Acceso a Tierras por Zonas Focalizadas (Profesionales  encargados de los grupos adquisición y Proyecto Productivo)</t>
  </si>
  <si>
    <t>En la elaboración del informe técnico-jurídico preliminar y definitivo, se puede favorecer intereses a particualres a efectos de establecer el inicio fase adminitrativa y/o judicial</t>
  </si>
  <si>
    <t>Desconocimiento de los requisitos establecidos en el Procedimiento ACCTI-P-005 Revocatoria Baldios a Persona Natural -Ley 160/94 y ACCTI-P-014 Titulación de Baldíos POSPR, por parte de colaboradores nuevos que ingresan al Grupo de Revocatoria</t>
  </si>
  <si>
    <t>Memorando 20214000182183 - Actualizar:
1 - Identificación y valoración del riesgo ACCTI-COR-1, (ajustando redacción del riesgo, causas, consecuencias), 
2 - Diseño y valoración de actividades de control del riesgo, y 
3 - Diseño acciones preventivas del riesgo.</t>
  </si>
  <si>
    <t>ACCTI-F-120-Lista de chequeo de revocatoria Ley 160/19994
ACCTI-F-121-Lista de chequeo de revocatoria Decreto Ley 902/2017 
ACCTI-F-097 Matriz de Revocatoria actualizada</t>
  </si>
  <si>
    <t>Revisar e impulsar los procesos de revocatoria en curso, mediante dligenciamiento de la lista de chequeo y/o matriz de revocatoria</t>
  </si>
  <si>
    <t>Asegurar la comunicación a los intervinientes con relación al trámite de revocatoria directa, suministrando respuesta oportuna, empleando como herramienta el formato ACCTI-F-097 Matriz de Revocatoria Directa</t>
  </si>
  <si>
    <t>ReRecibida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</si>
  <si>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</si>
  <si>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</si>
  <si>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Incorporar oportunamente, la solicitud o información de la revocatoria en la forma ACCTI-F-097 Matriz de Revocatoria Directa</t>
  </si>
  <si>
    <t>Registro adecuado de lista de chequeo en procesos de revocatoria y/o matriz de revocatoriade revocatoria</t>
  </si>
  <si>
    <t>Formato ACCTI-F-097 Matriz de Revocatoria Directa, actualizado</t>
  </si>
  <si>
    <t>Cobertura de colaboradores de Revocatoria Directa de la  SATDD capacitados en PAAC</t>
  </si>
  <si>
    <t>Capacitar a los colaboradores de Revocatoria Directa de la SATDD sobre el procedimiento ACCTI-P-005 Revocatoria Directa del Acto de Adjudicación de Baldios a Persona Natural, ACCTI-P-014 Revocatoria de Titulación de Baldíos en el Marco del Procedimiento Único De Ordenamiento Social De La Propiedad Rural y ADMBS-P-007 Reconstrucción de Expedientes</t>
  </si>
  <si>
    <t>Cobertura de colaboradores de Revocatoria Directa de la SATDD capacitados en el procedimiento</t>
  </si>
  <si>
    <t>Presencia de intereses particulares o conductas de recibir o solicitar beneficios por parte de los profesionales asignados para la adjudicación de predios baldios en las zonas focalizadas</t>
  </si>
  <si>
    <t>Desconocimiento de los requisitos establecidos en el Procedimiento POSPR-P-006 PROCEDIMIENTO ÚNICO DE ORDENAMIENTO SOCIAL DE LA PROPIEDAD,para la adjudicaciónn de predios baldios en los municipios focalizados, por parte del equipo profesional asignado</t>
  </si>
  <si>
    <t xml:space="preserve">Durante la  validación  de la información remitida por parte DGOSP, como en la  elaboración  del informe  técnico  - jurídico preliminar  y definitivo en el marco del procedimiento unico </t>
  </si>
  <si>
    <t>Memorando 20214000182183 - Actualizar:
1 - Identificación del riesgo ACCTI-COR-2, (ajustando redacción de causas, consecuencias), 
2 - Diseño y valoración de actividades de control del riesgo, y 
3 - Diseño acciones preventivas del riesgo.</t>
  </si>
  <si>
    <t>Memorando 20214000182183 - Actualizar:
1 - Identificación del riesgo ACCTI-COR-3, (ajustando redacción de causas, consecuencias), 
2 - Diseño y valoración de actividades de control del riesgo, y 
3 - Diseño acciones preventivas del riesgo.</t>
  </si>
  <si>
    <t>Memorando 20214000182183 - Actualizar:
1 - Identificación del riesgo ACCTI-COR-4, (ajustando redacción de causas, consecuencias), 
2 - Diseño y valoración de actividades de control del riesgo, y 
3 - Diseño acciones preventivas del riesgo.</t>
  </si>
  <si>
    <t xml:space="preserve">Validar la desición Acto Administrativo de Apertura,  mediante la verificación  del Informe Tecnico Jurídico Preliminar, conforme al procedimiento único.
</t>
  </si>
  <si>
    <t>Con los resultados de la validación de la información aportada en la operación del procedimiento se elabora el informe técnico jurídico preliminar para fundamentar la apertura del procedimiento ( Acto Administrativo de Apertura).</t>
  </si>
  <si>
    <t>Un Acta de verificación
Formato  POSPR-F-014 INFORME TÉCNICO JURÍDICO PRELIMINAR.
Resolución de Apertura Trámite Administrativo( notificada).</t>
  </si>
  <si>
    <t>Verificar, semestralmente, la realización del informe técnico jurídico preliminar, con base en el análisis de la información aportada del procedimiento de un expediente.</t>
  </si>
  <si>
    <t>Validar la desición Acto Administrativo de Cierre,  mediante la verificación  del Informe Tecnico Jurídico Definitivo , conforme al procedimiento único.</t>
  </si>
  <si>
    <t>Con los  resultados del Informe Tecnico Jurídico Preliminar y  de la Audiencia Pública de Resultados, se elaborará el Informe Técnico definitivo ( Acto Administrativo de Cierre).</t>
  </si>
  <si>
    <t xml:space="preserve">Un Acta de verificcaión
Formato POSPR-F-015 INFORME TÉCNICO JURÍDICO DEFINITIVO.
Resolución de Cierre de Trámite Administrativo (notificada)
Folio de Matricula Inmobiliaria. </t>
  </si>
  <si>
    <t>Verificar, semestralmente, la realización del informe técnico jurídico definitivo y la expedición  del Acto Administrativo de cierre, con base en el análisis de la información aportada del procedimiento de un expediente.</t>
  </si>
  <si>
    <t>Expediente con verificación  Informe Técnico Juridico Preliminar y Acto Administrativo de Apertura</t>
  </si>
  <si>
    <t>Expediente con verificación  Informe Técnico Juridico Definitivo y Acto Administrativo de  Cierre.</t>
  </si>
  <si>
    <t>Capacitar a los profesionales de SATZF  en el Procedimiento ACCTI- P-020 - en el marco del Procedimiento unico de ordenamiento social de la Propiedad vigente.</t>
  </si>
  <si>
    <t xml:space="preserve">Presencia de intereses particulares o conductas de recibir o solicitar beneficios en la verificación del estudio del caso recibido para limitación de la propiedad por parte del profesional de SATN designado para el trámite </t>
  </si>
  <si>
    <t>Detrimento patrimonial o defraudación tanto de los particulares como del Estado</t>
  </si>
  <si>
    <t>Memorando 20214000182183 - Actualizar:
1 - Identificación del riesgo ADMTI-COR-1, (ajustando redacción de causas, consecuencias), 
2 - Diseño y valoración de actividades de control del riesgo, y 
3 - Diseño acciones preventivas del riesgo.</t>
  </si>
  <si>
    <t>Revisando los requisitos normativos vigentes y los contenidos en el ADMTI-I-001 Instructivo de Tipos de Limitación a la Propiedad, para determinar el tipo de tramite de LP  que aplica según documentos aportados.</t>
  </si>
  <si>
    <t>Comunicaciones de Limitación a la Propiedad con vistos buenos.</t>
  </si>
  <si>
    <t>Registrar en cada decisión de Limitación a la Propiedad proferida, la validación por parte del líder de Limitación o delegado a la Propiedad y el Asesor de la Subdirección de Administración de Tierras de la Nación-SATN.</t>
  </si>
  <si>
    <t>Verificar el cumplimiento del procedimiento de Limitación a la Propiedad según documentos aportados en la solicitud, acorde con requisitos normativos</t>
  </si>
  <si>
    <t>Revisando por parte del Profesional Líder de LP las decisiones administrativas definidas frente a Limitación a la Propiedad, registrando   visto bueno en el trámite  como control previo antes de firma del Subdirector.</t>
  </si>
  <si>
    <t>Acta de reunión de revisión aleatoria de decisiones sobre Limitación a la Propiedad</t>
  </si>
  <si>
    <t>Comunicaciones emitidas a usuarios de LP</t>
  </si>
  <si>
    <t>Realizar capacitación sobre PAAC y riesgos de corrupción a profesionales de Limitaciones a la Propiedad de la SATN.</t>
  </si>
  <si>
    <t>Capacitar a los colaboradores de LP sobre el ADMTI-P-006 procedimiento de Limitación a la Propiedad e ADMTI-I-001 Instructivo de Tipos de limitación a la Propiedad.</t>
  </si>
  <si>
    <t>Uso de la  información sobre adjudicación de baldíos a Entidades de Derecho Público para beneficio particular o de terceros</t>
  </si>
  <si>
    <t xml:space="preserve">Presencia de intereses particulares o conductas de recibir o solicitar beneficios en la adjudicación de terrenos baldíos de la Nación a Entidades de Derecho Público por parte del profesional de SATN designado </t>
  </si>
  <si>
    <t>Desconocimiento de los requisitos establecidos en el Procedimiento de Adjudicación de Baldíos a Entidades de Derecho Público por colaboradores nuevos que ingresan al grupo funcional de EDP en la SATN</t>
  </si>
  <si>
    <t>Durante el  desarrollo del procedimiento con énfasis en la aceptación de la solicitud y en la expedición del acto administrativo de la decisión</t>
  </si>
  <si>
    <t>Afectación en el logro de indicadores y metas asociadas a Entidades de Derecho Público aprobadas en la SATN</t>
  </si>
  <si>
    <t>Memorando 20214000182183 - Actualizar:
1 - Identificación y valoración del riesgo ADMTI-COR-2, (ajustando redacción de causas, consecuencias), 
2 - Diseño y valoración de actividades de control del riesgo, y 
3 - Diseño acciones preventivas del riesgo.</t>
  </si>
  <si>
    <t>Verificar el cumplimiento de requisitos jurídicos y técnicos en la revisión inicial efectuada por la SATN.</t>
  </si>
  <si>
    <t>Se envía requerimiento de documentos o aclaraciones a la entidad pública solicitante, cuando en la revisión inicial jurídica y técnica se determina incumplimiento de requisitos.</t>
  </si>
  <si>
    <t>Una vez establecida la necesidad de aclarar o requerir información adicional, se solicita a las entidades públicas correspondientes (Ministerio de ambiente, CAR, Ministerio del interior, ANH, IGAC, Gobernaciones, Alcaldías, entre otras).</t>
  </si>
  <si>
    <t>ACCTI-F-065 Forma Auto de Archivo por Desistimiento Tácito o Experso</t>
  </si>
  <si>
    <t>Mediante el diligenciamiento del ACCTI-F-034 Forma Comunicación Requerimiento a Entidades de Derecho Público</t>
  </si>
  <si>
    <t>Se realiza comunicación de requerimiento a Entidades de Derecho Público solicitando la información correspondiente.</t>
  </si>
  <si>
    <t>Revisiones jurídico-técinas realizadas sobre las solicitudes de Adjudicación de baldíos a EDP allegas a la SATN</t>
  </si>
  <si>
    <t>Matriz de seguimiento de solicitudes de Adjudicación de Baldíos a EDP actualizada</t>
  </si>
  <si>
    <t>Realizar capacitación sobre PAAC a profesionales de Entidades de Derecho Público de la SATN</t>
  </si>
  <si>
    <t>Colaboradores de EDP de la SATN capacitados en PAAC</t>
  </si>
  <si>
    <t>Colaboradores de EDP de la SATN capacitados en el procedimiento</t>
  </si>
  <si>
    <t>De acuerdo con lo establecido en el procedimiento de compra de predios ( FORMA OFERTA VOLUNTARIA DE PREDIOS.)</t>
  </si>
  <si>
    <t>El formato de oferta voluntaria de predios debidamente diligenciado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</si>
  <si>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t>
  </si>
  <si>
    <t>Dirección de Gestión Jurídica de Tierras</t>
  </si>
  <si>
    <t>Memorando 20213000162273 - Ajustar la meta de la actividad SEJUT-COR-P.1.2, aumentando de 4 a 10.</t>
  </si>
  <si>
    <t>"Ajustar la redaccioón para mejor comprensión del Indicador."</t>
  </si>
  <si>
    <t>"Actualización al tratamiento del riesgo en general, ajustado a los procedimientos, desde la Identificación, descripción del riesgo (¿Qué puede suceder?); Valoración; Controles (…) Se realizan ajustes de redacción y ortografía."</t>
  </si>
  <si>
    <t xml:space="preserve">"Dentro del Plan de Acción de la Dirección de Gestión Juridica de tierras, la Subdireccion de Gestion Juridica de tierras programo inicialmente 4 talleres a realizarce durante la vigencia 2021, realizada una revisión se concluye que los talleres a realizar son 10.  Esta soliicutd de modificacion al pLan de acción se remitio a la ofician de planeación." </t>
  </si>
  <si>
    <t>Subdirección de Sistemas de Información</t>
  </si>
  <si>
    <t>"La SSIT-RESO no realiza diligenciamientos ni entrega formularios FISO a los ciudadanos. Su funcion principal es realizar la valoración e inclusion unicamente de los FISOS de asignación de derechos segun la resolución 8712 de 2021."</t>
  </si>
  <si>
    <t>Solicitar o recibir dadivas por inscripción en el Registro de Sujetos de Ordenamiento</t>
  </si>
  <si>
    <t>En el proceso de valoración de la solicitud</t>
  </si>
  <si>
    <t>MAPA DE RIESGOS DE CORRUPCIÓN
Vigencia 2021 Versión 2
Julio de 2021</t>
  </si>
  <si>
    <t>CONCEPTO DIRECCIÓN GENERAL</t>
  </si>
  <si>
    <r>
      <t xml:space="preserve">Memorando 20215000183203 - Actualizar la redacción de la actividad de control  ACCTI-COR-C.5.1 a </t>
    </r>
    <r>
      <rPr>
        <i/>
        <sz val="16"/>
        <color theme="1"/>
        <rFont val="Arial Narrow"/>
        <family val="2"/>
      </rPr>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t>
    </r>
  </si>
  <si>
    <r>
      <t xml:space="preserve">Memorando 20215000183203 - Actualizar la actividad de control ACCTI-COR-C.5.2 a </t>
    </r>
    <r>
      <rPr>
        <i/>
        <sz val="16"/>
        <color theme="1"/>
        <rFont val="Arial Narrow"/>
        <family val="2"/>
      </rPr>
      <t>"El Profesional de Planeación DAE tomará una muestra representativa  ( entre el 20% y el 30%) de los formatos de ofertas voluntarias a requerir, con los anexos y se dejara la anotacion de las causales de devoulucion,se generara un informe en el que se cuantificaran las causales de devolucion para posterior verificacion."</t>
    </r>
  </si>
  <si>
    <r>
      <t>Memorando 20212000182033 - Actualizar la redacción del riesgo POSPPR-COR-3 a</t>
    </r>
    <r>
      <rPr>
        <i/>
        <sz val="16"/>
        <color theme="1"/>
        <rFont val="Arial Narrow"/>
        <family val="2"/>
      </rPr>
      <t xml:space="preserve"> "Solicitar o recibir dadivas por inscripción en el Registro de Sujetos de Ordenamiento"</t>
    </r>
  </si>
  <si>
    <t>Verificar el cumplimiento de requisitos del(los) propietario(s)  y del predio(s), como condiciones mínimas (juridicas, técnicas y ambientales) para la materialización del subsidio,  mediante la revisión de un expediente en  cada trimestre del año.</t>
  </si>
  <si>
    <t>Capacitar a los profesionales de SATZF en los procedimientos ACCTI-P-016 MATERIALIZACIÓN DEL SUBSIDIO - ADQUISICIÓN DEL PREDIO- ACCTI-P-017 MATERIALIZACIÓN DEL SUBSIDIO - APOYO PARA CUBRIR LOS REQUERIMIENTOS FINANCIEROS DE LA IMPLEMENTACIÓN DEL PROYECTO PRODUCTIVO.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</si>
</sst>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67"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9"/>
      <color theme="1"/>
      <name val="Arial Narrow"/>
      <family val="2"/>
    </font>
    <font>
      <sz val="9"/>
      <name val="Arial Narrow"/>
      <family val="2"/>
    </font>
    <font>
      <i/>
      <sz val="16"/>
      <color theme="1"/>
      <name val="Arial Narrow"/>
      <family val="2"/>
    </font>
    <font>
      <sz val="16"/>
      <name val="Arial"/>
      <family val="2"/>
    </font>
    <font>
      <sz val="16"/>
      <name val="Arial Narrow"/>
      <family val="2"/>
    </font>
  </fonts>
  <fills count="1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s>
  <borders count="1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xf numFmtId="43" fontId="54" fillId="0" borderId="0" applyFont="0" applyFill="0" applyBorder="0" applyAlignment="0" applyProtection="0"/>
  </cellStyleXfs>
  <cellXfs count="703">
    <xf numFmtId="0" fontId="0" fillId="0" borderId="0" xfId="0"/>
    <xf numFmtId="0" fontId="0" fillId="8" borderId="0" xfId="0" applyFill="1" applyProtection="1"/>
    <xf numFmtId="0" fontId="12" fillId="8" borderId="0" xfId="0" applyFont="1" applyFill="1" applyProtection="1"/>
    <xf numFmtId="0" fontId="0" fillId="2" borderId="15" xfId="0" applyFill="1" applyBorder="1" applyProtection="1"/>
    <xf numFmtId="0" fontId="0" fillId="2" borderId="0"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2"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0" fillId="2" borderId="15" xfId="0" applyFill="1" applyBorder="1" applyAlignment="1" applyProtection="1"/>
    <xf numFmtId="0" fontId="0" fillId="2" borderId="16" xfId="0" applyFill="1" applyBorder="1" applyAlignment="1" applyProtection="1"/>
    <xf numFmtId="0" fontId="9" fillId="11" borderId="67" xfId="5"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0" fillId="8" borderId="0" xfId="0" applyFill="1" applyAlignment="1" applyProtection="1">
      <alignment horizontal="center"/>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 fillId="14" borderId="0" xfId="0" applyFont="1" applyFill="1" applyAlignment="1" applyProtection="1">
      <alignment horizontal="left" vertical="center"/>
    </xf>
    <xf numFmtId="0" fontId="1" fillId="2" borderId="0" xfId="0" applyFont="1" applyFill="1" applyBorder="1" applyAlignment="1" applyProtection="1">
      <alignment horizontal="left" vertical="center"/>
    </xf>
    <xf numFmtId="0" fontId="1" fillId="2" borderId="18" xfId="0" applyFont="1" applyFill="1" applyBorder="1" applyAlignment="1" applyProtection="1">
      <alignment horizontal="left" vertical="center"/>
    </xf>
    <xf numFmtId="0" fontId="4" fillId="14" borderId="0" xfId="0" applyFont="1" applyFill="1" applyAlignment="1" applyProtection="1">
      <alignment horizontal="left" vertical="center"/>
    </xf>
    <xf numFmtId="0" fontId="4" fillId="2" borderId="0"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9" fillId="11" borderId="1" xfId="5"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31" fillId="7" borderId="5"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63" fillId="7" borderId="8" xfId="0" applyFont="1" applyFill="1" applyBorder="1" applyAlignment="1" applyProtection="1">
      <alignment horizontal="center" vertical="center" wrapText="1"/>
    </xf>
    <xf numFmtId="0" fontId="63" fillId="7" borderId="4" xfId="0" applyFont="1" applyFill="1" applyBorder="1" applyAlignment="1" applyProtection="1">
      <alignment horizontal="center" vertical="center" wrapText="1"/>
    </xf>
    <xf numFmtId="0" fontId="63" fillId="7" borderId="11" xfId="0" applyFont="1" applyFill="1" applyBorder="1" applyAlignment="1" applyProtection="1">
      <alignment horizontal="center" vertical="center" wrapText="1"/>
    </xf>
    <xf numFmtId="0" fontId="63"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63" fillId="7" borderId="7" xfId="0" applyFont="1" applyFill="1" applyBorder="1" applyAlignment="1" applyProtection="1">
      <alignment horizontal="center" vertical="center" wrapText="1"/>
    </xf>
    <xf numFmtId="0" fontId="63" fillId="7" borderId="11" xfId="0" applyFont="1" applyFill="1" applyBorder="1" applyAlignment="1" applyProtection="1">
      <alignment wrapText="1"/>
    </xf>
    <xf numFmtId="0" fontId="62" fillId="7" borderId="1" xfId="0" applyFont="1" applyFill="1" applyBorder="1" applyAlignment="1" applyProtection="1">
      <alignment vertical="center" wrapText="1"/>
    </xf>
    <xf numFmtId="0" fontId="1" fillId="7" borderId="1" xfId="0" applyFont="1" applyFill="1" applyBorder="1" applyAlignment="1" applyProtection="1">
      <alignment vertical="center" wrapText="1"/>
    </xf>
    <xf numFmtId="0" fontId="1" fillId="7" borderId="1" xfId="0" applyFont="1" applyFill="1" applyBorder="1" applyAlignment="1" applyProtection="1">
      <alignment horizontal="left" vertical="center" wrapText="1"/>
    </xf>
    <xf numFmtId="9" fontId="1" fillId="7" borderId="1" xfId="0" applyNumberFormat="1"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38" fillId="7" borderId="1" xfId="0" applyFont="1" applyFill="1" applyBorder="1" applyAlignment="1" applyProtection="1">
      <alignment horizontal="center" vertical="center" wrapText="1"/>
    </xf>
    <xf numFmtId="0" fontId="30" fillId="7" borderId="1" xfId="0" applyFont="1" applyFill="1" applyBorder="1" applyAlignment="1" applyProtection="1">
      <alignment horizontal="center" vertical="center" wrapText="1"/>
    </xf>
    <xf numFmtId="0" fontId="31" fillId="2" borderId="1" xfId="0" applyFont="1" applyFill="1" applyBorder="1" applyAlignment="1" applyProtection="1">
      <alignment horizontal="center" vertical="center" wrapText="1"/>
    </xf>
    <xf numFmtId="0" fontId="31" fillId="5" borderId="1" xfId="0" applyFont="1" applyFill="1" applyBorder="1" applyAlignment="1" applyProtection="1">
      <alignment horizontal="center" vertical="center" wrapText="1"/>
    </xf>
    <xf numFmtId="0" fontId="42" fillId="11" borderId="48" xfId="5" applyFont="1" applyFill="1" applyBorder="1" applyAlignment="1" applyProtection="1">
      <alignment horizontal="center" vertical="center" wrapText="1"/>
    </xf>
    <xf numFmtId="0" fontId="42" fillId="11" borderId="5" xfId="5" applyFont="1" applyFill="1" applyBorder="1" applyAlignment="1" applyProtection="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8"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9" fillId="7"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23" fillId="3" borderId="1"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41" fillId="15"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24" fillId="2" borderId="42" xfId="0" applyFont="1" applyFill="1" applyBorder="1" applyAlignment="1" applyProtection="1">
      <alignment horizontal="center" vertical="center" wrapText="1"/>
      <protection locked="0"/>
    </xf>
    <xf numFmtId="0" fontId="24" fillId="2" borderId="0" xfId="0" applyFont="1" applyFill="1" applyBorder="1" applyAlignment="1" applyProtection="1">
      <alignment horizontal="center" vertical="center" wrapText="1"/>
      <protection locked="0"/>
    </xf>
    <xf numFmtId="0" fontId="24" fillId="2" borderId="43" xfId="0" applyFont="1" applyFill="1" applyBorder="1" applyAlignment="1" applyProtection="1">
      <alignment horizontal="center" vertical="center" wrapText="1"/>
      <protection locked="0"/>
    </xf>
    <xf numFmtId="0" fontId="60" fillId="2" borderId="42" xfId="6" applyFont="1" applyFill="1" applyBorder="1" applyAlignment="1" applyProtection="1">
      <alignment horizontal="center"/>
      <protection locked="0"/>
    </xf>
    <xf numFmtId="0" fontId="25" fillId="2" borderId="0" xfId="6" applyFont="1" applyFill="1" applyBorder="1" applyAlignment="1" applyProtection="1">
      <alignment horizontal="center"/>
      <protection locked="0"/>
    </xf>
    <xf numFmtId="0" fontId="25" fillId="2" borderId="43" xfId="6" applyFont="1" applyFill="1" applyBorder="1" applyAlignment="1" applyProtection="1">
      <alignment horizontal="center"/>
      <protection locked="0"/>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59" fillId="2" borderId="42" xfId="6" applyFont="1" applyFill="1" applyBorder="1" applyAlignment="1" applyProtection="1">
      <alignment horizontal="center"/>
      <protection locked="0"/>
    </xf>
    <xf numFmtId="0" fontId="51" fillId="12" borderId="62"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63" xfId="0" applyFont="1" applyFill="1" applyBorder="1" applyAlignment="1" applyProtection="1">
      <alignment horizontal="center" vertical="center" wrapText="1"/>
    </xf>
    <xf numFmtId="0" fontId="53" fillId="5" borderId="23" xfId="0" applyFont="1" applyFill="1" applyBorder="1" applyAlignment="1" applyProtection="1">
      <alignment horizontal="center" vertical="center" wrapText="1"/>
    </xf>
    <xf numFmtId="0" fontId="53" fillId="5" borderId="24" xfId="0" applyFont="1" applyFill="1" applyBorder="1" applyAlignment="1" applyProtection="1">
      <alignment horizontal="center" vertical="center" wrapText="1"/>
    </xf>
    <xf numFmtId="0" fontId="53" fillId="5" borderId="25" xfId="0" applyFont="1" applyFill="1" applyBorder="1" applyAlignment="1" applyProtection="1">
      <alignment horizontal="center" vertical="center" wrapText="1"/>
    </xf>
    <xf numFmtId="0" fontId="53" fillId="5" borderId="1" xfId="0" applyFont="1" applyFill="1" applyBorder="1" applyAlignment="1" applyProtection="1">
      <alignment horizontal="center" vertical="center" wrapText="1"/>
    </xf>
    <xf numFmtId="0" fontId="53" fillId="5" borderId="26" xfId="0" applyFont="1" applyFill="1" applyBorder="1" applyAlignment="1" applyProtection="1">
      <alignment horizontal="center" vertical="center" wrapText="1"/>
    </xf>
    <xf numFmtId="0" fontId="53" fillId="5" borderId="64" xfId="0" applyFont="1" applyFill="1" applyBorder="1" applyAlignment="1" applyProtection="1">
      <alignment horizontal="center" vertical="center" wrapText="1"/>
    </xf>
    <xf numFmtId="0" fontId="53" fillId="5" borderId="65" xfId="0" applyFont="1" applyFill="1" applyBorder="1" applyAlignment="1" applyProtection="1">
      <alignment horizontal="center" vertical="center" wrapText="1"/>
    </xf>
    <xf numFmtId="0" fontId="53" fillId="5" borderId="66" xfId="0" applyFont="1" applyFill="1" applyBorder="1" applyAlignment="1" applyProtection="1">
      <alignment horizontal="center" vertical="center" wrapText="1"/>
    </xf>
    <xf numFmtId="0" fontId="51" fillId="12" borderId="62"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53" fillId="5" borderId="101" xfId="0" applyFont="1" applyFill="1" applyBorder="1" applyAlignment="1" applyProtection="1">
      <alignment horizontal="center" vertical="center" wrapText="1"/>
    </xf>
    <xf numFmtId="0" fontId="53" fillId="5" borderId="116"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xf>
    <xf numFmtId="0" fontId="1" fillId="7" borderId="1" xfId="0" applyFont="1" applyFill="1" applyBorder="1" applyAlignment="1" applyProtection="1">
      <alignment horizontal="center" vertical="center"/>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3" fillId="7" borderId="2" xfId="0" applyFont="1" applyFill="1" applyBorder="1" applyAlignment="1" applyProtection="1">
      <alignment horizontal="center" vertical="center"/>
    </xf>
    <xf numFmtId="0" fontId="13" fillId="7" borderId="4" xfId="0" applyFont="1" applyFill="1" applyBorder="1" applyAlignment="1" applyProtection="1">
      <alignment horizontal="center" vertical="center"/>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0"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4" fillId="0" borderId="29" xfId="0"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wrapText="1"/>
    </xf>
    <xf numFmtId="0" fontId="14" fillId="0" borderId="15" xfId="0" applyFont="1" applyFill="1" applyBorder="1" applyAlignment="1" applyProtection="1">
      <alignment horizontal="center" vertical="center" wrapText="1"/>
    </xf>
    <xf numFmtId="0" fontId="14" fillId="0" borderId="10" xfId="0" applyFont="1" applyFill="1" applyBorder="1" applyAlignment="1" applyProtection="1">
      <alignment horizontal="center" vertical="center" wrapText="1"/>
    </xf>
    <xf numFmtId="0" fontId="14" fillId="0" borderId="49"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36" fillId="0" borderId="110"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36" fillId="12" borderId="32" xfId="0" applyFont="1" applyFill="1" applyBorder="1" applyAlignment="1" applyProtection="1">
      <alignment horizontal="center" vertical="center" wrapText="1"/>
    </xf>
    <xf numFmtId="0" fontId="36" fillId="12" borderId="10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7" borderId="112" xfId="0" applyFont="1" applyFill="1" applyBorder="1" applyAlignment="1" applyProtection="1">
      <alignment horizontal="center" vertical="center" wrapText="1"/>
    </xf>
    <xf numFmtId="0" fontId="36" fillId="7" borderId="98"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3" fillId="0" borderId="72" xfId="0" applyFont="1" applyFill="1" applyBorder="1" applyAlignment="1" applyProtection="1">
      <alignment horizontal="left"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45" fillId="5" borderId="122" xfId="0" applyFont="1" applyFill="1" applyBorder="1" applyAlignment="1" applyProtection="1">
      <alignment horizontal="center" vertical="center"/>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0" borderId="71" xfId="0" applyFont="1" applyFill="1" applyBorder="1" applyAlignment="1" applyProtection="1">
      <alignment horizontal="left"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36" fillId="0" borderId="100" xfId="0" applyFont="1" applyFill="1" applyBorder="1" applyAlignment="1" applyProtection="1">
      <alignment horizontal="center" vertical="center" wrapText="1"/>
    </xf>
    <xf numFmtId="0" fontId="14" fillId="0" borderId="71" xfId="0" applyFont="1" applyFill="1" applyBorder="1" applyAlignment="1" applyProtection="1">
      <alignment horizontal="center" vertical="center" wrapText="1"/>
    </xf>
    <xf numFmtId="0" fontId="14" fillId="0" borderId="100" xfId="0" applyFont="1" applyFill="1" applyBorder="1" applyAlignment="1" applyProtection="1">
      <alignment horizontal="center" vertical="center" wrapText="1"/>
    </xf>
    <xf numFmtId="0" fontId="14" fillId="0" borderId="89"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1" fillId="0" borderId="20" xfId="0" applyFont="1" applyFill="1" applyBorder="1" applyAlignment="1" applyProtection="1">
      <alignment horizontal="center" vertical="center" wrapText="1"/>
    </xf>
    <xf numFmtId="0" fontId="1" fillId="0" borderId="21"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0" fontId="1" fillId="0" borderId="12" xfId="0" applyFont="1" applyBorder="1" applyAlignment="1" applyProtection="1">
      <alignment horizontal="center" vertical="center" textRotation="90" wrapText="1"/>
    </xf>
    <xf numFmtId="0" fontId="7" fillId="0" borderId="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0" fontId="1" fillId="0" borderId="12" xfId="0" applyFont="1" applyFill="1" applyBorder="1" applyAlignment="1" applyProtection="1">
      <alignment horizontal="center" vertical="center" textRotation="90" wrapText="1"/>
    </xf>
    <xf numFmtId="0" fontId="2" fillId="5" borderId="1"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2" fillId="5" borderId="58" xfId="0" applyFont="1" applyFill="1" applyBorder="1" applyAlignment="1" applyProtection="1">
      <alignment horizontal="left" vertical="center" wrapText="1"/>
    </xf>
    <xf numFmtId="0" fontId="2" fillId="5" borderId="108"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78" xfId="0" applyFont="1" applyFill="1" applyBorder="1" applyAlignment="1" applyProtection="1">
      <alignment horizontal="left" vertical="center"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164" fontId="1" fillId="7" borderId="2" xfId="8" applyNumberFormat="1" applyFont="1" applyFill="1" applyBorder="1" applyAlignment="1" applyProtection="1">
      <alignment horizontal="center" vertical="center" wrapText="1"/>
    </xf>
    <xf numFmtId="164" fontId="1" fillId="7" borderId="4" xfId="8" applyNumberFormat="1" applyFont="1" applyFill="1" applyBorder="1" applyAlignment="1" applyProtection="1">
      <alignment horizontal="center" vertical="center" wrapText="1"/>
    </xf>
    <xf numFmtId="9" fontId="1" fillId="7" borderId="2" xfId="0"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0" fontId="1" fillId="7" borderId="12" xfId="0" applyFont="1" applyFill="1" applyBorder="1" applyAlignment="1" applyProtection="1">
      <alignment horizontal="center" vertical="center"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0" fontId="11" fillId="7" borderId="2"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65" fillId="0" borderId="63" xfId="0" applyFont="1" applyFill="1" applyBorder="1" applyAlignment="1" applyProtection="1">
      <alignment horizontal="center" vertical="center"/>
    </xf>
    <xf numFmtId="0" fontId="65" fillId="0" borderId="23" xfId="0" applyFont="1" applyFill="1" applyBorder="1" applyAlignment="1" applyProtection="1">
      <alignment horizontal="center" vertical="center"/>
    </xf>
    <xf numFmtId="0" fontId="65" fillId="0" borderId="25" xfId="0" applyFont="1" applyFill="1" applyBorder="1" applyAlignment="1" applyProtection="1">
      <alignment horizontal="center" vertical="center"/>
    </xf>
    <xf numFmtId="0" fontId="65" fillId="0" borderId="1" xfId="0" applyFont="1" applyFill="1" applyBorder="1" applyAlignment="1" applyProtection="1">
      <alignment horizontal="center" vertical="center"/>
    </xf>
    <xf numFmtId="0" fontId="65" fillId="0" borderId="56" xfId="0" applyFont="1" applyFill="1" applyBorder="1" applyAlignment="1" applyProtection="1">
      <alignment horizontal="center" vertical="center"/>
    </xf>
    <xf numFmtId="0" fontId="65" fillId="0" borderId="2" xfId="0" applyFont="1" applyFill="1" applyBorder="1" applyAlignment="1" applyProtection="1">
      <alignment horizontal="center" vertical="center"/>
    </xf>
    <xf numFmtId="0" fontId="42" fillId="11" borderId="23" xfId="5" applyFont="1" applyFill="1" applyBorder="1" applyAlignment="1" applyProtection="1">
      <alignment horizontal="center" vertical="center" wrapText="1"/>
    </xf>
    <xf numFmtId="0" fontId="31" fillId="0" borderId="48" xfId="5" applyFont="1" applyFill="1" applyBorder="1" applyAlignment="1" applyProtection="1">
      <alignment horizontal="center" vertical="center" wrapText="1"/>
    </xf>
    <xf numFmtId="0" fontId="31" fillId="0" borderId="54" xfId="5" applyFont="1" applyFill="1" applyBorder="1" applyAlignment="1" applyProtection="1">
      <alignment horizontal="center" vertical="center" wrapText="1"/>
    </xf>
    <xf numFmtId="0" fontId="31" fillId="0" borderId="53" xfId="5" applyFont="1" applyFill="1" applyBorder="1" applyAlignment="1" applyProtection="1">
      <alignment horizontal="center" vertical="center" wrapText="1"/>
    </xf>
    <xf numFmtId="0" fontId="42" fillId="11" borderId="1" xfId="5" applyFont="1" applyFill="1" applyBorder="1" applyAlignment="1" applyProtection="1">
      <alignment horizontal="center" vertical="center" wrapText="1"/>
    </xf>
    <xf numFmtId="0" fontId="38" fillId="0" borderId="5" xfId="5" applyFont="1" applyFill="1" applyBorder="1" applyAlignment="1" applyProtection="1">
      <alignment horizontal="center" vertical="center" wrapText="1"/>
    </xf>
    <xf numFmtId="0" fontId="38" fillId="0" borderId="6" xfId="5" applyFont="1" applyFill="1" applyBorder="1" applyAlignment="1" applyProtection="1">
      <alignment horizontal="center" vertical="center" wrapText="1"/>
    </xf>
    <xf numFmtId="0" fontId="38" fillId="0" borderId="3" xfId="5" applyFont="1" applyFill="1" applyBorder="1" applyAlignment="1" applyProtection="1">
      <alignment horizontal="center" vertical="center" wrapText="1"/>
    </xf>
    <xf numFmtId="0" fontId="38" fillId="0" borderId="20" xfId="5" applyFont="1" applyFill="1" applyBorder="1" applyAlignment="1" applyProtection="1">
      <alignment horizontal="center" vertical="center" wrapText="1"/>
    </xf>
    <xf numFmtId="0" fontId="38" fillId="0" borderId="22" xfId="5" applyFont="1" applyFill="1" applyBorder="1" applyAlignment="1" applyProtection="1">
      <alignment horizontal="center" vertical="center" wrapText="1"/>
    </xf>
    <xf numFmtId="0" fontId="38" fillId="0" borderId="21" xfId="5" applyFont="1" applyFill="1" applyBorder="1" applyAlignment="1" applyProtection="1">
      <alignment horizontal="center" vertical="center" wrapText="1"/>
    </xf>
    <xf numFmtId="0" fontId="42" fillId="11" borderId="20" xfId="5" applyFont="1" applyFill="1" applyBorder="1" applyAlignment="1" applyProtection="1">
      <alignment horizontal="center" vertical="center" wrapText="1"/>
    </xf>
    <xf numFmtId="0" fontId="42" fillId="11" borderId="81" xfId="5" applyFont="1" applyFill="1" applyBorder="1" applyAlignment="1" applyProtection="1">
      <alignment horizontal="center" vertical="center" wrapText="1"/>
    </xf>
    <xf numFmtId="0" fontId="66" fillId="0" borderId="110" xfId="5" applyFont="1" applyFill="1" applyBorder="1" applyAlignment="1" applyProtection="1">
      <alignment horizontal="center" vertical="center" wrapText="1"/>
    </xf>
    <xf numFmtId="0" fontId="66" fillId="0" borderId="61" xfId="5" applyFont="1" applyFill="1" applyBorder="1" applyAlignment="1" applyProtection="1">
      <alignment horizontal="center" vertical="center" wrapText="1"/>
    </xf>
    <xf numFmtId="0" fontId="66" fillId="0" borderId="9" xfId="5" applyFont="1" applyFill="1" applyBorder="1" applyAlignment="1" applyProtection="1">
      <alignment horizontal="center" vertical="center" wrapText="1"/>
    </xf>
    <xf numFmtId="0" fontId="66" fillId="0" borderId="16" xfId="5" applyFont="1" applyFill="1" applyBorder="1" applyAlignment="1" applyProtection="1">
      <alignment horizontal="center" vertical="center" wrapText="1"/>
    </xf>
    <xf numFmtId="0" fontId="66" fillId="0" borderId="81" xfId="5" applyFont="1" applyFill="1" applyBorder="1" applyAlignment="1" applyProtection="1">
      <alignment horizontal="center" vertical="center" wrapText="1"/>
    </xf>
    <xf numFmtId="0" fontId="66" fillId="0" borderId="19" xfId="5" applyFont="1" applyFill="1" applyBorder="1" applyAlignment="1" applyProtection="1">
      <alignment horizontal="center" vertical="center" wrapText="1"/>
    </xf>
    <xf numFmtId="0" fontId="42" fillId="11" borderId="2" xfId="5" applyFont="1" applyFill="1" applyBorder="1" applyAlignment="1" applyProtection="1">
      <alignment horizontal="center" vertical="center" wrapText="1"/>
    </xf>
    <xf numFmtId="0" fontId="38" fillId="0" borderId="81" xfId="5" applyFont="1" applyFill="1" applyBorder="1" applyAlignment="1" applyProtection="1">
      <alignment horizontal="center" vertical="center" wrapText="1"/>
    </xf>
    <xf numFmtId="0" fontId="38" fillId="0" borderId="18" xfId="5" applyFont="1" applyFill="1" applyBorder="1" applyAlignment="1" applyProtection="1">
      <alignment horizontal="center" vertical="center" wrapText="1"/>
    </xf>
    <xf numFmtId="0" fontId="38" fillId="0" borderId="79" xfId="5" applyFont="1" applyFill="1" applyBorder="1" applyAlignment="1" applyProtection="1">
      <alignment horizontal="center" vertical="center" wrapText="1"/>
    </xf>
  </cellXfs>
  <cellStyles count="9">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Millares" xfId="8" builtinId="3"/>
    <cellStyle name="Normal" xfId="0" builtinId="0"/>
    <cellStyle name="Normal 2" xfId="5"/>
    <cellStyle name="Porcentaje" xfId="7" builtinId="5"/>
  </cellStyles>
  <dxfs count="27">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xmlns="" id="{00000000-0008-0000-0000-000003000000}"/>
            </a:ext>
          </a:extLst>
        </xdr:cNvPr>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xmlns="" id="{00000000-0008-0000-0000-000004000000}"/>
            </a:ext>
          </a:extLst>
        </xdr:cNvPr>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7" name="Imagen 6">
          <a:extLst>
            <a:ext uri="{FF2B5EF4-FFF2-40B4-BE49-F238E27FC236}">
              <a16:creationId xmlns:a16="http://schemas.microsoft.com/office/drawing/2014/main" xmlns=""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352425</xdr:colOff>
      <xdr:row>25</xdr:row>
      <xdr:rowOff>1114425</xdr:rowOff>
    </xdr:from>
    <xdr:to>
      <xdr:col>14</xdr:col>
      <xdr:colOff>472168</xdr:colOff>
      <xdr:row>29</xdr:row>
      <xdr:rowOff>95250</xdr:rowOff>
    </xdr:to>
    <xdr:pic>
      <xdr:nvPicPr>
        <xdr:cNvPr id="4" name="Imagen 3">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39150" y="14782800"/>
          <a:ext cx="3929743"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a:extLst>
            <a:ext uri="{FF2B5EF4-FFF2-40B4-BE49-F238E27FC236}">
              <a16:creationId xmlns:a16="http://schemas.microsoft.com/office/drawing/2014/main" xmlns="" id="{00000000-0008-0000-02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500062</xdr:colOff>
      <xdr:row>181</xdr:row>
      <xdr:rowOff>116680</xdr:rowOff>
    </xdr:from>
    <xdr:to>
      <xdr:col>13</xdr:col>
      <xdr:colOff>148319</xdr:colOff>
      <xdr:row>184</xdr:row>
      <xdr:rowOff>7936</xdr:rowOff>
    </xdr:to>
    <xdr:pic>
      <xdr:nvPicPr>
        <xdr:cNvPr id="5" name="Imagen 4">
          <a:extLst>
            <a:ext uri="{FF2B5EF4-FFF2-40B4-BE49-F238E27FC236}">
              <a16:creationId xmlns:a16="http://schemas.microsoft.com/office/drawing/2014/main" xmlns="" id="{00000000-0008-0000-03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xmlns=""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455839</xdr:colOff>
      <xdr:row>94</xdr:row>
      <xdr:rowOff>261938</xdr:rowOff>
    </xdr:from>
    <xdr:to>
      <xdr:col>31</xdr:col>
      <xdr:colOff>205809</xdr:colOff>
      <xdr:row>98</xdr:row>
      <xdr:rowOff>142875</xdr:rowOff>
    </xdr:to>
    <xdr:pic>
      <xdr:nvPicPr>
        <xdr:cNvPr id="5" name="Imagen 4">
          <a:extLst>
            <a:ext uri="{FF2B5EF4-FFF2-40B4-BE49-F238E27FC236}">
              <a16:creationId xmlns:a16="http://schemas.microsoft.com/office/drawing/2014/main" xmlns="" id="{00000000-0008-0000-04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46125" y="32483652"/>
          <a:ext cx="4634934" cy="1309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xmlns=""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1415144</xdr:colOff>
      <xdr:row>181</xdr:row>
      <xdr:rowOff>58509</xdr:rowOff>
    </xdr:from>
    <xdr:to>
      <xdr:col>44</xdr:col>
      <xdr:colOff>849087</xdr:colOff>
      <xdr:row>183</xdr:row>
      <xdr:rowOff>421821</xdr:rowOff>
    </xdr:to>
    <xdr:pic>
      <xdr:nvPicPr>
        <xdr:cNvPr id="5" name="Imagen 4">
          <a:extLst>
            <a:ext uri="{FF2B5EF4-FFF2-40B4-BE49-F238E27FC236}">
              <a16:creationId xmlns:a16="http://schemas.microsoft.com/office/drawing/2014/main" xmlns="" id="{00000000-0008-0000-05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xmlns="" id="{00000000-0008-0000-06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1755322</xdr:colOff>
      <xdr:row>91</xdr:row>
      <xdr:rowOff>40823</xdr:rowOff>
    </xdr:from>
    <xdr:to>
      <xdr:col>31</xdr:col>
      <xdr:colOff>424997</xdr:colOff>
      <xdr:row>100</xdr:row>
      <xdr:rowOff>40821</xdr:rowOff>
    </xdr:to>
    <xdr:pic>
      <xdr:nvPicPr>
        <xdr:cNvPr id="3" name="Imagen 2">
          <a:extLst>
            <a:ext uri="{FF2B5EF4-FFF2-40B4-BE49-F238E27FC236}">
              <a16:creationId xmlns:a16="http://schemas.microsoft.com/office/drawing/2014/main" xmlns="" id="{00000000-0008-0000-0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23465" y="35691537"/>
          <a:ext cx="5625193" cy="14831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19</xdr:row>
      <xdr:rowOff>59531</xdr:rowOff>
    </xdr:from>
    <xdr:to>
      <xdr:col>11</xdr:col>
      <xdr:colOff>1017480</xdr:colOff>
      <xdr:row>23</xdr:row>
      <xdr:rowOff>107155</xdr:rowOff>
    </xdr:to>
    <xdr:pic>
      <xdr:nvPicPr>
        <xdr:cNvPr id="4" name="Imagen 3">
          <a:extLst>
            <a:ext uri="{FF2B5EF4-FFF2-40B4-BE49-F238E27FC236}">
              <a16:creationId xmlns:a16="http://schemas.microsoft.com/office/drawing/2014/main" xmlns="" id="{00000000-0008-0000-0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zoomScale="60" zoomScaleNormal="60" workbookViewId="0">
      <selection activeCell="S11" sqref="S11"/>
    </sheetView>
  </sheetViews>
  <sheetFormatPr baseColWidth="10" defaultRowHeight="15" x14ac:dyDescent="0.25"/>
  <cols>
    <col min="1" max="1" width="11.42578125" style="1"/>
    <col min="2" max="2" width="14.140625" style="1" customWidth="1"/>
    <col min="3" max="3" width="14.85546875" style="1" customWidth="1"/>
    <col min="4" max="4" width="15" style="1" customWidth="1"/>
    <col min="5" max="5" width="13" style="1" customWidth="1"/>
    <col min="6" max="6" width="14" style="1" customWidth="1"/>
    <col min="7" max="7" width="13.5703125" style="1" customWidth="1"/>
    <col min="8" max="8" width="14.5703125" style="1" customWidth="1"/>
    <col min="9" max="9" width="14.28515625" style="1" customWidth="1"/>
    <col min="10" max="10" width="11.42578125" style="1"/>
    <col min="11" max="11" width="13" style="1" customWidth="1"/>
    <col min="12" max="12" width="11.42578125" style="1" customWidth="1"/>
    <col min="13" max="13" width="11.42578125" style="1"/>
    <col min="14" max="15" width="11.42578125" style="1" customWidth="1"/>
    <col min="16" max="16" width="11.42578125" style="1"/>
    <col min="17" max="17" width="11.42578125" style="1" customWidth="1"/>
    <col min="18" max="16384" width="11.42578125" style="1"/>
  </cols>
  <sheetData>
    <row r="2" spans="2:17" ht="15.75" thickBot="1" x14ac:dyDescent="0.3"/>
    <row r="3" spans="2:17" s="2" customFormat="1" ht="39" customHeight="1" x14ac:dyDescent="0.25">
      <c r="B3" s="313"/>
      <c r="C3" s="314"/>
      <c r="D3" s="288" t="s">
        <v>57</v>
      </c>
      <c r="E3" s="288"/>
      <c r="F3" s="333" t="s">
        <v>64</v>
      </c>
      <c r="G3" s="334"/>
      <c r="H3" s="334"/>
      <c r="I3" s="334"/>
      <c r="J3" s="334"/>
      <c r="K3" s="334"/>
      <c r="L3" s="334"/>
      <c r="M3" s="335"/>
      <c r="N3" s="288" t="s">
        <v>58</v>
      </c>
      <c r="O3" s="288"/>
      <c r="P3" s="328"/>
      <c r="Q3" s="329"/>
    </row>
    <row r="4" spans="2:17" s="2" customFormat="1" ht="27.75" customHeight="1" x14ac:dyDescent="0.25">
      <c r="B4" s="315"/>
      <c r="C4" s="316"/>
      <c r="D4" s="289" t="s">
        <v>59</v>
      </c>
      <c r="E4" s="289"/>
      <c r="F4" s="336" t="s">
        <v>60</v>
      </c>
      <c r="G4" s="337"/>
      <c r="H4" s="337"/>
      <c r="I4" s="337"/>
      <c r="J4" s="337"/>
      <c r="K4" s="337"/>
      <c r="L4" s="337"/>
      <c r="M4" s="338"/>
      <c r="N4" s="289" t="s">
        <v>61</v>
      </c>
      <c r="O4" s="289"/>
      <c r="P4" s="326"/>
      <c r="Q4" s="327"/>
    </row>
    <row r="5" spans="2:17" s="2" customFormat="1" ht="27.75" customHeight="1" x14ac:dyDescent="0.25">
      <c r="B5" s="315"/>
      <c r="C5" s="316"/>
      <c r="D5" s="289" t="s">
        <v>62</v>
      </c>
      <c r="E5" s="289"/>
      <c r="F5" s="293" t="s">
        <v>65</v>
      </c>
      <c r="G5" s="293"/>
      <c r="H5" s="293"/>
      <c r="I5" s="293"/>
      <c r="J5" s="293"/>
      <c r="K5" s="293"/>
      <c r="L5" s="293"/>
      <c r="M5" s="293"/>
      <c r="N5" s="305" t="s">
        <v>63</v>
      </c>
      <c r="O5" s="306"/>
      <c r="P5" s="309"/>
      <c r="Q5" s="310"/>
    </row>
    <row r="6" spans="2:17" s="2" customFormat="1" ht="42" customHeight="1" thickBot="1" x14ac:dyDescent="0.3">
      <c r="B6" s="317"/>
      <c r="C6" s="318"/>
      <c r="D6" s="290" t="s">
        <v>66</v>
      </c>
      <c r="E6" s="290"/>
      <c r="F6" s="294" t="s">
        <v>67</v>
      </c>
      <c r="G6" s="294"/>
      <c r="H6" s="294"/>
      <c r="I6" s="294"/>
      <c r="J6" s="294"/>
      <c r="K6" s="294"/>
      <c r="L6" s="294"/>
      <c r="M6" s="294"/>
      <c r="N6" s="307"/>
      <c r="O6" s="308"/>
      <c r="P6" s="311"/>
      <c r="Q6" s="312"/>
    </row>
    <row r="7" spans="2:17" ht="23.25" customHeight="1" thickBot="1" x14ac:dyDescent="0.3">
      <c r="B7" s="285" t="s">
        <v>81</v>
      </c>
      <c r="C7" s="286"/>
      <c r="D7" s="286"/>
      <c r="E7" s="286"/>
      <c r="F7" s="286"/>
      <c r="G7" s="286"/>
      <c r="H7" s="286"/>
      <c r="I7" s="286"/>
      <c r="J7" s="286"/>
      <c r="K7" s="286"/>
      <c r="L7" s="286"/>
      <c r="M7" s="286"/>
      <c r="N7" s="286"/>
      <c r="O7" s="286"/>
      <c r="P7" s="286"/>
      <c r="Q7" s="287"/>
    </row>
    <row r="8" spans="2:17" ht="35.25" customHeight="1" x14ac:dyDescent="0.25">
      <c r="B8" s="297" t="s">
        <v>72</v>
      </c>
      <c r="C8" s="298"/>
      <c r="D8" s="298"/>
      <c r="E8" s="298"/>
      <c r="F8" s="298"/>
      <c r="G8" s="298"/>
      <c r="H8" s="298"/>
      <c r="I8" s="298"/>
      <c r="J8" s="298"/>
      <c r="K8" s="298"/>
      <c r="L8" s="298"/>
      <c r="M8" s="298"/>
      <c r="N8" s="298"/>
      <c r="O8" s="298"/>
      <c r="P8" s="298"/>
      <c r="Q8" s="299"/>
    </row>
    <row r="9" spans="2:17" ht="27.75" customHeight="1" thickBot="1" x14ac:dyDescent="0.3">
      <c r="B9" s="3"/>
      <c r="C9" s="4"/>
      <c r="D9" s="4"/>
      <c r="E9" s="4"/>
      <c r="F9" s="4"/>
      <c r="G9" s="4"/>
      <c r="H9" s="4"/>
      <c r="I9" s="4"/>
      <c r="J9" s="4"/>
      <c r="K9" s="4"/>
      <c r="L9" s="4"/>
      <c r="M9" s="4"/>
      <c r="N9" s="4"/>
      <c r="O9" s="4"/>
      <c r="P9" s="4"/>
      <c r="Q9" s="5"/>
    </row>
    <row r="10" spans="2:17" ht="48" customHeight="1" thickTop="1" thickBot="1" x14ac:dyDescent="0.3">
      <c r="B10" s="3"/>
      <c r="C10" s="300" t="s">
        <v>68</v>
      </c>
      <c r="D10" s="6" t="s">
        <v>69</v>
      </c>
      <c r="E10" s="7"/>
      <c r="F10" s="8"/>
      <c r="G10" s="9"/>
      <c r="H10" s="9"/>
      <c r="I10" s="9"/>
      <c r="J10" s="4"/>
      <c r="K10" s="330" t="s">
        <v>99</v>
      </c>
      <c r="L10" s="331"/>
      <c r="M10" s="330" t="s">
        <v>98</v>
      </c>
      <c r="N10" s="331"/>
      <c r="O10" s="332" t="s">
        <v>100</v>
      </c>
      <c r="P10" s="332"/>
      <c r="Q10" s="5"/>
    </row>
    <row r="11" spans="2:17" ht="48" customHeight="1" thickTop="1" thickBot="1" x14ac:dyDescent="0.3">
      <c r="B11" s="3"/>
      <c r="C11" s="300"/>
      <c r="D11" s="6" t="s">
        <v>11</v>
      </c>
      <c r="E11" s="10"/>
      <c r="F11" s="8"/>
      <c r="G11" s="8"/>
      <c r="H11" s="9"/>
      <c r="I11" s="9"/>
      <c r="J11" s="4"/>
      <c r="K11" s="319" t="s">
        <v>12</v>
      </c>
      <c r="L11" s="320"/>
      <c r="M11" s="319" t="s">
        <v>19</v>
      </c>
      <c r="N11" s="320"/>
      <c r="O11" s="321" t="s">
        <v>101</v>
      </c>
      <c r="P11" s="321"/>
      <c r="Q11" s="5"/>
    </row>
    <row r="12" spans="2:17" ht="48" customHeight="1" thickTop="1" thickBot="1" x14ac:dyDescent="0.3">
      <c r="B12" s="3"/>
      <c r="C12" s="300"/>
      <c r="D12" s="6" t="s">
        <v>13</v>
      </c>
      <c r="E12" s="11"/>
      <c r="F12" s="12"/>
      <c r="G12" s="8"/>
      <c r="H12" s="9"/>
      <c r="I12" s="9"/>
      <c r="J12" s="4"/>
      <c r="K12" s="319" t="s">
        <v>12</v>
      </c>
      <c r="L12" s="320"/>
      <c r="M12" s="319" t="s">
        <v>11</v>
      </c>
      <c r="N12" s="320"/>
      <c r="O12" s="321" t="s">
        <v>101</v>
      </c>
      <c r="P12" s="321"/>
      <c r="Q12" s="5"/>
    </row>
    <row r="13" spans="2:17" ht="48" customHeight="1" thickTop="1" thickBot="1" x14ac:dyDescent="0.3">
      <c r="B13" s="3"/>
      <c r="C13" s="300"/>
      <c r="D13" s="6" t="s">
        <v>14</v>
      </c>
      <c r="E13" s="11"/>
      <c r="F13" s="13"/>
      <c r="G13" s="12"/>
      <c r="H13" s="8"/>
      <c r="I13" s="9"/>
      <c r="J13" s="4"/>
      <c r="K13" s="319" t="s">
        <v>12</v>
      </c>
      <c r="L13" s="320"/>
      <c r="M13" s="319" t="s">
        <v>13</v>
      </c>
      <c r="N13" s="320"/>
      <c r="O13" s="321" t="s">
        <v>101</v>
      </c>
      <c r="P13" s="321"/>
      <c r="Q13" s="5"/>
    </row>
    <row r="14" spans="2:17" ht="48" customHeight="1" thickTop="1" thickBot="1" x14ac:dyDescent="0.3">
      <c r="B14" s="3"/>
      <c r="C14" s="300"/>
      <c r="D14" s="6" t="s">
        <v>53</v>
      </c>
      <c r="E14" s="14"/>
      <c r="F14" s="15"/>
      <c r="G14" s="16"/>
      <c r="H14" s="17"/>
      <c r="I14" s="18"/>
      <c r="J14" s="4"/>
      <c r="K14" s="319" t="s">
        <v>12</v>
      </c>
      <c r="L14" s="320"/>
      <c r="M14" s="319" t="s">
        <v>14</v>
      </c>
      <c r="N14" s="320"/>
      <c r="O14" s="321" t="s">
        <v>101</v>
      </c>
      <c r="P14" s="321"/>
      <c r="Q14" s="5"/>
    </row>
    <row r="15" spans="2:17" ht="32.25" customHeight="1" thickTop="1" thickBot="1" x14ac:dyDescent="0.3">
      <c r="B15" s="3"/>
      <c r="C15" s="4"/>
      <c r="D15" s="4"/>
      <c r="E15" s="6" t="s">
        <v>70</v>
      </c>
      <c r="F15" s="6" t="s">
        <v>71</v>
      </c>
      <c r="G15" s="6" t="s">
        <v>44</v>
      </c>
      <c r="H15" s="6" t="s">
        <v>15</v>
      </c>
      <c r="I15" s="6" t="s">
        <v>12</v>
      </c>
      <c r="J15" s="4"/>
      <c r="K15" s="319" t="s">
        <v>12</v>
      </c>
      <c r="L15" s="320"/>
      <c r="M15" s="319" t="s">
        <v>53</v>
      </c>
      <c r="N15" s="320"/>
      <c r="O15" s="321" t="s">
        <v>101</v>
      </c>
      <c r="P15" s="321"/>
      <c r="Q15" s="5"/>
    </row>
    <row r="16" spans="2:17" ht="33.75" customHeight="1" thickTop="1" thickBot="1" x14ac:dyDescent="0.3">
      <c r="B16" s="3"/>
      <c r="C16" s="4"/>
      <c r="D16" s="4"/>
      <c r="E16" s="301" t="s">
        <v>6</v>
      </c>
      <c r="F16" s="301"/>
      <c r="G16" s="301"/>
      <c r="H16" s="301"/>
      <c r="I16" s="301"/>
      <c r="J16" s="4"/>
      <c r="K16" s="319" t="s">
        <v>15</v>
      </c>
      <c r="L16" s="320"/>
      <c r="M16" s="319" t="s">
        <v>19</v>
      </c>
      <c r="N16" s="320"/>
      <c r="O16" s="321" t="s">
        <v>101</v>
      </c>
      <c r="P16" s="321"/>
      <c r="Q16" s="5"/>
    </row>
    <row r="17" spans="2:17" ht="33.75" customHeight="1" thickTop="1" x14ac:dyDescent="0.25">
      <c r="B17" s="3"/>
      <c r="C17" s="4"/>
      <c r="D17" s="4"/>
      <c r="E17" s="19"/>
      <c r="F17" s="19"/>
      <c r="G17" s="19"/>
      <c r="H17" s="19"/>
      <c r="I17" s="19"/>
      <c r="J17" s="4"/>
      <c r="K17" s="319" t="s">
        <v>15</v>
      </c>
      <c r="L17" s="320"/>
      <c r="M17" s="319" t="s">
        <v>11</v>
      </c>
      <c r="N17" s="320"/>
      <c r="O17" s="321" t="s">
        <v>101</v>
      </c>
      <c r="P17" s="321"/>
      <c r="Q17" s="5"/>
    </row>
    <row r="18" spans="2:17" ht="33.75" customHeight="1" x14ac:dyDescent="0.25">
      <c r="B18" s="3"/>
      <c r="C18" s="4"/>
      <c r="D18" s="4"/>
      <c r="E18" s="19"/>
      <c r="F18" s="19"/>
      <c r="G18" s="19"/>
      <c r="H18" s="19"/>
      <c r="I18" s="19"/>
      <c r="J18" s="4"/>
      <c r="K18" s="319" t="s">
        <v>15</v>
      </c>
      <c r="L18" s="320"/>
      <c r="M18" s="319" t="s">
        <v>13</v>
      </c>
      <c r="N18" s="320"/>
      <c r="O18" s="321" t="s">
        <v>101</v>
      </c>
      <c r="P18" s="321"/>
      <c r="Q18" s="5"/>
    </row>
    <row r="19" spans="2:17" ht="33.75" customHeight="1" x14ac:dyDescent="0.25">
      <c r="B19" s="3"/>
      <c r="C19" s="4"/>
      <c r="D19" s="4"/>
      <c r="E19" s="19"/>
      <c r="F19" s="19"/>
      <c r="G19" s="19"/>
      <c r="H19" s="19"/>
      <c r="I19" s="19"/>
      <c r="J19" s="4"/>
      <c r="K19" s="319" t="s">
        <v>15</v>
      </c>
      <c r="L19" s="320"/>
      <c r="M19" s="319" t="s">
        <v>14</v>
      </c>
      <c r="N19" s="320"/>
      <c r="O19" s="322" t="s">
        <v>102</v>
      </c>
      <c r="P19" s="322"/>
      <c r="Q19" s="5"/>
    </row>
    <row r="20" spans="2:17" ht="33.75" customHeight="1" x14ac:dyDescent="0.25">
      <c r="B20" s="3"/>
      <c r="C20" s="4"/>
      <c r="D20" s="4"/>
      <c r="E20" s="19"/>
      <c r="F20" s="19"/>
      <c r="G20" s="19"/>
      <c r="H20" s="19"/>
      <c r="I20" s="19"/>
      <c r="J20" s="4"/>
      <c r="K20" s="319" t="s">
        <v>15</v>
      </c>
      <c r="L20" s="320"/>
      <c r="M20" s="319" t="s">
        <v>53</v>
      </c>
      <c r="N20" s="320"/>
      <c r="O20" s="322" t="s">
        <v>102</v>
      </c>
      <c r="P20" s="322"/>
      <c r="Q20" s="5"/>
    </row>
    <row r="21" spans="2:17" ht="33.75" customHeight="1" x14ac:dyDescent="0.25">
      <c r="B21" s="3"/>
      <c r="C21" s="4"/>
      <c r="D21" s="4"/>
      <c r="E21" s="19"/>
      <c r="F21" s="19"/>
      <c r="G21" s="19"/>
      <c r="H21" s="19"/>
      <c r="I21" s="19"/>
      <c r="J21" s="4"/>
      <c r="K21" s="319" t="s">
        <v>44</v>
      </c>
      <c r="L21" s="320"/>
      <c r="M21" s="319" t="s">
        <v>19</v>
      </c>
      <c r="N21" s="320"/>
      <c r="O21" s="321" t="s">
        <v>101</v>
      </c>
      <c r="P21" s="321"/>
      <c r="Q21" s="5"/>
    </row>
    <row r="22" spans="2:17" ht="33.75" customHeight="1" x14ac:dyDescent="0.25">
      <c r="B22" s="3"/>
      <c r="C22" s="4"/>
      <c r="D22" s="4"/>
      <c r="E22" s="19"/>
      <c r="F22" s="19"/>
      <c r="G22" s="19"/>
      <c r="H22" s="19"/>
      <c r="I22" s="19"/>
      <c r="J22" s="4"/>
      <c r="K22" s="319" t="s">
        <v>44</v>
      </c>
      <c r="L22" s="320"/>
      <c r="M22" s="319" t="s">
        <v>11</v>
      </c>
      <c r="N22" s="320"/>
      <c r="O22" s="322" t="s">
        <v>102</v>
      </c>
      <c r="P22" s="322"/>
      <c r="Q22" s="5"/>
    </row>
    <row r="23" spans="2:17" ht="33.75" customHeight="1" x14ac:dyDescent="0.25">
      <c r="B23" s="3"/>
      <c r="C23" s="4"/>
      <c r="D23" s="4"/>
      <c r="E23" s="19"/>
      <c r="F23" s="19"/>
      <c r="G23" s="19"/>
      <c r="H23" s="19"/>
      <c r="I23" s="19"/>
      <c r="J23" s="4"/>
      <c r="K23" s="319" t="s">
        <v>44</v>
      </c>
      <c r="L23" s="320"/>
      <c r="M23" s="319" t="s">
        <v>13</v>
      </c>
      <c r="N23" s="320"/>
      <c r="O23" s="322" t="s">
        <v>102</v>
      </c>
      <c r="P23" s="322"/>
      <c r="Q23" s="5"/>
    </row>
    <row r="24" spans="2:17" ht="33.75" customHeight="1" x14ac:dyDescent="0.25">
      <c r="B24" s="3"/>
      <c r="C24" s="4"/>
      <c r="D24" s="4"/>
      <c r="E24" s="19"/>
      <c r="F24" s="19"/>
      <c r="G24" s="19"/>
      <c r="H24" s="19"/>
      <c r="I24" s="19"/>
      <c r="J24" s="4"/>
      <c r="K24" s="319" t="s">
        <v>44</v>
      </c>
      <c r="L24" s="320"/>
      <c r="M24" s="319" t="s">
        <v>14</v>
      </c>
      <c r="N24" s="320"/>
      <c r="O24" s="323" t="s">
        <v>103</v>
      </c>
      <c r="P24" s="324"/>
      <c r="Q24" s="5"/>
    </row>
    <row r="25" spans="2:17" ht="33.75" customHeight="1" x14ac:dyDescent="0.25">
      <c r="B25" s="3"/>
      <c r="C25" s="4"/>
      <c r="D25" s="4"/>
      <c r="E25" s="19"/>
      <c r="F25" s="19"/>
      <c r="G25" s="19"/>
      <c r="H25" s="19"/>
      <c r="I25" s="19"/>
      <c r="J25" s="4"/>
      <c r="K25" s="319" t="s">
        <v>44</v>
      </c>
      <c r="L25" s="320"/>
      <c r="M25" s="319" t="s">
        <v>53</v>
      </c>
      <c r="N25" s="320"/>
      <c r="O25" s="323" t="s">
        <v>103</v>
      </c>
      <c r="P25" s="324"/>
      <c r="Q25" s="5"/>
    </row>
    <row r="26" spans="2:17" ht="33.75" customHeight="1" x14ac:dyDescent="0.25">
      <c r="B26" s="3"/>
      <c r="C26" s="4"/>
      <c r="D26" s="4"/>
      <c r="E26" s="19"/>
      <c r="F26" s="19"/>
      <c r="G26" s="19"/>
      <c r="H26" s="19"/>
      <c r="I26" s="19"/>
      <c r="J26" s="4"/>
      <c r="K26" s="319" t="s">
        <v>71</v>
      </c>
      <c r="L26" s="320"/>
      <c r="M26" s="319" t="s">
        <v>19</v>
      </c>
      <c r="N26" s="320"/>
      <c r="O26" s="322" t="s">
        <v>102</v>
      </c>
      <c r="P26" s="322"/>
      <c r="Q26" s="5"/>
    </row>
    <row r="27" spans="2:17" ht="33.75" customHeight="1" x14ac:dyDescent="0.25">
      <c r="B27" s="3"/>
      <c r="C27" s="4"/>
      <c r="D27" s="4"/>
      <c r="E27" s="19"/>
      <c r="F27" s="19"/>
      <c r="G27" s="19"/>
      <c r="H27" s="19"/>
      <c r="I27" s="19"/>
      <c r="J27" s="4"/>
      <c r="K27" s="319" t="s">
        <v>71</v>
      </c>
      <c r="L27" s="320"/>
      <c r="M27" s="319" t="s">
        <v>11</v>
      </c>
      <c r="N27" s="320"/>
      <c r="O27" s="322" t="s">
        <v>102</v>
      </c>
      <c r="P27" s="322"/>
      <c r="Q27" s="5"/>
    </row>
    <row r="28" spans="2:17" ht="33.75" customHeight="1" x14ac:dyDescent="0.25">
      <c r="B28" s="3"/>
      <c r="C28" s="4"/>
      <c r="D28" s="4"/>
      <c r="E28" s="19"/>
      <c r="F28" s="19"/>
      <c r="G28" s="19"/>
      <c r="H28" s="19"/>
      <c r="I28" s="19"/>
      <c r="J28" s="4"/>
      <c r="K28" s="319" t="s">
        <v>71</v>
      </c>
      <c r="L28" s="320"/>
      <c r="M28" s="319" t="s">
        <v>13</v>
      </c>
      <c r="N28" s="320"/>
      <c r="O28" s="323" t="s">
        <v>103</v>
      </c>
      <c r="P28" s="324"/>
      <c r="Q28" s="5"/>
    </row>
    <row r="29" spans="2:17" ht="33.75" customHeight="1" x14ac:dyDescent="0.25">
      <c r="B29" s="3"/>
      <c r="C29" s="4"/>
      <c r="D29" s="4"/>
      <c r="E29" s="19"/>
      <c r="F29" s="19"/>
      <c r="G29" s="19"/>
      <c r="H29" s="19"/>
      <c r="I29" s="19"/>
      <c r="J29" s="4"/>
      <c r="K29" s="319" t="s">
        <v>71</v>
      </c>
      <c r="L29" s="320"/>
      <c r="M29" s="319" t="s">
        <v>14</v>
      </c>
      <c r="N29" s="320"/>
      <c r="O29" s="325" t="s">
        <v>104</v>
      </c>
      <c r="P29" s="325"/>
      <c r="Q29" s="5"/>
    </row>
    <row r="30" spans="2:17" ht="33.75" customHeight="1" x14ac:dyDescent="0.25">
      <c r="B30" s="3"/>
      <c r="C30" s="4"/>
      <c r="D30" s="4"/>
      <c r="E30" s="19"/>
      <c r="F30" s="19"/>
      <c r="G30" s="19"/>
      <c r="H30" s="19"/>
      <c r="I30" s="19"/>
      <c r="J30" s="4"/>
      <c r="K30" s="319" t="s">
        <v>71</v>
      </c>
      <c r="L30" s="320"/>
      <c r="M30" s="319" t="s">
        <v>53</v>
      </c>
      <c r="N30" s="320"/>
      <c r="O30" s="325" t="s">
        <v>104</v>
      </c>
      <c r="P30" s="325"/>
      <c r="Q30" s="5"/>
    </row>
    <row r="31" spans="2:17" ht="33.75" customHeight="1" x14ac:dyDescent="0.25">
      <c r="B31" s="3"/>
      <c r="C31" s="4"/>
      <c r="D31" s="4"/>
      <c r="E31" s="19"/>
      <c r="F31" s="19"/>
      <c r="G31" s="19"/>
      <c r="H31" s="19"/>
      <c r="I31" s="19"/>
      <c r="J31" s="4"/>
      <c r="K31" s="319" t="s">
        <v>70</v>
      </c>
      <c r="L31" s="320"/>
      <c r="M31" s="319" t="s">
        <v>19</v>
      </c>
      <c r="N31" s="320"/>
      <c r="O31" s="322" t="s">
        <v>102</v>
      </c>
      <c r="P31" s="322"/>
      <c r="Q31" s="5"/>
    </row>
    <row r="32" spans="2:17" ht="33.75" customHeight="1" x14ac:dyDescent="0.25">
      <c r="B32" s="3"/>
      <c r="C32" s="4"/>
      <c r="D32" s="4"/>
      <c r="E32" s="19"/>
      <c r="F32" s="19"/>
      <c r="G32" s="19"/>
      <c r="H32" s="19"/>
      <c r="I32" s="19"/>
      <c r="J32" s="4"/>
      <c r="K32" s="319" t="s">
        <v>70</v>
      </c>
      <c r="L32" s="320"/>
      <c r="M32" s="319" t="s">
        <v>11</v>
      </c>
      <c r="N32" s="320"/>
      <c r="O32" s="323" t="s">
        <v>103</v>
      </c>
      <c r="P32" s="324"/>
      <c r="Q32" s="5"/>
    </row>
    <row r="33" spans="2:17" ht="33.75" customHeight="1" x14ac:dyDescent="0.25">
      <c r="B33" s="3"/>
      <c r="C33" s="4"/>
      <c r="D33" s="4"/>
      <c r="E33" s="19"/>
      <c r="F33" s="19"/>
      <c r="G33" s="19"/>
      <c r="H33" s="19"/>
      <c r="I33" s="19"/>
      <c r="J33" s="4"/>
      <c r="K33" s="319" t="s">
        <v>70</v>
      </c>
      <c r="L33" s="320"/>
      <c r="M33" s="319" t="s">
        <v>13</v>
      </c>
      <c r="N33" s="320"/>
      <c r="O33" s="325" t="s">
        <v>104</v>
      </c>
      <c r="P33" s="325"/>
      <c r="Q33" s="5"/>
    </row>
    <row r="34" spans="2:17" ht="33.75" customHeight="1" x14ac:dyDescent="0.25">
      <c r="B34" s="3"/>
      <c r="C34" s="4"/>
      <c r="D34" s="4"/>
      <c r="E34" s="19"/>
      <c r="F34" s="19"/>
      <c r="G34" s="19"/>
      <c r="H34" s="19"/>
      <c r="I34" s="19"/>
      <c r="J34" s="4"/>
      <c r="K34" s="319" t="s">
        <v>70</v>
      </c>
      <c r="L34" s="320"/>
      <c r="M34" s="319" t="s">
        <v>14</v>
      </c>
      <c r="N34" s="320"/>
      <c r="O34" s="325" t="s">
        <v>104</v>
      </c>
      <c r="P34" s="325"/>
      <c r="Q34" s="5"/>
    </row>
    <row r="35" spans="2:17" ht="33.75" customHeight="1" x14ac:dyDescent="0.25">
      <c r="B35" s="3"/>
      <c r="C35" s="4"/>
      <c r="D35" s="4"/>
      <c r="E35" s="19"/>
      <c r="F35" s="19"/>
      <c r="G35" s="19"/>
      <c r="H35" s="19"/>
      <c r="I35" s="19"/>
      <c r="J35" s="4"/>
      <c r="K35" s="319" t="s">
        <v>70</v>
      </c>
      <c r="L35" s="320"/>
      <c r="M35" s="319" t="s">
        <v>53</v>
      </c>
      <c r="N35" s="320"/>
      <c r="O35" s="325" t="s">
        <v>104</v>
      </c>
      <c r="P35" s="325"/>
      <c r="Q35" s="5"/>
    </row>
    <row r="36" spans="2:17" ht="33.75" customHeight="1" x14ac:dyDescent="0.25">
      <c r="B36" s="3"/>
      <c r="C36" s="4"/>
      <c r="D36" s="4"/>
      <c r="E36" s="19"/>
      <c r="F36" s="19"/>
      <c r="G36" s="19"/>
      <c r="H36" s="19"/>
      <c r="I36" s="19"/>
      <c r="J36" s="4"/>
      <c r="K36" s="20"/>
      <c r="L36" s="20"/>
      <c r="M36" s="20"/>
      <c r="N36" s="20"/>
      <c r="O36" s="21"/>
      <c r="P36" s="21"/>
      <c r="Q36" s="5"/>
    </row>
    <row r="37" spans="2:17" ht="33.75" customHeight="1" thickBot="1" x14ac:dyDescent="0.3">
      <c r="B37" s="3"/>
      <c r="C37" s="4"/>
      <c r="D37" s="4"/>
      <c r="E37" s="19"/>
      <c r="F37" s="19"/>
      <c r="G37" s="19"/>
      <c r="H37" s="19"/>
      <c r="I37" s="19"/>
      <c r="J37" s="4"/>
      <c r="K37" s="20"/>
      <c r="L37" s="20"/>
      <c r="M37" s="20"/>
      <c r="N37" s="20"/>
      <c r="O37" s="21"/>
      <c r="P37" s="21"/>
      <c r="Q37" s="5"/>
    </row>
    <row r="38" spans="2:17" ht="23.25" customHeight="1" thickBot="1" x14ac:dyDescent="0.3">
      <c r="B38" s="285" t="s">
        <v>207</v>
      </c>
      <c r="C38" s="286"/>
      <c r="D38" s="286"/>
      <c r="E38" s="286"/>
      <c r="F38" s="286"/>
      <c r="G38" s="286"/>
      <c r="H38" s="286"/>
      <c r="I38" s="286"/>
      <c r="J38" s="286"/>
      <c r="K38" s="286"/>
      <c r="L38" s="286"/>
      <c r="M38" s="286"/>
      <c r="N38" s="286"/>
      <c r="O38" s="286"/>
      <c r="P38" s="286"/>
      <c r="Q38" s="287"/>
    </row>
    <row r="39" spans="2:17" ht="15.75" thickBot="1" x14ac:dyDescent="0.3">
      <c r="B39" s="3"/>
      <c r="C39" s="4"/>
      <c r="D39" s="4"/>
      <c r="E39" s="4"/>
      <c r="F39" s="4"/>
      <c r="G39" s="4"/>
      <c r="H39" s="4"/>
      <c r="I39" s="4"/>
      <c r="J39" s="4"/>
      <c r="K39" s="4"/>
      <c r="L39" s="4"/>
      <c r="M39" s="4"/>
      <c r="N39" s="4"/>
      <c r="O39" s="4"/>
      <c r="P39" s="4"/>
      <c r="Q39" s="5"/>
    </row>
    <row r="40" spans="2:17" ht="18.75" customHeight="1" x14ac:dyDescent="0.25">
      <c r="B40" s="3"/>
      <c r="C40" s="267" t="s">
        <v>198</v>
      </c>
      <c r="D40" s="268"/>
      <c r="E40" s="268"/>
      <c r="F40" s="268"/>
      <c r="G40" s="269"/>
      <c r="H40" s="4"/>
      <c r="I40" s="263" t="s">
        <v>204</v>
      </c>
      <c r="J40" s="264"/>
      <c r="K40" s="264"/>
      <c r="L40" s="264"/>
      <c r="M40" s="264"/>
      <c r="N40" s="264"/>
      <c r="O40" s="264"/>
      <c r="P40" s="265"/>
      <c r="Q40" s="5"/>
    </row>
    <row r="41" spans="2:17" ht="17.25" customHeight="1" thickBot="1" x14ac:dyDescent="0.3">
      <c r="B41" s="3"/>
      <c r="C41" s="22" t="s">
        <v>184</v>
      </c>
      <c r="D41" s="23" t="s">
        <v>185</v>
      </c>
      <c r="E41" s="279" t="s">
        <v>186</v>
      </c>
      <c r="F41" s="279"/>
      <c r="G41" s="24" t="s">
        <v>187</v>
      </c>
      <c r="H41" s="4"/>
      <c r="I41" s="262" t="s">
        <v>48</v>
      </c>
      <c r="J41" s="257" t="s">
        <v>203</v>
      </c>
      <c r="K41" s="257"/>
      <c r="L41" s="257"/>
      <c r="M41" s="257"/>
      <c r="N41" s="257"/>
      <c r="O41" s="243" t="s">
        <v>199</v>
      </c>
      <c r="P41" s="244"/>
      <c r="Q41" s="5"/>
    </row>
    <row r="42" spans="2:17" ht="33" customHeight="1" thickBot="1" x14ac:dyDescent="0.3">
      <c r="B42" s="3"/>
      <c r="C42" s="25">
        <v>5</v>
      </c>
      <c r="D42" s="26" t="s">
        <v>19</v>
      </c>
      <c r="E42" s="280" t="s">
        <v>188</v>
      </c>
      <c r="F42" s="280"/>
      <c r="G42" s="27" t="s">
        <v>189</v>
      </c>
      <c r="H42" s="4"/>
      <c r="I42" s="206"/>
      <c r="J42" s="207"/>
      <c r="K42" s="207"/>
      <c r="L42" s="207"/>
      <c r="M42" s="207"/>
      <c r="N42" s="207"/>
      <c r="O42" s="28" t="s">
        <v>114</v>
      </c>
      <c r="P42" s="29" t="s">
        <v>171</v>
      </c>
      <c r="Q42" s="5"/>
    </row>
    <row r="43" spans="2:17" ht="14.25" customHeight="1" x14ac:dyDescent="0.3">
      <c r="B43" s="3"/>
      <c r="C43" s="210">
        <v>4</v>
      </c>
      <c r="D43" s="283" t="s">
        <v>11</v>
      </c>
      <c r="E43" s="281" t="s">
        <v>190</v>
      </c>
      <c r="F43" s="281"/>
      <c r="G43" s="266" t="s">
        <v>191</v>
      </c>
      <c r="H43" s="4"/>
      <c r="I43" s="30">
        <v>1</v>
      </c>
      <c r="J43" s="245" t="s">
        <v>119</v>
      </c>
      <c r="K43" s="245"/>
      <c r="L43" s="245"/>
      <c r="M43" s="245"/>
      <c r="N43" s="245"/>
      <c r="O43" s="31"/>
      <c r="P43" s="32"/>
      <c r="Q43" s="5"/>
    </row>
    <row r="44" spans="2:17" ht="17.25" customHeight="1" x14ac:dyDescent="0.3">
      <c r="B44" s="3"/>
      <c r="C44" s="210"/>
      <c r="D44" s="283"/>
      <c r="E44" s="281"/>
      <c r="F44" s="281"/>
      <c r="G44" s="266"/>
      <c r="H44" s="4"/>
      <c r="I44" s="33">
        <v>2</v>
      </c>
      <c r="J44" s="246" t="s">
        <v>120</v>
      </c>
      <c r="K44" s="246"/>
      <c r="L44" s="246"/>
      <c r="M44" s="246"/>
      <c r="N44" s="246"/>
      <c r="O44" s="34"/>
      <c r="P44" s="35"/>
      <c r="Q44" s="5"/>
    </row>
    <row r="45" spans="2:17" ht="30" customHeight="1" x14ac:dyDescent="0.3">
      <c r="B45" s="3"/>
      <c r="C45" s="36">
        <v>3</v>
      </c>
      <c r="D45" s="37" t="s">
        <v>13</v>
      </c>
      <c r="E45" s="281" t="s">
        <v>192</v>
      </c>
      <c r="F45" s="281"/>
      <c r="G45" s="38" t="s">
        <v>193</v>
      </c>
      <c r="H45" s="4"/>
      <c r="I45" s="33">
        <v>3</v>
      </c>
      <c r="J45" s="246" t="s">
        <v>121</v>
      </c>
      <c r="K45" s="246"/>
      <c r="L45" s="246"/>
      <c r="M45" s="246"/>
      <c r="N45" s="246"/>
      <c r="O45" s="34"/>
      <c r="P45" s="35"/>
      <c r="Q45" s="5"/>
    </row>
    <row r="46" spans="2:17" ht="26.25" customHeight="1" x14ac:dyDescent="0.3">
      <c r="B46" s="3"/>
      <c r="C46" s="36">
        <v>2</v>
      </c>
      <c r="D46" s="37" t="s">
        <v>14</v>
      </c>
      <c r="E46" s="281" t="s">
        <v>194</v>
      </c>
      <c r="F46" s="281"/>
      <c r="G46" s="38" t="s">
        <v>195</v>
      </c>
      <c r="H46" s="4"/>
      <c r="I46" s="33">
        <v>4</v>
      </c>
      <c r="J46" s="246" t="s">
        <v>122</v>
      </c>
      <c r="K46" s="246"/>
      <c r="L46" s="246"/>
      <c r="M46" s="246"/>
      <c r="N46" s="246"/>
      <c r="O46" s="34"/>
      <c r="P46" s="35"/>
      <c r="Q46" s="5"/>
    </row>
    <row r="47" spans="2:17" ht="40.5" customHeight="1" thickBot="1" x14ac:dyDescent="0.35">
      <c r="B47" s="3"/>
      <c r="C47" s="39">
        <v>1</v>
      </c>
      <c r="D47" s="40" t="s">
        <v>53</v>
      </c>
      <c r="E47" s="282" t="s">
        <v>196</v>
      </c>
      <c r="F47" s="282"/>
      <c r="G47" s="41" t="s">
        <v>197</v>
      </c>
      <c r="H47" s="4"/>
      <c r="I47" s="33">
        <v>5</v>
      </c>
      <c r="J47" s="246" t="s">
        <v>123</v>
      </c>
      <c r="K47" s="246"/>
      <c r="L47" s="246"/>
      <c r="M47" s="246"/>
      <c r="N47" s="246"/>
      <c r="O47" s="34"/>
      <c r="P47" s="35"/>
      <c r="Q47" s="5"/>
    </row>
    <row r="48" spans="2:17" ht="17.25" customHeight="1" x14ac:dyDescent="0.3">
      <c r="B48" s="3"/>
      <c r="C48" s="4"/>
      <c r="D48" s="4"/>
      <c r="E48" s="4"/>
      <c r="F48" s="4"/>
      <c r="G48" s="4"/>
      <c r="H48" s="4"/>
      <c r="I48" s="33">
        <v>6</v>
      </c>
      <c r="J48" s="246" t="s">
        <v>124</v>
      </c>
      <c r="K48" s="246"/>
      <c r="L48" s="246"/>
      <c r="M48" s="246"/>
      <c r="N48" s="246"/>
      <c r="O48" s="34"/>
      <c r="P48" s="35"/>
      <c r="Q48" s="5"/>
    </row>
    <row r="49" spans="2:17" ht="16.5" customHeight="1" thickBot="1" x14ac:dyDescent="0.35">
      <c r="B49" s="3"/>
      <c r="C49" s="4"/>
      <c r="D49" s="4"/>
      <c r="E49" s="4"/>
      <c r="F49" s="4"/>
      <c r="G49" s="4"/>
      <c r="H49" s="4"/>
      <c r="I49" s="33">
        <v>7</v>
      </c>
      <c r="J49" s="246" t="s">
        <v>125</v>
      </c>
      <c r="K49" s="246"/>
      <c r="L49" s="246"/>
      <c r="M49" s="246"/>
      <c r="N49" s="246"/>
      <c r="O49" s="34"/>
      <c r="P49" s="35"/>
      <c r="Q49" s="5"/>
    </row>
    <row r="50" spans="2:17" ht="28.5" customHeight="1" x14ac:dyDescent="0.3">
      <c r="B50" s="3"/>
      <c r="C50" s="267" t="s">
        <v>354</v>
      </c>
      <c r="D50" s="268"/>
      <c r="E50" s="268"/>
      <c r="F50" s="268"/>
      <c r="G50" s="269"/>
      <c r="H50" s="4"/>
      <c r="I50" s="33">
        <v>8</v>
      </c>
      <c r="J50" s="246" t="s">
        <v>126</v>
      </c>
      <c r="K50" s="246"/>
      <c r="L50" s="246"/>
      <c r="M50" s="246"/>
      <c r="N50" s="246"/>
      <c r="O50" s="34"/>
      <c r="P50" s="35"/>
      <c r="Q50" s="5"/>
    </row>
    <row r="51" spans="2:17" ht="17.25" customHeight="1" thickBot="1" x14ac:dyDescent="0.35">
      <c r="B51" s="3"/>
      <c r="C51" s="22" t="s">
        <v>355</v>
      </c>
      <c r="D51" s="270" t="s">
        <v>186</v>
      </c>
      <c r="E51" s="271"/>
      <c r="F51" s="271"/>
      <c r="G51" s="272"/>
      <c r="H51" s="4"/>
      <c r="I51" s="33">
        <v>9</v>
      </c>
      <c r="J51" s="246" t="s">
        <v>127</v>
      </c>
      <c r="K51" s="246"/>
      <c r="L51" s="246"/>
      <c r="M51" s="246"/>
      <c r="N51" s="246"/>
      <c r="O51" s="34"/>
      <c r="P51" s="35"/>
      <c r="Q51" s="5"/>
    </row>
    <row r="52" spans="2:17" ht="29.25" customHeight="1" x14ac:dyDescent="0.3">
      <c r="B52" s="3"/>
      <c r="C52" s="42" t="s">
        <v>356</v>
      </c>
      <c r="D52" s="273" t="s">
        <v>359</v>
      </c>
      <c r="E52" s="274"/>
      <c r="F52" s="274"/>
      <c r="G52" s="275"/>
      <c r="H52" s="4"/>
      <c r="I52" s="33">
        <v>10</v>
      </c>
      <c r="J52" s="246" t="s">
        <v>128</v>
      </c>
      <c r="K52" s="246"/>
      <c r="L52" s="246"/>
      <c r="M52" s="246"/>
      <c r="N52" s="246"/>
      <c r="O52" s="34"/>
      <c r="P52" s="35"/>
      <c r="Q52" s="5"/>
    </row>
    <row r="53" spans="2:17" ht="24.75" customHeight="1" x14ac:dyDescent="0.3">
      <c r="B53" s="3"/>
      <c r="C53" s="43" t="s">
        <v>8</v>
      </c>
      <c r="D53" s="276" t="s">
        <v>360</v>
      </c>
      <c r="E53" s="277"/>
      <c r="F53" s="277"/>
      <c r="G53" s="278"/>
      <c r="H53" s="4"/>
      <c r="I53" s="33">
        <v>11</v>
      </c>
      <c r="J53" s="246" t="s">
        <v>129</v>
      </c>
      <c r="K53" s="246"/>
      <c r="L53" s="246"/>
      <c r="M53" s="246"/>
      <c r="N53" s="246"/>
      <c r="O53" s="34"/>
      <c r="P53" s="35"/>
      <c r="Q53" s="5"/>
    </row>
    <row r="54" spans="2:17" ht="27" customHeight="1" x14ac:dyDescent="0.3">
      <c r="B54" s="3"/>
      <c r="C54" s="43" t="s">
        <v>357</v>
      </c>
      <c r="D54" s="276" t="s">
        <v>361</v>
      </c>
      <c r="E54" s="277"/>
      <c r="F54" s="277"/>
      <c r="G54" s="278"/>
      <c r="H54" s="4"/>
      <c r="I54" s="33">
        <v>12</v>
      </c>
      <c r="J54" s="246" t="s">
        <v>130</v>
      </c>
      <c r="K54" s="246"/>
      <c r="L54" s="246"/>
      <c r="M54" s="246"/>
      <c r="N54" s="246"/>
      <c r="O54" s="34"/>
      <c r="P54" s="35"/>
      <c r="Q54" s="5"/>
    </row>
    <row r="55" spans="2:17" ht="35.25" customHeight="1" x14ac:dyDescent="0.3">
      <c r="B55" s="3"/>
      <c r="C55" s="43" t="s">
        <v>358</v>
      </c>
      <c r="D55" s="276" t="s">
        <v>362</v>
      </c>
      <c r="E55" s="277"/>
      <c r="F55" s="277"/>
      <c r="G55" s="284"/>
      <c r="H55" s="4"/>
      <c r="I55" s="33">
        <v>13</v>
      </c>
      <c r="J55" s="246" t="s">
        <v>131</v>
      </c>
      <c r="K55" s="246"/>
      <c r="L55" s="246"/>
      <c r="M55" s="246"/>
      <c r="N55" s="246"/>
      <c r="O55" s="34"/>
      <c r="P55" s="35"/>
      <c r="Q55" s="5"/>
    </row>
    <row r="56" spans="2:17" ht="17.25" customHeight="1" x14ac:dyDescent="0.3">
      <c r="B56" s="3"/>
      <c r="C56" s="4"/>
      <c r="D56" s="4"/>
      <c r="E56" s="4"/>
      <c r="F56" s="4"/>
      <c r="G56" s="4"/>
      <c r="H56" s="4"/>
      <c r="I56" s="33">
        <v>14</v>
      </c>
      <c r="J56" s="246" t="s">
        <v>132</v>
      </c>
      <c r="K56" s="246"/>
      <c r="L56" s="246"/>
      <c r="M56" s="246"/>
      <c r="N56" s="246"/>
      <c r="O56" s="34"/>
      <c r="P56" s="35"/>
      <c r="Q56" s="5"/>
    </row>
    <row r="57" spans="2:17" ht="17.25" customHeight="1" x14ac:dyDescent="0.3">
      <c r="B57" s="3"/>
      <c r="C57" s="4"/>
      <c r="D57" s="4"/>
      <c r="E57" s="4"/>
      <c r="F57" s="4"/>
      <c r="G57" s="4"/>
      <c r="H57" s="4"/>
      <c r="I57" s="33">
        <v>15</v>
      </c>
      <c r="J57" s="246" t="s">
        <v>133</v>
      </c>
      <c r="K57" s="246"/>
      <c r="L57" s="246"/>
      <c r="M57" s="246"/>
      <c r="N57" s="246"/>
      <c r="O57" s="34"/>
      <c r="P57" s="35"/>
      <c r="Q57" s="5"/>
    </row>
    <row r="58" spans="2:17" ht="17.25" customHeight="1" x14ac:dyDescent="0.3">
      <c r="B58" s="3"/>
      <c r="C58" s="4"/>
      <c r="D58" s="4"/>
      <c r="E58" s="4"/>
      <c r="F58" s="4"/>
      <c r="G58" s="4"/>
      <c r="H58" s="4"/>
      <c r="I58" s="33">
        <v>16</v>
      </c>
      <c r="J58" s="246" t="s">
        <v>134</v>
      </c>
      <c r="K58" s="246"/>
      <c r="L58" s="246"/>
      <c r="M58" s="246"/>
      <c r="N58" s="246"/>
      <c r="O58" s="34"/>
      <c r="P58" s="35"/>
      <c r="Q58" s="5"/>
    </row>
    <row r="59" spans="2:17" ht="17.25" customHeight="1" x14ac:dyDescent="0.3">
      <c r="B59" s="3"/>
      <c r="C59" s="4"/>
      <c r="D59" s="4"/>
      <c r="E59" s="4"/>
      <c r="F59" s="4"/>
      <c r="G59" s="4"/>
      <c r="H59" s="4"/>
      <c r="I59" s="33">
        <v>17</v>
      </c>
      <c r="J59" s="246" t="s">
        <v>135</v>
      </c>
      <c r="K59" s="246"/>
      <c r="L59" s="246"/>
      <c r="M59" s="246"/>
      <c r="N59" s="246"/>
      <c r="O59" s="34"/>
      <c r="P59" s="35"/>
      <c r="Q59" s="5"/>
    </row>
    <row r="60" spans="2:17" ht="17.25" customHeight="1" x14ac:dyDescent="0.3">
      <c r="B60" s="3"/>
      <c r="C60" s="4"/>
      <c r="D60" s="4"/>
      <c r="E60" s="4"/>
      <c r="F60" s="4"/>
      <c r="G60" s="4"/>
      <c r="H60" s="4"/>
      <c r="I60" s="33">
        <v>18</v>
      </c>
      <c r="J60" s="246" t="s">
        <v>136</v>
      </c>
      <c r="K60" s="246"/>
      <c r="L60" s="246"/>
      <c r="M60" s="246"/>
      <c r="N60" s="246"/>
      <c r="O60" s="34"/>
      <c r="P60" s="35"/>
      <c r="Q60" s="5"/>
    </row>
    <row r="61" spans="2:17" ht="17.25" customHeight="1" x14ac:dyDescent="0.3">
      <c r="B61" s="3"/>
      <c r="C61" s="4"/>
      <c r="D61" s="4"/>
      <c r="E61" s="4"/>
      <c r="F61" s="4"/>
      <c r="G61" s="4"/>
      <c r="H61" s="4"/>
      <c r="I61" s="33">
        <v>19</v>
      </c>
      <c r="J61" s="246" t="s">
        <v>137</v>
      </c>
      <c r="K61" s="246"/>
      <c r="L61" s="246"/>
      <c r="M61" s="246"/>
      <c r="N61" s="246"/>
      <c r="O61" s="34"/>
      <c r="P61" s="35"/>
      <c r="Q61" s="5"/>
    </row>
    <row r="62" spans="2:17" ht="15" customHeight="1" x14ac:dyDescent="0.3">
      <c r="B62" s="3"/>
      <c r="C62" s="4"/>
      <c r="D62" s="4"/>
      <c r="E62" s="4"/>
      <c r="F62" s="4"/>
      <c r="G62" s="4"/>
      <c r="H62" s="4"/>
      <c r="I62" s="258" t="s">
        <v>205</v>
      </c>
      <c r="J62" s="259"/>
      <c r="K62" s="259"/>
      <c r="L62" s="259"/>
      <c r="M62" s="259"/>
      <c r="N62" s="259"/>
      <c r="O62" s="44"/>
      <c r="P62" s="45"/>
      <c r="Q62" s="5"/>
    </row>
    <row r="63" spans="2:17" ht="57.75" customHeight="1" x14ac:dyDescent="0.3">
      <c r="B63" s="3"/>
      <c r="C63" s="4"/>
      <c r="D63" s="4"/>
      <c r="E63" s="4"/>
      <c r="F63" s="4"/>
      <c r="G63" s="4"/>
      <c r="H63" s="4"/>
      <c r="I63" s="260" t="s">
        <v>206</v>
      </c>
      <c r="J63" s="261"/>
      <c r="K63" s="261"/>
      <c r="L63" s="261"/>
      <c r="M63" s="261"/>
      <c r="N63" s="261"/>
      <c r="O63" s="34"/>
      <c r="P63" s="35"/>
      <c r="Q63" s="5"/>
    </row>
    <row r="64" spans="2:17" ht="15.75" customHeight="1" x14ac:dyDescent="0.25">
      <c r="B64" s="3"/>
      <c r="C64" s="4"/>
      <c r="D64" s="4"/>
      <c r="E64" s="4"/>
      <c r="F64" s="4"/>
      <c r="G64" s="4"/>
      <c r="H64" s="4"/>
      <c r="I64" s="46" t="s">
        <v>44</v>
      </c>
      <c r="J64" s="249" t="s">
        <v>200</v>
      </c>
      <c r="K64" s="250"/>
      <c r="L64" s="250"/>
      <c r="M64" s="250"/>
      <c r="N64" s="251"/>
      <c r="O64" s="247"/>
      <c r="P64" s="248"/>
      <c r="Q64" s="5"/>
    </row>
    <row r="65" spans="2:17" ht="18" x14ac:dyDescent="0.25">
      <c r="B65" s="3"/>
      <c r="C65" s="4"/>
      <c r="D65" s="4"/>
      <c r="E65" s="4"/>
      <c r="F65" s="4"/>
      <c r="G65" s="4"/>
      <c r="H65" s="4"/>
      <c r="I65" s="46" t="s">
        <v>15</v>
      </c>
      <c r="J65" s="249" t="s">
        <v>201</v>
      </c>
      <c r="K65" s="250"/>
      <c r="L65" s="250"/>
      <c r="M65" s="250"/>
      <c r="N65" s="251"/>
      <c r="O65" s="247"/>
      <c r="P65" s="248"/>
      <c r="Q65" s="5"/>
    </row>
    <row r="66" spans="2:17" ht="18.75" thickBot="1" x14ac:dyDescent="0.3">
      <c r="B66" s="3"/>
      <c r="C66" s="4"/>
      <c r="D66" s="4"/>
      <c r="E66" s="4"/>
      <c r="F66" s="4"/>
      <c r="G66" s="4"/>
      <c r="H66" s="4"/>
      <c r="I66" s="47" t="s">
        <v>12</v>
      </c>
      <c r="J66" s="252" t="s">
        <v>202</v>
      </c>
      <c r="K66" s="253"/>
      <c r="L66" s="253"/>
      <c r="M66" s="253"/>
      <c r="N66" s="254"/>
      <c r="O66" s="255"/>
      <c r="P66" s="256"/>
      <c r="Q66" s="5"/>
    </row>
    <row r="67" spans="2:17" ht="16.5" thickBot="1" x14ac:dyDescent="0.3">
      <c r="B67" s="3"/>
      <c r="C67" s="48"/>
      <c r="D67" s="48"/>
      <c r="E67" s="48"/>
      <c r="F67" s="48"/>
      <c r="G67" s="48"/>
      <c r="H67" s="48"/>
      <c r="I67" s="48"/>
      <c r="J67" s="48"/>
      <c r="K67" s="48"/>
      <c r="L67" s="48"/>
      <c r="M67" s="49"/>
      <c r="N67" s="4"/>
      <c r="O67" s="4"/>
      <c r="P67" s="4"/>
      <c r="Q67" s="5"/>
    </row>
    <row r="68" spans="2:17" ht="23.25" customHeight="1" thickBot="1" x14ac:dyDescent="0.3">
      <c r="B68" s="285" t="s">
        <v>208</v>
      </c>
      <c r="C68" s="286"/>
      <c r="D68" s="286"/>
      <c r="E68" s="286"/>
      <c r="F68" s="286"/>
      <c r="G68" s="286"/>
      <c r="H68" s="286"/>
      <c r="I68" s="286"/>
      <c r="J68" s="286"/>
      <c r="K68" s="286"/>
      <c r="L68" s="286"/>
      <c r="M68" s="286"/>
      <c r="N68" s="286"/>
      <c r="O68" s="286"/>
      <c r="P68" s="286"/>
      <c r="Q68" s="287"/>
    </row>
    <row r="69" spans="2:17" ht="15.75" thickBot="1" x14ac:dyDescent="0.3">
      <c r="B69" s="3"/>
      <c r="C69" s="4"/>
      <c r="D69" s="4"/>
      <c r="E69" s="4"/>
      <c r="F69" s="4"/>
      <c r="G69" s="4"/>
      <c r="H69" s="4"/>
      <c r="I69" s="4"/>
      <c r="J69" s="4"/>
      <c r="K69" s="4"/>
      <c r="L69" s="4"/>
      <c r="M69" s="4"/>
      <c r="N69" s="4"/>
      <c r="O69" s="4"/>
      <c r="P69" s="4"/>
      <c r="Q69" s="5"/>
    </row>
    <row r="70" spans="2:17" ht="15.75" x14ac:dyDescent="0.25">
      <c r="B70" s="3"/>
      <c r="C70" s="201" t="s">
        <v>233</v>
      </c>
      <c r="D70" s="202"/>
      <c r="E70" s="202"/>
      <c r="F70" s="202"/>
      <c r="G70" s="203"/>
      <c r="H70" s="4"/>
      <c r="I70" s="201" t="s">
        <v>224</v>
      </c>
      <c r="J70" s="202"/>
      <c r="K70" s="202"/>
      <c r="L70" s="203"/>
      <c r="M70" s="4"/>
      <c r="N70" s="4"/>
      <c r="O70" s="4"/>
      <c r="P70" s="4"/>
      <c r="Q70" s="5"/>
    </row>
    <row r="71" spans="2:17" ht="66.75" thickBot="1" x14ac:dyDescent="0.3">
      <c r="B71" s="3"/>
      <c r="C71" s="50" t="s">
        <v>228</v>
      </c>
      <c r="D71" s="207" t="s">
        <v>229</v>
      </c>
      <c r="E71" s="207"/>
      <c r="F71" s="207"/>
      <c r="G71" s="212"/>
      <c r="H71" s="4"/>
      <c r="I71" s="206" t="s">
        <v>209</v>
      </c>
      <c r="J71" s="207"/>
      <c r="K71" s="51" t="s">
        <v>210</v>
      </c>
      <c r="L71" s="52" t="s">
        <v>211</v>
      </c>
      <c r="M71" s="4"/>
      <c r="N71" s="4"/>
      <c r="O71" s="4"/>
      <c r="P71" s="4"/>
      <c r="Q71" s="5"/>
    </row>
    <row r="72" spans="2:17" ht="32.25" customHeight="1" x14ac:dyDescent="0.3">
      <c r="B72" s="3"/>
      <c r="C72" s="53" t="s">
        <v>50</v>
      </c>
      <c r="D72" s="204" t="s">
        <v>230</v>
      </c>
      <c r="E72" s="204"/>
      <c r="F72" s="204"/>
      <c r="G72" s="205"/>
      <c r="H72" s="4"/>
      <c r="I72" s="208" t="s">
        <v>212</v>
      </c>
      <c r="J72" s="209"/>
      <c r="K72" s="54" t="s">
        <v>172</v>
      </c>
      <c r="L72" s="55">
        <v>15</v>
      </c>
      <c r="M72" s="4"/>
      <c r="N72" s="4"/>
      <c r="O72" s="4"/>
      <c r="P72" s="4"/>
      <c r="Q72" s="5"/>
    </row>
    <row r="73" spans="2:17" ht="18" x14ac:dyDescent="0.3">
      <c r="B73" s="3"/>
      <c r="C73" s="56" t="s">
        <v>44</v>
      </c>
      <c r="D73" s="213" t="s">
        <v>231</v>
      </c>
      <c r="E73" s="213"/>
      <c r="F73" s="213"/>
      <c r="G73" s="214"/>
      <c r="H73" s="4"/>
      <c r="I73" s="210"/>
      <c r="J73" s="211"/>
      <c r="K73" s="57" t="s">
        <v>213</v>
      </c>
      <c r="L73" s="58">
        <v>0</v>
      </c>
      <c r="M73" s="4"/>
      <c r="N73" s="4"/>
      <c r="O73" s="4"/>
      <c r="P73" s="4"/>
      <c r="Q73" s="5"/>
    </row>
    <row r="74" spans="2:17" ht="18.75" thickBot="1" x14ac:dyDescent="0.35">
      <c r="B74" s="3"/>
      <c r="C74" s="59" t="s">
        <v>51</v>
      </c>
      <c r="D74" s="215" t="s">
        <v>232</v>
      </c>
      <c r="E74" s="215"/>
      <c r="F74" s="215"/>
      <c r="G74" s="216"/>
      <c r="H74" s="4"/>
      <c r="I74" s="210" t="s">
        <v>214</v>
      </c>
      <c r="J74" s="211"/>
      <c r="K74" s="57" t="s">
        <v>173</v>
      </c>
      <c r="L74" s="58">
        <v>15</v>
      </c>
      <c r="M74" s="4"/>
      <c r="N74" s="4"/>
      <c r="O74" s="4"/>
      <c r="P74" s="4"/>
      <c r="Q74" s="5"/>
    </row>
    <row r="75" spans="2:17" ht="16.5" x14ac:dyDescent="0.25">
      <c r="B75" s="3"/>
      <c r="C75" s="4"/>
      <c r="D75" s="4"/>
      <c r="E75" s="4"/>
      <c r="F75" s="4"/>
      <c r="G75" s="4"/>
      <c r="H75" s="4"/>
      <c r="I75" s="210"/>
      <c r="J75" s="211"/>
      <c r="K75" s="57" t="s">
        <v>183</v>
      </c>
      <c r="L75" s="58">
        <v>0</v>
      </c>
      <c r="M75" s="4"/>
      <c r="N75" s="4"/>
      <c r="O75" s="4"/>
      <c r="P75" s="4"/>
      <c r="Q75" s="5"/>
    </row>
    <row r="76" spans="2:17" ht="16.5" x14ac:dyDescent="0.25">
      <c r="B76" s="3"/>
      <c r="C76" s="4"/>
      <c r="D76" s="4"/>
      <c r="E76" s="4"/>
      <c r="F76" s="4"/>
      <c r="G76" s="4"/>
      <c r="H76" s="4"/>
      <c r="I76" s="210" t="s">
        <v>215</v>
      </c>
      <c r="J76" s="211"/>
      <c r="K76" s="57" t="s">
        <v>174</v>
      </c>
      <c r="L76" s="58">
        <v>15</v>
      </c>
      <c r="M76" s="4"/>
      <c r="N76" s="4"/>
      <c r="O76" s="4"/>
      <c r="P76" s="4"/>
      <c r="Q76" s="5"/>
    </row>
    <row r="77" spans="2:17" ht="16.5" x14ac:dyDescent="0.25">
      <c r="B77" s="3"/>
      <c r="C77" s="4"/>
      <c r="D77" s="4"/>
      <c r="E77" s="4"/>
      <c r="F77" s="4"/>
      <c r="G77" s="4"/>
      <c r="H77" s="4"/>
      <c r="I77" s="210"/>
      <c r="J77" s="211"/>
      <c r="K77" s="57" t="s">
        <v>216</v>
      </c>
      <c r="L77" s="58">
        <v>0</v>
      </c>
      <c r="M77" s="4"/>
      <c r="N77" s="4"/>
      <c r="O77" s="4"/>
      <c r="P77" s="4"/>
      <c r="Q77" s="5"/>
    </row>
    <row r="78" spans="2:17" ht="16.5" x14ac:dyDescent="0.25">
      <c r="B78" s="3"/>
      <c r="C78" s="4"/>
      <c r="D78" s="4"/>
      <c r="E78" s="4"/>
      <c r="F78" s="4"/>
      <c r="G78" s="4"/>
      <c r="H78" s="4"/>
      <c r="I78" s="210" t="s">
        <v>217</v>
      </c>
      <c r="J78" s="211"/>
      <c r="K78" s="57" t="s">
        <v>47</v>
      </c>
      <c r="L78" s="58">
        <v>15</v>
      </c>
      <c r="M78" s="4"/>
      <c r="N78" s="4"/>
      <c r="O78" s="4"/>
      <c r="P78" s="4"/>
      <c r="Q78" s="5"/>
    </row>
    <row r="79" spans="2:17" ht="16.5" x14ac:dyDescent="0.25">
      <c r="B79" s="3"/>
      <c r="C79" s="4"/>
      <c r="D79" s="4"/>
      <c r="E79" s="4"/>
      <c r="F79" s="4"/>
      <c r="G79" s="4"/>
      <c r="H79" s="4"/>
      <c r="I79" s="210"/>
      <c r="J79" s="211"/>
      <c r="K79" s="57" t="s">
        <v>178</v>
      </c>
      <c r="L79" s="58">
        <v>10</v>
      </c>
      <c r="M79" s="4"/>
      <c r="N79" s="4"/>
      <c r="O79" s="4"/>
      <c r="P79" s="4"/>
      <c r="Q79" s="5"/>
    </row>
    <row r="80" spans="2:17" ht="33" x14ac:dyDescent="0.25">
      <c r="B80" s="3"/>
      <c r="C80" s="4"/>
      <c r="D80" s="4"/>
      <c r="E80" s="4"/>
      <c r="F80" s="4"/>
      <c r="G80" s="4"/>
      <c r="H80" s="4"/>
      <c r="I80" s="210"/>
      <c r="J80" s="211"/>
      <c r="K80" s="57" t="s">
        <v>218</v>
      </c>
      <c r="L80" s="58">
        <v>0</v>
      </c>
      <c r="M80" s="4"/>
      <c r="N80" s="4"/>
      <c r="O80" s="4"/>
      <c r="P80" s="4"/>
      <c r="Q80" s="5"/>
    </row>
    <row r="81" spans="2:17" ht="16.5" x14ac:dyDescent="0.25">
      <c r="B81" s="3"/>
      <c r="C81" s="4"/>
      <c r="D81" s="4"/>
      <c r="E81" s="4"/>
      <c r="F81" s="4"/>
      <c r="G81" s="4"/>
      <c r="H81" s="4"/>
      <c r="I81" s="210" t="s">
        <v>219</v>
      </c>
      <c r="J81" s="211"/>
      <c r="K81" s="57" t="s">
        <v>175</v>
      </c>
      <c r="L81" s="58">
        <v>15</v>
      </c>
      <c r="M81" s="4"/>
      <c r="N81" s="4"/>
      <c r="O81" s="4"/>
      <c r="P81" s="4"/>
      <c r="Q81" s="5"/>
    </row>
    <row r="82" spans="2:17" ht="16.5" x14ac:dyDescent="0.25">
      <c r="B82" s="3"/>
      <c r="C82" s="4"/>
      <c r="D82" s="4"/>
      <c r="E82" s="4"/>
      <c r="F82" s="4"/>
      <c r="G82" s="4"/>
      <c r="H82" s="4"/>
      <c r="I82" s="210"/>
      <c r="J82" s="211"/>
      <c r="K82" s="57" t="s">
        <v>220</v>
      </c>
      <c r="L82" s="58">
        <v>0</v>
      </c>
      <c r="M82" s="4"/>
      <c r="N82" s="4"/>
      <c r="O82" s="4"/>
      <c r="P82" s="4"/>
      <c r="Q82" s="5"/>
    </row>
    <row r="83" spans="2:17" ht="33" x14ac:dyDescent="0.25">
      <c r="B83" s="3"/>
      <c r="C83" s="4"/>
      <c r="D83" s="4"/>
      <c r="E83" s="4"/>
      <c r="F83" s="4"/>
      <c r="G83" s="4"/>
      <c r="H83" s="4"/>
      <c r="I83" s="210" t="s">
        <v>221</v>
      </c>
      <c r="J83" s="211"/>
      <c r="K83" s="57" t="s">
        <v>176</v>
      </c>
      <c r="L83" s="58">
        <v>15</v>
      </c>
      <c r="M83" s="4"/>
      <c r="N83" s="4"/>
      <c r="O83" s="4"/>
      <c r="P83" s="4"/>
      <c r="Q83" s="5"/>
    </row>
    <row r="84" spans="2:17" ht="49.5" x14ac:dyDescent="0.25">
      <c r="B84" s="3"/>
      <c r="C84" s="4"/>
      <c r="D84" s="4"/>
      <c r="E84" s="4"/>
      <c r="F84" s="4"/>
      <c r="G84" s="4"/>
      <c r="H84" s="4"/>
      <c r="I84" s="210"/>
      <c r="J84" s="211"/>
      <c r="K84" s="57" t="s">
        <v>180</v>
      </c>
      <c r="L84" s="58">
        <v>0</v>
      </c>
      <c r="M84" s="4"/>
      <c r="N84" s="4"/>
      <c r="O84" s="4"/>
      <c r="P84" s="4"/>
      <c r="Q84" s="5"/>
    </row>
    <row r="85" spans="2:17" ht="16.5" x14ac:dyDescent="0.25">
      <c r="B85" s="3"/>
      <c r="C85" s="4"/>
      <c r="D85" s="4"/>
      <c r="E85" s="4"/>
      <c r="F85" s="4"/>
      <c r="G85" s="4"/>
      <c r="H85" s="4"/>
      <c r="I85" s="210" t="s">
        <v>222</v>
      </c>
      <c r="J85" s="211"/>
      <c r="K85" s="57" t="s">
        <v>177</v>
      </c>
      <c r="L85" s="58">
        <v>10</v>
      </c>
      <c r="M85" s="4"/>
      <c r="N85" s="4"/>
      <c r="O85" s="4"/>
      <c r="P85" s="4"/>
      <c r="Q85" s="5"/>
    </row>
    <row r="86" spans="2:17" ht="16.5" x14ac:dyDescent="0.25">
      <c r="B86" s="3"/>
      <c r="C86" s="4"/>
      <c r="D86" s="4"/>
      <c r="E86" s="4"/>
      <c r="F86" s="4"/>
      <c r="G86" s="4"/>
      <c r="H86" s="4"/>
      <c r="I86" s="210"/>
      <c r="J86" s="211"/>
      <c r="K86" s="57" t="s">
        <v>179</v>
      </c>
      <c r="L86" s="58">
        <v>5</v>
      </c>
      <c r="M86" s="4"/>
      <c r="N86" s="4"/>
      <c r="O86" s="4"/>
      <c r="P86" s="4"/>
      <c r="Q86" s="5"/>
    </row>
    <row r="87" spans="2:17" ht="17.25" thickBot="1" x14ac:dyDescent="0.3">
      <c r="B87" s="3"/>
      <c r="C87" s="4"/>
      <c r="D87" s="4"/>
      <c r="E87" s="4"/>
      <c r="F87" s="4"/>
      <c r="G87" s="4"/>
      <c r="H87" s="4"/>
      <c r="I87" s="241"/>
      <c r="J87" s="242"/>
      <c r="K87" s="60" t="s">
        <v>223</v>
      </c>
      <c r="L87" s="61">
        <v>0</v>
      </c>
      <c r="M87" s="4"/>
      <c r="N87" s="4"/>
      <c r="O87" s="4"/>
      <c r="P87" s="4"/>
      <c r="Q87" s="5"/>
    </row>
    <row r="88" spans="2:17" ht="18" x14ac:dyDescent="0.25">
      <c r="B88" s="3"/>
      <c r="C88" s="4"/>
      <c r="D88" s="4"/>
      <c r="E88" s="4"/>
      <c r="F88" s="4"/>
      <c r="G88" s="4"/>
      <c r="H88" s="4"/>
      <c r="I88" s="62" t="s">
        <v>50</v>
      </c>
      <c r="J88" s="235" t="s">
        <v>225</v>
      </c>
      <c r="K88" s="235"/>
      <c r="L88" s="236"/>
      <c r="M88" s="4"/>
      <c r="N88" s="4"/>
      <c r="O88" s="4"/>
      <c r="P88" s="4"/>
      <c r="Q88" s="5"/>
    </row>
    <row r="89" spans="2:17" ht="18" x14ac:dyDescent="0.25">
      <c r="B89" s="3"/>
      <c r="C89" s="4"/>
      <c r="D89" s="4"/>
      <c r="E89" s="4"/>
      <c r="F89" s="4"/>
      <c r="G89" s="4"/>
      <c r="H89" s="4"/>
      <c r="I89" s="56" t="s">
        <v>44</v>
      </c>
      <c r="J89" s="237" t="s">
        <v>226</v>
      </c>
      <c r="K89" s="237"/>
      <c r="L89" s="238"/>
      <c r="M89" s="4"/>
      <c r="N89" s="4"/>
      <c r="O89" s="4"/>
      <c r="P89" s="4"/>
      <c r="Q89" s="5"/>
    </row>
    <row r="90" spans="2:17" ht="18.75" thickBot="1" x14ac:dyDescent="0.3">
      <c r="B90" s="3"/>
      <c r="C90" s="4"/>
      <c r="D90" s="4"/>
      <c r="E90" s="4"/>
      <c r="F90" s="4"/>
      <c r="G90" s="4"/>
      <c r="H90" s="4"/>
      <c r="I90" s="59" t="s">
        <v>51</v>
      </c>
      <c r="J90" s="239" t="s">
        <v>227</v>
      </c>
      <c r="K90" s="239"/>
      <c r="L90" s="240"/>
      <c r="M90" s="4"/>
      <c r="N90" s="4"/>
      <c r="O90" s="4"/>
      <c r="P90" s="4"/>
      <c r="Q90" s="5"/>
    </row>
    <row r="91" spans="2:17" ht="15.75" thickBot="1" x14ac:dyDescent="0.3">
      <c r="B91" s="3"/>
      <c r="C91" s="4"/>
      <c r="D91" s="4"/>
      <c r="E91" s="4"/>
      <c r="F91" s="4"/>
      <c r="G91" s="4"/>
      <c r="H91" s="4"/>
      <c r="I91" s="4"/>
      <c r="J91" s="4"/>
      <c r="K91" s="4"/>
      <c r="L91" s="4"/>
      <c r="M91" s="4"/>
      <c r="N91" s="4"/>
      <c r="O91" s="4"/>
      <c r="P91" s="4"/>
      <c r="Q91" s="5"/>
    </row>
    <row r="92" spans="2:17" ht="23.25" customHeight="1" thickBot="1" x14ac:dyDescent="0.3">
      <c r="B92" s="285" t="s">
        <v>234</v>
      </c>
      <c r="C92" s="286"/>
      <c r="D92" s="286"/>
      <c r="E92" s="286"/>
      <c r="F92" s="286"/>
      <c r="G92" s="286"/>
      <c r="H92" s="286"/>
      <c r="I92" s="286"/>
      <c r="J92" s="286"/>
      <c r="K92" s="286"/>
      <c r="L92" s="286"/>
      <c r="M92" s="286"/>
      <c r="N92" s="286"/>
      <c r="O92" s="286"/>
      <c r="P92" s="286"/>
      <c r="Q92" s="287"/>
    </row>
    <row r="93" spans="2:17" ht="15.75" thickBot="1" x14ac:dyDescent="0.3">
      <c r="B93" s="3"/>
      <c r="C93" s="4"/>
      <c r="D93" s="4"/>
      <c r="E93" s="4"/>
      <c r="F93" s="4"/>
      <c r="G93" s="4"/>
      <c r="H93" s="4"/>
      <c r="I93" s="4"/>
      <c r="J93" s="4"/>
      <c r="K93" s="4"/>
      <c r="L93" s="4"/>
      <c r="M93" s="4"/>
      <c r="N93" s="4"/>
      <c r="O93" s="4"/>
      <c r="P93" s="4"/>
      <c r="Q93" s="5"/>
    </row>
    <row r="94" spans="2:17" ht="45" customHeight="1" x14ac:dyDescent="0.25">
      <c r="B94" s="3"/>
      <c r="C94" s="217" t="s">
        <v>235</v>
      </c>
      <c r="D94" s="218"/>
      <c r="E94" s="219"/>
      <c r="F94" s="63"/>
      <c r="G94" s="4"/>
      <c r="H94" s="4"/>
      <c r="I94" s="220" t="s">
        <v>239</v>
      </c>
      <c r="J94" s="221"/>
      <c r="K94" s="221"/>
      <c r="L94" s="221"/>
      <c r="M94" s="221"/>
      <c r="N94" s="221"/>
      <c r="O94" s="221"/>
      <c r="P94" s="222"/>
      <c r="Q94" s="5"/>
    </row>
    <row r="95" spans="2:17" ht="33" customHeight="1" thickBot="1" x14ac:dyDescent="0.3">
      <c r="B95" s="3"/>
      <c r="C95" s="64" t="s">
        <v>236</v>
      </c>
      <c r="D95" s="65" t="s">
        <v>237</v>
      </c>
      <c r="E95" s="66" t="s">
        <v>238</v>
      </c>
      <c r="F95" s="4"/>
      <c r="G95" s="4"/>
      <c r="H95" s="4"/>
      <c r="I95" s="223"/>
      <c r="J95" s="224"/>
      <c r="K95" s="224"/>
      <c r="L95" s="224"/>
      <c r="M95" s="224"/>
      <c r="N95" s="224"/>
      <c r="O95" s="224"/>
      <c r="P95" s="225"/>
      <c r="Q95" s="5"/>
    </row>
    <row r="96" spans="2:17" ht="18" x14ac:dyDescent="0.3">
      <c r="B96" s="3"/>
      <c r="C96" s="67" t="s">
        <v>50</v>
      </c>
      <c r="D96" s="68" t="s">
        <v>50</v>
      </c>
      <c r="E96" s="69" t="s">
        <v>50</v>
      </c>
      <c r="F96" s="4"/>
      <c r="G96" s="4"/>
      <c r="H96" s="4"/>
      <c r="I96" s="53" t="s">
        <v>50</v>
      </c>
      <c r="J96" s="232" t="s">
        <v>240</v>
      </c>
      <c r="K96" s="233"/>
      <c r="L96" s="233"/>
      <c r="M96" s="233"/>
      <c r="N96" s="233"/>
      <c r="O96" s="233"/>
      <c r="P96" s="234"/>
      <c r="Q96" s="5"/>
    </row>
    <row r="97" spans="2:17" ht="18" x14ac:dyDescent="0.3">
      <c r="B97" s="3"/>
      <c r="C97" s="67" t="s">
        <v>50</v>
      </c>
      <c r="D97" s="68" t="s">
        <v>44</v>
      </c>
      <c r="E97" s="69" t="s">
        <v>44</v>
      </c>
      <c r="F97" s="4"/>
      <c r="G97" s="4"/>
      <c r="H97" s="4"/>
      <c r="I97" s="56" t="s">
        <v>44</v>
      </c>
      <c r="J97" s="226" t="s">
        <v>241</v>
      </c>
      <c r="K97" s="227"/>
      <c r="L97" s="227"/>
      <c r="M97" s="227"/>
      <c r="N97" s="227"/>
      <c r="O97" s="227"/>
      <c r="P97" s="228"/>
      <c r="Q97" s="5"/>
    </row>
    <row r="98" spans="2:17" ht="18.75" thickBot="1" x14ac:dyDescent="0.35">
      <c r="B98" s="3"/>
      <c r="C98" s="67" t="s">
        <v>50</v>
      </c>
      <c r="D98" s="68" t="s">
        <v>51</v>
      </c>
      <c r="E98" s="69" t="s">
        <v>51</v>
      </c>
      <c r="F98" s="4"/>
      <c r="G98" s="4"/>
      <c r="H98" s="4"/>
      <c r="I98" s="59" t="s">
        <v>51</v>
      </c>
      <c r="J98" s="229" t="s">
        <v>242</v>
      </c>
      <c r="K98" s="230"/>
      <c r="L98" s="230"/>
      <c r="M98" s="230"/>
      <c r="N98" s="230"/>
      <c r="O98" s="230"/>
      <c r="P98" s="231"/>
      <c r="Q98" s="5"/>
    </row>
    <row r="99" spans="2:17" ht="18" x14ac:dyDescent="0.25">
      <c r="B99" s="3"/>
      <c r="C99" s="67" t="s">
        <v>44</v>
      </c>
      <c r="D99" s="68" t="s">
        <v>50</v>
      </c>
      <c r="E99" s="69" t="s">
        <v>44</v>
      </c>
      <c r="F99" s="4"/>
      <c r="G99" s="4"/>
      <c r="H99" s="4"/>
      <c r="I99" s="4"/>
      <c r="J99" s="4"/>
      <c r="K99" s="4"/>
      <c r="L99" s="4"/>
      <c r="M99" s="4"/>
      <c r="N99" s="4"/>
      <c r="O99" s="4"/>
      <c r="P99" s="4"/>
      <c r="Q99" s="5"/>
    </row>
    <row r="100" spans="2:17" ht="18" x14ac:dyDescent="0.25">
      <c r="B100" s="3"/>
      <c r="C100" s="67" t="s">
        <v>44</v>
      </c>
      <c r="D100" s="68" t="s">
        <v>44</v>
      </c>
      <c r="E100" s="69" t="s">
        <v>44</v>
      </c>
      <c r="F100" s="4"/>
      <c r="G100" s="4"/>
      <c r="H100" s="4"/>
      <c r="I100" s="4" t="s">
        <v>363</v>
      </c>
      <c r="J100" s="4"/>
      <c r="K100" s="4"/>
      <c r="L100" s="4"/>
      <c r="M100" s="4"/>
      <c r="N100" s="4"/>
      <c r="O100" s="4"/>
      <c r="P100" s="4"/>
      <c r="Q100" s="5"/>
    </row>
    <row r="101" spans="2:17" ht="18" x14ac:dyDescent="0.25">
      <c r="B101" s="3"/>
      <c r="C101" s="67" t="s">
        <v>44</v>
      </c>
      <c r="D101" s="68" t="s">
        <v>51</v>
      </c>
      <c r="E101" s="69" t="s">
        <v>51</v>
      </c>
      <c r="F101" s="4"/>
      <c r="G101" s="4"/>
      <c r="H101" s="4"/>
      <c r="I101" s="4">
        <v>0</v>
      </c>
      <c r="J101" s="4"/>
      <c r="K101" s="4"/>
      <c r="L101" s="4"/>
      <c r="M101" s="4"/>
      <c r="N101" s="4"/>
      <c r="O101" s="4"/>
      <c r="P101" s="4"/>
      <c r="Q101" s="5"/>
    </row>
    <row r="102" spans="2:17" ht="18" x14ac:dyDescent="0.25">
      <c r="B102" s="3"/>
      <c r="C102" s="70" t="s">
        <v>51</v>
      </c>
      <c r="D102" s="71" t="s">
        <v>50</v>
      </c>
      <c r="E102" s="72" t="s">
        <v>51</v>
      </c>
      <c r="F102" s="48"/>
      <c r="G102" s="48"/>
      <c r="H102" s="48"/>
      <c r="I102" s="73">
        <v>1</v>
      </c>
      <c r="J102" s="48"/>
      <c r="K102" s="48"/>
      <c r="L102" s="48"/>
      <c r="M102" s="49"/>
      <c r="N102" s="4"/>
      <c r="O102" s="4"/>
      <c r="P102" s="4"/>
      <c r="Q102" s="5"/>
    </row>
    <row r="103" spans="2:17" ht="18.75" x14ac:dyDescent="0.25">
      <c r="B103" s="3"/>
      <c r="C103" s="70" t="s">
        <v>51</v>
      </c>
      <c r="D103" s="68" t="s">
        <v>44</v>
      </c>
      <c r="E103" s="69" t="s">
        <v>51</v>
      </c>
      <c r="F103" s="74"/>
      <c r="G103" s="74"/>
      <c r="H103" s="74"/>
      <c r="I103" s="74">
        <v>2</v>
      </c>
      <c r="J103" s="74"/>
      <c r="K103" s="74"/>
      <c r="L103" s="74"/>
      <c r="M103" s="75"/>
      <c r="N103" s="4"/>
      <c r="O103" s="4"/>
      <c r="P103" s="4"/>
      <c r="Q103" s="5"/>
    </row>
    <row r="104" spans="2:17" ht="19.5" thickBot="1" x14ac:dyDescent="0.3">
      <c r="B104" s="3"/>
      <c r="C104" s="76" t="s">
        <v>51</v>
      </c>
      <c r="D104" s="77" t="s">
        <v>51</v>
      </c>
      <c r="E104" s="78" t="s">
        <v>51</v>
      </c>
      <c r="F104" s="74"/>
      <c r="G104" s="74"/>
      <c r="H104" s="74"/>
      <c r="I104" s="74"/>
      <c r="J104" s="74"/>
      <c r="K104" s="74"/>
      <c r="L104" s="74"/>
      <c r="M104" s="75"/>
      <c r="N104" s="4"/>
      <c r="O104" s="4"/>
      <c r="P104" s="4"/>
      <c r="Q104" s="5"/>
    </row>
    <row r="105" spans="2:17" ht="19.5" thickBot="1" x14ac:dyDescent="0.35">
      <c r="B105" s="3"/>
      <c r="C105" s="79"/>
      <c r="D105" s="79"/>
      <c r="E105" s="74"/>
      <c r="F105" s="74"/>
      <c r="G105" s="74"/>
      <c r="H105" s="74"/>
      <c r="I105" s="74"/>
      <c r="J105" s="74"/>
      <c r="K105" s="74"/>
      <c r="L105" s="74"/>
      <c r="M105" s="75"/>
      <c r="N105" s="4"/>
      <c r="O105" s="4"/>
      <c r="P105" s="4"/>
      <c r="Q105" s="5"/>
    </row>
    <row r="106" spans="2:17" ht="23.25" customHeight="1" thickBot="1" x14ac:dyDescent="0.3">
      <c r="B106" s="285" t="s">
        <v>82</v>
      </c>
      <c r="C106" s="286"/>
      <c r="D106" s="286"/>
      <c r="E106" s="286"/>
      <c r="F106" s="286"/>
      <c r="G106" s="286"/>
      <c r="H106" s="286"/>
      <c r="I106" s="286"/>
      <c r="J106" s="286"/>
      <c r="K106" s="286"/>
      <c r="L106" s="286"/>
      <c r="M106" s="286"/>
      <c r="N106" s="286"/>
      <c r="O106" s="286"/>
      <c r="P106" s="286"/>
      <c r="Q106" s="287"/>
    </row>
    <row r="107" spans="2:17" x14ac:dyDescent="0.25">
      <c r="B107" s="3"/>
      <c r="C107" s="4"/>
      <c r="D107" s="4"/>
      <c r="E107" s="4"/>
      <c r="F107" s="4"/>
      <c r="G107" s="4"/>
      <c r="H107" s="4"/>
      <c r="I107" s="4"/>
      <c r="J107" s="4"/>
      <c r="K107" s="4"/>
      <c r="L107" s="4"/>
      <c r="M107" s="4"/>
      <c r="N107" s="4"/>
      <c r="O107" s="4"/>
      <c r="P107" s="4"/>
      <c r="Q107" s="5"/>
    </row>
    <row r="108" spans="2:17" ht="72.75" customHeight="1" x14ac:dyDescent="0.25">
      <c r="B108" s="3"/>
      <c r="C108" s="302" t="s">
        <v>73</v>
      </c>
      <c r="D108" s="302"/>
      <c r="E108" s="302" t="s">
        <v>74</v>
      </c>
      <c r="F108" s="302"/>
      <c r="G108" s="302" t="s">
        <v>75</v>
      </c>
      <c r="H108" s="302"/>
      <c r="I108" s="302" t="s">
        <v>76</v>
      </c>
      <c r="J108" s="302"/>
      <c r="K108" s="303" t="s">
        <v>77</v>
      </c>
      <c r="L108" s="304"/>
      <c r="M108" s="49"/>
      <c r="N108" s="4"/>
      <c r="O108" s="4"/>
      <c r="P108" s="4"/>
      <c r="Q108" s="5"/>
    </row>
    <row r="109" spans="2:17" ht="18.75" x14ac:dyDescent="0.3">
      <c r="B109" s="3"/>
      <c r="C109" s="291" t="s">
        <v>50</v>
      </c>
      <c r="D109" s="291"/>
      <c r="E109" s="292" t="s">
        <v>78</v>
      </c>
      <c r="F109" s="292"/>
      <c r="G109" s="292" t="s">
        <v>78</v>
      </c>
      <c r="H109" s="292"/>
      <c r="I109" s="292">
        <v>2</v>
      </c>
      <c r="J109" s="292"/>
      <c r="K109" s="295">
        <v>2</v>
      </c>
      <c r="L109" s="296"/>
      <c r="M109" s="75"/>
      <c r="N109" s="4"/>
      <c r="O109" s="4"/>
      <c r="P109" s="4"/>
      <c r="Q109" s="5"/>
    </row>
    <row r="110" spans="2:17" ht="18.75" x14ac:dyDescent="0.3">
      <c r="B110" s="3"/>
      <c r="C110" s="291" t="s">
        <v>50</v>
      </c>
      <c r="D110" s="291"/>
      <c r="E110" s="292" t="s">
        <v>78</v>
      </c>
      <c r="F110" s="292"/>
      <c r="G110" s="292" t="s">
        <v>79</v>
      </c>
      <c r="H110" s="292"/>
      <c r="I110" s="292">
        <v>2</v>
      </c>
      <c r="J110" s="292"/>
      <c r="K110" s="295">
        <v>1</v>
      </c>
      <c r="L110" s="296"/>
      <c r="M110" s="75"/>
      <c r="N110" s="80" t="s">
        <v>78</v>
      </c>
      <c r="O110" s="80"/>
      <c r="P110" s="4"/>
      <c r="Q110" s="5"/>
    </row>
    <row r="111" spans="2:17" ht="18.75" x14ac:dyDescent="0.3">
      <c r="B111" s="3"/>
      <c r="C111" s="291" t="s">
        <v>50</v>
      </c>
      <c r="D111" s="291"/>
      <c r="E111" s="292" t="s">
        <v>78</v>
      </c>
      <c r="F111" s="292"/>
      <c r="G111" s="292" t="s">
        <v>80</v>
      </c>
      <c r="H111" s="292"/>
      <c r="I111" s="292">
        <v>2</v>
      </c>
      <c r="J111" s="292"/>
      <c r="K111" s="295">
        <v>0</v>
      </c>
      <c r="L111" s="296"/>
      <c r="M111" s="75"/>
      <c r="N111" s="80" t="s">
        <v>80</v>
      </c>
      <c r="O111" s="80"/>
      <c r="P111" s="4"/>
      <c r="Q111" s="5"/>
    </row>
    <row r="112" spans="2:17" ht="18.75" x14ac:dyDescent="0.3">
      <c r="B112" s="3"/>
      <c r="C112" s="291" t="s">
        <v>50</v>
      </c>
      <c r="D112" s="291"/>
      <c r="E112" s="292" t="s">
        <v>80</v>
      </c>
      <c r="F112" s="292"/>
      <c r="G112" s="292" t="s">
        <v>78</v>
      </c>
      <c r="H112" s="292"/>
      <c r="I112" s="292">
        <v>0</v>
      </c>
      <c r="J112" s="292"/>
      <c r="K112" s="295">
        <v>2</v>
      </c>
      <c r="L112" s="296"/>
      <c r="M112" s="75"/>
      <c r="N112" s="4"/>
      <c r="O112" s="4"/>
      <c r="P112" s="4"/>
      <c r="Q112" s="5"/>
    </row>
    <row r="113" spans="2:17" ht="18.75" x14ac:dyDescent="0.3">
      <c r="B113" s="3"/>
      <c r="C113" s="291" t="s">
        <v>44</v>
      </c>
      <c r="D113" s="291"/>
      <c r="E113" s="292" t="s">
        <v>78</v>
      </c>
      <c r="F113" s="292"/>
      <c r="G113" s="292" t="s">
        <v>78</v>
      </c>
      <c r="H113" s="292"/>
      <c r="I113" s="292">
        <v>1</v>
      </c>
      <c r="J113" s="292"/>
      <c r="K113" s="295">
        <v>1</v>
      </c>
      <c r="L113" s="296"/>
      <c r="M113" s="75"/>
      <c r="N113" s="80" t="s">
        <v>78</v>
      </c>
      <c r="O113" s="80"/>
      <c r="P113" s="4"/>
      <c r="Q113" s="5"/>
    </row>
    <row r="114" spans="2:17" ht="18.75" x14ac:dyDescent="0.3">
      <c r="B114" s="3"/>
      <c r="C114" s="291" t="s">
        <v>44</v>
      </c>
      <c r="D114" s="291"/>
      <c r="E114" s="292" t="s">
        <v>78</v>
      </c>
      <c r="F114" s="292"/>
      <c r="G114" s="292" t="s">
        <v>79</v>
      </c>
      <c r="H114" s="292"/>
      <c r="I114" s="292">
        <v>1</v>
      </c>
      <c r="J114" s="292"/>
      <c r="K114" s="295">
        <v>0</v>
      </c>
      <c r="L114" s="296"/>
      <c r="M114" s="75"/>
      <c r="N114" s="80" t="s">
        <v>79</v>
      </c>
      <c r="O114" s="80"/>
      <c r="P114" s="4"/>
      <c r="Q114" s="5"/>
    </row>
    <row r="115" spans="2:17" ht="18.75" x14ac:dyDescent="0.3">
      <c r="B115" s="3"/>
      <c r="C115" s="291" t="s">
        <v>44</v>
      </c>
      <c r="D115" s="291"/>
      <c r="E115" s="292" t="s">
        <v>78</v>
      </c>
      <c r="F115" s="292"/>
      <c r="G115" s="292" t="s">
        <v>80</v>
      </c>
      <c r="H115" s="292"/>
      <c r="I115" s="292">
        <v>1</v>
      </c>
      <c r="J115" s="292"/>
      <c r="K115" s="295">
        <v>0</v>
      </c>
      <c r="L115" s="296"/>
      <c r="M115" s="75"/>
      <c r="N115" s="80" t="s">
        <v>80</v>
      </c>
      <c r="O115" s="80"/>
      <c r="P115" s="4"/>
      <c r="Q115" s="5"/>
    </row>
    <row r="116" spans="2:17" ht="18.75" x14ac:dyDescent="0.3">
      <c r="B116" s="3"/>
      <c r="C116" s="291" t="s">
        <v>44</v>
      </c>
      <c r="D116" s="291"/>
      <c r="E116" s="292" t="s">
        <v>80</v>
      </c>
      <c r="F116" s="292"/>
      <c r="G116" s="292" t="s">
        <v>78</v>
      </c>
      <c r="H116" s="292"/>
      <c r="I116" s="292">
        <v>0</v>
      </c>
      <c r="J116" s="292"/>
      <c r="K116" s="295">
        <v>1</v>
      </c>
      <c r="L116" s="296"/>
      <c r="M116" s="75"/>
      <c r="N116" s="4"/>
      <c r="O116" s="4"/>
      <c r="P116" s="4"/>
      <c r="Q116" s="5"/>
    </row>
    <row r="117" spans="2:17" x14ac:dyDescent="0.25">
      <c r="B117" s="3"/>
      <c r="C117" s="4"/>
      <c r="D117" s="4"/>
      <c r="E117" s="4"/>
      <c r="F117" s="4"/>
      <c r="G117" s="4"/>
      <c r="H117" s="4"/>
      <c r="I117" s="4"/>
      <c r="J117" s="4"/>
      <c r="K117" s="4"/>
      <c r="L117" s="4"/>
      <c r="M117" s="4"/>
      <c r="N117" s="4"/>
      <c r="O117" s="4"/>
      <c r="P117" s="4"/>
      <c r="Q117" s="5"/>
    </row>
    <row r="118" spans="2:17" x14ac:dyDescent="0.25">
      <c r="B118" s="3"/>
      <c r="C118" s="4"/>
      <c r="D118" s="4"/>
      <c r="E118" s="81" t="s">
        <v>370</v>
      </c>
      <c r="F118" s="81"/>
      <c r="G118" s="81"/>
      <c r="H118" s="4"/>
      <c r="I118" s="4"/>
      <c r="J118" s="4"/>
      <c r="K118" s="4"/>
      <c r="L118" s="4"/>
      <c r="M118" s="4"/>
      <c r="N118" s="4"/>
      <c r="O118" s="4"/>
      <c r="P118" s="4"/>
      <c r="Q118" s="5"/>
    </row>
    <row r="119" spans="2:17" ht="15.75" x14ac:dyDescent="0.25">
      <c r="B119" s="3"/>
      <c r="C119" s="4"/>
      <c r="D119" s="4"/>
      <c r="E119" s="82" t="s">
        <v>279</v>
      </c>
      <c r="F119" s="83"/>
      <c r="G119" s="83"/>
      <c r="H119" s="4"/>
      <c r="I119" s="4"/>
      <c r="J119" s="4"/>
      <c r="K119" s="4"/>
      <c r="L119" s="4"/>
      <c r="M119" s="4"/>
      <c r="N119" s="4"/>
      <c r="O119" s="4"/>
      <c r="P119" s="4"/>
      <c r="Q119" s="5"/>
    </row>
    <row r="120" spans="2:17" ht="15.75" x14ac:dyDescent="0.25">
      <c r="B120" s="3"/>
      <c r="C120" s="4"/>
      <c r="D120" s="4"/>
      <c r="E120" s="82" t="s">
        <v>280</v>
      </c>
      <c r="F120" s="83"/>
      <c r="G120" s="83"/>
      <c r="H120" s="4"/>
      <c r="I120" s="4"/>
      <c r="J120" s="4"/>
      <c r="K120" s="4"/>
      <c r="L120" s="4"/>
      <c r="M120" s="4"/>
      <c r="N120" s="4"/>
      <c r="O120" s="4"/>
      <c r="P120" s="4"/>
      <c r="Q120" s="5"/>
    </row>
    <row r="121" spans="2:17" ht="15.75" x14ac:dyDescent="0.25">
      <c r="B121" s="3"/>
      <c r="C121" s="4"/>
      <c r="D121" s="4"/>
      <c r="E121" s="82" t="s">
        <v>281</v>
      </c>
      <c r="F121" s="83"/>
      <c r="G121" s="83"/>
      <c r="H121" s="4"/>
      <c r="I121" s="4"/>
      <c r="J121" s="4"/>
      <c r="K121" s="4"/>
      <c r="L121" s="4"/>
      <c r="M121" s="4"/>
      <c r="N121" s="4"/>
      <c r="O121" s="4"/>
      <c r="P121" s="4"/>
      <c r="Q121" s="5"/>
    </row>
    <row r="122" spans="2:17" x14ac:dyDescent="0.25">
      <c r="B122" s="3"/>
      <c r="C122" s="4"/>
      <c r="D122" s="4"/>
      <c r="E122" s="4"/>
      <c r="F122" s="4"/>
      <c r="G122" s="4"/>
      <c r="H122" s="4"/>
      <c r="I122" s="4"/>
      <c r="J122" s="4"/>
      <c r="K122" s="4"/>
      <c r="L122" s="4"/>
      <c r="M122" s="4"/>
      <c r="N122" s="4"/>
      <c r="O122" s="4"/>
      <c r="P122" s="4"/>
      <c r="Q122" s="5"/>
    </row>
    <row r="123" spans="2:17" x14ac:dyDescent="0.25">
      <c r="B123" s="3"/>
      <c r="C123" s="4"/>
      <c r="D123" s="4"/>
      <c r="E123" s="4"/>
      <c r="F123" s="4"/>
      <c r="G123" s="4"/>
      <c r="H123" s="4"/>
      <c r="I123" s="4"/>
      <c r="J123" s="4"/>
      <c r="K123" s="4"/>
      <c r="L123" s="4"/>
      <c r="M123" s="4"/>
      <c r="N123" s="4"/>
      <c r="O123" s="4"/>
      <c r="P123" s="4"/>
      <c r="Q123" s="5"/>
    </row>
    <row r="124" spans="2:17" x14ac:dyDescent="0.25">
      <c r="B124" s="3"/>
      <c r="C124" s="4"/>
      <c r="D124" s="4"/>
      <c r="E124" s="4"/>
      <c r="F124" s="4"/>
      <c r="G124" s="4"/>
      <c r="H124" s="4"/>
      <c r="I124" s="4"/>
      <c r="J124" s="4"/>
      <c r="K124" s="4"/>
      <c r="L124" s="4"/>
      <c r="M124" s="4"/>
      <c r="N124" s="4"/>
      <c r="O124" s="4"/>
      <c r="P124" s="4"/>
      <c r="Q124" s="5"/>
    </row>
    <row r="125" spans="2:17" x14ac:dyDescent="0.25">
      <c r="B125" s="3"/>
      <c r="C125" s="4"/>
      <c r="D125" s="4"/>
      <c r="E125" s="4"/>
      <c r="F125" s="4"/>
      <c r="G125" s="4"/>
      <c r="H125" s="4"/>
      <c r="I125" s="4"/>
      <c r="J125" s="4"/>
      <c r="K125" s="4"/>
      <c r="L125" s="4"/>
      <c r="M125" s="4"/>
      <c r="N125" s="4"/>
      <c r="O125" s="4"/>
      <c r="P125" s="4"/>
      <c r="Q125" s="5"/>
    </row>
    <row r="126" spans="2:17" x14ac:dyDescent="0.25">
      <c r="B126" s="3"/>
      <c r="C126" s="4"/>
      <c r="D126" s="4"/>
      <c r="E126" s="4"/>
      <c r="F126" s="4"/>
      <c r="G126" s="4"/>
      <c r="H126" s="4"/>
      <c r="I126" s="4"/>
      <c r="J126" s="4"/>
      <c r="K126" s="4"/>
      <c r="L126" s="4"/>
      <c r="M126" s="4"/>
      <c r="N126" s="4"/>
      <c r="O126" s="4"/>
      <c r="P126" s="4"/>
      <c r="Q126" s="5"/>
    </row>
    <row r="127" spans="2:17" x14ac:dyDescent="0.25">
      <c r="B127" s="3"/>
      <c r="C127" s="4"/>
      <c r="D127" s="4"/>
      <c r="E127" s="4"/>
      <c r="F127" s="4"/>
      <c r="G127" s="4"/>
      <c r="H127" s="4"/>
      <c r="I127" s="4"/>
      <c r="J127" s="4"/>
      <c r="K127" s="4"/>
      <c r="L127" s="4"/>
      <c r="M127" s="4"/>
      <c r="N127" s="4"/>
      <c r="O127" s="4"/>
      <c r="P127" s="4"/>
      <c r="Q127" s="5"/>
    </row>
    <row r="128" spans="2:17" ht="15.75" thickBot="1" x14ac:dyDescent="0.3">
      <c r="B128" s="84"/>
      <c r="C128" s="85"/>
      <c r="D128" s="85"/>
      <c r="E128" s="85"/>
      <c r="F128" s="85"/>
      <c r="G128" s="85"/>
      <c r="H128" s="85"/>
      <c r="I128" s="85"/>
      <c r="J128" s="85"/>
      <c r="K128" s="85"/>
      <c r="L128" s="85"/>
      <c r="M128" s="85"/>
      <c r="N128" s="85"/>
      <c r="O128" s="85"/>
      <c r="P128" s="85"/>
      <c r="Q128" s="86"/>
    </row>
  </sheetData>
  <sheetProtection algorithmName="SHA-512" hashValue="hE+V2GkCEPH3WwWPexQlixcAGLBjtYBW9mBlAC8D/xu5KOqe9K7PpDT8iSaD+sz1CM3TWT/8405OGPVdUoUP7w==" saltValue="FsJfR+z0CXyEALhFxDa6nA==" spinCount="100000" sheet="1" objects="1" scenarios="1" selectLockedCells="1"/>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zoomScale="60" zoomScaleNormal="60" workbookViewId="0">
      <selection activeCell="D13" sqref="D13:P13"/>
    </sheetView>
  </sheetViews>
  <sheetFormatPr baseColWidth="10" defaultRowHeight="15" x14ac:dyDescent="0.25"/>
  <cols>
    <col min="1" max="1" width="11.42578125" style="1"/>
    <col min="2" max="2" width="14.140625" style="1" customWidth="1"/>
    <col min="3" max="3" width="14.85546875" style="1" customWidth="1"/>
    <col min="4" max="4" width="11.42578125" style="1"/>
    <col min="5" max="5" width="13" style="1" customWidth="1"/>
    <col min="6" max="6" width="14" style="1" customWidth="1"/>
    <col min="7" max="7" width="13.5703125" style="1" customWidth="1"/>
    <col min="8" max="8" width="14.5703125" style="1" customWidth="1"/>
    <col min="9" max="9" width="14.28515625" style="1" customWidth="1"/>
    <col min="10" max="16384" width="11.42578125" style="1"/>
  </cols>
  <sheetData>
    <row r="1" spans="2:16" ht="7.5" customHeight="1" thickBot="1" x14ac:dyDescent="0.3"/>
    <row r="2" spans="2:16" s="2" customFormat="1" ht="39" customHeight="1" thickTop="1" x14ac:dyDescent="0.25">
      <c r="B2" s="342"/>
      <c r="C2" s="343"/>
      <c r="D2" s="346" t="s">
        <v>57</v>
      </c>
      <c r="E2" s="346"/>
      <c r="F2" s="347" t="s">
        <v>64</v>
      </c>
      <c r="G2" s="347"/>
      <c r="H2" s="347"/>
      <c r="I2" s="347"/>
      <c r="J2" s="347"/>
      <c r="K2" s="347"/>
      <c r="L2" s="347"/>
      <c r="M2" s="346" t="s">
        <v>58</v>
      </c>
      <c r="N2" s="346"/>
      <c r="O2" s="348"/>
      <c r="P2" s="349"/>
    </row>
    <row r="3" spans="2:16" s="2" customFormat="1" ht="27.75" customHeight="1" x14ac:dyDescent="0.25">
      <c r="B3" s="344"/>
      <c r="C3" s="316"/>
      <c r="D3" s="289" t="s">
        <v>59</v>
      </c>
      <c r="E3" s="289"/>
      <c r="F3" s="293" t="s">
        <v>60</v>
      </c>
      <c r="G3" s="293"/>
      <c r="H3" s="293"/>
      <c r="I3" s="293"/>
      <c r="J3" s="293"/>
      <c r="K3" s="293"/>
      <c r="L3" s="293"/>
      <c r="M3" s="289" t="s">
        <v>61</v>
      </c>
      <c r="N3" s="289"/>
      <c r="O3" s="350"/>
      <c r="P3" s="351"/>
    </row>
    <row r="4" spans="2:16" s="2" customFormat="1" ht="27.75" customHeight="1" x14ac:dyDescent="0.25">
      <c r="B4" s="344"/>
      <c r="C4" s="316"/>
      <c r="D4" s="289" t="s">
        <v>62</v>
      </c>
      <c r="E4" s="289"/>
      <c r="F4" s="293" t="s">
        <v>65</v>
      </c>
      <c r="G4" s="293"/>
      <c r="H4" s="293"/>
      <c r="I4" s="293"/>
      <c r="J4" s="293"/>
      <c r="K4" s="293"/>
      <c r="L4" s="293"/>
      <c r="M4" s="305" t="s">
        <v>63</v>
      </c>
      <c r="N4" s="306"/>
      <c r="O4" s="309"/>
      <c r="P4" s="352"/>
    </row>
    <row r="5" spans="2:16" s="2" customFormat="1" ht="42" customHeight="1" thickBot="1" x14ac:dyDescent="0.3">
      <c r="B5" s="345"/>
      <c r="C5" s="318"/>
      <c r="D5" s="290" t="s">
        <v>66</v>
      </c>
      <c r="E5" s="290"/>
      <c r="F5" s="294" t="s">
        <v>67</v>
      </c>
      <c r="G5" s="294"/>
      <c r="H5" s="294"/>
      <c r="I5" s="294"/>
      <c r="J5" s="294"/>
      <c r="K5" s="294"/>
      <c r="L5" s="294"/>
      <c r="M5" s="307"/>
      <c r="N5" s="308"/>
      <c r="O5" s="311"/>
      <c r="P5" s="353"/>
    </row>
    <row r="6" spans="2:16" ht="27.75" customHeight="1" thickBot="1" x14ac:dyDescent="0.3">
      <c r="B6" s="339" t="s">
        <v>83</v>
      </c>
      <c r="C6" s="340"/>
      <c r="D6" s="340"/>
      <c r="E6" s="340"/>
      <c r="F6" s="340"/>
      <c r="G6" s="340"/>
      <c r="H6" s="340"/>
      <c r="I6" s="340"/>
      <c r="J6" s="340"/>
      <c r="K6" s="340"/>
      <c r="L6" s="340"/>
      <c r="M6" s="340"/>
      <c r="N6" s="340"/>
      <c r="O6" s="340"/>
      <c r="P6" s="341"/>
    </row>
    <row r="7" spans="2:16" ht="60" customHeight="1" x14ac:dyDescent="0.25">
      <c r="B7" s="358" t="s">
        <v>84</v>
      </c>
      <c r="C7" s="298"/>
      <c r="D7" s="298"/>
      <c r="E7" s="298"/>
      <c r="F7" s="298"/>
      <c r="G7" s="298"/>
      <c r="H7" s="298"/>
      <c r="I7" s="298"/>
      <c r="J7" s="298"/>
      <c r="K7" s="298"/>
      <c r="L7" s="298"/>
      <c r="M7" s="298"/>
      <c r="N7" s="298"/>
      <c r="O7" s="298"/>
      <c r="P7" s="359"/>
    </row>
    <row r="8" spans="2:16" ht="9.75" customHeight="1" x14ac:dyDescent="0.25">
      <c r="B8" s="87"/>
      <c r="C8" s="4"/>
      <c r="D8" s="4"/>
      <c r="E8" s="4"/>
      <c r="F8" s="4"/>
      <c r="G8" s="4"/>
      <c r="H8" s="4"/>
      <c r="I8" s="4"/>
      <c r="J8" s="4"/>
      <c r="K8" s="4"/>
      <c r="L8" s="4"/>
      <c r="M8" s="4"/>
      <c r="N8" s="4"/>
      <c r="O8" s="4"/>
      <c r="P8" s="88"/>
    </row>
    <row r="9" spans="2:16" ht="21.75" customHeight="1" x14ac:dyDescent="0.25">
      <c r="B9" s="360" t="s">
        <v>85</v>
      </c>
      <c r="C9" s="361"/>
      <c r="D9" s="361"/>
      <c r="E9" s="361"/>
      <c r="F9" s="361"/>
      <c r="G9" s="361"/>
      <c r="H9" s="361"/>
      <c r="I9" s="361"/>
      <c r="J9" s="361"/>
      <c r="K9" s="361"/>
      <c r="L9" s="361"/>
      <c r="M9" s="361"/>
      <c r="N9" s="361"/>
      <c r="O9" s="361"/>
      <c r="P9" s="362"/>
    </row>
    <row r="10" spans="2:16" ht="18.75" customHeight="1" x14ac:dyDescent="0.3">
      <c r="B10" s="363" t="s">
        <v>407</v>
      </c>
      <c r="C10" s="364"/>
      <c r="D10" s="364"/>
      <c r="E10" s="364"/>
      <c r="F10" s="364"/>
      <c r="G10" s="364"/>
      <c r="H10" s="364"/>
      <c r="I10" s="364"/>
      <c r="J10" s="364"/>
      <c r="K10" s="364"/>
      <c r="L10" s="364"/>
      <c r="M10" s="364"/>
      <c r="N10" s="364"/>
      <c r="O10" s="364"/>
      <c r="P10" s="365"/>
    </row>
    <row r="11" spans="2:16" ht="18.75" customHeight="1" x14ac:dyDescent="0.3">
      <c r="B11" s="89"/>
      <c r="C11" s="90"/>
      <c r="D11" s="90"/>
      <c r="E11" s="90"/>
      <c r="F11" s="90"/>
      <c r="G11" s="90"/>
      <c r="H11" s="90"/>
      <c r="I11" s="90"/>
      <c r="J11" s="90"/>
      <c r="K11" s="90"/>
      <c r="L11" s="90"/>
      <c r="M11" s="90"/>
      <c r="N11" s="90"/>
      <c r="O11" s="90"/>
      <c r="P11" s="91"/>
    </row>
    <row r="12" spans="2:16" ht="59.25" customHeight="1" x14ac:dyDescent="0.25">
      <c r="B12" s="366" t="s">
        <v>86</v>
      </c>
      <c r="C12" s="367"/>
      <c r="D12" s="368" t="s">
        <v>87</v>
      </c>
      <c r="E12" s="368"/>
      <c r="F12" s="368"/>
      <c r="G12" s="368"/>
      <c r="H12" s="368"/>
      <c r="I12" s="368"/>
      <c r="J12" s="368"/>
      <c r="K12" s="368"/>
      <c r="L12" s="368"/>
      <c r="M12" s="368"/>
      <c r="N12" s="368"/>
      <c r="O12" s="368"/>
      <c r="P12" s="369"/>
    </row>
    <row r="13" spans="2:16" ht="48" customHeight="1" x14ac:dyDescent="0.25">
      <c r="B13" s="370" t="s">
        <v>88</v>
      </c>
      <c r="C13" s="371"/>
      <c r="D13" s="372" t="s">
        <v>89</v>
      </c>
      <c r="E13" s="372"/>
      <c r="F13" s="372"/>
      <c r="G13" s="372"/>
      <c r="H13" s="372"/>
      <c r="I13" s="372"/>
      <c r="J13" s="372"/>
      <c r="K13" s="372"/>
      <c r="L13" s="372"/>
      <c r="M13" s="372"/>
      <c r="N13" s="372"/>
      <c r="O13" s="372"/>
      <c r="P13" s="373"/>
    </row>
    <row r="14" spans="2:16" ht="192" customHeight="1" x14ac:dyDescent="0.25">
      <c r="B14" s="370" t="s">
        <v>90</v>
      </c>
      <c r="C14" s="371"/>
      <c r="D14" s="374" t="s">
        <v>91</v>
      </c>
      <c r="E14" s="374"/>
      <c r="F14" s="374"/>
      <c r="G14" s="374"/>
      <c r="H14" s="374"/>
      <c r="I14" s="374"/>
      <c r="J14" s="374"/>
      <c r="K14" s="374"/>
      <c r="L14" s="374"/>
      <c r="M14" s="374"/>
      <c r="N14" s="374"/>
      <c r="O14" s="374"/>
      <c r="P14" s="375"/>
    </row>
    <row r="15" spans="2:16" ht="69" customHeight="1" x14ac:dyDescent="0.25">
      <c r="B15" s="356" t="s">
        <v>93</v>
      </c>
      <c r="C15" s="357"/>
      <c r="D15" s="376" t="s">
        <v>92</v>
      </c>
      <c r="E15" s="376"/>
      <c r="F15" s="376"/>
      <c r="G15" s="376"/>
      <c r="H15" s="376"/>
      <c r="I15" s="376"/>
      <c r="J15" s="376"/>
      <c r="K15" s="376"/>
      <c r="L15" s="376"/>
      <c r="M15" s="376"/>
      <c r="N15" s="376"/>
      <c r="O15" s="376"/>
      <c r="P15" s="377"/>
    </row>
    <row r="16" spans="2:16" ht="33.75" customHeight="1" thickBot="1" x14ac:dyDescent="0.3">
      <c r="B16" s="356" t="s">
        <v>94</v>
      </c>
      <c r="C16" s="357"/>
      <c r="D16" s="354" t="s">
        <v>95</v>
      </c>
      <c r="E16" s="354"/>
      <c r="F16" s="354"/>
      <c r="G16" s="354"/>
      <c r="H16" s="354"/>
      <c r="I16" s="354"/>
      <c r="J16" s="354"/>
      <c r="K16" s="354"/>
      <c r="L16" s="354"/>
      <c r="M16" s="354"/>
      <c r="N16" s="354"/>
      <c r="O16" s="354"/>
      <c r="P16" s="355"/>
    </row>
    <row r="17" spans="2:16" ht="36.75" customHeight="1" thickBot="1" x14ac:dyDescent="0.3">
      <c r="B17" s="339" t="s">
        <v>401</v>
      </c>
      <c r="C17" s="340"/>
      <c r="D17" s="340"/>
      <c r="E17" s="340"/>
      <c r="F17" s="340"/>
      <c r="G17" s="340"/>
      <c r="H17" s="340"/>
      <c r="I17" s="340"/>
      <c r="J17" s="340"/>
      <c r="K17" s="340"/>
      <c r="L17" s="340"/>
      <c r="M17" s="340"/>
      <c r="N17" s="340"/>
      <c r="O17" s="340"/>
      <c r="P17" s="341"/>
    </row>
    <row r="18" spans="2:16" ht="9.75" customHeight="1" x14ac:dyDescent="0.25">
      <c r="B18" s="87"/>
      <c r="C18" s="4"/>
      <c r="D18" s="4"/>
      <c r="E18" s="4"/>
      <c r="F18" s="4"/>
      <c r="G18" s="4"/>
      <c r="H18" s="4"/>
      <c r="I18" s="4"/>
      <c r="J18" s="4"/>
      <c r="K18" s="4"/>
      <c r="L18" s="4"/>
      <c r="M18" s="4"/>
      <c r="N18" s="4"/>
      <c r="O18" s="4"/>
      <c r="P18" s="88"/>
    </row>
    <row r="19" spans="2:16" ht="21.75" customHeight="1" x14ac:dyDescent="0.25">
      <c r="B19" s="360" t="s">
        <v>402</v>
      </c>
      <c r="C19" s="361"/>
      <c r="D19" s="361"/>
      <c r="E19" s="361"/>
      <c r="F19" s="361"/>
      <c r="G19" s="361"/>
      <c r="H19" s="361"/>
      <c r="I19" s="361"/>
      <c r="J19" s="361"/>
      <c r="K19" s="361"/>
      <c r="L19" s="361"/>
      <c r="M19" s="361"/>
      <c r="N19" s="361"/>
      <c r="O19" s="361"/>
      <c r="P19" s="362"/>
    </row>
    <row r="20" spans="2:16" ht="18.75" customHeight="1" x14ac:dyDescent="0.3">
      <c r="B20" s="378" t="s">
        <v>408</v>
      </c>
      <c r="C20" s="364"/>
      <c r="D20" s="364"/>
      <c r="E20" s="364"/>
      <c r="F20" s="364"/>
      <c r="G20" s="364"/>
      <c r="H20" s="364"/>
      <c r="I20" s="364"/>
      <c r="J20" s="364"/>
      <c r="K20" s="364"/>
      <c r="L20" s="364"/>
      <c r="M20" s="364"/>
      <c r="N20" s="364"/>
      <c r="O20" s="364"/>
      <c r="P20" s="365"/>
    </row>
    <row r="21" spans="2:16" ht="18.75" customHeight="1" x14ac:dyDescent="0.3">
      <c r="B21" s="89"/>
      <c r="C21" s="90"/>
      <c r="D21" s="90"/>
      <c r="E21" s="90"/>
      <c r="F21" s="90"/>
      <c r="G21" s="90"/>
      <c r="H21" s="90"/>
      <c r="I21" s="90"/>
      <c r="J21" s="90"/>
      <c r="K21" s="90"/>
      <c r="L21" s="90"/>
      <c r="M21" s="90"/>
      <c r="N21" s="90"/>
      <c r="O21" s="90"/>
      <c r="P21" s="91"/>
    </row>
    <row r="22" spans="2:16" ht="59.25" customHeight="1" x14ac:dyDescent="0.25">
      <c r="B22" s="366" t="s">
        <v>86</v>
      </c>
      <c r="C22" s="367"/>
      <c r="D22" s="368" t="s">
        <v>404</v>
      </c>
      <c r="E22" s="368"/>
      <c r="F22" s="368"/>
      <c r="G22" s="368"/>
      <c r="H22" s="368"/>
      <c r="I22" s="368"/>
      <c r="J22" s="368"/>
      <c r="K22" s="368"/>
      <c r="L22" s="368"/>
      <c r="M22" s="368"/>
      <c r="N22" s="368"/>
      <c r="O22" s="368"/>
      <c r="P22" s="369"/>
    </row>
    <row r="23" spans="2:16" ht="56.25" customHeight="1" x14ac:dyDescent="0.25">
      <c r="B23" s="370" t="s">
        <v>88</v>
      </c>
      <c r="C23" s="371"/>
      <c r="D23" s="372" t="s">
        <v>403</v>
      </c>
      <c r="E23" s="372"/>
      <c r="F23" s="372"/>
      <c r="G23" s="372"/>
      <c r="H23" s="372"/>
      <c r="I23" s="372"/>
      <c r="J23" s="372"/>
      <c r="K23" s="372"/>
      <c r="L23" s="372"/>
      <c r="M23" s="372"/>
      <c r="N23" s="372"/>
      <c r="O23" s="372"/>
      <c r="P23" s="373"/>
    </row>
    <row r="24" spans="2:16" ht="91.5" customHeight="1" x14ac:dyDescent="0.25">
      <c r="B24" s="370" t="s">
        <v>90</v>
      </c>
      <c r="C24" s="371"/>
      <c r="D24" s="372" t="s">
        <v>405</v>
      </c>
      <c r="E24" s="372"/>
      <c r="F24" s="372"/>
      <c r="G24" s="372"/>
      <c r="H24" s="372"/>
      <c r="I24" s="372"/>
      <c r="J24" s="372"/>
      <c r="K24" s="372"/>
      <c r="L24" s="372"/>
      <c r="M24" s="372"/>
      <c r="N24" s="372"/>
      <c r="O24" s="372"/>
      <c r="P24" s="373"/>
    </row>
    <row r="25" spans="2:16" ht="81.75" customHeight="1" x14ac:dyDescent="0.25">
      <c r="B25" s="356" t="s">
        <v>93</v>
      </c>
      <c r="C25" s="357"/>
      <c r="D25" s="372" t="s">
        <v>405</v>
      </c>
      <c r="E25" s="372"/>
      <c r="F25" s="372"/>
      <c r="G25" s="372"/>
      <c r="H25" s="372"/>
      <c r="I25" s="372"/>
      <c r="J25" s="372"/>
      <c r="K25" s="372"/>
      <c r="L25" s="372"/>
      <c r="M25" s="372"/>
      <c r="N25" s="372"/>
      <c r="O25" s="372"/>
      <c r="P25" s="373"/>
    </row>
    <row r="26" spans="2:16" ht="97.5" customHeight="1" x14ac:dyDescent="0.25">
      <c r="B26" s="356" t="s">
        <v>94</v>
      </c>
      <c r="C26" s="357"/>
      <c r="D26" s="372" t="s">
        <v>406</v>
      </c>
      <c r="E26" s="372"/>
      <c r="F26" s="372"/>
      <c r="G26" s="372"/>
      <c r="H26" s="372"/>
      <c r="I26" s="372"/>
      <c r="J26" s="372"/>
      <c r="K26" s="372"/>
      <c r="L26" s="372"/>
      <c r="M26" s="372"/>
      <c r="N26" s="372"/>
      <c r="O26" s="372"/>
      <c r="P26" s="373"/>
    </row>
    <row r="27" spans="2:16" ht="42" customHeight="1" x14ac:dyDescent="0.25">
      <c r="B27" s="87"/>
      <c r="C27" s="4"/>
      <c r="D27" s="4"/>
      <c r="E27" s="4"/>
      <c r="F27" s="4"/>
      <c r="G27" s="4"/>
      <c r="H27" s="4"/>
      <c r="I27" s="4"/>
      <c r="J27" s="4"/>
      <c r="K27" s="4"/>
      <c r="L27" s="4"/>
      <c r="M27" s="4"/>
      <c r="N27" s="4"/>
      <c r="O27" s="4"/>
      <c r="P27" s="88"/>
    </row>
    <row r="28" spans="2:16" x14ac:dyDescent="0.25">
      <c r="B28" s="87"/>
      <c r="C28" s="4"/>
      <c r="D28" s="4"/>
      <c r="E28" s="4"/>
      <c r="F28" s="4"/>
      <c r="G28" s="4"/>
      <c r="H28" s="4"/>
      <c r="I28" s="4"/>
      <c r="J28" s="4"/>
      <c r="K28" s="4"/>
      <c r="L28" s="4"/>
      <c r="M28" s="4"/>
      <c r="N28" s="4"/>
      <c r="O28" s="4"/>
      <c r="P28" s="88"/>
    </row>
    <row r="29" spans="2:16" ht="15.75" thickBot="1" x14ac:dyDescent="0.3">
      <c r="B29" s="92"/>
      <c r="C29" s="93"/>
      <c r="D29" s="93"/>
      <c r="E29" s="93"/>
      <c r="F29" s="93"/>
      <c r="G29" s="93"/>
      <c r="H29" s="93"/>
      <c r="I29" s="93"/>
      <c r="J29" s="93"/>
      <c r="K29" s="93"/>
      <c r="L29" s="93"/>
      <c r="M29" s="93"/>
      <c r="N29" s="93"/>
      <c r="O29" s="93"/>
      <c r="P29" s="94"/>
    </row>
    <row r="30" spans="2:16" ht="15.75" thickTop="1" x14ac:dyDescent="0.25"/>
  </sheetData>
  <sheetProtection algorithmName="SHA-512" hashValue="9SDNN91m9kLm065+gNryy3wLBhAR0j/7UJ3odHXLruxcXO/EhYSpSorVmNHPBgplU/iq7WyztGDyk53JDiuOHg==" saltValue="yxNHUJjS2ph1I7dMKQ5s6w==" spinCount="100000" sheet="1" objects="1" scenarios="1"/>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60" zoomScaleNormal="60" workbookViewId="0">
      <selection activeCell="G11" sqref="G11:M12"/>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6" width="18.85546875" style="1" customWidth="1"/>
    <col min="7" max="7" width="73" style="1" customWidth="1"/>
    <col min="8" max="8" width="39" style="1" customWidth="1"/>
    <col min="9" max="9" width="30.5703125" style="1" customWidth="1"/>
    <col min="10" max="10" width="94.7109375" style="1" customWidth="1"/>
    <col min="11" max="11" width="54.85546875" style="1" customWidth="1"/>
    <col min="12" max="12" width="37" style="1" customWidth="1"/>
    <col min="13" max="13" width="41.85546875" style="1" customWidth="1"/>
    <col min="14" max="16384" width="11.42578125" style="1"/>
  </cols>
  <sheetData>
    <row r="1" spans="2:13" ht="9.75" customHeight="1" thickBot="1" x14ac:dyDescent="0.3"/>
    <row r="2" spans="2:13" s="2" customFormat="1" ht="39" customHeight="1" x14ac:dyDescent="0.25">
      <c r="B2" s="313"/>
      <c r="C2" s="314"/>
      <c r="D2" s="288" t="s">
        <v>57</v>
      </c>
      <c r="E2" s="288"/>
      <c r="F2" s="333" t="s">
        <v>64</v>
      </c>
      <c r="G2" s="334"/>
      <c r="H2" s="334"/>
      <c r="I2" s="334"/>
      <c r="J2" s="335"/>
      <c r="K2" s="404" t="s">
        <v>58</v>
      </c>
      <c r="L2" s="405"/>
      <c r="M2" s="95"/>
    </row>
    <row r="3" spans="2:13" s="2" customFormat="1" ht="27.75" customHeight="1" x14ac:dyDescent="0.25">
      <c r="B3" s="315"/>
      <c r="C3" s="316"/>
      <c r="D3" s="289" t="s">
        <v>59</v>
      </c>
      <c r="E3" s="289"/>
      <c r="F3" s="336" t="s">
        <v>60</v>
      </c>
      <c r="G3" s="337"/>
      <c r="H3" s="337"/>
      <c r="I3" s="337"/>
      <c r="J3" s="338"/>
      <c r="K3" s="406" t="s">
        <v>61</v>
      </c>
      <c r="L3" s="407"/>
      <c r="M3" s="96"/>
    </row>
    <row r="4" spans="2:13" s="2" customFormat="1" ht="27.75" customHeight="1" x14ac:dyDescent="0.25">
      <c r="B4" s="315"/>
      <c r="C4" s="316"/>
      <c r="D4" s="289" t="s">
        <v>62</v>
      </c>
      <c r="E4" s="289"/>
      <c r="F4" s="411" t="s">
        <v>65</v>
      </c>
      <c r="G4" s="412"/>
      <c r="H4" s="412"/>
      <c r="I4" s="412"/>
      <c r="J4" s="413"/>
      <c r="K4" s="305" t="s">
        <v>63</v>
      </c>
      <c r="L4" s="408"/>
      <c r="M4" s="310"/>
    </row>
    <row r="5" spans="2:13" s="2" customFormat="1" ht="42" customHeight="1" thickBot="1" x14ac:dyDescent="0.3">
      <c r="B5" s="317"/>
      <c r="C5" s="318"/>
      <c r="D5" s="290" t="s">
        <v>66</v>
      </c>
      <c r="E5" s="290"/>
      <c r="F5" s="414" t="s">
        <v>67</v>
      </c>
      <c r="G5" s="415"/>
      <c r="H5" s="415"/>
      <c r="I5" s="415"/>
      <c r="J5" s="416"/>
      <c r="K5" s="409"/>
      <c r="L5" s="410"/>
      <c r="M5" s="403"/>
    </row>
    <row r="6" spans="2:13" ht="23.25" customHeight="1" thickBot="1" x14ac:dyDescent="0.3">
      <c r="B6" s="285" t="s">
        <v>96</v>
      </c>
      <c r="C6" s="286"/>
      <c r="D6" s="286"/>
      <c r="E6" s="286"/>
      <c r="F6" s="286"/>
      <c r="G6" s="286"/>
      <c r="H6" s="286"/>
      <c r="I6" s="286"/>
      <c r="J6" s="286"/>
      <c r="K6" s="286"/>
      <c r="L6" s="286"/>
      <c r="M6" s="287"/>
    </row>
    <row r="7" spans="2:13" ht="42" customHeight="1" thickBot="1" x14ac:dyDescent="0.3">
      <c r="B7" s="400" t="s">
        <v>97</v>
      </c>
      <c r="C7" s="401"/>
      <c r="D7" s="401"/>
      <c r="E7" s="401"/>
      <c r="F7" s="401"/>
      <c r="G7" s="401"/>
      <c r="H7" s="401"/>
      <c r="I7" s="401"/>
      <c r="J7" s="401"/>
      <c r="K7" s="401"/>
      <c r="L7" s="401"/>
      <c r="M7" s="402"/>
    </row>
    <row r="8" spans="2:13" ht="27.75" customHeight="1" thickBot="1" x14ac:dyDescent="0.3">
      <c r="B8" s="397" t="s">
        <v>252</v>
      </c>
      <c r="C8" s="398"/>
      <c r="D8" s="398"/>
      <c r="E8" s="398"/>
      <c r="F8" s="398"/>
      <c r="G8" s="398"/>
      <c r="H8" s="398"/>
      <c r="I8" s="398"/>
      <c r="J8" s="398"/>
      <c r="K8" s="398"/>
      <c r="L8" s="398"/>
      <c r="M8" s="399"/>
    </row>
    <row r="9" spans="2:13" ht="80.25" customHeight="1" thickBot="1" x14ac:dyDescent="0.3">
      <c r="B9" s="393" t="s">
        <v>249</v>
      </c>
      <c r="C9" s="393"/>
      <c r="D9" s="393"/>
      <c r="E9" s="395" t="s">
        <v>253</v>
      </c>
      <c r="F9" s="395"/>
      <c r="G9" s="392" t="s">
        <v>339</v>
      </c>
      <c r="H9" s="392"/>
      <c r="I9" s="392"/>
      <c r="J9" s="392"/>
      <c r="K9" s="392"/>
      <c r="L9" s="392"/>
      <c r="M9" s="392"/>
    </row>
    <row r="10" spans="2:13" ht="15.75" thickBot="1" x14ac:dyDescent="0.3">
      <c r="B10" s="393"/>
      <c r="C10" s="393"/>
      <c r="D10" s="393"/>
      <c r="E10" s="395"/>
      <c r="F10" s="395"/>
      <c r="G10" s="392"/>
      <c r="H10" s="392"/>
      <c r="I10" s="392"/>
      <c r="J10" s="392"/>
      <c r="K10" s="392"/>
      <c r="L10" s="392"/>
      <c r="M10" s="392"/>
    </row>
    <row r="11" spans="2:13" ht="34.5" customHeight="1" thickBot="1" x14ac:dyDescent="0.3">
      <c r="B11" s="393"/>
      <c r="C11" s="393"/>
      <c r="D11" s="393"/>
      <c r="E11" s="395" t="s">
        <v>254</v>
      </c>
      <c r="F11" s="395"/>
      <c r="G11" s="392" t="s">
        <v>340</v>
      </c>
      <c r="H11" s="392"/>
      <c r="I11" s="392"/>
      <c r="J11" s="392"/>
      <c r="K11" s="392"/>
      <c r="L11" s="392"/>
      <c r="M11" s="392"/>
    </row>
    <row r="12" spans="2:13" ht="43.5" customHeight="1" thickBot="1" x14ac:dyDescent="0.3">
      <c r="B12" s="393"/>
      <c r="C12" s="393"/>
      <c r="D12" s="393"/>
      <c r="E12" s="395"/>
      <c r="F12" s="395"/>
      <c r="G12" s="392"/>
      <c r="H12" s="392"/>
      <c r="I12" s="392"/>
      <c r="J12" s="392"/>
      <c r="K12" s="392"/>
      <c r="L12" s="392"/>
      <c r="M12" s="392"/>
    </row>
    <row r="13" spans="2:13" ht="27.75" customHeight="1" thickBot="1" x14ac:dyDescent="0.3">
      <c r="B13" s="393"/>
      <c r="C13" s="393"/>
      <c r="D13" s="393"/>
      <c r="E13" s="395" t="s">
        <v>255</v>
      </c>
      <c r="F13" s="395"/>
      <c r="G13" s="392" t="s">
        <v>341</v>
      </c>
      <c r="H13" s="392"/>
      <c r="I13" s="392"/>
      <c r="J13" s="392"/>
      <c r="K13" s="392"/>
      <c r="L13" s="392"/>
      <c r="M13" s="392"/>
    </row>
    <row r="14" spans="2:13" ht="42" customHeight="1" thickBot="1" x14ac:dyDescent="0.3">
      <c r="B14" s="393"/>
      <c r="C14" s="393"/>
      <c r="D14" s="393"/>
      <c r="E14" s="395"/>
      <c r="F14" s="395"/>
      <c r="G14" s="392"/>
      <c r="H14" s="392"/>
      <c r="I14" s="392"/>
      <c r="J14" s="392"/>
      <c r="K14" s="392"/>
      <c r="L14" s="392"/>
      <c r="M14" s="392"/>
    </row>
    <row r="15" spans="2:13" ht="27.75" customHeight="1" thickBot="1" x14ac:dyDescent="0.3">
      <c r="B15" s="393"/>
      <c r="C15" s="393"/>
      <c r="D15" s="393"/>
      <c r="E15" s="396" t="s">
        <v>256</v>
      </c>
      <c r="F15" s="396"/>
      <c r="G15" s="392" t="s">
        <v>342</v>
      </c>
      <c r="H15" s="392"/>
      <c r="I15" s="392"/>
      <c r="J15" s="392"/>
      <c r="K15" s="392"/>
      <c r="L15" s="392"/>
      <c r="M15" s="392"/>
    </row>
    <row r="16" spans="2:13" ht="27.75" customHeight="1" thickBot="1" x14ac:dyDescent="0.3">
      <c r="B16" s="393"/>
      <c r="C16" s="393"/>
      <c r="D16" s="393"/>
      <c r="E16" s="396"/>
      <c r="F16" s="396"/>
      <c r="G16" s="392"/>
      <c r="H16" s="392"/>
      <c r="I16" s="392"/>
      <c r="J16" s="392"/>
      <c r="K16" s="392"/>
      <c r="L16" s="392"/>
      <c r="M16" s="392"/>
    </row>
    <row r="17" spans="2:13" ht="27.75" customHeight="1" thickBot="1" x14ac:dyDescent="0.3">
      <c r="B17" s="393"/>
      <c r="C17" s="393"/>
      <c r="D17" s="393"/>
      <c r="E17" s="395" t="s">
        <v>257</v>
      </c>
      <c r="F17" s="395"/>
      <c r="G17" s="392" t="s">
        <v>343</v>
      </c>
      <c r="H17" s="392"/>
      <c r="I17" s="392"/>
      <c r="J17" s="392"/>
      <c r="K17" s="392"/>
      <c r="L17" s="392"/>
      <c r="M17" s="392"/>
    </row>
    <row r="18" spans="2:13" ht="27.75" customHeight="1" thickBot="1" x14ac:dyDescent="0.3">
      <c r="B18" s="393"/>
      <c r="C18" s="393"/>
      <c r="D18" s="393"/>
      <c r="E18" s="395"/>
      <c r="F18" s="395"/>
      <c r="G18" s="392"/>
      <c r="H18" s="392"/>
      <c r="I18" s="392"/>
      <c r="J18" s="392"/>
      <c r="K18" s="392"/>
      <c r="L18" s="392"/>
      <c r="M18" s="392"/>
    </row>
    <row r="19" spans="2:13" ht="27.75" customHeight="1" thickBot="1" x14ac:dyDescent="0.3">
      <c r="B19" s="393"/>
      <c r="C19" s="393"/>
      <c r="D19" s="393"/>
      <c r="E19" s="395" t="s">
        <v>258</v>
      </c>
      <c r="F19" s="395"/>
      <c r="G19" s="392" t="s">
        <v>344</v>
      </c>
      <c r="H19" s="392"/>
      <c r="I19" s="392"/>
      <c r="J19" s="392"/>
      <c r="K19" s="392"/>
      <c r="L19" s="392"/>
      <c r="M19" s="392"/>
    </row>
    <row r="20" spans="2:13" ht="27.75" customHeight="1" thickBot="1" x14ac:dyDescent="0.3">
      <c r="B20" s="393"/>
      <c r="C20" s="393"/>
      <c r="D20" s="393"/>
      <c r="E20" s="395"/>
      <c r="F20" s="395"/>
      <c r="G20" s="392"/>
      <c r="H20" s="392"/>
      <c r="I20" s="392"/>
      <c r="J20" s="392"/>
      <c r="K20" s="392"/>
      <c r="L20" s="392"/>
      <c r="M20" s="392"/>
    </row>
    <row r="21" spans="2:13" ht="27.75" customHeight="1" thickBot="1" x14ac:dyDescent="0.3">
      <c r="B21" s="393" t="s">
        <v>250</v>
      </c>
      <c r="C21" s="393"/>
      <c r="D21" s="393"/>
      <c r="E21" s="395" t="s">
        <v>259</v>
      </c>
      <c r="F21" s="395"/>
      <c r="G21" s="392" t="s">
        <v>345</v>
      </c>
      <c r="H21" s="392"/>
      <c r="I21" s="392"/>
      <c r="J21" s="392"/>
      <c r="K21" s="392"/>
      <c r="L21" s="392"/>
      <c r="M21" s="392"/>
    </row>
    <row r="22" spans="2:13" ht="27.75" customHeight="1" thickBot="1" x14ac:dyDescent="0.3">
      <c r="B22" s="393"/>
      <c r="C22" s="393"/>
      <c r="D22" s="393"/>
      <c r="E22" s="395"/>
      <c r="F22" s="395"/>
      <c r="G22" s="392"/>
      <c r="H22" s="392"/>
      <c r="I22" s="392"/>
      <c r="J22" s="392"/>
      <c r="K22" s="392"/>
      <c r="L22" s="392"/>
      <c r="M22" s="392"/>
    </row>
    <row r="23" spans="2:13" ht="66" customHeight="1" thickBot="1" x14ac:dyDescent="0.3">
      <c r="B23" s="393"/>
      <c r="C23" s="393"/>
      <c r="D23" s="393"/>
      <c r="E23" s="395" t="s">
        <v>260</v>
      </c>
      <c r="F23" s="395"/>
      <c r="G23" s="392" t="s">
        <v>346</v>
      </c>
      <c r="H23" s="392"/>
      <c r="I23" s="392"/>
      <c r="J23" s="392"/>
      <c r="K23" s="392"/>
      <c r="L23" s="392"/>
      <c r="M23" s="392"/>
    </row>
    <row r="24" spans="2:13" ht="27.75" customHeight="1" thickBot="1" x14ac:dyDescent="0.3">
      <c r="B24" s="393"/>
      <c r="C24" s="393"/>
      <c r="D24" s="393"/>
      <c r="E24" s="395"/>
      <c r="F24" s="395"/>
      <c r="G24" s="392"/>
      <c r="H24" s="392"/>
      <c r="I24" s="392"/>
      <c r="J24" s="392"/>
      <c r="K24" s="392"/>
      <c r="L24" s="392"/>
      <c r="M24" s="392"/>
    </row>
    <row r="25" spans="2:13" ht="27.75" customHeight="1" thickBot="1" x14ac:dyDescent="0.3">
      <c r="B25" s="393"/>
      <c r="C25" s="393"/>
      <c r="D25" s="393"/>
      <c r="E25" s="395" t="s">
        <v>261</v>
      </c>
      <c r="F25" s="395"/>
      <c r="G25" s="392" t="s">
        <v>347</v>
      </c>
      <c r="H25" s="392"/>
      <c r="I25" s="392"/>
      <c r="J25" s="392"/>
      <c r="K25" s="392"/>
      <c r="L25" s="392"/>
      <c r="M25" s="392"/>
    </row>
    <row r="26" spans="2:13" ht="42" customHeight="1" thickBot="1" x14ac:dyDescent="0.3">
      <c r="B26" s="393"/>
      <c r="C26" s="393"/>
      <c r="D26" s="393"/>
      <c r="E26" s="395"/>
      <c r="F26" s="395"/>
      <c r="G26" s="392"/>
      <c r="H26" s="392"/>
      <c r="I26" s="392"/>
      <c r="J26" s="392"/>
      <c r="K26" s="392"/>
      <c r="L26" s="392"/>
      <c r="M26" s="392"/>
    </row>
    <row r="27" spans="2:13" ht="35.25" customHeight="1" thickBot="1" x14ac:dyDescent="0.3">
      <c r="B27" s="393"/>
      <c r="C27" s="393"/>
      <c r="D27" s="393"/>
      <c r="E27" s="395" t="s">
        <v>262</v>
      </c>
      <c r="F27" s="395"/>
      <c r="G27" s="392" t="s">
        <v>348</v>
      </c>
      <c r="H27" s="392"/>
      <c r="I27" s="392"/>
      <c r="J27" s="392"/>
      <c r="K27" s="392"/>
      <c r="L27" s="392"/>
      <c r="M27" s="392"/>
    </row>
    <row r="28" spans="2:13" ht="42" customHeight="1" thickBot="1" x14ac:dyDescent="0.3">
      <c r="B28" s="393"/>
      <c r="C28" s="393"/>
      <c r="D28" s="393"/>
      <c r="E28" s="395"/>
      <c r="F28" s="395"/>
      <c r="G28" s="392"/>
      <c r="H28" s="392"/>
      <c r="I28" s="392"/>
      <c r="J28" s="392"/>
      <c r="K28" s="392"/>
      <c r="L28" s="392"/>
      <c r="M28" s="392"/>
    </row>
    <row r="29" spans="2:13" ht="53.25" customHeight="1" thickBot="1" x14ac:dyDescent="0.3">
      <c r="B29" s="393"/>
      <c r="C29" s="393"/>
      <c r="D29" s="393"/>
      <c r="E29" s="395" t="s">
        <v>263</v>
      </c>
      <c r="F29" s="395"/>
      <c r="G29" s="392" t="s">
        <v>349</v>
      </c>
      <c r="H29" s="392"/>
      <c r="I29" s="392"/>
      <c r="J29" s="392"/>
      <c r="K29" s="392"/>
      <c r="L29" s="392"/>
      <c r="M29" s="392"/>
    </row>
    <row r="30" spans="2:13" ht="59.25" customHeight="1" thickBot="1" x14ac:dyDescent="0.3">
      <c r="B30" s="393"/>
      <c r="C30" s="393"/>
      <c r="D30" s="393"/>
      <c r="E30" s="395"/>
      <c r="F30" s="395"/>
      <c r="G30" s="392"/>
      <c r="H30" s="392"/>
      <c r="I30" s="392"/>
      <c r="J30" s="392"/>
      <c r="K30" s="392"/>
      <c r="L30" s="392"/>
      <c r="M30" s="392"/>
    </row>
    <row r="31" spans="2:13" ht="39" customHeight="1" thickBot="1" x14ac:dyDescent="0.3">
      <c r="B31" s="393"/>
      <c r="C31" s="393"/>
      <c r="D31" s="393"/>
      <c r="E31" s="396" t="s">
        <v>264</v>
      </c>
      <c r="F31" s="396"/>
      <c r="G31" s="392" t="s">
        <v>350</v>
      </c>
      <c r="H31" s="392"/>
      <c r="I31" s="392"/>
      <c r="J31" s="392"/>
      <c r="K31" s="392"/>
      <c r="L31" s="392"/>
      <c r="M31" s="392"/>
    </row>
    <row r="32" spans="2:13" ht="49.5" customHeight="1" thickBot="1" x14ac:dyDescent="0.3">
      <c r="B32" s="394"/>
      <c r="C32" s="394"/>
      <c r="D32" s="394"/>
      <c r="E32" s="396"/>
      <c r="F32" s="396"/>
      <c r="G32" s="392"/>
      <c r="H32" s="392"/>
      <c r="I32" s="392"/>
      <c r="J32" s="392"/>
      <c r="K32" s="392"/>
      <c r="L32" s="392"/>
      <c r="M32" s="392"/>
    </row>
    <row r="33" spans="2:13" ht="106.5" customHeight="1" thickBot="1" x14ac:dyDescent="0.3">
      <c r="B33" s="381" t="s">
        <v>251</v>
      </c>
      <c r="C33" s="382"/>
      <c r="D33" s="383"/>
      <c r="E33" s="390" t="s">
        <v>66</v>
      </c>
      <c r="F33" s="391"/>
      <c r="G33" s="97" t="s">
        <v>265</v>
      </c>
      <c r="H33" s="97" t="s">
        <v>266</v>
      </c>
      <c r="I33" s="97" t="s">
        <v>267</v>
      </c>
      <c r="J33" s="97" t="s">
        <v>268</v>
      </c>
      <c r="K33" s="97" t="s">
        <v>269</v>
      </c>
      <c r="L33" s="98" t="s">
        <v>270</v>
      </c>
      <c r="M33" s="98" t="s">
        <v>271</v>
      </c>
    </row>
    <row r="34" spans="2:13" ht="105.75" customHeight="1" thickBot="1" x14ac:dyDescent="0.35">
      <c r="B34" s="384"/>
      <c r="C34" s="385"/>
      <c r="D34" s="386"/>
      <c r="E34" s="379" t="s">
        <v>417</v>
      </c>
      <c r="F34" s="380"/>
      <c r="G34" s="174" t="s">
        <v>287</v>
      </c>
      <c r="H34" s="174"/>
      <c r="I34" s="174"/>
      <c r="J34" s="174" t="s">
        <v>290</v>
      </c>
      <c r="K34" s="174" t="s">
        <v>411</v>
      </c>
      <c r="L34" s="175"/>
      <c r="M34" s="175"/>
    </row>
    <row r="35" spans="2:13" ht="120.75" customHeight="1" thickBot="1" x14ac:dyDescent="0.35">
      <c r="B35" s="384"/>
      <c r="C35" s="385"/>
      <c r="D35" s="386"/>
      <c r="E35" s="379" t="s">
        <v>67</v>
      </c>
      <c r="F35" s="380"/>
      <c r="G35" s="174" t="s">
        <v>292</v>
      </c>
      <c r="H35" s="174"/>
      <c r="I35" s="174"/>
      <c r="J35" s="174" t="s">
        <v>293</v>
      </c>
      <c r="K35" s="174" t="s">
        <v>294</v>
      </c>
      <c r="L35" s="175"/>
      <c r="M35" s="175"/>
    </row>
    <row r="36" spans="2:13" ht="215.25" customHeight="1" thickBot="1" x14ac:dyDescent="0.35">
      <c r="B36" s="384"/>
      <c r="C36" s="385"/>
      <c r="D36" s="386"/>
      <c r="E36" s="379" t="s">
        <v>422</v>
      </c>
      <c r="F36" s="380"/>
      <c r="G36" s="174" t="s">
        <v>296</v>
      </c>
      <c r="H36" s="174"/>
      <c r="I36" s="174"/>
      <c r="J36" s="174" t="s">
        <v>297</v>
      </c>
      <c r="K36" s="174" t="s">
        <v>298</v>
      </c>
      <c r="L36" s="175"/>
      <c r="M36" s="175"/>
    </row>
    <row r="37" spans="2:13" ht="99.75" thickBot="1" x14ac:dyDescent="0.35">
      <c r="B37" s="384"/>
      <c r="C37" s="385"/>
      <c r="D37" s="386"/>
      <c r="E37" s="379" t="s">
        <v>421</v>
      </c>
      <c r="F37" s="380"/>
      <c r="G37" s="174" t="s">
        <v>300</v>
      </c>
      <c r="H37" s="174"/>
      <c r="I37" s="174"/>
      <c r="J37" s="174" t="s">
        <v>302</v>
      </c>
      <c r="K37" s="174" t="s">
        <v>303</v>
      </c>
      <c r="L37" s="175"/>
      <c r="M37" s="175"/>
    </row>
    <row r="38" spans="2:13" ht="158.25" customHeight="1" thickBot="1" x14ac:dyDescent="0.35">
      <c r="B38" s="384"/>
      <c r="C38" s="385"/>
      <c r="D38" s="386"/>
      <c r="E38" s="379" t="s">
        <v>420</v>
      </c>
      <c r="F38" s="380"/>
      <c r="G38" s="174" t="s">
        <v>304</v>
      </c>
      <c r="H38" s="174"/>
      <c r="I38" s="174"/>
      <c r="J38" s="174" t="s">
        <v>306</v>
      </c>
      <c r="K38" s="174" t="s">
        <v>412</v>
      </c>
      <c r="L38" s="175"/>
      <c r="M38" s="175"/>
    </row>
    <row r="39" spans="2:13" ht="161.25" customHeight="1" thickBot="1" x14ac:dyDescent="0.35">
      <c r="B39" s="384"/>
      <c r="C39" s="385"/>
      <c r="D39" s="386"/>
      <c r="E39" s="379" t="s">
        <v>418</v>
      </c>
      <c r="F39" s="380"/>
      <c r="G39" s="174" t="s">
        <v>307</v>
      </c>
      <c r="H39" s="174"/>
      <c r="I39" s="174"/>
      <c r="J39" s="174" t="s">
        <v>309</v>
      </c>
      <c r="K39" s="174" t="s">
        <v>655</v>
      </c>
      <c r="L39" s="175"/>
      <c r="M39" s="175"/>
    </row>
    <row r="40" spans="2:13" ht="314.25" thickBot="1" x14ac:dyDescent="0.35">
      <c r="B40" s="384"/>
      <c r="C40" s="385"/>
      <c r="D40" s="386"/>
      <c r="E40" s="379" t="s">
        <v>419</v>
      </c>
      <c r="F40" s="380"/>
      <c r="G40" s="174" t="s">
        <v>310</v>
      </c>
      <c r="H40" s="174"/>
      <c r="I40" s="174"/>
      <c r="J40" s="174" t="s">
        <v>315</v>
      </c>
      <c r="K40" s="174" t="s">
        <v>413</v>
      </c>
      <c r="L40" s="175"/>
      <c r="M40" s="175"/>
    </row>
    <row r="41" spans="2:13" ht="231.75" thickBot="1" x14ac:dyDescent="0.35">
      <c r="B41" s="384"/>
      <c r="C41" s="385"/>
      <c r="D41" s="386"/>
      <c r="E41" s="379" t="s">
        <v>423</v>
      </c>
      <c r="F41" s="380"/>
      <c r="G41" s="174" t="s">
        <v>312</v>
      </c>
      <c r="H41" s="174"/>
      <c r="I41" s="174"/>
      <c r="J41" s="174" t="s">
        <v>313</v>
      </c>
      <c r="K41" s="174" t="s">
        <v>414</v>
      </c>
      <c r="L41" s="175"/>
      <c r="M41" s="175"/>
    </row>
    <row r="42" spans="2:13" ht="113.25" customHeight="1" thickBot="1" x14ac:dyDescent="0.35">
      <c r="B42" s="384"/>
      <c r="C42" s="385"/>
      <c r="D42" s="386"/>
      <c r="E42" s="379" t="s">
        <v>424</v>
      </c>
      <c r="F42" s="380"/>
      <c r="G42" s="174" t="s">
        <v>316</v>
      </c>
      <c r="H42" s="174"/>
      <c r="I42" s="174"/>
      <c r="J42" s="174"/>
      <c r="K42" s="174" t="s">
        <v>291</v>
      </c>
      <c r="L42" s="175"/>
      <c r="M42" s="175"/>
    </row>
    <row r="43" spans="2:13" ht="129" customHeight="1" thickBot="1" x14ac:dyDescent="0.35">
      <c r="B43" s="384"/>
      <c r="C43" s="385"/>
      <c r="D43" s="386"/>
      <c r="E43" s="379" t="s">
        <v>425</v>
      </c>
      <c r="F43" s="380"/>
      <c r="G43" s="174" t="s">
        <v>317</v>
      </c>
      <c r="H43" s="174"/>
      <c r="I43" s="174"/>
      <c r="J43" s="174" t="s">
        <v>319</v>
      </c>
      <c r="K43" s="174" t="s">
        <v>415</v>
      </c>
      <c r="L43" s="175"/>
      <c r="M43" s="175"/>
    </row>
    <row r="44" spans="2:13" ht="336" customHeight="1" thickBot="1" x14ac:dyDescent="0.35">
      <c r="B44" s="384"/>
      <c r="C44" s="385"/>
      <c r="D44" s="386"/>
      <c r="E44" s="379" t="s">
        <v>426</v>
      </c>
      <c r="F44" s="380"/>
      <c r="G44" s="174" t="s">
        <v>320</v>
      </c>
      <c r="H44" s="174"/>
      <c r="I44" s="174"/>
      <c r="J44" s="174" t="s">
        <v>322</v>
      </c>
      <c r="K44" s="174" t="s">
        <v>323</v>
      </c>
      <c r="L44" s="175"/>
      <c r="M44" s="175"/>
    </row>
    <row r="45" spans="2:13" ht="131.25" customHeight="1" thickBot="1" x14ac:dyDescent="0.35">
      <c r="B45" s="384"/>
      <c r="C45" s="385"/>
      <c r="D45" s="386"/>
      <c r="E45" s="379" t="s">
        <v>427</v>
      </c>
      <c r="F45" s="380"/>
      <c r="G45" s="174" t="s">
        <v>324</v>
      </c>
      <c r="H45" s="174"/>
      <c r="I45" s="174"/>
      <c r="J45" s="174" t="s">
        <v>326</v>
      </c>
      <c r="K45" s="174" t="s">
        <v>327</v>
      </c>
      <c r="L45" s="175"/>
      <c r="M45" s="175"/>
    </row>
    <row r="46" spans="2:13" ht="116.25" thickBot="1" x14ac:dyDescent="0.35">
      <c r="B46" s="384"/>
      <c r="C46" s="385"/>
      <c r="D46" s="386"/>
      <c r="E46" s="379" t="s">
        <v>428</v>
      </c>
      <c r="F46" s="380"/>
      <c r="G46" s="174" t="s">
        <v>328</v>
      </c>
      <c r="H46" s="176"/>
      <c r="I46" s="176"/>
      <c r="J46" s="174" t="s">
        <v>330</v>
      </c>
      <c r="K46" s="177" t="s">
        <v>331</v>
      </c>
      <c r="L46" s="175"/>
      <c r="M46" s="175"/>
    </row>
    <row r="47" spans="2:13" ht="215.25" thickBot="1" x14ac:dyDescent="0.35">
      <c r="B47" s="384"/>
      <c r="C47" s="385"/>
      <c r="D47" s="386"/>
      <c r="E47" s="379" t="s">
        <v>429</v>
      </c>
      <c r="F47" s="380"/>
      <c r="G47" s="174" t="s">
        <v>332</v>
      </c>
      <c r="H47" s="176"/>
      <c r="I47" s="176"/>
      <c r="J47" s="174" t="s">
        <v>333</v>
      </c>
      <c r="K47" s="177" t="s">
        <v>331</v>
      </c>
      <c r="L47" s="175"/>
      <c r="M47" s="175"/>
    </row>
    <row r="48" spans="2:13" ht="149.25" thickBot="1" x14ac:dyDescent="0.35">
      <c r="B48" s="384"/>
      <c r="C48" s="385"/>
      <c r="D48" s="386"/>
      <c r="E48" s="379" t="s">
        <v>430</v>
      </c>
      <c r="F48" s="380"/>
      <c r="G48" s="174" t="s">
        <v>335</v>
      </c>
      <c r="H48" s="176"/>
      <c r="I48" s="176"/>
      <c r="J48" s="174" t="s">
        <v>336</v>
      </c>
      <c r="K48" s="177" t="s">
        <v>337</v>
      </c>
      <c r="L48" s="175"/>
      <c r="M48" s="175"/>
    </row>
    <row r="49" spans="2:13" ht="144" customHeight="1" thickBot="1" x14ac:dyDescent="0.35">
      <c r="B49" s="387"/>
      <c r="C49" s="388"/>
      <c r="D49" s="389"/>
      <c r="E49" s="379" t="s">
        <v>431</v>
      </c>
      <c r="F49" s="380"/>
      <c r="G49" s="174" t="s">
        <v>351</v>
      </c>
      <c r="H49" s="176"/>
      <c r="I49" s="176"/>
      <c r="J49" s="174" t="s">
        <v>352</v>
      </c>
      <c r="K49" s="177" t="s">
        <v>353</v>
      </c>
      <c r="L49" s="175"/>
      <c r="M49" s="175"/>
    </row>
    <row r="50" spans="2:13" ht="52.5" customHeight="1" x14ac:dyDescent="0.25">
      <c r="B50" s="99"/>
      <c r="C50" s="63"/>
      <c r="D50" s="63"/>
      <c r="E50" s="63"/>
      <c r="F50" s="63"/>
      <c r="G50" s="63"/>
      <c r="H50" s="63"/>
      <c r="I50" s="63"/>
      <c r="J50" s="63"/>
      <c r="K50" s="63"/>
      <c r="L50" s="63"/>
      <c r="M50" s="100"/>
    </row>
    <row r="51" spans="2:13" ht="18.75" x14ac:dyDescent="0.3">
      <c r="B51" s="3"/>
      <c r="C51" s="79"/>
      <c r="D51" s="79"/>
      <c r="E51" s="74"/>
      <c r="F51" s="74"/>
      <c r="G51" s="74"/>
      <c r="H51" s="74"/>
      <c r="I51" s="74"/>
      <c r="J51" s="4"/>
      <c r="K51" s="4"/>
      <c r="L51" s="4"/>
      <c r="M51" s="5"/>
    </row>
    <row r="52" spans="2:13" x14ac:dyDescent="0.25">
      <c r="B52" s="3"/>
      <c r="C52" s="4"/>
      <c r="D52" s="4"/>
      <c r="E52" s="4"/>
      <c r="F52" s="4"/>
      <c r="G52" s="4"/>
      <c r="H52" s="4"/>
      <c r="I52" s="4"/>
      <c r="J52" s="4"/>
      <c r="K52" s="4"/>
      <c r="L52" s="4"/>
      <c r="M52" s="5"/>
    </row>
    <row r="53" spans="2:13" ht="15.75" thickBot="1" x14ac:dyDescent="0.3">
      <c r="B53" s="84"/>
      <c r="C53" s="85"/>
      <c r="D53" s="85"/>
      <c r="E53" s="85"/>
      <c r="F53" s="85"/>
      <c r="G53" s="85"/>
      <c r="H53" s="85"/>
      <c r="I53" s="85"/>
      <c r="J53" s="85"/>
      <c r="K53" s="85"/>
      <c r="L53" s="85"/>
      <c r="M53" s="86"/>
    </row>
  </sheetData>
  <sheetProtection algorithmName="SHA-512" hashValue="Z+Z8FACT/a33lVmKZxJ79hZ3IZfRRd0mkAnCQY4ZYTAIAIaIzu/c7ELpQcKz+R1oqj9DLWlG2jvreQLoNIlIiA==" saltValue="CNRSG9/qV0MopURaNV+DQg=="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4"/>
  <sheetViews>
    <sheetView topLeftCell="A7" zoomScale="60" zoomScaleNormal="60" workbookViewId="0">
      <selection activeCell="G22" sqref="G22:G23"/>
    </sheetView>
  </sheetViews>
  <sheetFormatPr baseColWidth="10" defaultRowHeight="15" x14ac:dyDescent="0.25"/>
  <cols>
    <col min="1" max="1" width="7.140625" style="1" customWidth="1"/>
    <col min="2" max="2" width="17.7109375" style="1" customWidth="1"/>
    <col min="3" max="3" width="40.7109375" style="1" customWidth="1"/>
    <col min="4" max="4" width="59.28515625" style="1" customWidth="1"/>
    <col min="5" max="5" width="33" style="1" customWidth="1"/>
    <col min="6" max="6" width="6.5703125" style="1" customWidth="1"/>
    <col min="7" max="7" width="69.5703125" style="1" customWidth="1"/>
    <col min="8" max="8" width="28" style="1" customWidth="1"/>
    <col min="9" max="9" width="29.7109375" style="1" customWidth="1"/>
    <col min="10" max="10" width="25" style="1" customWidth="1"/>
    <col min="11" max="11" width="16.140625" style="1" customWidth="1"/>
    <col min="12" max="12" width="28" style="1" customWidth="1"/>
    <col min="13" max="13" width="23.28515625" style="1" customWidth="1"/>
    <col min="14" max="14" width="8.42578125" style="1" customWidth="1"/>
    <col min="15" max="15" width="7.85546875" style="1" customWidth="1"/>
    <col min="16" max="16" width="10.28515625" style="1" customWidth="1"/>
    <col min="17" max="17" width="10.85546875" style="1" customWidth="1"/>
    <col min="18" max="16384" width="11.42578125" style="1"/>
  </cols>
  <sheetData>
    <row r="2" spans="2:17" ht="15.75" thickBot="1" x14ac:dyDescent="0.3"/>
    <row r="3" spans="2:17" s="2" customFormat="1" ht="39" customHeight="1" x14ac:dyDescent="0.25">
      <c r="B3" s="465"/>
      <c r="C3" s="466"/>
      <c r="D3" s="164" t="s">
        <v>57</v>
      </c>
      <c r="E3" s="471" t="s">
        <v>64</v>
      </c>
      <c r="F3" s="472"/>
      <c r="G3" s="472"/>
      <c r="H3" s="472"/>
      <c r="I3" s="472"/>
      <c r="J3" s="472"/>
      <c r="K3" s="473"/>
      <c r="L3" s="288" t="s">
        <v>58</v>
      </c>
      <c r="M3" s="288"/>
      <c r="N3" s="477"/>
      <c r="O3" s="328"/>
      <c r="P3" s="328"/>
      <c r="Q3" s="478"/>
    </row>
    <row r="4" spans="2:17" s="2" customFormat="1" ht="27.75" customHeight="1" x14ac:dyDescent="0.25">
      <c r="B4" s="467"/>
      <c r="C4" s="468"/>
      <c r="D4" s="165" t="s">
        <v>59</v>
      </c>
      <c r="E4" s="474" t="s">
        <v>60</v>
      </c>
      <c r="F4" s="475"/>
      <c r="G4" s="475"/>
      <c r="H4" s="475"/>
      <c r="I4" s="475"/>
      <c r="J4" s="475"/>
      <c r="K4" s="476"/>
      <c r="L4" s="289" t="s">
        <v>61</v>
      </c>
      <c r="M4" s="289"/>
      <c r="N4" s="350"/>
      <c r="O4" s="326"/>
      <c r="P4" s="326"/>
      <c r="Q4" s="479"/>
    </row>
    <row r="5" spans="2:17" s="2" customFormat="1" ht="27.75" customHeight="1" x14ac:dyDescent="0.25">
      <c r="B5" s="467"/>
      <c r="C5" s="468"/>
      <c r="D5" s="165" t="s">
        <v>62</v>
      </c>
      <c r="E5" s="474" t="s">
        <v>65</v>
      </c>
      <c r="F5" s="475"/>
      <c r="G5" s="475"/>
      <c r="H5" s="475"/>
      <c r="I5" s="475"/>
      <c r="J5" s="475"/>
      <c r="K5" s="476"/>
      <c r="L5" s="305" t="s">
        <v>63</v>
      </c>
      <c r="M5" s="306"/>
      <c r="N5" s="309"/>
      <c r="O5" s="463"/>
      <c r="P5" s="463"/>
      <c r="Q5" s="310"/>
    </row>
    <row r="6" spans="2:17" s="2" customFormat="1" ht="42" customHeight="1" thickBot="1" x14ac:dyDescent="0.3">
      <c r="B6" s="469"/>
      <c r="C6" s="470"/>
      <c r="D6" s="101" t="s">
        <v>66</v>
      </c>
      <c r="E6" s="414" t="s">
        <v>67</v>
      </c>
      <c r="F6" s="415"/>
      <c r="G6" s="415"/>
      <c r="H6" s="415"/>
      <c r="I6" s="415"/>
      <c r="J6" s="415"/>
      <c r="K6" s="416"/>
      <c r="L6" s="307"/>
      <c r="M6" s="308"/>
      <c r="N6" s="311"/>
      <c r="O6" s="464"/>
      <c r="P6" s="464"/>
      <c r="Q6" s="312"/>
    </row>
    <row r="7" spans="2:17" ht="23.25" customHeight="1" thickBot="1" x14ac:dyDescent="0.3">
      <c r="B7" s="285" t="s">
        <v>105</v>
      </c>
      <c r="C7" s="286"/>
      <c r="D7" s="286"/>
      <c r="E7" s="286"/>
      <c r="F7" s="286"/>
      <c r="G7" s="286"/>
      <c r="H7" s="286"/>
      <c r="I7" s="286"/>
      <c r="J7" s="286"/>
      <c r="K7" s="286"/>
      <c r="L7" s="286"/>
      <c r="M7" s="286"/>
      <c r="N7" s="286"/>
      <c r="O7" s="286"/>
      <c r="P7" s="286"/>
      <c r="Q7" s="287"/>
    </row>
    <row r="8" spans="2:17" ht="48" customHeight="1" x14ac:dyDescent="0.25">
      <c r="B8" s="451" t="s">
        <v>118</v>
      </c>
      <c r="C8" s="452"/>
      <c r="D8" s="452"/>
      <c r="E8" s="452"/>
      <c r="F8" s="452"/>
      <c r="G8" s="452"/>
      <c r="H8" s="452"/>
      <c r="I8" s="452"/>
      <c r="J8" s="452"/>
      <c r="K8" s="452"/>
      <c r="L8" s="452"/>
      <c r="M8" s="452"/>
      <c r="N8" s="452"/>
      <c r="O8" s="452"/>
      <c r="P8" s="452"/>
      <c r="Q8" s="453"/>
    </row>
    <row r="9" spans="2:17" ht="27.75" customHeight="1" x14ac:dyDescent="0.25">
      <c r="B9" s="454" t="s">
        <v>106</v>
      </c>
      <c r="C9" s="455"/>
      <c r="D9" s="455"/>
      <c r="E9" s="455"/>
      <c r="F9" s="455"/>
      <c r="G9" s="455"/>
      <c r="H9" s="455"/>
      <c r="I9" s="455"/>
      <c r="J9" s="455"/>
      <c r="K9" s="455"/>
      <c r="L9" s="455"/>
      <c r="M9" s="455"/>
      <c r="N9" s="455"/>
      <c r="O9" s="455"/>
      <c r="P9" s="455"/>
      <c r="Q9" s="456"/>
    </row>
    <row r="10" spans="2:17" ht="36" customHeight="1" x14ac:dyDescent="0.25">
      <c r="B10" s="457" t="s">
        <v>66</v>
      </c>
      <c r="C10" s="458"/>
      <c r="D10" s="483" t="s">
        <v>288</v>
      </c>
      <c r="E10" s="483" t="s">
        <v>113</v>
      </c>
      <c r="F10" s="257" t="s">
        <v>115</v>
      </c>
      <c r="G10" s="257"/>
      <c r="H10" s="459" t="s">
        <v>116</v>
      </c>
      <c r="I10" s="460"/>
      <c r="J10" s="459" t="s">
        <v>371</v>
      </c>
      <c r="K10" s="460"/>
      <c r="L10" s="485" t="s">
        <v>117</v>
      </c>
      <c r="M10" s="486"/>
      <c r="N10" s="480" t="s">
        <v>107</v>
      </c>
      <c r="O10" s="481"/>
      <c r="P10" s="481"/>
      <c r="Q10" s="482"/>
    </row>
    <row r="11" spans="2:17" ht="46.5" customHeight="1" x14ac:dyDescent="0.25">
      <c r="B11" s="457"/>
      <c r="C11" s="458"/>
      <c r="D11" s="484"/>
      <c r="E11" s="484"/>
      <c r="F11" s="257"/>
      <c r="G11" s="257"/>
      <c r="H11" s="461"/>
      <c r="I11" s="462"/>
      <c r="J11" s="461"/>
      <c r="K11" s="462"/>
      <c r="L11" s="487"/>
      <c r="M11" s="488"/>
      <c r="N11" s="158" t="s">
        <v>108</v>
      </c>
      <c r="O11" s="158" t="s">
        <v>109</v>
      </c>
      <c r="P11" s="158" t="s">
        <v>110</v>
      </c>
      <c r="Q11" s="102" t="s">
        <v>111</v>
      </c>
    </row>
    <row r="12" spans="2:17" ht="46.5" customHeight="1" x14ac:dyDescent="0.25">
      <c r="B12" s="445" t="str">
        <f>'2 - CONTEXTO'!E34</f>
        <v>DIRECCIONAMIENTO ESTRATÉGICO</v>
      </c>
      <c r="C12" s="446"/>
      <c r="D12" s="429" t="s">
        <v>289</v>
      </c>
      <c r="E12" s="441" t="str">
        <f>'2 - CONTEXTO'!K34</f>
        <v>1. Oficina del Planeación.
2. Dirección General.</v>
      </c>
      <c r="F12" s="444">
        <v>1</v>
      </c>
      <c r="G12" s="246" t="s">
        <v>983</v>
      </c>
      <c r="H12" s="246" t="s">
        <v>984</v>
      </c>
      <c r="I12" s="420"/>
      <c r="J12" s="246" t="s">
        <v>985</v>
      </c>
      <c r="K12" s="246"/>
      <c r="L12" s="246" t="s">
        <v>986</v>
      </c>
      <c r="M12" s="420"/>
      <c r="N12" s="419" t="s">
        <v>114</v>
      </c>
      <c r="O12" s="419" t="s">
        <v>114</v>
      </c>
      <c r="P12" s="419" t="s">
        <v>114</v>
      </c>
      <c r="Q12" s="419" t="s">
        <v>114</v>
      </c>
    </row>
    <row r="13" spans="2:17" ht="16.5" customHeight="1" x14ac:dyDescent="0.25">
      <c r="B13" s="447"/>
      <c r="C13" s="448"/>
      <c r="D13" s="430"/>
      <c r="E13" s="442"/>
      <c r="F13" s="444"/>
      <c r="G13" s="246"/>
      <c r="H13" s="246" t="s">
        <v>382</v>
      </c>
      <c r="I13" s="420"/>
      <c r="J13" s="246"/>
      <c r="K13" s="246"/>
      <c r="L13" s="246" t="s">
        <v>384</v>
      </c>
      <c r="M13" s="420"/>
      <c r="N13" s="419"/>
      <c r="O13" s="419"/>
      <c r="P13" s="419"/>
      <c r="Q13" s="419"/>
    </row>
    <row r="14" spans="2:17" ht="16.5" customHeight="1" x14ac:dyDescent="0.25">
      <c r="B14" s="447"/>
      <c r="C14" s="448"/>
      <c r="D14" s="430"/>
      <c r="E14" s="442"/>
      <c r="F14" s="444">
        <v>2</v>
      </c>
      <c r="G14" s="246" t="s">
        <v>372</v>
      </c>
      <c r="H14" s="246" t="s">
        <v>377</v>
      </c>
      <c r="I14" s="420"/>
      <c r="J14" s="246"/>
      <c r="K14" s="246"/>
      <c r="L14" s="246" t="s">
        <v>380</v>
      </c>
      <c r="M14" s="420"/>
      <c r="N14" s="419"/>
      <c r="O14" s="419"/>
      <c r="P14" s="419"/>
      <c r="Q14" s="419"/>
    </row>
    <row r="15" spans="2:17" ht="16.5" customHeight="1" x14ac:dyDescent="0.25">
      <c r="B15" s="447"/>
      <c r="C15" s="448"/>
      <c r="D15" s="430"/>
      <c r="E15" s="442"/>
      <c r="F15" s="444"/>
      <c r="G15" s="246"/>
      <c r="H15" s="246" t="s">
        <v>381</v>
      </c>
      <c r="I15" s="420"/>
      <c r="J15" s="246"/>
      <c r="K15" s="246"/>
      <c r="L15" s="246" t="s">
        <v>383</v>
      </c>
      <c r="M15" s="420"/>
      <c r="N15" s="419"/>
      <c r="O15" s="419"/>
      <c r="P15" s="419"/>
      <c r="Q15" s="419"/>
    </row>
    <row r="16" spans="2:17" ht="16.5" customHeight="1" x14ac:dyDescent="0.25">
      <c r="B16" s="447"/>
      <c r="C16" s="448"/>
      <c r="D16" s="430"/>
      <c r="E16" s="442"/>
      <c r="F16" s="444">
        <v>3</v>
      </c>
      <c r="G16" s="246" t="s">
        <v>373</v>
      </c>
      <c r="H16" s="246" t="s">
        <v>378</v>
      </c>
      <c r="I16" s="420"/>
      <c r="J16" s="246"/>
      <c r="K16" s="246"/>
      <c r="L16" s="246" t="s">
        <v>390</v>
      </c>
      <c r="M16" s="420"/>
      <c r="N16" s="419"/>
      <c r="O16" s="419"/>
      <c r="P16" s="419"/>
      <c r="Q16" s="419"/>
    </row>
    <row r="17" spans="2:17" ht="16.5" customHeight="1" x14ac:dyDescent="0.25">
      <c r="B17" s="447"/>
      <c r="C17" s="448"/>
      <c r="D17" s="430"/>
      <c r="E17" s="442"/>
      <c r="F17" s="444"/>
      <c r="G17" s="246"/>
      <c r="H17" s="246" t="s">
        <v>385</v>
      </c>
      <c r="I17" s="420"/>
      <c r="J17" s="246"/>
      <c r="K17" s="246"/>
      <c r="L17" s="246" t="s">
        <v>391</v>
      </c>
      <c r="M17" s="420"/>
      <c r="N17" s="419"/>
      <c r="O17" s="419"/>
      <c r="P17" s="419"/>
      <c r="Q17" s="419"/>
    </row>
    <row r="18" spans="2:17" ht="16.5" customHeight="1" x14ac:dyDescent="0.25">
      <c r="B18" s="447"/>
      <c r="C18" s="448"/>
      <c r="D18" s="430"/>
      <c r="E18" s="442"/>
      <c r="F18" s="444">
        <v>4</v>
      </c>
      <c r="G18" s="246" t="s">
        <v>374</v>
      </c>
      <c r="H18" s="246" t="s">
        <v>386</v>
      </c>
      <c r="I18" s="420"/>
      <c r="J18" s="246"/>
      <c r="K18" s="246"/>
      <c r="L18" s="246" t="s">
        <v>392</v>
      </c>
      <c r="M18" s="420"/>
      <c r="N18" s="419"/>
      <c r="O18" s="419"/>
      <c r="P18" s="419"/>
      <c r="Q18" s="419"/>
    </row>
    <row r="19" spans="2:17" ht="16.5" customHeight="1" x14ac:dyDescent="0.25">
      <c r="B19" s="447"/>
      <c r="C19" s="448"/>
      <c r="D19" s="430"/>
      <c r="E19" s="442"/>
      <c r="F19" s="444"/>
      <c r="G19" s="246"/>
      <c r="H19" s="246" t="s">
        <v>387</v>
      </c>
      <c r="I19" s="420"/>
      <c r="J19" s="246"/>
      <c r="K19" s="246"/>
      <c r="L19" s="246" t="s">
        <v>393</v>
      </c>
      <c r="M19" s="420"/>
      <c r="N19" s="419"/>
      <c r="O19" s="419"/>
      <c r="P19" s="419"/>
      <c r="Q19" s="419"/>
    </row>
    <row r="20" spans="2:17" ht="16.5" customHeight="1" x14ac:dyDescent="0.25">
      <c r="B20" s="447"/>
      <c r="C20" s="448"/>
      <c r="D20" s="430"/>
      <c r="E20" s="442"/>
      <c r="F20" s="444">
        <v>5</v>
      </c>
      <c r="G20" s="246" t="s">
        <v>375</v>
      </c>
      <c r="H20" s="246" t="s">
        <v>388</v>
      </c>
      <c r="I20" s="420"/>
      <c r="J20" s="246"/>
      <c r="K20" s="246"/>
      <c r="L20" s="246" t="s">
        <v>394</v>
      </c>
      <c r="M20" s="420"/>
      <c r="N20" s="419"/>
      <c r="O20" s="419"/>
      <c r="P20" s="419"/>
      <c r="Q20" s="419"/>
    </row>
    <row r="21" spans="2:17" ht="16.5" customHeight="1" x14ac:dyDescent="0.25">
      <c r="B21" s="449"/>
      <c r="C21" s="450"/>
      <c r="D21" s="431"/>
      <c r="E21" s="443"/>
      <c r="F21" s="444"/>
      <c r="G21" s="246"/>
      <c r="H21" s="246" t="s">
        <v>389</v>
      </c>
      <c r="I21" s="420"/>
      <c r="J21" s="246"/>
      <c r="K21" s="246"/>
      <c r="L21" s="246" t="s">
        <v>395</v>
      </c>
      <c r="M21" s="420"/>
      <c r="N21" s="419"/>
      <c r="O21" s="419"/>
      <c r="P21" s="419"/>
      <c r="Q21" s="419"/>
    </row>
    <row r="22" spans="2:17" ht="41.25" customHeight="1" x14ac:dyDescent="0.25">
      <c r="B22" s="432" t="str">
        <f>'2 - CONTEXTO'!E35</f>
        <v>COMUNICACIÓN Y GESTIÓN CON GRUPOS DE INTERÉS</v>
      </c>
      <c r="C22" s="424"/>
      <c r="D22" s="429" t="s">
        <v>295</v>
      </c>
      <c r="E22" s="441" t="str">
        <f>'2 - CONTEXTO'!K35</f>
        <v>1. Dirección General.
2. Secretaría General.
3. Oficina de Planeación.
4. Oficina Jurídica.
5. Oficina del Inspector de la Gestión de Tierras.
6. Oficina de Control Interno.</v>
      </c>
      <c r="F22" s="444">
        <v>1</v>
      </c>
      <c r="G22" s="246" t="s">
        <v>987</v>
      </c>
      <c r="H22" s="246" t="s">
        <v>988</v>
      </c>
      <c r="I22" s="420"/>
      <c r="J22" s="246" t="s">
        <v>989</v>
      </c>
      <c r="K22" s="246"/>
      <c r="L22" s="246" t="s">
        <v>990</v>
      </c>
      <c r="M22" s="420"/>
      <c r="N22" s="419" t="s">
        <v>114</v>
      </c>
      <c r="O22" s="419" t="s">
        <v>114</v>
      </c>
      <c r="P22" s="419" t="s">
        <v>114</v>
      </c>
      <c r="Q22" s="419" t="s">
        <v>114</v>
      </c>
    </row>
    <row r="23" spans="2:17" ht="16.5" customHeight="1" x14ac:dyDescent="0.25">
      <c r="B23" s="433"/>
      <c r="C23" s="426"/>
      <c r="D23" s="430"/>
      <c r="E23" s="442"/>
      <c r="F23" s="444"/>
      <c r="G23" s="246"/>
      <c r="H23" s="246" t="s">
        <v>382</v>
      </c>
      <c r="I23" s="420"/>
      <c r="J23" s="246"/>
      <c r="K23" s="246"/>
      <c r="L23" s="246" t="s">
        <v>384</v>
      </c>
      <c r="M23" s="420"/>
      <c r="N23" s="419"/>
      <c r="O23" s="419"/>
      <c r="P23" s="419"/>
      <c r="Q23" s="419"/>
    </row>
    <row r="24" spans="2:17" ht="16.5" customHeight="1" x14ac:dyDescent="0.25">
      <c r="B24" s="433"/>
      <c r="C24" s="426"/>
      <c r="D24" s="430"/>
      <c r="E24" s="442"/>
      <c r="F24" s="444">
        <v>2</v>
      </c>
      <c r="G24" s="246" t="s">
        <v>372</v>
      </c>
      <c r="H24" s="246" t="s">
        <v>377</v>
      </c>
      <c r="I24" s="420"/>
      <c r="J24" s="246"/>
      <c r="K24" s="246"/>
      <c r="L24" s="246" t="s">
        <v>380</v>
      </c>
      <c r="M24" s="420"/>
      <c r="N24" s="419"/>
      <c r="O24" s="419"/>
      <c r="P24" s="419"/>
      <c r="Q24" s="419"/>
    </row>
    <row r="25" spans="2:17" ht="16.5" customHeight="1" x14ac:dyDescent="0.25">
      <c r="B25" s="433"/>
      <c r="C25" s="426"/>
      <c r="D25" s="430"/>
      <c r="E25" s="442"/>
      <c r="F25" s="444"/>
      <c r="G25" s="246"/>
      <c r="H25" s="246" t="s">
        <v>381</v>
      </c>
      <c r="I25" s="420"/>
      <c r="J25" s="246"/>
      <c r="K25" s="246"/>
      <c r="L25" s="246" t="s">
        <v>383</v>
      </c>
      <c r="M25" s="420"/>
      <c r="N25" s="419"/>
      <c r="O25" s="419"/>
      <c r="P25" s="419"/>
      <c r="Q25" s="419"/>
    </row>
    <row r="26" spans="2:17" ht="16.5" customHeight="1" x14ac:dyDescent="0.25">
      <c r="B26" s="433"/>
      <c r="C26" s="426"/>
      <c r="D26" s="430"/>
      <c r="E26" s="442"/>
      <c r="F26" s="444">
        <v>3</v>
      </c>
      <c r="G26" s="246" t="s">
        <v>373</v>
      </c>
      <c r="H26" s="246" t="s">
        <v>378</v>
      </c>
      <c r="I26" s="420"/>
      <c r="J26" s="246"/>
      <c r="K26" s="246"/>
      <c r="L26" s="246" t="s">
        <v>390</v>
      </c>
      <c r="M26" s="420"/>
      <c r="N26" s="419"/>
      <c r="O26" s="419"/>
      <c r="P26" s="419"/>
      <c r="Q26" s="419"/>
    </row>
    <row r="27" spans="2:17" ht="16.5" customHeight="1" x14ac:dyDescent="0.25">
      <c r="B27" s="433"/>
      <c r="C27" s="426"/>
      <c r="D27" s="430"/>
      <c r="E27" s="442"/>
      <c r="F27" s="444"/>
      <c r="G27" s="246"/>
      <c r="H27" s="246" t="s">
        <v>385</v>
      </c>
      <c r="I27" s="420"/>
      <c r="J27" s="246"/>
      <c r="K27" s="246"/>
      <c r="L27" s="246" t="s">
        <v>391</v>
      </c>
      <c r="M27" s="420"/>
      <c r="N27" s="419"/>
      <c r="O27" s="419"/>
      <c r="P27" s="419"/>
      <c r="Q27" s="419"/>
    </row>
    <row r="28" spans="2:17" ht="16.5" customHeight="1" x14ac:dyDescent="0.25">
      <c r="B28" s="433"/>
      <c r="C28" s="426"/>
      <c r="D28" s="430"/>
      <c r="E28" s="442"/>
      <c r="F28" s="444">
        <v>4</v>
      </c>
      <c r="G28" s="246" t="s">
        <v>374</v>
      </c>
      <c r="H28" s="246" t="s">
        <v>386</v>
      </c>
      <c r="I28" s="420"/>
      <c r="J28" s="246"/>
      <c r="K28" s="246"/>
      <c r="L28" s="246" t="s">
        <v>392</v>
      </c>
      <c r="M28" s="420"/>
      <c r="N28" s="419"/>
      <c r="O28" s="419"/>
      <c r="P28" s="419"/>
      <c r="Q28" s="419"/>
    </row>
    <row r="29" spans="2:17" ht="16.5" customHeight="1" x14ac:dyDescent="0.25">
      <c r="B29" s="433"/>
      <c r="C29" s="426"/>
      <c r="D29" s="430"/>
      <c r="E29" s="442"/>
      <c r="F29" s="444"/>
      <c r="G29" s="246"/>
      <c r="H29" s="246" t="s">
        <v>387</v>
      </c>
      <c r="I29" s="420"/>
      <c r="J29" s="246"/>
      <c r="K29" s="246"/>
      <c r="L29" s="246" t="s">
        <v>393</v>
      </c>
      <c r="M29" s="420"/>
      <c r="N29" s="419"/>
      <c r="O29" s="419"/>
      <c r="P29" s="419"/>
      <c r="Q29" s="419"/>
    </row>
    <row r="30" spans="2:17" ht="16.5" customHeight="1" x14ac:dyDescent="0.25">
      <c r="B30" s="433"/>
      <c r="C30" s="426"/>
      <c r="D30" s="430"/>
      <c r="E30" s="442"/>
      <c r="F30" s="444">
        <v>5</v>
      </c>
      <c r="G30" s="246" t="s">
        <v>375</v>
      </c>
      <c r="H30" s="246" t="s">
        <v>388</v>
      </c>
      <c r="I30" s="420"/>
      <c r="J30" s="246"/>
      <c r="K30" s="246"/>
      <c r="L30" s="246" t="s">
        <v>394</v>
      </c>
      <c r="M30" s="420"/>
      <c r="N30" s="419"/>
      <c r="O30" s="419"/>
      <c r="P30" s="419"/>
      <c r="Q30" s="419"/>
    </row>
    <row r="31" spans="2:17" ht="16.5" customHeight="1" x14ac:dyDescent="0.25">
      <c r="B31" s="434"/>
      <c r="C31" s="428"/>
      <c r="D31" s="431"/>
      <c r="E31" s="443"/>
      <c r="F31" s="444"/>
      <c r="G31" s="246"/>
      <c r="H31" s="246" t="s">
        <v>389</v>
      </c>
      <c r="I31" s="420"/>
      <c r="J31" s="246"/>
      <c r="K31" s="246"/>
      <c r="L31" s="246" t="s">
        <v>395</v>
      </c>
      <c r="M31" s="420"/>
      <c r="N31" s="419"/>
      <c r="O31" s="419"/>
      <c r="P31" s="419"/>
      <c r="Q31" s="419"/>
    </row>
    <row r="32" spans="2:17" ht="16.5" customHeight="1" x14ac:dyDescent="0.25">
      <c r="B32" s="432" t="str">
        <f>'2 - CONTEXTO'!E36</f>
        <v>INTELIGENCIA DE LA INFORMACIÓN</v>
      </c>
      <c r="C32" s="424"/>
      <c r="D32" s="429" t="s">
        <v>299</v>
      </c>
      <c r="E32" s="429" t="str">
        <f>'2 - CONTEXTO'!K36</f>
        <v>1. Dirección de Gestión del Ordenamiento Social de la Propiedad.
2. Oficina de Planeación.</v>
      </c>
      <c r="F32" s="417">
        <v>1</v>
      </c>
      <c r="G32" s="246" t="s">
        <v>537</v>
      </c>
      <c r="H32" s="246" t="s">
        <v>538</v>
      </c>
      <c r="I32" s="420"/>
      <c r="J32" s="246" t="s">
        <v>540</v>
      </c>
      <c r="K32" s="246"/>
      <c r="L32" s="246" t="s">
        <v>541</v>
      </c>
      <c r="M32" s="420"/>
      <c r="N32" s="419" t="s">
        <v>114</v>
      </c>
      <c r="O32" s="419" t="s">
        <v>114</v>
      </c>
      <c r="P32" s="419" t="s">
        <v>114</v>
      </c>
      <c r="Q32" s="419" t="s">
        <v>114</v>
      </c>
    </row>
    <row r="33" spans="2:17" ht="16.5" customHeight="1" x14ac:dyDescent="0.25">
      <c r="B33" s="433"/>
      <c r="C33" s="426"/>
      <c r="D33" s="430"/>
      <c r="E33" s="430"/>
      <c r="F33" s="418"/>
      <c r="G33" s="246"/>
      <c r="H33" s="246" t="s">
        <v>539</v>
      </c>
      <c r="I33" s="420"/>
      <c r="J33" s="246"/>
      <c r="K33" s="246"/>
      <c r="L33" s="246" t="s">
        <v>542</v>
      </c>
      <c r="M33" s="420"/>
      <c r="N33" s="419"/>
      <c r="O33" s="419"/>
      <c r="P33" s="419"/>
      <c r="Q33" s="419"/>
    </row>
    <row r="34" spans="2:17" ht="16.5" customHeight="1" x14ac:dyDescent="0.25">
      <c r="B34" s="433"/>
      <c r="C34" s="426"/>
      <c r="D34" s="430"/>
      <c r="E34" s="430"/>
      <c r="F34" s="417">
        <v>2</v>
      </c>
      <c r="G34" s="246" t="s">
        <v>372</v>
      </c>
      <c r="H34" s="246" t="s">
        <v>377</v>
      </c>
      <c r="I34" s="420"/>
      <c r="J34" s="246"/>
      <c r="K34" s="246"/>
      <c r="L34" s="246" t="s">
        <v>380</v>
      </c>
      <c r="M34" s="420"/>
      <c r="N34" s="419"/>
      <c r="O34" s="419"/>
      <c r="P34" s="419"/>
      <c r="Q34" s="419"/>
    </row>
    <row r="35" spans="2:17" ht="16.5" customHeight="1" x14ac:dyDescent="0.25">
      <c r="B35" s="433"/>
      <c r="C35" s="426"/>
      <c r="D35" s="430"/>
      <c r="E35" s="430"/>
      <c r="F35" s="418"/>
      <c r="G35" s="246"/>
      <c r="H35" s="246" t="s">
        <v>381</v>
      </c>
      <c r="I35" s="420"/>
      <c r="J35" s="246"/>
      <c r="K35" s="246"/>
      <c r="L35" s="246" t="s">
        <v>383</v>
      </c>
      <c r="M35" s="420"/>
      <c r="N35" s="419"/>
      <c r="O35" s="419"/>
      <c r="P35" s="419"/>
      <c r="Q35" s="419"/>
    </row>
    <row r="36" spans="2:17" ht="16.5" customHeight="1" x14ac:dyDescent="0.25">
      <c r="B36" s="433"/>
      <c r="C36" s="426"/>
      <c r="D36" s="430"/>
      <c r="E36" s="430"/>
      <c r="F36" s="417">
        <v>3</v>
      </c>
      <c r="G36" s="246" t="s">
        <v>373</v>
      </c>
      <c r="H36" s="246" t="s">
        <v>378</v>
      </c>
      <c r="I36" s="420"/>
      <c r="J36" s="246"/>
      <c r="K36" s="246"/>
      <c r="L36" s="246" t="s">
        <v>390</v>
      </c>
      <c r="M36" s="420"/>
      <c r="N36" s="419"/>
      <c r="O36" s="419"/>
      <c r="P36" s="419"/>
      <c r="Q36" s="419"/>
    </row>
    <row r="37" spans="2:17" ht="16.5" customHeight="1" x14ac:dyDescent="0.25">
      <c r="B37" s="433"/>
      <c r="C37" s="426"/>
      <c r="D37" s="430"/>
      <c r="E37" s="430"/>
      <c r="F37" s="418"/>
      <c r="G37" s="246"/>
      <c r="H37" s="246" t="s">
        <v>385</v>
      </c>
      <c r="I37" s="420"/>
      <c r="J37" s="246"/>
      <c r="K37" s="246"/>
      <c r="L37" s="246" t="s">
        <v>391</v>
      </c>
      <c r="M37" s="420"/>
      <c r="N37" s="419"/>
      <c r="O37" s="419"/>
      <c r="P37" s="419"/>
      <c r="Q37" s="419"/>
    </row>
    <row r="38" spans="2:17" ht="16.5" customHeight="1" x14ac:dyDescent="0.25">
      <c r="B38" s="433"/>
      <c r="C38" s="426"/>
      <c r="D38" s="430"/>
      <c r="E38" s="430"/>
      <c r="F38" s="417">
        <v>4</v>
      </c>
      <c r="G38" s="246" t="s">
        <v>374</v>
      </c>
      <c r="H38" s="246" t="s">
        <v>386</v>
      </c>
      <c r="I38" s="420"/>
      <c r="J38" s="246"/>
      <c r="K38" s="246"/>
      <c r="L38" s="246" t="s">
        <v>392</v>
      </c>
      <c r="M38" s="420"/>
      <c r="N38" s="419"/>
      <c r="O38" s="419"/>
      <c r="P38" s="419"/>
      <c r="Q38" s="419"/>
    </row>
    <row r="39" spans="2:17" ht="16.5" customHeight="1" x14ac:dyDescent="0.25">
      <c r="B39" s="433"/>
      <c r="C39" s="426"/>
      <c r="D39" s="430"/>
      <c r="E39" s="430"/>
      <c r="F39" s="418"/>
      <c r="G39" s="246"/>
      <c r="H39" s="246" t="s">
        <v>387</v>
      </c>
      <c r="I39" s="420"/>
      <c r="J39" s="246"/>
      <c r="K39" s="246"/>
      <c r="L39" s="246" t="s">
        <v>393</v>
      </c>
      <c r="M39" s="420"/>
      <c r="N39" s="419"/>
      <c r="O39" s="419"/>
      <c r="P39" s="419"/>
      <c r="Q39" s="419"/>
    </row>
    <row r="40" spans="2:17" ht="16.5" customHeight="1" x14ac:dyDescent="0.25">
      <c r="B40" s="433"/>
      <c r="C40" s="426"/>
      <c r="D40" s="430"/>
      <c r="E40" s="430"/>
      <c r="F40" s="417">
        <v>5</v>
      </c>
      <c r="G40" s="246" t="s">
        <v>375</v>
      </c>
      <c r="H40" s="246" t="s">
        <v>388</v>
      </c>
      <c r="I40" s="420"/>
      <c r="J40" s="246"/>
      <c r="K40" s="246"/>
      <c r="L40" s="246" t="s">
        <v>394</v>
      </c>
      <c r="M40" s="420"/>
      <c r="N40" s="419"/>
      <c r="O40" s="419"/>
      <c r="P40" s="419"/>
      <c r="Q40" s="419"/>
    </row>
    <row r="41" spans="2:17" ht="16.5" customHeight="1" x14ac:dyDescent="0.25">
      <c r="B41" s="434"/>
      <c r="C41" s="428"/>
      <c r="D41" s="431"/>
      <c r="E41" s="431"/>
      <c r="F41" s="418"/>
      <c r="G41" s="246"/>
      <c r="H41" s="246" t="s">
        <v>389</v>
      </c>
      <c r="I41" s="420"/>
      <c r="J41" s="246"/>
      <c r="K41" s="246"/>
      <c r="L41" s="246" t="s">
        <v>395</v>
      </c>
      <c r="M41" s="420"/>
      <c r="N41" s="419"/>
      <c r="O41" s="419"/>
      <c r="P41" s="419"/>
      <c r="Q41" s="419"/>
    </row>
    <row r="42" spans="2:17" ht="30" customHeight="1" x14ac:dyDescent="0.25">
      <c r="B42" s="432" t="str">
        <f>'2 - CONTEXTO'!E37</f>
        <v>GESTIÓN DEL MODELO DE ATENCIÓN</v>
      </c>
      <c r="C42" s="424"/>
      <c r="D42" s="429" t="s">
        <v>301</v>
      </c>
      <c r="E42" s="429" t="str">
        <f>'2 - CONTEXTO'!K37</f>
        <v>1. Secretaría General.
2. Dirección de Gestión del Ordenamiento social de la Propiedad.
3. Dirección Acceso a Tierras.
4. Dirección Gestión Jurídica de Tierras.
5. Dirección Asuntos Étnicos.</v>
      </c>
      <c r="F42" s="417">
        <v>1</v>
      </c>
      <c r="G42" s="246" t="s">
        <v>780</v>
      </c>
      <c r="H42" s="246" t="s">
        <v>782</v>
      </c>
      <c r="I42" s="420"/>
      <c r="J42" s="246" t="s">
        <v>786</v>
      </c>
      <c r="K42" s="246"/>
      <c r="L42" s="246" t="s">
        <v>788</v>
      </c>
      <c r="M42" s="420"/>
      <c r="N42" s="419" t="s">
        <v>114</v>
      </c>
      <c r="O42" s="419" t="s">
        <v>114</v>
      </c>
      <c r="P42" s="419" t="s">
        <v>114</v>
      </c>
      <c r="Q42" s="419" t="s">
        <v>114</v>
      </c>
    </row>
    <row r="43" spans="2:17" ht="26.25" customHeight="1" x14ac:dyDescent="0.25">
      <c r="B43" s="433"/>
      <c r="C43" s="426"/>
      <c r="D43" s="430"/>
      <c r="E43" s="430"/>
      <c r="F43" s="418"/>
      <c r="G43" s="246"/>
      <c r="H43" s="246" t="s">
        <v>783</v>
      </c>
      <c r="I43" s="420"/>
      <c r="J43" s="246"/>
      <c r="K43" s="246"/>
      <c r="L43" s="246" t="s">
        <v>789</v>
      </c>
      <c r="M43" s="420"/>
      <c r="N43" s="419"/>
      <c r="O43" s="419"/>
      <c r="P43" s="419"/>
      <c r="Q43" s="419"/>
    </row>
    <row r="44" spans="2:17" ht="37.5" customHeight="1" x14ac:dyDescent="0.25">
      <c r="B44" s="433"/>
      <c r="C44" s="426"/>
      <c r="D44" s="430"/>
      <c r="E44" s="430"/>
      <c r="F44" s="417">
        <v>2</v>
      </c>
      <c r="G44" s="246" t="s">
        <v>781</v>
      </c>
      <c r="H44" s="246" t="s">
        <v>784</v>
      </c>
      <c r="I44" s="420"/>
      <c r="J44" s="246" t="s">
        <v>787</v>
      </c>
      <c r="K44" s="246"/>
      <c r="L44" s="246" t="s">
        <v>788</v>
      </c>
      <c r="M44" s="420"/>
      <c r="N44" s="419" t="s">
        <v>114</v>
      </c>
      <c r="O44" s="419" t="s">
        <v>114</v>
      </c>
      <c r="P44" s="419" t="s">
        <v>114</v>
      </c>
      <c r="Q44" s="419" t="s">
        <v>114</v>
      </c>
    </row>
    <row r="45" spans="2:17" ht="31.5" customHeight="1" x14ac:dyDescent="0.25">
      <c r="B45" s="433"/>
      <c r="C45" s="426"/>
      <c r="D45" s="430"/>
      <c r="E45" s="430"/>
      <c r="F45" s="418"/>
      <c r="G45" s="246"/>
      <c r="H45" s="246" t="s">
        <v>785</v>
      </c>
      <c r="I45" s="420"/>
      <c r="J45" s="246"/>
      <c r="K45" s="246"/>
      <c r="L45" s="246" t="s">
        <v>790</v>
      </c>
      <c r="M45" s="420"/>
      <c r="N45" s="419"/>
      <c r="O45" s="419"/>
      <c r="P45" s="419"/>
      <c r="Q45" s="419"/>
    </row>
    <row r="46" spans="2:17" ht="16.5" customHeight="1" x14ac:dyDescent="0.25">
      <c r="B46" s="433"/>
      <c r="C46" s="426"/>
      <c r="D46" s="430"/>
      <c r="E46" s="430"/>
      <c r="F46" s="417">
        <v>3</v>
      </c>
      <c r="G46" s="246" t="s">
        <v>373</v>
      </c>
      <c r="H46" s="246" t="s">
        <v>378</v>
      </c>
      <c r="I46" s="420"/>
      <c r="J46" s="246"/>
      <c r="K46" s="246"/>
      <c r="L46" s="246" t="s">
        <v>390</v>
      </c>
      <c r="M46" s="420"/>
      <c r="N46" s="419"/>
      <c r="O46" s="419"/>
      <c r="P46" s="419"/>
      <c r="Q46" s="419"/>
    </row>
    <row r="47" spans="2:17" ht="16.5" customHeight="1" x14ac:dyDescent="0.25">
      <c r="B47" s="433"/>
      <c r="C47" s="426"/>
      <c r="D47" s="430"/>
      <c r="E47" s="430"/>
      <c r="F47" s="418"/>
      <c r="G47" s="246"/>
      <c r="H47" s="246" t="s">
        <v>385</v>
      </c>
      <c r="I47" s="420"/>
      <c r="J47" s="246"/>
      <c r="K47" s="246"/>
      <c r="L47" s="246" t="s">
        <v>391</v>
      </c>
      <c r="M47" s="420"/>
      <c r="N47" s="419"/>
      <c r="O47" s="419"/>
      <c r="P47" s="419"/>
      <c r="Q47" s="419"/>
    </row>
    <row r="48" spans="2:17" ht="16.5" customHeight="1" x14ac:dyDescent="0.25">
      <c r="B48" s="433"/>
      <c r="C48" s="426"/>
      <c r="D48" s="430"/>
      <c r="E48" s="430"/>
      <c r="F48" s="417">
        <v>4</v>
      </c>
      <c r="G48" s="246" t="s">
        <v>374</v>
      </c>
      <c r="H48" s="246" t="s">
        <v>386</v>
      </c>
      <c r="I48" s="420"/>
      <c r="J48" s="246"/>
      <c r="K48" s="246"/>
      <c r="L48" s="246" t="s">
        <v>392</v>
      </c>
      <c r="M48" s="420"/>
      <c r="N48" s="419"/>
      <c r="O48" s="419"/>
      <c r="P48" s="419"/>
      <c r="Q48" s="419"/>
    </row>
    <row r="49" spans="2:17" ht="16.5" customHeight="1" x14ac:dyDescent="0.25">
      <c r="B49" s="433"/>
      <c r="C49" s="426"/>
      <c r="D49" s="430"/>
      <c r="E49" s="430"/>
      <c r="F49" s="418"/>
      <c r="G49" s="246"/>
      <c r="H49" s="246" t="s">
        <v>387</v>
      </c>
      <c r="I49" s="420"/>
      <c r="J49" s="246"/>
      <c r="K49" s="246"/>
      <c r="L49" s="246" t="s">
        <v>393</v>
      </c>
      <c r="M49" s="420"/>
      <c r="N49" s="419"/>
      <c r="O49" s="419"/>
      <c r="P49" s="419"/>
      <c r="Q49" s="419"/>
    </row>
    <row r="50" spans="2:17" ht="16.5" customHeight="1" x14ac:dyDescent="0.25">
      <c r="B50" s="433"/>
      <c r="C50" s="426"/>
      <c r="D50" s="430"/>
      <c r="E50" s="430"/>
      <c r="F50" s="417">
        <v>5</v>
      </c>
      <c r="G50" s="246" t="s">
        <v>375</v>
      </c>
      <c r="H50" s="246" t="s">
        <v>388</v>
      </c>
      <c r="I50" s="420"/>
      <c r="J50" s="246"/>
      <c r="K50" s="246"/>
      <c r="L50" s="246" t="s">
        <v>394</v>
      </c>
      <c r="M50" s="420"/>
      <c r="N50" s="419"/>
      <c r="O50" s="419"/>
      <c r="P50" s="419"/>
      <c r="Q50" s="419"/>
    </row>
    <row r="51" spans="2:17" ht="16.5" customHeight="1" x14ac:dyDescent="0.25">
      <c r="B51" s="434"/>
      <c r="C51" s="428"/>
      <c r="D51" s="431"/>
      <c r="E51" s="431"/>
      <c r="F51" s="418"/>
      <c r="G51" s="246"/>
      <c r="H51" s="246" t="s">
        <v>389</v>
      </c>
      <c r="I51" s="420"/>
      <c r="J51" s="246"/>
      <c r="K51" s="246"/>
      <c r="L51" s="246" t="s">
        <v>395</v>
      </c>
      <c r="M51" s="420"/>
      <c r="N51" s="419"/>
      <c r="O51" s="419"/>
      <c r="P51" s="419"/>
      <c r="Q51" s="419"/>
    </row>
    <row r="52" spans="2:17" ht="33" customHeight="1" x14ac:dyDescent="0.25">
      <c r="B52" s="489" t="str">
        <f>'2 - CONTEXTO'!E38</f>
        <v>PLANIFICACIÓN DEL ORDENAMIENTO SOCIAL DE LA PROPIEDAD</v>
      </c>
      <c r="C52" s="489"/>
      <c r="D52" s="490" t="s">
        <v>305</v>
      </c>
      <c r="E52" s="490"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417">
        <v>1</v>
      </c>
      <c r="G52" s="246" t="s">
        <v>543</v>
      </c>
      <c r="H52" s="246" t="s">
        <v>547</v>
      </c>
      <c r="I52" s="420"/>
      <c r="J52" s="246" t="s">
        <v>554</v>
      </c>
      <c r="K52" s="246"/>
      <c r="L52" s="246" t="s">
        <v>558</v>
      </c>
      <c r="M52" s="420"/>
      <c r="N52" s="419" t="s">
        <v>114</v>
      </c>
      <c r="O52" s="419" t="s">
        <v>114</v>
      </c>
      <c r="P52" s="419" t="s">
        <v>114</v>
      </c>
      <c r="Q52" s="419" t="s">
        <v>114</v>
      </c>
    </row>
    <row r="53" spans="2:17" ht="29.25" customHeight="1" x14ac:dyDescent="0.25">
      <c r="B53" s="489"/>
      <c r="C53" s="489"/>
      <c r="D53" s="490"/>
      <c r="E53" s="490"/>
      <c r="F53" s="418"/>
      <c r="G53" s="246"/>
      <c r="H53" s="246" t="s">
        <v>548</v>
      </c>
      <c r="I53" s="420"/>
      <c r="J53" s="246"/>
      <c r="K53" s="246"/>
      <c r="L53" s="246" t="s">
        <v>559</v>
      </c>
      <c r="M53" s="420"/>
      <c r="N53" s="419"/>
      <c r="O53" s="419"/>
      <c r="P53" s="419"/>
      <c r="Q53" s="419"/>
    </row>
    <row r="54" spans="2:17" ht="18.75" customHeight="1" x14ac:dyDescent="0.25">
      <c r="B54" s="489"/>
      <c r="C54" s="489"/>
      <c r="D54" s="490"/>
      <c r="E54" s="490"/>
      <c r="F54" s="417">
        <v>2</v>
      </c>
      <c r="G54" s="246" t="s">
        <v>544</v>
      </c>
      <c r="H54" s="246" t="s">
        <v>549</v>
      </c>
      <c r="I54" s="420"/>
      <c r="J54" s="246" t="s">
        <v>555</v>
      </c>
      <c r="K54" s="246"/>
      <c r="L54" s="246" t="s">
        <v>558</v>
      </c>
      <c r="M54" s="420"/>
      <c r="N54" s="419" t="s">
        <v>114</v>
      </c>
      <c r="O54" s="419" t="s">
        <v>114</v>
      </c>
      <c r="P54" s="419" t="s">
        <v>114</v>
      </c>
      <c r="Q54" s="419" t="s">
        <v>114</v>
      </c>
    </row>
    <row r="55" spans="2:17" ht="24" customHeight="1" x14ac:dyDescent="0.25">
      <c r="B55" s="489"/>
      <c r="C55" s="489"/>
      <c r="D55" s="490"/>
      <c r="E55" s="490"/>
      <c r="F55" s="418"/>
      <c r="G55" s="246"/>
      <c r="H55" s="246" t="s">
        <v>381</v>
      </c>
      <c r="I55" s="420"/>
      <c r="J55" s="246"/>
      <c r="K55" s="246"/>
      <c r="L55" s="246" t="s">
        <v>559</v>
      </c>
      <c r="M55" s="420"/>
      <c r="N55" s="419"/>
      <c r="O55" s="419"/>
      <c r="P55" s="419"/>
      <c r="Q55" s="419"/>
    </row>
    <row r="56" spans="2:17" ht="24" customHeight="1" x14ac:dyDescent="0.25">
      <c r="B56" s="489"/>
      <c r="C56" s="489"/>
      <c r="D56" s="490"/>
      <c r="E56" s="490"/>
      <c r="F56" s="417">
        <v>3</v>
      </c>
      <c r="G56" s="246" t="s">
        <v>1263</v>
      </c>
      <c r="H56" s="246" t="s">
        <v>550</v>
      </c>
      <c r="I56" s="420"/>
      <c r="J56" s="246" t="s">
        <v>1264</v>
      </c>
      <c r="K56" s="246"/>
      <c r="L56" s="246" t="s">
        <v>560</v>
      </c>
      <c r="M56" s="420"/>
      <c r="N56" s="419" t="s">
        <v>114</v>
      </c>
      <c r="O56" s="419" t="s">
        <v>114</v>
      </c>
      <c r="P56" s="419" t="s">
        <v>114</v>
      </c>
      <c r="Q56" s="419" t="s">
        <v>114</v>
      </c>
    </row>
    <row r="57" spans="2:17" ht="31.5" customHeight="1" x14ac:dyDescent="0.25">
      <c r="B57" s="489"/>
      <c r="C57" s="489"/>
      <c r="D57" s="490"/>
      <c r="E57" s="490"/>
      <c r="F57" s="418"/>
      <c r="G57" s="246"/>
      <c r="H57" s="246" t="s">
        <v>551</v>
      </c>
      <c r="I57" s="420"/>
      <c r="J57" s="246"/>
      <c r="K57" s="246"/>
      <c r="L57" s="246" t="s">
        <v>561</v>
      </c>
      <c r="M57" s="420"/>
      <c r="N57" s="419"/>
      <c r="O57" s="419"/>
      <c r="P57" s="419"/>
      <c r="Q57" s="419"/>
    </row>
    <row r="58" spans="2:17" ht="30" customHeight="1" x14ac:dyDescent="0.25">
      <c r="B58" s="489"/>
      <c r="C58" s="489"/>
      <c r="D58" s="490"/>
      <c r="E58" s="490"/>
      <c r="F58" s="417">
        <v>4</v>
      </c>
      <c r="G58" s="246" t="s">
        <v>545</v>
      </c>
      <c r="H58" s="246" t="s">
        <v>552</v>
      </c>
      <c r="I58" s="420"/>
      <c r="J58" s="246" t="s">
        <v>556</v>
      </c>
      <c r="K58" s="246"/>
      <c r="L58" s="246" t="s">
        <v>562</v>
      </c>
      <c r="M58" s="420"/>
      <c r="N58" s="419" t="s">
        <v>114</v>
      </c>
      <c r="O58" s="419" t="s">
        <v>114</v>
      </c>
      <c r="P58" s="419" t="s">
        <v>114</v>
      </c>
      <c r="Q58" s="419" t="s">
        <v>114</v>
      </c>
    </row>
    <row r="59" spans="2:17" ht="16.5" customHeight="1" x14ac:dyDescent="0.25">
      <c r="B59" s="489"/>
      <c r="C59" s="489"/>
      <c r="D59" s="490"/>
      <c r="E59" s="490"/>
      <c r="F59" s="418"/>
      <c r="G59" s="246"/>
      <c r="H59" s="246" t="s">
        <v>387</v>
      </c>
      <c r="I59" s="420"/>
      <c r="J59" s="246"/>
      <c r="K59" s="246"/>
      <c r="L59" s="246" t="s">
        <v>563</v>
      </c>
      <c r="M59" s="420"/>
      <c r="N59" s="419"/>
      <c r="O59" s="419"/>
      <c r="P59" s="419"/>
      <c r="Q59" s="419"/>
    </row>
    <row r="60" spans="2:17" ht="42" customHeight="1" x14ac:dyDescent="0.25">
      <c r="B60" s="489"/>
      <c r="C60" s="489"/>
      <c r="D60" s="490"/>
      <c r="E60" s="490"/>
      <c r="F60" s="417">
        <v>5</v>
      </c>
      <c r="G60" s="246" t="s">
        <v>546</v>
      </c>
      <c r="H60" s="246" t="s">
        <v>553</v>
      </c>
      <c r="I60" s="420"/>
      <c r="J60" s="246" t="s">
        <v>557</v>
      </c>
      <c r="K60" s="246"/>
      <c r="L60" s="246" t="s">
        <v>564</v>
      </c>
      <c r="M60" s="420"/>
      <c r="N60" s="419" t="s">
        <v>114</v>
      </c>
      <c r="O60" s="419" t="s">
        <v>114</v>
      </c>
      <c r="P60" s="419" t="s">
        <v>114</v>
      </c>
      <c r="Q60" s="419" t="s">
        <v>114</v>
      </c>
    </row>
    <row r="61" spans="2:17" ht="16.5" customHeight="1" x14ac:dyDescent="0.25">
      <c r="B61" s="489"/>
      <c r="C61" s="489"/>
      <c r="D61" s="490"/>
      <c r="E61" s="490"/>
      <c r="F61" s="418"/>
      <c r="G61" s="246"/>
      <c r="H61" s="246" t="s">
        <v>389</v>
      </c>
      <c r="I61" s="420"/>
      <c r="J61" s="246"/>
      <c r="K61" s="246"/>
      <c r="L61" s="246" t="s">
        <v>395</v>
      </c>
      <c r="M61" s="420"/>
      <c r="N61" s="419"/>
      <c r="O61" s="419"/>
      <c r="P61" s="419"/>
      <c r="Q61" s="419"/>
    </row>
    <row r="62" spans="2:17" ht="42" customHeight="1" x14ac:dyDescent="0.25">
      <c r="B62" s="489"/>
      <c r="C62" s="489"/>
      <c r="D62" s="490"/>
      <c r="E62" s="490"/>
      <c r="F62" s="417">
        <v>6</v>
      </c>
      <c r="G62" s="246" t="s">
        <v>921</v>
      </c>
      <c r="H62" s="246" t="s">
        <v>922</v>
      </c>
      <c r="I62" s="420"/>
      <c r="J62" s="246" t="s">
        <v>924</v>
      </c>
      <c r="K62" s="246"/>
      <c r="L62" s="246" t="s">
        <v>925</v>
      </c>
      <c r="M62" s="420"/>
      <c r="N62" s="419" t="s">
        <v>114</v>
      </c>
      <c r="O62" s="419" t="s">
        <v>114</v>
      </c>
      <c r="P62" s="419" t="s">
        <v>114</v>
      </c>
      <c r="Q62" s="419" t="s">
        <v>114</v>
      </c>
    </row>
    <row r="63" spans="2:17" ht="16.5" customHeight="1" x14ac:dyDescent="0.25">
      <c r="B63" s="489"/>
      <c r="C63" s="489"/>
      <c r="D63" s="490"/>
      <c r="E63" s="490"/>
      <c r="F63" s="418"/>
      <c r="G63" s="246"/>
      <c r="H63" s="246" t="s">
        <v>923</v>
      </c>
      <c r="I63" s="420"/>
      <c r="J63" s="246"/>
      <c r="K63" s="246"/>
      <c r="L63" s="246" t="s">
        <v>926</v>
      </c>
      <c r="M63" s="420"/>
      <c r="N63" s="419"/>
      <c r="O63" s="419"/>
      <c r="P63" s="419"/>
      <c r="Q63" s="419"/>
    </row>
    <row r="64" spans="2:17" ht="50.25" customHeight="1" x14ac:dyDescent="0.25">
      <c r="B64" s="432" t="str">
        <f>'2 - CONTEXTO'!E39</f>
        <v>SEGURIDAD JURÍDICA SOBRE LA TITULARIDAD DE LA TIERRA Y LOS TERRITORIOS</v>
      </c>
      <c r="C64" s="424"/>
      <c r="D64" s="429" t="s">
        <v>308</v>
      </c>
      <c r="E64" s="429" t="str">
        <f>'2 - CONTEXTO'!K39</f>
        <v>1. Dirección de Gestión Jurídica de Tierras.
2. Subdirección de procesos Agrarios y Gestión Jurídica.
3. Subdirección de seguridad Jurídica.
4. Dirección Asuntos Étnicos.
5. Subdirección Asuntos Étnicos.
6. UGT's</v>
      </c>
      <c r="F64" s="417">
        <v>1</v>
      </c>
      <c r="G64" s="246" t="s">
        <v>635</v>
      </c>
      <c r="H64" s="246" t="s">
        <v>636</v>
      </c>
      <c r="I64" s="420"/>
      <c r="J64" s="246" t="s">
        <v>637</v>
      </c>
      <c r="K64" s="246"/>
      <c r="L64" s="246" t="s">
        <v>638</v>
      </c>
      <c r="M64" s="420"/>
      <c r="N64" s="419" t="s">
        <v>114</v>
      </c>
      <c r="O64" s="419" t="s">
        <v>114</v>
      </c>
      <c r="P64" s="419" t="s">
        <v>114</v>
      </c>
      <c r="Q64" s="419" t="s">
        <v>114</v>
      </c>
    </row>
    <row r="65" spans="2:17" ht="16.5" customHeight="1" x14ac:dyDescent="0.25">
      <c r="B65" s="433"/>
      <c r="C65" s="426"/>
      <c r="D65" s="430"/>
      <c r="E65" s="430"/>
      <c r="F65" s="418"/>
      <c r="G65" s="246"/>
      <c r="H65" s="246" t="s">
        <v>382</v>
      </c>
      <c r="I65" s="420"/>
      <c r="J65" s="246"/>
      <c r="K65" s="246"/>
      <c r="L65" s="246" t="s">
        <v>560</v>
      </c>
      <c r="M65" s="420"/>
      <c r="N65" s="419"/>
      <c r="O65" s="419"/>
      <c r="P65" s="419"/>
      <c r="Q65" s="419"/>
    </row>
    <row r="66" spans="2:17" ht="51.75" customHeight="1" x14ac:dyDescent="0.25">
      <c r="B66" s="433"/>
      <c r="C66" s="426"/>
      <c r="D66" s="430"/>
      <c r="E66" s="430"/>
      <c r="F66" s="417">
        <v>2</v>
      </c>
      <c r="G66" s="246" t="s">
        <v>927</v>
      </c>
      <c r="H66" s="246" t="s">
        <v>928</v>
      </c>
      <c r="I66" s="420"/>
      <c r="J66" s="246" t="s">
        <v>930</v>
      </c>
      <c r="K66" s="246"/>
      <c r="L66" s="246" t="s">
        <v>925</v>
      </c>
      <c r="M66" s="420"/>
      <c r="N66" s="419" t="s">
        <v>114</v>
      </c>
      <c r="O66" s="419" t="s">
        <v>114</v>
      </c>
      <c r="P66" s="419" t="s">
        <v>114</v>
      </c>
      <c r="Q66" s="419" t="s">
        <v>114</v>
      </c>
    </row>
    <row r="67" spans="2:17" ht="29.25" customHeight="1" x14ac:dyDescent="0.25">
      <c r="B67" s="433"/>
      <c r="C67" s="426"/>
      <c r="D67" s="430"/>
      <c r="E67" s="430"/>
      <c r="F67" s="418"/>
      <c r="G67" s="246"/>
      <c r="H67" s="246" t="s">
        <v>929</v>
      </c>
      <c r="I67" s="420"/>
      <c r="J67" s="246"/>
      <c r="K67" s="246"/>
      <c r="L67" s="246" t="s">
        <v>383</v>
      </c>
      <c r="M67" s="420"/>
      <c r="N67" s="419"/>
      <c r="O67" s="419"/>
      <c r="P67" s="419"/>
      <c r="Q67" s="419"/>
    </row>
    <row r="68" spans="2:17" ht="16.5" customHeight="1" x14ac:dyDescent="0.25">
      <c r="B68" s="433"/>
      <c r="C68" s="426"/>
      <c r="D68" s="430"/>
      <c r="E68" s="430"/>
      <c r="F68" s="417">
        <v>3</v>
      </c>
      <c r="G68" s="246" t="s">
        <v>373</v>
      </c>
      <c r="H68" s="246" t="s">
        <v>378</v>
      </c>
      <c r="I68" s="420"/>
      <c r="J68" s="246"/>
      <c r="K68" s="246"/>
      <c r="L68" s="246" t="s">
        <v>390</v>
      </c>
      <c r="M68" s="420"/>
      <c r="N68" s="419"/>
      <c r="O68" s="419"/>
      <c r="P68" s="419"/>
      <c r="Q68" s="419"/>
    </row>
    <row r="69" spans="2:17" ht="16.5" customHeight="1" x14ac:dyDescent="0.25">
      <c r="B69" s="433"/>
      <c r="C69" s="426"/>
      <c r="D69" s="430"/>
      <c r="E69" s="430"/>
      <c r="F69" s="418"/>
      <c r="G69" s="246"/>
      <c r="H69" s="246" t="s">
        <v>385</v>
      </c>
      <c r="I69" s="420"/>
      <c r="J69" s="246"/>
      <c r="K69" s="246"/>
      <c r="L69" s="246" t="s">
        <v>391</v>
      </c>
      <c r="M69" s="420"/>
      <c r="N69" s="419"/>
      <c r="O69" s="419"/>
      <c r="P69" s="419"/>
      <c r="Q69" s="419"/>
    </row>
    <row r="70" spans="2:17" ht="16.5" customHeight="1" x14ac:dyDescent="0.25">
      <c r="B70" s="433"/>
      <c r="C70" s="426"/>
      <c r="D70" s="430"/>
      <c r="E70" s="430"/>
      <c r="F70" s="417">
        <v>4</v>
      </c>
      <c r="G70" s="246" t="s">
        <v>374</v>
      </c>
      <c r="H70" s="246" t="s">
        <v>386</v>
      </c>
      <c r="I70" s="420"/>
      <c r="J70" s="246"/>
      <c r="K70" s="246"/>
      <c r="L70" s="246" t="s">
        <v>392</v>
      </c>
      <c r="M70" s="420"/>
      <c r="N70" s="419"/>
      <c r="O70" s="419"/>
      <c r="P70" s="419"/>
      <c r="Q70" s="419"/>
    </row>
    <row r="71" spans="2:17" ht="16.5" customHeight="1" x14ac:dyDescent="0.25">
      <c r="B71" s="433"/>
      <c r="C71" s="426"/>
      <c r="D71" s="430"/>
      <c r="E71" s="430"/>
      <c r="F71" s="418"/>
      <c r="G71" s="246"/>
      <c r="H71" s="246" t="s">
        <v>387</v>
      </c>
      <c r="I71" s="420"/>
      <c r="J71" s="246"/>
      <c r="K71" s="246"/>
      <c r="L71" s="246" t="s">
        <v>393</v>
      </c>
      <c r="M71" s="420"/>
      <c r="N71" s="419"/>
      <c r="O71" s="419"/>
      <c r="P71" s="419"/>
      <c r="Q71" s="419"/>
    </row>
    <row r="72" spans="2:17" ht="16.5" customHeight="1" x14ac:dyDescent="0.25">
      <c r="B72" s="433"/>
      <c r="C72" s="426"/>
      <c r="D72" s="430"/>
      <c r="E72" s="430"/>
      <c r="F72" s="417">
        <v>5</v>
      </c>
      <c r="G72" s="246" t="s">
        <v>375</v>
      </c>
      <c r="H72" s="246" t="s">
        <v>388</v>
      </c>
      <c r="I72" s="420"/>
      <c r="J72" s="246"/>
      <c r="K72" s="246"/>
      <c r="L72" s="246" t="s">
        <v>394</v>
      </c>
      <c r="M72" s="420"/>
      <c r="N72" s="419"/>
      <c r="O72" s="419"/>
      <c r="P72" s="419"/>
      <c r="Q72" s="419"/>
    </row>
    <row r="73" spans="2:17" ht="16.5" customHeight="1" x14ac:dyDescent="0.25">
      <c r="B73" s="434"/>
      <c r="C73" s="428"/>
      <c r="D73" s="431"/>
      <c r="E73" s="431"/>
      <c r="F73" s="418"/>
      <c r="G73" s="246"/>
      <c r="H73" s="246" t="s">
        <v>389</v>
      </c>
      <c r="I73" s="420"/>
      <c r="J73" s="246"/>
      <c r="K73" s="246"/>
      <c r="L73" s="246" t="s">
        <v>395</v>
      </c>
      <c r="M73" s="420"/>
      <c r="N73" s="419"/>
      <c r="O73" s="419"/>
      <c r="P73" s="419"/>
      <c r="Q73" s="419"/>
    </row>
    <row r="74" spans="2:17" ht="56.25" customHeight="1" x14ac:dyDescent="0.25">
      <c r="B74" s="432" t="str">
        <f>'2 - CONTEXTO'!E40</f>
        <v>ACCESO A LA PROPIEDAD DE LA TIERRA Y LOS TERRITORIOS</v>
      </c>
      <c r="C74" s="424"/>
      <c r="D74" s="429" t="s">
        <v>311</v>
      </c>
      <c r="E74" s="429"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4" s="417">
        <v>1</v>
      </c>
      <c r="G74" s="246" t="s">
        <v>1166</v>
      </c>
      <c r="H74" s="246" t="s">
        <v>656</v>
      </c>
      <c r="I74" s="420"/>
      <c r="J74" s="246" t="s">
        <v>1168</v>
      </c>
      <c r="K74" s="246"/>
      <c r="L74" s="246" t="s">
        <v>1169</v>
      </c>
      <c r="M74" s="420"/>
      <c r="N74" s="419" t="s">
        <v>114</v>
      </c>
      <c r="O74" s="419" t="s">
        <v>114</v>
      </c>
      <c r="P74" s="419" t="s">
        <v>114</v>
      </c>
      <c r="Q74" s="419" t="s">
        <v>114</v>
      </c>
    </row>
    <row r="75" spans="2:17" ht="77.25" customHeight="1" x14ac:dyDescent="0.25">
      <c r="B75" s="433"/>
      <c r="C75" s="426"/>
      <c r="D75" s="430"/>
      <c r="E75" s="430"/>
      <c r="F75" s="418"/>
      <c r="G75" s="246"/>
      <c r="H75" s="246" t="s">
        <v>1167</v>
      </c>
      <c r="I75" s="420"/>
      <c r="J75" s="246"/>
      <c r="K75" s="246"/>
      <c r="L75" s="246" t="s">
        <v>1170</v>
      </c>
      <c r="M75" s="420"/>
      <c r="N75" s="419"/>
      <c r="O75" s="419"/>
      <c r="P75" s="419"/>
      <c r="Q75" s="419"/>
    </row>
    <row r="76" spans="2:17" ht="46.5" customHeight="1" x14ac:dyDescent="0.25">
      <c r="B76" s="433"/>
      <c r="C76" s="426"/>
      <c r="D76" s="430"/>
      <c r="E76" s="430"/>
      <c r="F76" s="417">
        <v>2</v>
      </c>
      <c r="G76" s="246" t="s">
        <v>657</v>
      </c>
      <c r="H76" s="246" t="s">
        <v>658</v>
      </c>
      <c r="I76" s="420"/>
      <c r="J76" s="246" t="s">
        <v>1182</v>
      </c>
      <c r="K76" s="246"/>
      <c r="L76" s="246" t="s">
        <v>659</v>
      </c>
      <c r="M76" s="420"/>
      <c r="N76" s="419" t="s">
        <v>114</v>
      </c>
      <c r="O76" s="419" t="s">
        <v>114</v>
      </c>
      <c r="P76" s="419" t="s">
        <v>114</v>
      </c>
      <c r="Q76" s="419" t="s">
        <v>114</v>
      </c>
    </row>
    <row r="77" spans="2:17" ht="66" customHeight="1" x14ac:dyDescent="0.25">
      <c r="B77" s="433"/>
      <c r="C77" s="426"/>
      <c r="D77" s="430"/>
      <c r="E77" s="430"/>
      <c r="F77" s="418"/>
      <c r="G77" s="246"/>
      <c r="H77" s="246" t="s">
        <v>1181</v>
      </c>
      <c r="I77" s="420"/>
      <c r="J77" s="246"/>
      <c r="K77" s="246"/>
      <c r="L77" s="246" t="s">
        <v>660</v>
      </c>
      <c r="M77" s="420"/>
      <c r="N77" s="419"/>
      <c r="O77" s="419"/>
      <c r="P77" s="419"/>
      <c r="Q77" s="419"/>
    </row>
    <row r="78" spans="2:17" ht="54" customHeight="1" x14ac:dyDescent="0.25">
      <c r="B78" s="433"/>
      <c r="C78" s="426"/>
      <c r="D78" s="430"/>
      <c r="E78" s="430"/>
      <c r="F78" s="417">
        <v>3</v>
      </c>
      <c r="G78" s="246" t="s">
        <v>661</v>
      </c>
      <c r="H78" s="246" t="s">
        <v>1192</v>
      </c>
      <c r="I78" s="420"/>
      <c r="J78" s="246" t="s">
        <v>662</v>
      </c>
      <c r="K78" s="246"/>
      <c r="L78" s="246" t="s">
        <v>663</v>
      </c>
      <c r="M78" s="420"/>
      <c r="N78" s="419" t="s">
        <v>114</v>
      </c>
      <c r="O78" s="419" t="s">
        <v>114</v>
      </c>
      <c r="P78" s="419" t="s">
        <v>114</v>
      </c>
      <c r="Q78" s="419" t="s">
        <v>114</v>
      </c>
    </row>
    <row r="79" spans="2:17" ht="73.5" customHeight="1" x14ac:dyDescent="0.25">
      <c r="B79" s="433"/>
      <c r="C79" s="426"/>
      <c r="D79" s="430"/>
      <c r="E79" s="430"/>
      <c r="F79" s="418"/>
      <c r="G79" s="246"/>
      <c r="H79" s="246" t="s">
        <v>1193</v>
      </c>
      <c r="I79" s="420"/>
      <c r="J79" s="246"/>
      <c r="K79" s="246"/>
      <c r="L79" s="246" t="s">
        <v>660</v>
      </c>
      <c r="M79" s="420"/>
      <c r="N79" s="419"/>
      <c r="O79" s="419"/>
      <c r="P79" s="419"/>
      <c r="Q79" s="419"/>
    </row>
    <row r="80" spans="2:17" ht="57" customHeight="1" x14ac:dyDescent="0.25">
      <c r="B80" s="433"/>
      <c r="C80" s="426"/>
      <c r="D80" s="430"/>
      <c r="E80" s="430"/>
      <c r="F80" s="417">
        <v>4</v>
      </c>
      <c r="G80" s="246" t="s">
        <v>664</v>
      </c>
      <c r="H80" s="246" t="s">
        <v>1207</v>
      </c>
      <c r="I80" s="420"/>
      <c r="J80" s="246" t="s">
        <v>1209</v>
      </c>
      <c r="K80" s="246"/>
      <c r="L80" s="246" t="s">
        <v>665</v>
      </c>
      <c r="M80" s="420"/>
      <c r="N80" s="419" t="s">
        <v>114</v>
      </c>
      <c r="O80" s="419" t="s">
        <v>114</v>
      </c>
      <c r="P80" s="419" t="s">
        <v>114</v>
      </c>
      <c r="Q80" s="419" t="s">
        <v>114</v>
      </c>
    </row>
    <row r="81" spans="2:17" ht="79.5" customHeight="1" x14ac:dyDescent="0.25">
      <c r="B81" s="433"/>
      <c r="C81" s="426"/>
      <c r="D81" s="430"/>
      <c r="E81" s="430"/>
      <c r="F81" s="418"/>
      <c r="G81" s="246"/>
      <c r="H81" s="246" t="s">
        <v>1208</v>
      </c>
      <c r="I81" s="420"/>
      <c r="J81" s="246"/>
      <c r="K81" s="246"/>
      <c r="L81" s="246" t="s">
        <v>660</v>
      </c>
      <c r="M81" s="420"/>
      <c r="N81" s="419"/>
      <c r="O81" s="419"/>
      <c r="P81" s="419"/>
      <c r="Q81" s="419"/>
    </row>
    <row r="82" spans="2:17" ht="71.25" customHeight="1" x14ac:dyDescent="0.25">
      <c r="B82" s="433"/>
      <c r="C82" s="426"/>
      <c r="D82" s="430"/>
      <c r="E82" s="430"/>
      <c r="F82" s="417">
        <v>5</v>
      </c>
      <c r="G82" s="246" t="s">
        <v>709</v>
      </c>
      <c r="H82" s="246" t="s">
        <v>710</v>
      </c>
      <c r="I82" s="420"/>
      <c r="J82" s="246" t="s">
        <v>712</v>
      </c>
      <c r="K82" s="246"/>
      <c r="L82" s="246" t="s">
        <v>713</v>
      </c>
      <c r="M82" s="420"/>
      <c r="N82" s="419" t="s">
        <v>114</v>
      </c>
      <c r="O82" s="419" t="s">
        <v>114</v>
      </c>
      <c r="P82" s="419" t="s">
        <v>114</v>
      </c>
      <c r="Q82" s="419" t="s">
        <v>114</v>
      </c>
    </row>
    <row r="83" spans="2:17" ht="48" customHeight="1" x14ac:dyDescent="0.25">
      <c r="B83" s="433"/>
      <c r="C83" s="426"/>
      <c r="D83" s="430"/>
      <c r="E83" s="430"/>
      <c r="F83" s="418"/>
      <c r="G83" s="246"/>
      <c r="H83" s="246" t="s">
        <v>711</v>
      </c>
      <c r="I83" s="420"/>
      <c r="J83" s="246"/>
      <c r="K83" s="246"/>
      <c r="L83" s="246" t="s">
        <v>714</v>
      </c>
      <c r="M83" s="420"/>
      <c r="N83" s="419"/>
      <c r="O83" s="419"/>
      <c r="P83" s="419"/>
      <c r="Q83" s="419"/>
    </row>
    <row r="84" spans="2:17" ht="37.5" customHeight="1" x14ac:dyDescent="0.25">
      <c r="B84" s="433"/>
      <c r="C84" s="426"/>
      <c r="D84" s="430"/>
      <c r="E84" s="430"/>
      <c r="F84" s="417">
        <v>6</v>
      </c>
      <c r="G84" s="246" t="s">
        <v>715</v>
      </c>
      <c r="H84" s="246" t="s">
        <v>716</v>
      </c>
      <c r="I84" s="420"/>
      <c r="J84" s="437" t="s">
        <v>718</v>
      </c>
      <c r="K84" s="438"/>
      <c r="L84" s="246" t="s">
        <v>719</v>
      </c>
      <c r="M84" s="420"/>
      <c r="N84" s="435" t="s">
        <v>114</v>
      </c>
      <c r="O84" s="435" t="s">
        <v>114</v>
      </c>
      <c r="P84" s="435" t="s">
        <v>114</v>
      </c>
      <c r="Q84" s="435" t="s">
        <v>114</v>
      </c>
    </row>
    <row r="85" spans="2:17" ht="36.75" customHeight="1" x14ac:dyDescent="0.25">
      <c r="B85" s="433"/>
      <c r="C85" s="426"/>
      <c r="D85" s="430"/>
      <c r="E85" s="430"/>
      <c r="F85" s="418"/>
      <c r="G85" s="246"/>
      <c r="H85" s="246" t="s">
        <v>717</v>
      </c>
      <c r="I85" s="420"/>
      <c r="J85" s="439"/>
      <c r="K85" s="440"/>
      <c r="L85" s="246" t="s">
        <v>720</v>
      </c>
      <c r="M85" s="420"/>
      <c r="N85" s="436"/>
      <c r="O85" s="436"/>
      <c r="P85" s="436"/>
      <c r="Q85" s="436"/>
    </row>
    <row r="86" spans="2:17" ht="44.25" customHeight="1" x14ac:dyDescent="0.25">
      <c r="B86" s="433"/>
      <c r="C86" s="426"/>
      <c r="D86" s="430"/>
      <c r="E86" s="430"/>
      <c r="F86" s="417">
        <v>7</v>
      </c>
      <c r="G86" s="246" t="s">
        <v>721</v>
      </c>
      <c r="H86" s="246" t="s">
        <v>722</v>
      </c>
      <c r="I86" s="420"/>
      <c r="J86" s="437" t="s">
        <v>723</v>
      </c>
      <c r="K86" s="438"/>
      <c r="L86" s="246" t="s">
        <v>724</v>
      </c>
      <c r="M86" s="420"/>
      <c r="N86" s="435" t="s">
        <v>114</v>
      </c>
      <c r="O86" s="435" t="s">
        <v>114</v>
      </c>
      <c r="P86" s="435" t="s">
        <v>114</v>
      </c>
      <c r="Q86" s="435" t="s">
        <v>114</v>
      </c>
    </row>
    <row r="87" spans="2:17" ht="16.5" customHeight="1" x14ac:dyDescent="0.25">
      <c r="B87" s="433"/>
      <c r="C87" s="426"/>
      <c r="D87" s="430"/>
      <c r="E87" s="430"/>
      <c r="F87" s="418"/>
      <c r="G87" s="246"/>
      <c r="H87" s="246" t="s">
        <v>396</v>
      </c>
      <c r="I87" s="420"/>
      <c r="J87" s="439"/>
      <c r="K87" s="440"/>
      <c r="L87" s="246" t="s">
        <v>398</v>
      </c>
      <c r="M87" s="420"/>
      <c r="N87" s="436"/>
      <c r="O87" s="436"/>
      <c r="P87" s="436"/>
      <c r="Q87" s="436"/>
    </row>
    <row r="88" spans="2:17" ht="50.25" customHeight="1" x14ac:dyDescent="0.25">
      <c r="B88" s="433"/>
      <c r="C88" s="426"/>
      <c r="D88" s="430"/>
      <c r="E88" s="430"/>
      <c r="F88" s="417">
        <v>8</v>
      </c>
      <c r="G88" s="246" t="s">
        <v>725</v>
      </c>
      <c r="H88" s="246" t="s">
        <v>726</v>
      </c>
      <c r="I88" s="420"/>
      <c r="J88" s="437" t="s">
        <v>727</v>
      </c>
      <c r="K88" s="438"/>
      <c r="L88" s="246" t="s">
        <v>724</v>
      </c>
      <c r="M88" s="420"/>
      <c r="N88" s="435" t="s">
        <v>114</v>
      </c>
      <c r="O88" s="435" t="s">
        <v>114</v>
      </c>
      <c r="P88" s="435" t="s">
        <v>114</v>
      </c>
      <c r="Q88" s="435" t="s">
        <v>114</v>
      </c>
    </row>
    <row r="89" spans="2:17" ht="16.5" customHeight="1" x14ac:dyDescent="0.25">
      <c r="B89" s="433"/>
      <c r="C89" s="426"/>
      <c r="D89" s="430"/>
      <c r="E89" s="430"/>
      <c r="F89" s="418"/>
      <c r="G89" s="246"/>
      <c r="H89" s="246" t="s">
        <v>397</v>
      </c>
      <c r="I89" s="420"/>
      <c r="J89" s="439"/>
      <c r="K89" s="440"/>
      <c r="L89" s="246" t="s">
        <v>399</v>
      </c>
      <c r="M89" s="420"/>
      <c r="N89" s="436"/>
      <c r="O89" s="436"/>
      <c r="P89" s="436"/>
      <c r="Q89" s="436"/>
    </row>
    <row r="90" spans="2:17" ht="44.25" customHeight="1" x14ac:dyDescent="0.25">
      <c r="B90" s="433"/>
      <c r="C90" s="426"/>
      <c r="D90" s="430"/>
      <c r="E90" s="430"/>
      <c r="F90" s="417">
        <v>9</v>
      </c>
      <c r="G90" s="246" t="s">
        <v>931</v>
      </c>
      <c r="H90" s="246" t="s">
        <v>932</v>
      </c>
      <c r="I90" s="420"/>
      <c r="J90" s="437" t="s">
        <v>934</v>
      </c>
      <c r="K90" s="438"/>
      <c r="L90" s="246" t="s">
        <v>925</v>
      </c>
      <c r="M90" s="420"/>
      <c r="N90" s="435" t="s">
        <v>114</v>
      </c>
      <c r="O90" s="435" t="s">
        <v>114</v>
      </c>
      <c r="P90" s="435" t="s">
        <v>114</v>
      </c>
      <c r="Q90" s="435" t="s">
        <v>114</v>
      </c>
    </row>
    <row r="91" spans="2:17" ht="57.75" customHeight="1" x14ac:dyDescent="0.25">
      <c r="B91" s="434"/>
      <c r="C91" s="428"/>
      <c r="D91" s="431"/>
      <c r="E91" s="431"/>
      <c r="F91" s="418"/>
      <c r="G91" s="246"/>
      <c r="H91" s="246" t="s">
        <v>933</v>
      </c>
      <c r="I91" s="420"/>
      <c r="J91" s="439"/>
      <c r="K91" s="440"/>
      <c r="L91" s="246" t="s">
        <v>400</v>
      </c>
      <c r="M91" s="420"/>
      <c r="N91" s="436"/>
      <c r="O91" s="436"/>
      <c r="P91" s="436"/>
      <c r="Q91" s="436"/>
    </row>
    <row r="92" spans="2:17" ht="54" customHeight="1" x14ac:dyDescent="0.25">
      <c r="B92" s="432" t="str">
        <f>'2 - CONTEXTO'!E41</f>
        <v>ADMINISTRACIÓN DE TIERRAS</v>
      </c>
      <c r="C92" s="424"/>
      <c r="D92" s="429" t="s">
        <v>314</v>
      </c>
      <c r="E92" s="429" t="str">
        <f>'2 - CONTEXTO'!K41</f>
        <v>1. Dirección de Acceso a Tierras.
2. Subdirección de Administración de Tierras de la Nación.
3. Dirección de Asuntos Étnicos.
4. Subdirección de Asuntos Étnicos.
5. UGT's.</v>
      </c>
      <c r="F92" s="417">
        <v>1</v>
      </c>
      <c r="G92" s="246" t="s">
        <v>666</v>
      </c>
      <c r="H92" s="246" t="s">
        <v>1224</v>
      </c>
      <c r="I92" s="420"/>
      <c r="J92" s="246" t="s">
        <v>668</v>
      </c>
      <c r="K92" s="246"/>
      <c r="L92" s="246" t="s">
        <v>1225</v>
      </c>
      <c r="M92" s="420"/>
      <c r="N92" s="419" t="s">
        <v>114</v>
      </c>
      <c r="O92" s="419" t="s">
        <v>114</v>
      </c>
      <c r="P92" s="419" t="s">
        <v>114</v>
      </c>
      <c r="Q92" s="419" t="s">
        <v>114</v>
      </c>
    </row>
    <row r="93" spans="2:17" ht="52.5" customHeight="1" x14ac:dyDescent="0.25">
      <c r="B93" s="433"/>
      <c r="C93" s="426"/>
      <c r="D93" s="430"/>
      <c r="E93" s="430"/>
      <c r="F93" s="418"/>
      <c r="G93" s="246"/>
      <c r="H93" s="246" t="s">
        <v>667</v>
      </c>
      <c r="I93" s="420"/>
      <c r="J93" s="246"/>
      <c r="K93" s="246"/>
      <c r="L93" s="246" t="s">
        <v>660</v>
      </c>
      <c r="M93" s="420"/>
      <c r="N93" s="419"/>
      <c r="O93" s="419"/>
      <c r="P93" s="419"/>
      <c r="Q93" s="419"/>
    </row>
    <row r="94" spans="2:17" ht="54.75" customHeight="1" x14ac:dyDescent="0.25">
      <c r="B94" s="433"/>
      <c r="C94" s="426"/>
      <c r="D94" s="430"/>
      <c r="E94" s="430"/>
      <c r="F94" s="417">
        <v>2</v>
      </c>
      <c r="G94" s="246" t="s">
        <v>1236</v>
      </c>
      <c r="H94" s="246" t="s">
        <v>1237</v>
      </c>
      <c r="I94" s="420"/>
      <c r="J94" s="246" t="s">
        <v>1239</v>
      </c>
      <c r="K94" s="246"/>
      <c r="L94" s="246" t="s">
        <v>1240</v>
      </c>
      <c r="M94" s="420"/>
      <c r="N94" s="419" t="s">
        <v>114</v>
      </c>
      <c r="O94" s="419" t="s">
        <v>114</v>
      </c>
      <c r="P94" s="419" t="s">
        <v>114</v>
      </c>
      <c r="Q94" s="419" t="s">
        <v>114</v>
      </c>
    </row>
    <row r="95" spans="2:17" ht="55.5" customHeight="1" x14ac:dyDescent="0.25">
      <c r="B95" s="433"/>
      <c r="C95" s="426"/>
      <c r="D95" s="430"/>
      <c r="E95" s="430"/>
      <c r="F95" s="418"/>
      <c r="G95" s="246"/>
      <c r="H95" s="246" t="s">
        <v>1238</v>
      </c>
      <c r="I95" s="420"/>
      <c r="J95" s="246"/>
      <c r="K95" s="246"/>
      <c r="L95" s="246" t="s">
        <v>660</v>
      </c>
      <c r="M95" s="420"/>
      <c r="N95" s="419"/>
      <c r="O95" s="419"/>
      <c r="P95" s="419"/>
      <c r="Q95" s="419"/>
    </row>
    <row r="96" spans="2:17" ht="29.25" customHeight="1" x14ac:dyDescent="0.25">
      <c r="B96" s="433"/>
      <c r="C96" s="426"/>
      <c r="D96" s="430"/>
      <c r="E96" s="430"/>
      <c r="F96" s="417">
        <v>3</v>
      </c>
      <c r="G96" s="246" t="s">
        <v>935</v>
      </c>
      <c r="H96" s="246" t="s">
        <v>922</v>
      </c>
      <c r="I96" s="420"/>
      <c r="J96" s="246" t="s">
        <v>937</v>
      </c>
      <c r="K96" s="246"/>
      <c r="L96" s="246" t="s">
        <v>925</v>
      </c>
      <c r="M96" s="420"/>
      <c r="N96" s="419" t="s">
        <v>114</v>
      </c>
      <c r="O96" s="419" t="s">
        <v>114</v>
      </c>
      <c r="P96" s="419" t="s">
        <v>114</v>
      </c>
      <c r="Q96" s="419" t="s">
        <v>114</v>
      </c>
    </row>
    <row r="97" spans="2:17" ht="22.5" customHeight="1" x14ac:dyDescent="0.25">
      <c r="B97" s="433"/>
      <c r="C97" s="426"/>
      <c r="D97" s="430"/>
      <c r="E97" s="430"/>
      <c r="F97" s="418"/>
      <c r="G97" s="246"/>
      <c r="H97" s="246" t="s">
        <v>936</v>
      </c>
      <c r="I97" s="420"/>
      <c r="J97" s="246"/>
      <c r="K97" s="246"/>
      <c r="L97" s="246" t="s">
        <v>391</v>
      </c>
      <c r="M97" s="420"/>
      <c r="N97" s="419"/>
      <c r="O97" s="419"/>
      <c r="P97" s="419"/>
      <c r="Q97" s="419"/>
    </row>
    <row r="98" spans="2:17" ht="16.5" customHeight="1" x14ac:dyDescent="0.25">
      <c r="B98" s="433"/>
      <c r="C98" s="426"/>
      <c r="D98" s="430"/>
      <c r="E98" s="430"/>
      <c r="F98" s="417">
        <v>4</v>
      </c>
      <c r="G98" s="246" t="s">
        <v>374</v>
      </c>
      <c r="H98" s="246" t="s">
        <v>386</v>
      </c>
      <c r="I98" s="420"/>
      <c r="J98" s="246"/>
      <c r="K98" s="246"/>
      <c r="L98" s="246" t="s">
        <v>392</v>
      </c>
      <c r="M98" s="420"/>
      <c r="N98" s="419"/>
      <c r="O98" s="419"/>
      <c r="P98" s="419"/>
      <c r="Q98" s="419"/>
    </row>
    <row r="99" spans="2:17" ht="16.5" customHeight="1" x14ac:dyDescent="0.25">
      <c r="B99" s="433"/>
      <c r="C99" s="426"/>
      <c r="D99" s="430"/>
      <c r="E99" s="430"/>
      <c r="F99" s="418"/>
      <c r="G99" s="246"/>
      <c r="H99" s="246" t="s">
        <v>387</v>
      </c>
      <c r="I99" s="420"/>
      <c r="J99" s="246"/>
      <c r="K99" s="246"/>
      <c r="L99" s="246" t="s">
        <v>393</v>
      </c>
      <c r="M99" s="420"/>
      <c r="N99" s="419"/>
      <c r="O99" s="419"/>
      <c r="P99" s="419"/>
      <c r="Q99" s="419"/>
    </row>
    <row r="100" spans="2:17" ht="16.5" customHeight="1" x14ac:dyDescent="0.25">
      <c r="B100" s="433"/>
      <c r="C100" s="426"/>
      <c r="D100" s="430"/>
      <c r="E100" s="430"/>
      <c r="F100" s="417">
        <v>5</v>
      </c>
      <c r="G100" s="246" t="s">
        <v>375</v>
      </c>
      <c r="H100" s="246" t="s">
        <v>388</v>
      </c>
      <c r="I100" s="420"/>
      <c r="J100" s="246"/>
      <c r="K100" s="246"/>
      <c r="L100" s="246" t="s">
        <v>394</v>
      </c>
      <c r="M100" s="420"/>
      <c r="N100" s="419"/>
      <c r="O100" s="419"/>
      <c r="P100" s="419"/>
      <c r="Q100" s="419"/>
    </row>
    <row r="101" spans="2:17" ht="16.5" customHeight="1" x14ac:dyDescent="0.25">
      <c r="B101" s="434"/>
      <c r="C101" s="428"/>
      <c r="D101" s="431"/>
      <c r="E101" s="431"/>
      <c r="F101" s="418"/>
      <c r="G101" s="246"/>
      <c r="H101" s="246" t="s">
        <v>389</v>
      </c>
      <c r="I101" s="420"/>
      <c r="J101" s="246"/>
      <c r="K101" s="246"/>
      <c r="L101" s="246" t="s">
        <v>395</v>
      </c>
      <c r="M101" s="420"/>
      <c r="N101" s="419"/>
      <c r="O101" s="419"/>
      <c r="P101" s="419"/>
      <c r="Q101" s="419"/>
    </row>
    <row r="102" spans="2:17" ht="16.5" customHeight="1" x14ac:dyDescent="0.25">
      <c r="B102" s="432" t="str">
        <f>'2 - CONTEXTO'!E42</f>
        <v>EVALUACIÓN DEL IMPACTO DEL ORDENAMIENTO SOCIAL DE LA PROPIEDAD RURAL</v>
      </c>
      <c r="C102" s="424"/>
      <c r="D102" s="429" t="s">
        <v>305</v>
      </c>
      <c r="E102" s="429" t="str">
        <f>'2 - CONTEXTO'!K42</f>
        <v>1. Oficina del Planeación.</v>
      </c>
      <c r="F102" s="417">
        <v>1</v>
      </c>
      <c r="G102" s="246" t="s">
        <v>991</v>
      </c>
      <c r="H102" s="246" t="s">
        <v>376</v>
      </c>
      <c r="I102" s="420"/>
      <c r="J102" s="246"/>
      <c r="K102" s="246"/>
      <c r="L102" s="246" t="s">
        <v>379</v>
      </c>
      <c r="M102" s="420"/>
      <c r="N102" s="419"/>
      <c r="O102" s="419"/>
      <c r="P102" s="419"/>
      <c r="Q102" s="419"/>
    </row>
    <row r="103" spans="2:17" ht="16.5" customHeight="1" x14ac:dyDescent="0.25">
      <c r="B103" s="433"/>
      <c r="C103" s="426"/>
      <c r="D103" s="430"/>
      <c r="E103" s="430"/>
      <c r="F103" s="418"/>
      <c r="G103" s="246"/>
      <c r="H103" s="246" t="s">
        <v>382</v>
      </c>
      <c r="I103" s="420"/>
      <c r="J103" s="246"/>
      <c r="K103" s="246"/>
      <c r="L103" s="246" t="s">
        <v>384</v>
      </c>
      <c r="M103" s="420"/>
      <c r="N103" s="419"/>
      <c r="O103" s="419"/>
      <c r="P103" s="419"/>
      <c r="Q103" s="419"/>
    </row>
    <row r="104" spans="2:17" ht="16.5" customHeight="1" x14ac:dyDescent="0.25">
      <c r="B104" s="433"/>
      <c r="C104" s="426"/>
      <c r="D104" s="430"/>
      <c r="E104" s="430"/>
      <c r="F104" s="417">
        <v>2</v>
      </c>
      <c r="G104" s="246" t="s">
        <v>372</v>
      </c>
      <c r="H104" s="246" t="s">
        <v>377</v>
      </c>
      <c r="I104" s="420"/>
      <c r="J104" s="246"/>
      <c r="K104" s="246"/>
      <c r="L104" s="246" t="s">
        <v>380</v>
      </c>
      <c r="M104" s="420"/>
      <c r="N104" s="419"/>
      <c r="O104" s="419"/>
      <c r="P104" s="419"/>
      <c r="Q104" s="419"/>
    </row>
    <row r="105" spans="2:17" ht="16.5" customHeight="1" x14ac:dyDescent="0.25">
      <c r="B105" s="433"/>
      <c r="C105" s="426"/>
      <c r="D105" s="430"/>
      <c r="E105" s="430"/>
      <c r="F105" s="418"/>
      <c r="G105" s="246"/>
      <c r="H105" s="246" t="s">
        <v>381</v>
      </c>
      <c r="I105" s="420"/>
      <c r="J105" s="246"/>
      <c r="K105" s="246"/>
      <c r="L105" s="246" t="s">
        <v>383</v>
      </c>
      <c r="M105" s="420"/>
      <c r="N105" s="419"/>
      <c r="O105" s="419"/>
      <c r="P105" s="419"/>
      <c r="Q105" s="419"/>
    </row>
    <row r="106" spans="2:17" ht="16.5" customHeight="1" x14ac:dyDescent="0.25">
      <c r="B106" s="433"/>
      <c r="C106" s="426"/>
      <c r="D106" s="430"/>
      <c r="E106" s="430"/>
      <c r="F106" s="417">
        <v>3</v>
      </c>
      <c r="G106" s="246" t="s">
        <v>373</v>
      </c>
      <c r="H106" s="246" t="s">
        <v>378</v>
      </c>
      <c r="I106" s="420"/>
      <c r="J106" s="246"/>
      <c r="K106" s="246"/>
      <c r="L106" s="246" t="s">
        <v>390</v>
      </c>
      <c r="M106" s="420"/>
      <c r="N106" s="419"/>
      <c r="O106" s="419"/>
      <c r="P106" s="419"/>
      <c r="Q106" s="419"/>
    </row>
    <row r="107" spans="2:17" ht="16.5" customHeight="1" x14ac:dyDescent="0.25">
      <c r="B107" s="433"/>
      <c r="C107" s="426"/>
      <c r="D107" s="430"/>
      <c r="E107" s="430"/>
      <c r="F107" s="418"/>
      <c r="G107" s="246"/>
      <c r="H107" s="246" t="s">
        <v>385</v>
      </c>
      <c r="I107" s="420"/>
      <c r="J107" s="246"/>
      <c r="K107" s="246"/>
      <c r="L107" s="246" t="s">
        <v>391</v>
      </c>
      <c r="M107" s="420"/>
      <c r="N107" s="419"/>
      <c r="O107" s="419"/>
      <c r="P107" s="419"/>
      <c r="Q107" s="419"/>
    </row>
    <row r="108" spans="2:17" ht="16.5" customHeight="1" x14ac:dyDescent="0.25">
      <c r="B108" s="433"/>
      <c r="C108" s="426"/>
      <c r="D108" s="430"/>
      <c r="E108" s="430"/>
      <c r="F108" s="417">
        <v>4</v>
      </c>
      <c r="G108" s="246" t="s">
        <v>374</v>
      </c>
      <c r="H108" s="246" t="s">
        <v>386</v>
      </c>
      <c r="I108" s="420"/>
      <c r="J108" s="246"/>
      <c r="K108" s="246"/>
      <c r="L108" s="246" t="s">
        <v>392</v>
      </c>
      <c r="M108" s="420"/>
      <c r="N108" s="419"/>
      <c r="O108" s="419"/>
      <c r="P108" s="419"/>
      <c r="Q108" s="419"/>
    </row>
    <row r="109" spans="2:17" ht="16.5" customHeight="1" x14ac:dyDescent="0.25">
      <c r="B109" s="433"/>
      <c r="C109" s="426"/>
      <c r="D109" s="430"/>
      <c r="E109" s="430"/>
      <c r="F109" s="418"/>
      <c r="G109" s="246"/>
      <c r="H109" s="246" t="s">
        <v>387</v>
      </c>
      <c r="I109" s="420"/>
      <c r="J109" s="246"/>
      <c r="K109" s="246"/>
      <c r="L109" s="246" t="s">
        <v>393</v>
      </c>
      <c r="M109" s="420"/>
      <c r="N109" s="419"/>
      <c r="O109" s="419"/>
      <c r="P109" s="419"/>
      <c r="Q109" s="419"/>
    </row>
    <row r="110" spans="2:17" ht="16.5" customHeight="1" x14ac:dyDescent="0.25">
      <c r="B110" s="433"/>
      <c r="C110" s="426"/>
      <c r="D110" s="430"/>
      <c r="E110" s="430"/>
      <c r="F110" s="417">
        <v>5</v>
      </c>
      <c r="G110" s="246" t="s">
        <v>375</v>
      </c>
      <c r="H110" s="246" t="s">
        <v>388</v>
      </c>
      <c r="I110" s="420"/>
      <c r="J110" s="246"/>
      <c r="K110" s="246"/>
      <c r="L110" s="246" t="s">
        <v>394</v>
      </c>
      <c r="M110" s="420"/>
      <c r="N110" s="419"/>
      <c r="O110" s="419"/>
      <c r="P110" s="419"/>
      <c r="Q110" s="419"/>
    </row>
    <row r="111" spans="2:17" ht="16.5" customHeight="1" x14ac:dyDescent="0.25">
      <c r="B111" s="434"/>
      <c r="C111" s="428"/>
      <c r="D111" s="431"/>
      <c r="E111" s="431"/>
      <c r="F111" s="418"/>
      <c r="G111" s="246"/>
      <c r="H111" s="246" t="s">
        <v>389</v>
      </c>
      <c r="I111" s="420"/>
      <c r="J111" s="246"/>
      <c r="K111" s="246"/>
      <c r="L111" s="246" t="s">
        <v>395</v>
      </c>
      <c r="M111" s="420"/>
      <c r="N111" s="419"/>
      <c r="O111" s="419"/>
      <c r="P111" s="419"/>
      <c r="Q111" s="419"/>
    </row>
    <row r="112" spans="2:17" ht="45.75" customHeight="1" x14ac:dyDescent="0.25">
      <c r="B112" s="432" t="str">
        <f>'2 - CONTEXTO'!E43</f>
        <v>GESTIÓN DE LA INFORMACIÓN</v>
      </c>
      <c r="C112" s="424"/>
      <c r="D112" s="429" t="s">
        <v>318</v>
      </c>
      <c r="E112" s="429" t="str">
        <f>'2 - CONTEXTO'!K43</f>
        <v>1. Dirección General (Comunicaciones y Topografía).
2.Secretaria General.
3. Dirección de Gestión del Ordenamiento Social de la Propiedad.
4. Subdirección de Sistemas de Información de Tierras.</v>
      </c>
      <c r="F112" s="417">
        <v>1</v>
      </c>
      <c r="G112" s="246" t="s">
        <v>432</v>
      </c>
      <c r="H112" s="246" t="s">
        <v>433</v>
      </c>
      <c r="I112" s="420"/>
      <c r="J112" s="246" t="s">
        <v>434</v>
      </c>
      <c r="K112" s="246"/>
      <c r="L112" s="246" t="s">
        <v>435</v>
      </c>
      <c r="M112" s="420"/>
      <c r="N112" s="419" t="s">
        <v>114</v>
      </c>
      <c r="O112" s="419" t="s">
        <v>114</v>
      </c>
      <c r="P112" s="419" t="s">
        <v>114</v>
      </c>
      <c r="Q112" s="419" t="s">
        <v>114</v>
      </c>
    </row>
    <row r="113" spans="2:17" ht="42.75" customHeight="1" x14ac:dyDescent="0.25">
      <c r="B113" s="433"/>
      <c r="C113" s="426"/>
      <c r="D113" s="430"/>
      <c r="E113" s="430"/>
      <c r="F113" s="418"/>
      <c r="G113" s="246"/>
      <c r="H113" s="246" t="s">
        <v>382</v>
      </c>
      <c r="I113" s="420"/>
      <c r="J113" s="246"/>
      <c r="K113" s="246"/>
      <c r="L113" s="246" t="s">
        <v>384</v>
      </c>
      <c r="M113" s="420"/>
      <c r="N113" s="419"/>
      <c r="O113" s="419"/>
      <c r="P113" s="419"/>
      <c r="Q113" s="419"/>
    </row>
    <row r="114" spans="2:17" ht="16.5" customHeight="1" x14ac:dyDescent="0.25">
      <c r="B114" s="433"/>
      <c r="C114" s="426"/>
      <c r="D114" s="430"/>
      <c r="E114" s="430"/>
      <c r="F114" s="417">
        <v>2</v>
      </c>
      <c r="G114" s="246" t="s">
        <v>372</v>
      </c>
      <c r="H114" s="246" t="s">
        <v>377</v>
      </c>
      <c r="I114" s="420"/>
      <c r="J114" s="246"/>
      <c r="K114" s="246"/>
      <c r="L114" s="246" t="s">
        <v>380</v>
      </c>
      <c r="M114" s="420"/>
      <c r="N114" s="419"/>
      <c r="O114" s="419"/>
      <c r="P114" s="419"/>
      <c r="Q114" s="419"/>
    </row>
    <row r="115" spans="2:17" ht="16.5" customHeight="1" x14ac:dyDescent="0.25">
      <c r="B115" s="433"/>
      <c r="C115" s="426"/>
      <c r="D115" s="430"/>
      <c r="E115" s="430"/>
      <c r="F115" s="418"/>
      <c r="G115" s="246"/>
      <c r="H115" s="246" t="s">
        <v>381</v>
      </c>
      <c r="I115" s="420"/>
      <c r="J115" s="246"/>
      <c r="K115" s="246"/>
      <c r="L115" s="246" t="s">
        <v>383</v>
      </c>
      <c r="M115" s="420"/>
      <c r="N115" s="419"/>
      <c r="O115" s="419"/>
      <c r="P115" s="419"/>
      <c r="Q115" s="419"/>
    </row>
    <row r="116" spans="2:17" ht="16.5" customHeight="1" x14ac:dyDescent="0.25">
      <c r="B116" s="433"/>
      <c r="C116" s="426"/>
      <c r="D116" s="430"/>
      <c r="E116" s="430"/>
      <c r="F116" s="417">
        <v>3</v>
      </c>
      <c r="G116" s="246" t="s">
        <v>373</v>
      </c>
      <c r="H116" s="246" t="s">
        <v>378</v>
      </c>
      <c r="I116" s="420"/>
      <c r="J116" s="246"/>
      <c r="K116" s="246"/>
      <c r="L116" s="246" t="s">
        <v>390</v>
      </c>
      <c r="M116" s="420"/>
      <c r="N116" s="419"/>
      <c r="O116" s="419"/>
      <c r="P116" s="419"/>
      <c r="Q116" s="419"/>
    </row>
    <row r="117" spans="2:17" ht="16.5" customHeight="1" x14ac:dyDescent="0.25">
      <c r="B117" s="433"/>
      <c r="C117" s="426"/>
      <c r="D117" s="430"/>
      <c r="E117" s="430"/>
      <c r="F117" s="418"/>
      <c r="G117" s="246"/>
      <c r="H117" s="246" t="s">
        <v>385</v>
      </c>
      <c r="I117" s="420"/>
      <c r="J117" s="246"/>
      <c r="K117" s="246"/>
      <c r="L117" s="246" t="s">
        <v>391</v>
      </c>
      <c r="M117" s="420"/>
      <c r="N117" s="419"/>
      <c r="O117" s="419"/>
      <c r="P117" s="419"/>
      <c r="Q117" s="419"/>
    </row>
    <row r="118" spans="2:17" ht="16.5" customHeight="1" x14ac:dyDescent="0.25">
      <c r="B118" s="433"/>
      <c r="C118" s="426"/>
      <c r="D118" s="430"/>
      <c r="E118" s="430"/>
      <c r="F118" s="417">
        <v>4</v>
      </c>
      <c r="G118" s="246" t="s">
        <v>374</v>
      </c>
      <c r="H118" s="246" t="s">
        <v>386</v>
      </c>
      <c r="I118" s="420"/>
      <c r="J118" s="246"/>
      <c r="K118" s="246"/>
      <c r="L118" s="246" t="s">
        <v>392</v>
      </c>
      <c r="M118" s="420"/>
      <c r="N118" s="419"/>
      <c r="O118" s="419"/>
      <c r="P118" s="419"/>
      <c r="Q118" s="419"/>
    </row>
    <row r="119" spans="2:17" ht="16.5" customHeight="1" x14ac:dyDescent="0.25">
      <c r="B119" s="433"/>
      <c r="C119" s="426"/>
      <c r="D119" s="430"/>
      <c r="E119" s="430"/>
      <c r="F119" s="418"/>
      <c r="G119" s="246"/>
      <c r="H119" s="246" t="s">
        <v>387</v>
      </c>
      <c r="I119" s="420"/>
      <c r="J119" s="246"/>
      <c r="K119" s="246"/>
      <c r="L119" s="246" t="s">
        <v>393</v>
      </c>
      <c r="M119" s="420"/>
      <c r="N119" s="419"/>
      <c r="O119" s="419"/>
      <c r="P119" s="419"/>
      <c r="Q119" s="419"/>
    </row>
    <row r="120" spans="2:17" ht="16.5" customHeight="1" x14ac:dyDescent="0.25">
      <c r="B120" s="433"/>
      <c r="C120" s="426"/>
      <c r="D120" s="430"/>
      <c r="E120" s="430"/>
      <c r="F120" s="417">
        <v>5</v>
      </c>
      <c r="G120" s="246" t="s">
        <v>375</v>
      </c>
      <c r="H120" s="246" t="s">
        <v>388</v>
      </c>
      <c r="I120" s="420"/>
      <c r="J120" s="246"/>
      <c r="K120" s="246"/>
      <c r="L120" s="246" t="s">
        <v>394</v>
      </c>
      <c r="M120" s="420"/>
      <c r="N120" s="419"/>
      <c r="O120" s="419"/>
      <c r="P120" s="419"/>
      <c r="Q120" s="419"/>
    </row>
    <row r="121" spans="2:17" ht="16.5" customHeight="1" x14ac:dyDescent="0.25">
      <c r="B121" s="434"/>
      <c r="C121" s="428"/>
      <c r="D121" s="431"/>
      <c r="E121" s="431"/>
      <c r="F121" s="418"/>
      <c r="G121" s="246"/>
      <c r="H121" s="246" t="s">
        <v>389</v>
      </c>
      <c r="I121" s="420"/>
      <c r="J121" s="246"/>
      <c r="K121" s="246"/>
      <c r="L121" s="246" t="s">
        <v>395</v>
      </c>
      <c r="M121" s="420"/>
      <c r="N121" s="419"/>
      <c r="O121" s="419"/>
      <c r="P121" s="419"/>
      <c r="Q121" s="419"/>
    </row>
    <row r="122" spans="2:17" ht="36" customHeight="1" x14ac:dyDescent="0.25">
      <c r="B122" s="432" t="str">
        <f>'2 - CONTEXTO'!E44</f>
        <v>GESTIÓN DEL TALENTO HUMANO</v>
      </c>
      <c r="C122" s="424"/>
      <c r="D122" s="429" t="s">
        <v>321</v>
      </c>
      <c r="E122" s="429" t="str">
        <f>'2 - CONTEXTO'!K44</f>
        <v>1. Subdirección de Talento Humano.
2. Secretaría General.</v>
      </c>
      <c r="F122" s="417">
        <v>1</v>
      </c>
      <c r="G122" s="246" t="s">
        <v>791</v>
      </c>
      <c r="H122" s="246" t="s">
        <v>795</v>
      </c>
      <c r="I122" s="420"/>
      <c r="J122" s="246" t="s">
        <v>801</v>
      </c>
      <c r="K122" s="246"/>
      <c r="L122" s="246" t="s">
        <v>804</v>
      </c>
      <c r="M122" s="420"/>
      <c r="N122" s="419" t="s">
        <v>114</v>
      </c>
      <c r="O122" s="419" t="s">
        <v>114</v>
      </c>
      <c r="P122" s="419" t="s">
        <v>114</v>
      </c>
      <c r="Q122" s="419" t="s">
        <v>114</v>
      </c>
    </row>
    <row r="123" spans="2:17" ht="33.75" customHeight="1" x14ac:dyDescent="0.25">
      <c r="B123" s="433"/>
      <c r="C123" s="426"/>
      <c r="D123" s="430"/>
      <c r="E123" s="430"/>
      <c r="F123" s="418"/>
      <c r="G123" s="246"/>
      <c r="H123" s="246" t="s">
        <v>796</v>
      </c>
      <c r="I123" s="420"/>
      <c r="J123" s="246"/>
      <c r="K123" s="246"/>
      <c r="L123" s="246" t="s">
        <v>805</v>
      </c>
      <c r="M123" s="420"/>
      <c r="N123" s="419"/>
      <c r="O123" s="419"/>
      <c r="P123" s="419"/>
      <c r="Q123" s="419"/>
    </row>
    <row r="124" spans="2:17" ht="21" customHeight="1" x14ac:dyDescent="0.25">
      <c r="B124" s="433"/>
      <c r="C124" s="426"/>
      <c r="D124" s="430"/>
      <c r="E124" s="430"/>
      <c r="F124" s="417">
        <v>2</v>
      </c>
      <c r="G124" s="246" t="s">
        <v>792</v>
      </c>
      <c r="H124" s="246" t="s">
        <v>797</v>
      </c>
      <c r="I124" s="420"/>
      <c r="J124" s="246" t="s">
        <v>802</v>
      </c>
      <c r="K124" s="246"/>
      <c r="L124" s="246" t="s">
        <v>806</v>
      </c>
      <c r="M124" s="420"/>
      <c r="N124" s="419" t="s">
        <v>114</v>
      </c>
      <c r="O124" s="419" t="s">
        <v>114</v>
      </c>
      <c r="P124" s="419" t="s">
        <v>114</v>
      </c>
      <c r="Q124" s="419" t="s">
        <v>114</v>
      </c>
    </row>
    <row r="125" spans="2:17" ht="27.75" customHeight="1" x14ac:dyDescent="0.25">
      <c r="B125" s="433"/>
      <c r="C125" s="426"/>
      <c r="D125" s="430"/>
      <c r="E125" s="430"/>
      <c r="F125" s="418"/>
      <c r="G125" s="246"/>
      <c r="H125" s="246" t="s">
        <v>798</v>
      </c>
      <c r="I125" s="420"/>
      <c r="J125" s="246"/>
      <c r="K125" s="246"/>
      <c r="L125" s="246" t="s">
        <v>807</v>
      </c>
      <c r="M125" s="420"/>
      <c r="N125" s="419"/>
      <c r="O125" s="419"/>
      <c r="P125" s="419"/>
      <c r="Q125" s="419"/>
    </row>
    <row r="126" spans="2:17" ht="27.75" customHeight="1" x14ac:dyDescent="0.25">
      <c r="B126" s="433"/>
      <c r="C126" s="426"/>
      <c r="D126" s="430"/>
      <c r="E126" s="430"/>
      <c r="F126" s="417">
        <v>3</v>
      </c>
      <c r="G126" s="246" t="s">
        <v>793</v>
      </c>
      <c r="H126" s="246" t="s">
        <v>799</v>
      </c>
      <c r="I126" s="420"/>
      <c r="J126" s="246" t="s">
        <v>803</v>
      </c>
      <c r="K126" s="246"/>
      <c r="L126" s="246" t="s">
        <v>808</v>
      </c>
      <c r="M126" s="420"/>
      <c r="N126" s="419" t="s">
        <v>114</v>
      </c>
      <c r="O126" s="419" t="s">
        <v>114</v>
      </c>
      <c r="P126" s="419" t="s">
        <v>114</v>
      </c>
      <c r="Q126" s="419" t="s">
        <v>114</v>
      </c>
    </row>
    <row r="127" spans="2:17" ht="15" customHeight="1" x14ac:dyDescent="0.25">
      <c r="B127" s="433"/>
      <c r="C127" s="426"/>
      <c r="D127" s="430"/>
      <c r="E127" s="430"/>
      <c r="F127" s="418"/>
      <c r="G127" s="246"/>
      <c r="H127" s="246" t="s">
        <v>385</v>
      </c>
      <c r="I127" s="420"/>
      <c r="J127" s="246"/>
      <c r="K127" s="246"/>
      <c r="L127" s="246" t="s">
        <v>559</v>
      </c>
      <c r="M127" s="420"/>
      <c r="N127" s="419"/>
      <c r="O127" s="419"/>
      <c r="P127" s="419"/>
      <c r="Q127" s="419"/>
    </row>
    <row r="128" spans="2:17" ht="30" customHeight="1" x14ac:dyDescent="0.25">
      <c r="B128" s="433"/>
      <c r="C128" s="426"/>
      <c r="D128" s="430"/>
      <c r="E128" s="430"/>
      <c r="F128" s="417">
        <v>4</v>
      </c>
      <c r="G128" s="246" t="s">
        <v>794</v>
      </c>
      <c r="H128" s="246" t="s">
        <v>800</v>
      </c>
      <c r="I128" s="420"/>
      <c r="J128" s="246" t="s">
        <v>803</v>
      </c>
      <c r="K128" s="246"/>
      <c r="L128" s="246" t="s">
        <v>808</v>
      </c>
      <c r="M128" s="420"/>
      <c r="N128" s="419" t="s">
        <v>114</v>
      </c>
      <c r="O128" s="419" t="s">
        <v>114</v>
      </c>
      <c r="P128" s="419" t="s">
        <v>114</v>
      </c>
      <c r="Q128" s="419" t="s">
        <v>114</v>
      </c>
    </row>
    <row r="129" spans="2:17" ht="15" customHeight="1" x14ac:dyDescent="0.25">
      <c r="B129" s="433"/>
      <c r="C129" s="426"/>
      <c r="D129" s="430"/>
      <c r="E129" s="430"/>
      <c r="F129" s="418"/>
      <c r="G129" s="246"/>
      <c r="H129" s="246" t="s">
        <v>387</v>
      </c>
      <c r="I129" s="420"/>
      <c r="J129" s="246"/>
      <c r="K129" s="246"/>
      <c r="L129" s="246" t="s">
        <v>559</v>
      </c>
      <c r="M129" s="420"/>
      <c r="N129" s="419"/>
      <c r="O129" s="419"/>
      <c r="P129" s="419"/>
      <c r="Q129" s="419"/>
    </row>
    <row r="130" spans="2:17" ht="15" customHeight="1" x14ac:dyDescent="0.25">
      <c r="B130" s="433"/>
      <c r="C130" s="426"/>
      <c r="D130" s="430"/>
      <c r="E130" s="430"/>
      <c r="F130" s="417">
        <v>5</v>
      </c>
      <c r="G130" s="246" t="s">
        <v>375</v>
      </c>
      <c r="H130" s="246" t="s">
        <v>388</v>
      </c>
      <c r="I130" s="420"/>
      <c r="J130" s="246"/>
      <c r="K130" s="246"/>
      <c r="L130" s="246" t="s">
        <v>394</v>
      </c>
      <c r="M130" s="420"/>
      <c r="N130" s="419"/>
      <c r="O130" s="419"/>
      <c r="P130" s="419"/>
      <c r="Q130" s="419"/>
    </row>
    <row r="131" spans="2:17" ht="16.5" customHeight="1" x14ac:dyDescent="0.25">
      <c r="B131" s="434"/>
      <c r="C131" s="428"/>
      <c r="D131" s="431"/>
      <c r="E131" s="431"/>
      <c r="F131" s="418"/>
      <c r="G131" s="246"/>
      <c r="H131" s="246" t="s">
        <v>389</v>
      </c>
      <c r="I131" s="420"/>
      <c r="J131" s="246"/>
      <c r="K131" s="246"/>
      <c r="L131" s="246" t="s">
        <v>395</v>
      </c>
      <c r="M131" s="420"/>
      <c r="N131" s="419"/>
      <c r="O131" s="419"/>
      <c r="P131" s="419"/>
      <c r="Q131" s="419"/>
    </row>
    <row r="132" spans="2:17" ht="30" customHeight="1" x14ac:dyDescent="0.25">
      <c r="B132" s="432" t="str">
        <f>'2 - CONTEXTO'!E45</f>
        <v>APOYO JURÍDICO</v>
      </c>
      <c r="C132" s="424"/>
      <c r="D132" s="429" t="s">
        <v>325</v>
      </c>
      <c r="E132" s="429" t="str">
        <f>'2 - CONTEXTO'!K45</f>
        <v>1. Oficina Jurídica</v>
      </c>
      <c r="F132" s="417">
        <v>1</v>
      </c>
      <c r="G132" s="246" t="s">
        <v>481</v>
      </c>
      <c r="H132" s="246" t="s">
        <v>485</v>
      </c>
      <c r="I132" s="420"/>
      <c r="J132" s="246" t="s">
        <v>493</v>
      </c>
      <c r="K132" s="246"/>
      <c r="L132" s="246" t="s">
        <v>497</v>
      </c>
      <c r="M132" s="420"/>
      <c r="N132" s="419" t="s">
        <v>114</v>
      </c>
      <c r="O132" s="419" t="s">
        <v>114</v>
      </c>
      <c r="P132" s="419" t="s">
        <v>114</v>
      </c>
      <c r="Q132" s="419" t="s">
        <v>114</v>
      </c>
    </row>
    <row r="133" spans="2:17" ht="33.75" customHeight="1" x14ac:dyDescent="0.25">
      <c r="B133" s="433"/>
      <c r="C133" s="426"/>
      <c r="D133" s="430"/>
      <c r="E133" s="430"/>
      <c r="F133" s="418"/>
      <c r="G133" s="246"/>
      <c r="H133" s="246" t="s">
        <v>486</v>
      </c>
      <c r="I133" s="420"/>
      <c r="J133" s="246"/>
      <c r="K133" s="246"/>
      <c r="L133" s="246" t="s">
        <v>498</v>
      </c>
      <c r="M133" s="420"/>
      <c r="N133" s="419"/>
      <c r="O133" s="419"/>
      <c r="P133" s="419"/>
      <c r="Q133" s="419"/>
    </row>
    <row r="134" spans="2:17" ht="21" customHeight="1" x14ac:dyDescent="0.25">
      <c r="B134" s="433"/>
      <c r="C134" s="426"/>
      <c r="D134" s="430"/>
      <c r="E134" s="430"/>
      <c r="F134" s="417">
        <v>2</v>
      </c>
      <c r="G134" s="246" t="s">
        <v>482</v>
      </c>
      <c r="H134" s="246" t="s">
        <v>487</v>
      </c>
      <c r="I134" s="420"/>
      <c r="J134" s="246" t="s">
        <v>494</v>
      </c>
      <c r="K134" s="246"/>
      <c r="L134" s="246" t="s">
        <v>499</v>
      </c>
      <c r="M134" s="420"/>
      <c r="N134" s="419" t="s">
        <v>114</v>
      </c>
      <c r="O134" s="419" t="s">
        <v>114</v>
      </c>
      <c r="P134" s="419" t="s">
        <v>114</v>
      </c>
      <c r="Q134" s="419" t="s">
        <v>114</v>
      </c>
    </row>
    <row r="135" spans="2:17" ht="45" customHeight="1" x14ac:dyDescent="0.25">
      <c r="B135" s="433"/>
      <c r="C135" s="426"/>
      <c r="D135" s="430"/>
      <c r="E135" s="430"/>
      <c r="F135" s="418"/>
      <c r="G135" s="246"/>
      <c r="H135" s="246" t="s">
        <v>488</v>
      </c>
      <c r="I135" s="420"/>
      <c r="J135" s="246"/>
      <c r="K135" s="246"/>
      <c r="L135" s="246" t="s">
        <v>500</v>
      </c>
      <c r="M135" s="420"/>
      <c r="N135" s="419"/>
      <c r="O135" s="419"/>
      <c r="P135" s="419"/>
      <c r="Q135" s="419"/>
    </row>
    <row r="136" spans="2:17" ht="22.5" customHeight="1" x14ac:dyDescent="0.25">
      <c r="B136" s="433"/>
      <c r="C136" s="426"/>
      <c r="D136" s="430"/>
      <c r="E136" s="430"/>
      <c r="F136" s="417">
        <v>3</v>
      </c>
      <c r="G136" s="246" t="s">
        <v>483</v>
      </c>
      <c r="H136" s="246" t="s">
        <v>489</v>
      </c>
      <c r="I136" s="420"/>
      <c r="J136" s="246" t="s">
        <v>495</v>
      </c>
      <c r="K136" s="246"/>
      <c r="L136" s="246" t="s">
        <v>501</v>
      </c>
      <c r="M136" s="420"/>
      <c r="N136" s="419" t="s">
        <v>114</v>
      </c>
      <c r="O136" s="419" t="s">
        <v>114</v>
      </c>
      <c r="P136" s="419" t="s">
        <v>114</v>
      </c>
      <c r="Q136" s="419" t="s">
        <v>114</v>
      </c>
    </row>
    <row r="137" spans="2:17" ht="33.75" customHeight="1" x14ac:dyDescent="0.25">
      <c r="B137" s="433"/>
      <c r="C137" s="426"/>
      <c r="D137" s="430"/>
      <c r="E137" s="430"/>
      <c r="F137" s="418"/>
      <c r="G137" s="246"/>
      <c r="H137" s="246" t="s">
        <v>490</v>
      </c>
      <c r="I137" s="420"/>
      <c r="J137" s="246"/>
      <c r="K137" s="246"/>
      <c r="L137" s="246" t="s">
        <v>502</v>
      </c>
      <c r="M137" s="420"/>
      <c r="N137" s="419"/>
      <c r="O137" s="419"/>
      <c r="P137" s="419"/>
      <c r="Q137" s="419"/>
    </row>
    <row r="138" spans="2:17" ht="33.75" customHeight="1" x14ac:dyDescent="0.25">
      <c r="B138" s="433"/>
      <c r="C138" s="426"/>
      <c r="D138" s="430"/>
      <c r="E138" s="430"/>
      <c r="F138" s="417">
        <v>4</v>
      </c>
      <c r="G138" s="246" t="s">
        <v>484</v>
      </c>
      <c r="H138" s="246" t="s">
        <v>491</v>
      </c>
      <c r="I138" s="420"/>
      <c r="J138" s="246" t="s">
        <v>496</v>
      </c>
      <c r="K138" s="246"/>
      <c r="L138" s="246" t="s">
        <v>503</v>
      </c>
      <c r="M138" s="420"/>
      <c r="N138" s="419" t="s">
        <v>114</v>
      </c>
      <c r="O138" s="419" t="s">
        <v>114</v>
      </c>
      <c r="P138" s="419" t="s">
        <v>114</v>
      </c>
      <c r="Q138" s="419" t="s">
        <v>114</v>
      </c>
    </row>
    <row r="139" spans="2:17" ht="47.25" customHeight="1" x14ac:dyDescent="0.25">
      <c r="B139" s="433"/>
      <c r="C139" s="426"/>
      <c r="D139" s="430"/>
      <c r="E139" s="430"/>
      <c r="F139" s="418"/>
      <c r="G139" s="246"/>
      <c r="H139" s="246" t="s">
        <v>492</v>
      </c>
      <c r="I139" s="420"/>
      <c r="J139" s="246"/>
      <c r="K139" s="246"/>
      <c r="L139" s="246" t="s">
        <v>504</v>
      </c>
      <c r="M139" s="420"/>
      <c r="N139" s="419"/>
      <c r="O139" s="419"/>
      <c r="P139" s="419"/>
      <c r="Q139" s="419"/>
    </row>
    <row r="140" spans="2:17" x14ac:dyDescent="0.25">
      <c r="B140" s="433"/>
      <c r="C140" s="426"/>
      <c r="D140" s="430"/>
      <c r="E140" s="430"/>
      <c r="F140" s="417">
        <v>5</v>
      </c>
      <c r="G140" s="246" t="s">
        <v>375</v>
      </c>
      <c r="H140" s="246" t="s">
        <v>388</v>
      </c>
      <c r="I140" s="420"/>
      <c r="J140" s="246"/>
      <c r="K140" s="246"/>
      <c r="L140" s="246" t="s">
        <v>394</v>
      </c>
      <c r="M140" s="420"/>
      <c r="N140" s="419"/>
      <c r="O140" s="419"/>
      <c r="P140" s="419"/>
      <c r="Q140" s="419"/>
    </row>
    <row r="141" spans="2:17" x14ac:dyDescent="0.25">
      <c r="B141" s="434"/>
      <c r="C141" s="428"/>
      <c r="D141" s="431"/>
      <c r="E141" s="431"/>
      <c r="F141" s="418"/>
      <c r="G141" s="246"/>
      <c r="H141" s="246" t="s">
        <v>389</v>
      </c>
      <c r="I141" s="420"/>
      <c r="J141" s="246"/>
      <c r="K141" s="246"/>
      <c r="L141" s="246" t="s">
        <v>395</v>
      </c>
      <c r="M141" s="420"/>
      <c r="N141" s="419"/>
      <c r="O141" s="419"/>
      <c r="P141" s="419"/>
      <c r="Q141" s="419"/>
    </row>
    <row r="142" spans="2:17" ht="30" customHeight="1" x14ac:dyDescent="0.25">
      <c r="B142" s="432" t="str">
        <f>'2 - CONTEXTO'!E46</f>
        <v>ADQUISICIÓN DE BIENES Y SERVICIOS</v>
      </c>
      <c r="C142" s="424"/>
      <c r="D142" s="429" t="s">
        <v>329</v>
      </c>
      <c r="E142" s="429" t="str">
        <f>'2 - CONTEXTO'!K46</f>
        <v>1. Subdirección Administrativa y Financiera.
2. Secretaría General.</v>
      </c>
      <c r="F142" s="417">
        <v>1</v>
      </c>
      <c r="G142" s="246" t="s">
        <v>809</v>
      </c>
      <c r="H142" s="246" t="s">
        <v>811</v>
      </c>
      <c r="I142" s="420"/>
      <c r="J142" s="246" t="s">
        <v>815</v>
      </c>
      <c r="K142" s="246"/>
      <c r="L142" s="246" t="s">
        <v>817</v>
      </c>
      <c r="M142" s="420"/>
      <c r="N142" s="419" t="s">
        <v>114</v>
      </c>
      <c r="O142" s="419" t="s">
        <v>114</v>
      </c>
      <c r="P142" s="419" t="s">
        <v>114</v>
      </c>
      <c r="Q142" s="419" t="s">
        <v>114</v>
      </c>
    </row>
    <row r="143" spans="2:17" ht="30" customHeight="1" x14ac:dyDescent="0.25">
      <c r="B143" s="433"/>
      <c r="C143" s="426"/>
      <c r="D143" s="430"/>
      <c r="E143" s="430"/>
      <c r="F143" s="418"/>
      <c r="G143" s="246"/>
      <c r="H143" s="246" t="s">
        <v>812</v>
      </c>
      <c r="I143" s="420"/>
      <c r="J143" s="246"/>
      <c r="K143" s="246"/>
      <c r="L143" s="246" t="s">
        <v>818</v>
      </c>
      <c r="M143" s="420"/>
      <c r="N143" s="419"/>
      <c r="O143" s="419"/>
      <c r="P143" s="419"/>
      <c r="Q143" s="419"/>
    </row>
    <row r="144" spans="2:17" ht="32.25" customHeight="1" x14ac:dyDescent="0.25">
      <c r="B144" s="433"/>
      <c r="C144" s="426"/>
      <c r="D144" s="430"/>
      <c r="E144" s="430"/>
      <c r="F144" s="417">
        <v>2</v>
      </c>
      <c r="G144" s="246" t="s">
        <v>810</v>
      </c>
      <c r="H144" s="246" t="s">
        <v>813</v>
      </c>
      <c r="I144" s="420"/>
      <c r="J144" s="246" t="s">
        <v>816</v>
      </c>
      <c r="K144" s="246"/>
      <c r="L144" s="246" t="s">
        <v>817</v>
      </c>
      <c r="M144" s="420"/>
      <c r="N144" s="419" t="s">
        <v>114</v>
      </c>
      <c r="O144" s="419" t="s">
        <v>114</v>
      </c>
      <c r="P144" s="419" t="s">
        <v>114</v>
      </c>
      <c r="Q144" s="419" t="s">
        <v>114</v>
      </c>
    </row>
    <row r="145" spans="2:17" ht="32.25" customHeight="1" x14ac:dyDescent="0.25">
      <c r="B145" s="433"/>
      <c r="C145" s="426"/>
      <c r="D145" s="430"/>
      <c r="E145" s="430"/>
      <c r="F145" s="418"/>
      <c r="G145" s="246"/>
      <c r="H145" s="246" t="s">
        <v>814</v>
      </c>
      <c r="I145" s="420"/>
      <c r="J145" s="246"/>
      <c r="K145" s="246"/>
      <c r="L145" s="246" t="s">
        <v>818</v>
      </c>
      <c r="M145" s="420"/>
      <c r="N145" s="419"/>
      <c r="O145" s="419"/>
      <c r="P145" s="419"/>
      <c r="Q145" s="419"/>
    </row>
    <row r="146" spans="2:17" ht="17.25" customHeight="1" x14ac:dyDescent="0.25">
      <c r="B146" s="433"/>
      <c r="C146" s="426"/>
      <c r="D146" s="430"/>
      <c r="E146" s="430"/>
      <c r="F146" s="417">
        <v>3</v>
      </c>
      <c r="G146" s="246" t="s">
        <v>373</v>
      </c>
      <c r="H146" s="246" t="s">
        <v>378</v>
      </c>
      <c r="I146" s="420"/>
      <c r="J146" s="246"/>
      <c r="K146" s="246"/>
      <c r="L146" s="246" t="s">
        <v>390</v>
      </c>
      <c r="M146" s="420"/>
      <c r="N146" s="419"/>
      <c r="O146" s="419"/>
      <c r="P146" s="419"/>
      <c r="Q146" s="419"/>
    </row>
    <row r="147" spans="2:17" ht="17.25" customHeight="1" x14ac:dyDescent="0.25">
      <c r="B147" s="433"/>
      <c r="C147" s="426"/>
      <c r="D147" s="430"/>
      <c r="E147" s="430"/>
      <c r="F147" s="418"/>
      <c r="G147" s="246"/>
      <c r="H147" s="246" t="s">
        <v>385</v>
      </c>
      <c r="I147" s="420"/>
      <c r="J147" s="246"/>
      <c r="K147" s="246"/>
      <c r="L147" s="246" t="s">
        <v>391</v>
      </c>
      <c r="M147" s="420"/>
      <c r="N147" s="419"/>
      <c r="O147" s="419"/>
      <c r="P147" s="419"/>
      <c r="Q147" s="419"/>
    </row>
    <row r="148" spans="2:17" ht="17.25" customHeight="1" x14ac:dyDescent="0.25">
      <c r="B148" s="433"/>
      <c r="C148" s="426"/>
      <c r="D148" s="430"/>
      <c r="E148" s="430"/>
      <c r="F148" s="417">
        <v>4</v>
      </c>
      <c r="G148" s="246" t="s">
        <v>374</v>
      </c>
      <c r="H148" s="246" t="s">
        <v>386</v>
      </c>
      <c r="I148" s="420"/>
      <c r="J148" s="246"/>
      <c r="K148" s="246"/>
      <c r="L148" s="246" t="s">
        <v>392</v>
      </c>
      <c r="M148" s="420"/>
      <c r="N148" s="419"/>
      <c r="O148" s="419"/>
      <c r="P148" s="419"/>
      <c r="Q148" s="419"/>
    </row>
    <row r="149" spans="2:17" ht="17.25" customHeight="1" x14ac:dyDescent="0.25">
      <c r="B149" s="433"/>
      <c r="C149" s="426"/>
      <c r="D149" s="430"/>
      <c r="E149" s="430"/>
      <c r="F149" s="418"/>
      <c r="G149" s="246"/>
      <c r="H149" s="246" t="s">
        <v>387</v>
      </c>
      <c r="I149" s="420"/>
      <c r="J149" s="246"/>
      <c r="K149" s="246"/>
      <c r="L149" s="246" t="s">
        <v>393</v>
      </c>
      <c r="M149" s="420"/>
      <c r="N149" s="419"/>
      <c r="O149" s="419"/>
      <c r="P149" s="419"/>
      <c r="Q149" s="419"/>
    </row>
    <row r="150" spans="2:17" x14ac:dyDescent="0.25">
      <c r="B150" s="433"/>
      <c r="C150" s="426"/>
      <c r="D150" s="430"/>
      <c r="E150" s="430"/>
      <c r="F150" s="417">
        <v>5</v>
      </c>
      <c r="G150" s="246" t="s">
        <v>375</v>
      </c>
      <c r="H150" s="246" t="s">
        <v>388</v>
      </c>
      <c r="I150" s="420"/>
      <c r="J150" s="246"/>
      <c r="K150" s="246"/>
      <c r="L150" s="246" t="s">
        <v>394</v>
      </c>
      <c r="M150" s="420"/>
      <c r="N150" s="419"/>
      <c r="O150" s="419"/>
      <c r="P150" s="419"/>
      <c r="Q150" s="419"/>
    </row>
    <row r="151" spans="2:17" x14ac:dyDescent="0.25">
      <c r="B151" s="434"/>
      <c r="C151" s="428"/>
      <c r="D151" s="431"/>
      <c r="E151" s="431"/>
      <c r="F151" s="418"/>
      <c r="G151" s="246"/>
      <c r="H151" s="246" t="s">
        <v>389</v>
      </c>
      <c r="I151" s="420"/>
      <c r="J151" s="246"/>
      <c r="K151" s="246"/>
      <c r="L151" s="246" t="s">
        <v>395</v>
      </c>
      <c r="M151" s="420"/>
      <c r="N151" s="419"/>
      <c r="O151" s="419"/>
      <c r="P151" s="419"/>
      <c r="Q151" s="419"/>
    </row>
    <row r="152" spans="2:17" ht="33.75" customHeight="1" x14ac:dyDescent="0.25">
      <c r="B152" s="423" t="str">
        <f>'2 - CONTEXTO'!E47</f>
        <v>ADMINISTRACIÓN DE BIENES Y SERVICIOS</v>
      </c>
      <c r="C152" s="424"/>
      <c r="D152" s="429" t="s">
        <v>334</v>
      </c>
      <c r="E152" s="429" t="str">
        <f>'2 - CONTEXTO'!K47</f>
        <v>1. Subdirección Administrativa y Financiera.
2. Secretaría General.</v>
      </c>
      <c r="F152" s="417">
        <v>1</v>
      </c>
      <c r="G152" s="246" t="s">
        <v>953</v>
      </c>
      <c r="H152" s="246" t="s">
        <v>954</v>
      </c>
      <c r="I152" s="420"/>
      <c r="J152" s="246" t="s">
        <v>956</v>
      </c>
      <c r="K152" s="246"/>
      <c r="L152" s="246" t="s">
        <v>957</v>
      </c>
      <c r="M152" s="420"/>
      <c r="N152" s="419" t="s">
        <v>114</v>
      </c>
      <c r="O152" s="419" t="s">
        <v>114</v>
      </c>
      <c r="P152" s="419" t="s">
        <v>114</v>
      </c>
      <c r="Q152" s="419" t="s">
        <v>114</v>
      </c>
    </row>
    <row r="153" spans="2:17" ht="31.5" customHeight="1" x14ac:dyDescent="0.25">
      <c r="B153" s="425"/>
      <c r="C153" s="426"/>
      <c r="D153" s="430"/>
      <c r="E153" s="430"/>
      <c r="F153" s="418"/>
      <c r="G153" s="246"/>
      <c r="H153" s="246" t="s">
        <v>955</v>
      </c>
      <c r="I153" s="420"/>
      <c r="J153" s="246"/>
      <c r="K153" s="246"/>
      <c r="L153" s="246" t="s">
        <v>958</v>
      </c>
      <c r="M153" s="420"/>
      <c r="N153" s="419"/>
      <c r="O153" s="419"/>
      <c r="P153" s="419"/>
      <c r="Q153" s="419"/>
    </row>
    <row r="154" spans="2:17" ht="22.5" customHeight="1" x14ac:dyDescent="0.25">
      <c r="B154" s="425"/>
      <c r="C154" s="426"/>
      <c r="D154" s="430"/>
      <c r="E154" s="430"/>
      <c r="F154" s="417">
        <v>2</v>
      </c>
      <c r="G154" s="246" t="s">
        <v>959</v>
      </c>
      <c r="H154" s="246" t="s">
        <v>960</v>
      </c>
      <c r="I154" s="420"/>
      <c r="J154" s="246" t="s">
        <v>962</v>
      </c>
      <c r="K154" s="246"/>
      <c r="L154" s="246" t="s">
        <v>963</v>
      </c>
      <c r="M154" s="420"/>
      <c r="N154" s="419" t="s">
        <v>114</v>
      </c>
      <c r="O154" s="419" t="s">
        <v>114</v>
      </c>
      <c r="P154" s="419" t="s">
        <v>114</v>
      </c>
      <c r="Q154" s="419" t="s">
        <v>114</v>
      </c>
    </row>
    <row r="155" spans="2:17" ht="24.75" customHeight="1" x14ac:dyDescent="0.25">
      <c r="B155" s="425"/>
      <c r="C155" s="426"/>
      <c r="D155" s="430"/>
      <c r="E155" s="430"/>
      <c r="F155" s="418"/>
      <c r="G155" s="246"/>
      <c r="H155" s="246" t="s">
        <v>961</v>
      </c>
      <c r="I155" s="420"/>
      <c r="J155" s="246"/>
      <c r="K155" s="246"/>
      <c r="L155" s="246" t="s">
        <v>559</v>
      </c>
      <c r="M155" s="420"/>
      <c r="N155" s="419"/>
      <c r="O155" s="419"/>
      <c r="P155" s="419"/>
      <c r="Q155" s="419"/>
    </row>
    <row r="156" spans="2:17" x14ac:dyDescent="0.25">
      <c r="B156" s="425"/>
      <c r="C156" s="426"/>
      <c r="D156" s="430"/>
      <c r="E156" s="430"/>
      <c r="F156" s="417">
        <v>3</v>
      </c>
      <c r="G156" s="246" t="s">
        <v>373</v>
      </c>
      <c r="H156" s="246" t="s">
        <v>378</v>
      </c>
      <c r="I156" s="420"/>
      <c r="J156" s="246"/>
      <c r="K156" s="246"/>
      <c r="L156" s="246" t="s">
        <v>390</v>
      </c>
      <c r="M156" s="420"/>
      <c r="N156" s="419"/>
      <c r="O156" s="419"/>
      <c r="P156" s="419"/>
      <c r="Q156" s="419"/>
    </row>
    <row r="157" spans="2:17" x14ac:dyDescent="0.25">
      <c r="B157" s="425"/>
      <c r="C157" s="426"/>
      <c r="D157" s="430"/>
      <c r="E157" s="430"/>
      <c r="F157" s="418"/>
      <c r="G157" s="246"/>
      <c r="H157" s="246" t="s">
        <v>385</v>
      </c>
      <c r="I157" s="420"/>
      <c r="J157" s="246"/>
      <c r="K157" s="246"/>
      <c r="L157" s="246" t="s">
        <v>391</v>
      </c>
      <c r="M157" s="420"/>
      <c r="N157" s="419"/>
      <c r="O157" s="419"/>
      <c r="P157" s="419"/>
      <c r="Q157" s="419"/>
    </row>
    <row r="158" spans="2:17" x14ac:dyDescent="0.25">
      <c r="B158" s="425"/>
      <c r="C158" s="426"/>
      <c r="D158" s="430"/>
      <c r="E158" s="430"/>
      <c r="F158" s="417">
        <v>4</v>
      </c>
      <c r="G158" s="246" t="s">
        <v>374</v>
      </c>
      <c r="H158" s="246" t="s">
        <v>386</v>
      </c>
      <c r="I158" s="420"/>
      <c r="J158" s="246"/>
      <c r="K158" s="246"/>
      <c r="L158" s="246" t="s">
        <v>392</v>
      </c>
      <c r="M158" s="420"/>
      <c r="N158" s="419"/>
      <c r="O158" s="419"/>
      <c r="P158" s="419"/>
      <c r="Q158" s="419"/>
    </row>
    <row r="159" spans="2:17" x14ac:dyDescent="0.25">
      <c r="B159" s="425"/>
      <c r="C159" s="426"/>
      <c r="D159" s="430"/>
      <c r="E159" s="430"/>
      <c r="F159" s="418"/>
      <c r="G159" s="246"/>
      <c r="H159" s="246" t="s">
        <v>387</v>
      </c>
      <c r="I159" s="420"/>
      <c r="J159" s="246"/>
      <c r="K159" s="246"/>
      <c r="L159" s="246" t="s">
        <v>393</v>
      </c>
      <c r="M159" s="420"/>
      <c r="N159" s="419"/>
      <c r="O159" s="419"/>
      <c r="P159" s="419"/>
      <c r="Q159" s="419"/>
    </row>
    <row r="160" spans="2:17" x14ac:dyDescent="0.25">
      <c r="B160" s="425"/>
      <c r="C160" s="426"/>
      <c r="D160" s="430"/>
      <c r="E160" s="430"/>
      <c r="F160" s="417">
        <v>5</v>
      </c>
      <c r="G160" s="246" t="s">
        <v>375</v>
      </c>
      <c r="H160" s="246" t="s">
        <v>388</v>
      </c>
      <c r="I160" s="420"/>
      <c r="J160" s="246"/>
      <c r="K160" s="246"/>
      <c r="L160" s="246" t="s">
        <v>394</v>
      </c>
      <c r="M160" s="420"/>
      <c r="N160" s="419"/>
      <c r="O160" s="419"/>
      <c r="P160" s="419"/>
      <c r="Q160" s="419"/>
    </row>
    <row r="161" spans="2:17" x14ac:dyDescent="0.25">
      <c r="B161" s="427"/>
      <c r="C161" s="428"/>
      <c r="D161" s="431"/>
      <c r="E161" s="431"/>
      <c r="F161" s="418"/>
      <c r="G161" s="246"/>
      <c r="H161" s="246" t="s">
        <v>389</v>
      </c>
      <c r="I161" s="420"/>
      <c r="J161" s="246"/>
      <c r="K161" s="246"/>
      <c r="L161" s="246" t="s">
        <v>395</v>
      </c>
      <c r="M161" s="420"/>
      <c r="N161" s="419"/>
      <c r="O161" s="419"/>
      <c r="P161" s="419"/>
      <c r="Q161" s="419"/>
    </row>
    <row r="162" spans="2:17" ht="26.25" customHeight="1" x14ac:dyDescent="0.25">
      <c r="B162" s="421" t="str">
        <f>'2 - CONTEXTO'!E48</f>
        <v>GESTIÓN FINANCIERA</v>
      </c>
      <c r="C162" s="421"/>
      <c r="D162" s="422" t="s">
        <v>338</v>
      </c>
      <c r="E162" s="422" t="str">
        <f>'2 - CONTEXTO'!K48</f>
        <v xml:space="preserve">1. Secretaría General.
2. Subdirección Administrativa y Financiera.
3. Subdirección de Administracion de Tierras de la Nación.
4. Oficina de Planeación </v>
      </c>
      <c r="F162" s="417">
        <v>1</v>
      </c>
      <c r="G162" s="246" t="s">
        <v>819</v>
      </c>
      <c r="H162" s="246" t="s">
        <v>820</v>
      </c>
      <c r="I162" s="420"/>
      <c r="J162" s="246" t="s">
        <v>822</v>
      </c>
      <c r="K162" s="246"/>
      <c r="L162" s="246" t="s">
        <v>823</v>
      </c>
      <c r="M162" s="420"/>
      <c r="N162" s="419" t="s">
        <v>114</v>
      </c>
      <c r="O162" s="419" t="s">
        <v>114</v>
      </c>
      <c r="P162" s="419" t="s">
        <v>114</v>
      </c>
      <c r="Q162" s="419" t="s">
        <v>114</v>
      </c>
    </row>
    <row r="163" spans="2:17" ht="31.5" customHeight="1" x14ac:dyDescent="0.25">
      <c r="B163" s="421"/>
      <c r="C163" s="421"/>
      <c r="D163" s="422"/>
      <c r="E163" s="422"/>
      <c r="F163" s="418"/>
      <c r="G163" s="246"/>
      <c r="H163" s="246" t="s">
        <v>821</v>
      </c>
      <c r="I163" s="420"/>
      <c r="J163" s="246"/>
      <c r="K163" s="246"/>
      <c r="L163" s="246" t="s">
        <v>824</v>
      </c>
      <c r="M163" s="420"/>
      <c r="N163" s="419"/>
      <c r="O163" s="419"/>
      <c r="P163" s="419"/>
      <c r="Q163" s="419"/>
    </row>
    <row r="164" spans="2:17" x14ac:dyDescent="0.25">
      <c r="B164" s="421"/>
      <c r="C164" s="421"/>
      <c r="D164" s="422"/>
      <c r="E164" s="422"/>
      <c r="F164" s="417">
        <v>2</v>
      </c>
      <c r="G164" s="246" t="s">
        <v>372</v>
      </c>
      <c r="H164" s="246" t="s">
        <v>377</v>
      </c>
      <c r="I164" s="420"/>
      <c r="J164" s="246"/>
      <c r="K164" s="246"/>
      <c r="L164" s="246" t="s">
        <v>380</v>
      </c>
      <c r="M164" s="420"/>
      <c r="N164" s="419"/>
      <c r="O164" s="419"/>
      <c r="P164" s="419"/>
      <c r="Q164" s="419"/>
    </row>
    <row r="165" spans="2:17" x14ac:dyDescent="0.25">
      <c r="B165" s="421"/>
      <c r="C165" s="421"/>
      <c r="D165" s="422"/>
      <c r="E165" s="422"/>
      <c r="F165" s="418"/>
      <c r="G165" s="246"/>
      <c r="H165" s="246" t="s">
        <v>381</v>
      </c>
      <c r="I165" s="420"/>
      <c r="J165" s="246"/>
      <c r="K165" s="246"/>
      <c r="L165" s="246" t="s">
        <v>383</v>
      </c>
      <c r="M165" s="420"/>
      <c r="N165" s="419"/>
      <c r="O165" s="419"/>
      <c r="P165" s="419"/>
      <c r="Q165" s="419"/>
    </row>
    <row r="166" spans="2:17" x14ac:dyDescent="0.25">
      <c r="B166" s="421"/>
      <c r="C166" s="421"/>
      <c r="D166" s="422"/>
      <c r="E166" s="422"/>
      <c r="F166" s="417">
        <v>3</v>
      </c>
      <c r="G166" s="246" t="s">
        <v>373</v>
      </c>
      <c r="H166" s="246" t="s">
        <v>378</v>
      </c>
      <c r="I166" s="420"/>
      <c r="J166" s="246"/>
      <c r="K166" s="246"/>
      <c r="L166" s="246" t="s">
        <v>390</v>
      </c>
      <c r="M166" s="420"/>
      <c r="N166" s="419"/>
      <c r="O166" s="419"/>
      <c r="P166" s="419"/>
      <c r="Q166" s="419"/>
    </row>
    <row r="167" spans="2:17" x14ac:dyDescent="0.25">
      <c r="B167" s="421"/>
      <c r="C167" s="421"/>
      <c r="D167" s="422"/>
      <c r="E167" s="422"/>
      <c r="F167" s="418"/>
      <c r="G167" s="246"/>
      <c r="H167" s="246" t="s">
        <v>385</v>
      </c>
      <c r="I167" s="420"/>
      <c r="J167" s="246"/>
      <c r="K167" s="246"/>
      <c r="L167" s="246" t="s">
        <v>391</v>
      </c>
      <c r="M167" s="420"/>
      <c r="N167" s="419"/>
      <c r="O167" s="419"/>
      <c r="P167" s="419"/>
      <c r="Q167" s="419"/>
    </row>
    <row r="168" spans="2:17" x14ac:dyDescent="0.25">
      <c r="B168" s="421"/>
      <c r="C168" s="421"/>
      <c r="D168" s="422"/>
      <c r="E168" s="422"/>
      <c r="F168" s="417">
        <v>4</v>
      </c>
      <c r="G168" s="246" t="s">
        <v>374</v>
      </c>
      <c r="H168" s="246" t="s">
        <v>386</v>
      </c>
      <c r="I168" s="420"/>
      <c r="J168" s="246"/>
      <c r="K168" s="246"/>
      <c r="L168" s="246" t="s">
        <v>392</v>
      </c>
      <c r="M168" s="420"/>
      <c r="N168" s="419"/>
      <c r="O168" s="419"/>
      <c r="P168" s="419"/>
      <c r="Q168" s="419"/>
    </row>
    <row r="169" spans="2:17" x14ac:dyDescent="0.25">
      <c r="B169" s="421"/>
      <c r="C169" s="421"/>
      <c r="D169" s="422"/>
      <c r="E169" s="422"/>
      <c r="F169" s="418"/>
      <c r="G169" s="246"/>
      <c r="H169" s="246" t="s">
        <v>387</v>
      </c>
      <c r="I169" s="420"/>
      <c r="J169" s="246"/>
      <c r="K169" s="246"/>
      <c r="L169" s="246" t="s">
        <v>393</v>
      </c>
      <c r="M169" s="420"/>
      <c r="N169" s="419"/>
      <c r="O169" s="419"/>
      <c r="P169" s="419"/>
      <c r="Q169" s="419"/>
    </row>
    <row r="170" spans="2:17" x14ac:dyDescent="0.25">
      <c r="B170" s="421"/>
      <c r="C170" s="421"/>
      <c r="D170" s="422"/>
      <c r="E170" s="422"/>
      <c r="F170" s="417">
        <v>5</v>
      </c>
      <c r="G170" s="246" t="s">
        <v>375</v>
      </c>
      <c r="H170" s="246" t="s">
        <v>388</v>
      </c>
      <c r="I170" s="420"/>
      <c r="J170" s="246"/>
      <c r="K170" s="246"/>
      <c r="L170" s="246" t="s">
        <v>394</v>
      </c>
      <c r="M170" s="420"/>
      <c r="N170" s="419"/>
      <c r="O170" s="419"/>
      <c r="P170" s="419"/>
      <c r="Q170" s="419"/>
    </row>
    <row r="171" spans="2:17" x14ac:dyDescent="0.25">
      <c r="B171" s="421"/>
      <c r="C171" s="421"/>
      <c r="D171" s="422"/>
      <c r="E171" s="422"/>
      <c r="F171" s="418"/>
      <c r="G171" s="246"/>
      <c r="H171" s="246" t="s">
        <v>389</v>
      </c>
      <c r="I171" s="420"/>
      <c r="J171" s="246"/>
      <c r="K171" s="246"/>
      <c r="L171" s="246" t="s">
        <v>395</v>
      </c>
      <c r="M171" s="420"/>
      <c r="N171" s="419"/>
      <c r="O171" s="419"/>
      <c r="P171" s="419"/>
      <c r="Q171" s="419"/>
    </row>
    <row r="172" spans="2:17" ht="46.5" customHeight="1" x14ac:dyDescent="0.25">
      <c r="B172" s="421" t="str">
        <f>'2 - CONTEXTO'!E49</f>
        <v>SEGUIMIENTO, EVALUACIÓN Y MEJORA</v>
      </c>
      <c r="C172" s="421"/>
      <c r="D172" s="422" t="s">
        <v>416</v>
      </c>
      <c r="E172" s="422" t="str">
        <f>'2 - CONTEXTO'!K49</f>
        <v xml:space="preserve">1. Oficina de Control Interno.
2. Oficina de Planeación.
3. Oficina del Inspector de Gestión de Tierras.
4. Secretaría General
</v>
      </c>
      <c r="F172" s="417">
        <v>1</v>
      </c>
      <c r="G172" s="246" t="s">
        <v>447</v>
      </c>
      <c r="H172" s="246" t="s">
        <v>449</v>
      </c>
      <c r="I172" s="420"/>
      <c r="J172" s="246" t="s">
        <v>53</v>
      </c>
      <c r="K172" s="246"/>
      <c r="L172" s="246" t="s">
        <v>453</v>
      </c>
      <c r="M172" s="420"/>
      <c r="N172" s="419" t="s">
        <v>114</v>
      </c>
      <c r="O172" s="419" t="s">
        <v>114</v>
      </c>
      <c r="P172" s="419" t="s">
        <v>114</v>
      </c>
      <c r="Q172" s="419" t="s">
        <v>114</v>
      </c>
    </row>
    <row r="173" spans="2:17" ht="44.25" customHeight="1" x14ac:dyDescent="0.25">
      <c r="B173" s="421"/>
      <c r="C173" s="421"/>
      <c r="D173" s="422"/>
      <c r="E173" s="422"/>
      <c r="F173" s="418"/>
      <c r="G173" s="246"/>
      <c r="H173" s="246" t="s">
        <v>450</v>
      </c>
      <c r="I173" s="420"/>
      <c r="J173" s="246"/>
      <c r="K173" s="246"/>
      <c r="L173" s="246" t="s">
        <v>454</v>
      </c>
      <c r="M173" s="420"/>
      <c r="N173" s="419"/>
      <c r="O173" s="419"/>
      <c r="P173" s="419"/>
      <c r="Q173" s="419"/>
    </row>
    <row r="174" spans="2:17" ht="26.25" customHeight="1" x14ac:dyDescent="0.25">
      <c r="B174" s="421"/>
      <c r="C174" s="421"/>
      <c r="D174" s="422"/>
      <c r="E174" s="422"/>
      <c r="F174" s="417">
        <v>2</v>
      </c>
      <c r="G174" s="246" t="s">
        <v>448</v>
      </c>
      <c r="H174" s="246" t="s">
        <v>451</v>
      </c>
      <c r="I174" s="420"/>
      <c r="J174" s="246" t="s">
        <v>53</v>
      </c>
      <c r="K174" s="246"/>
      <c r="L174" s="246" t="s">
        <v>455</v>
      </c>
      <c r="M174" s="420"/>
      <c r="N174" s="419" t="s">
        <v>114</v>
      </c>
      <c r="O174" s="419" t="s">
        <v>114</v>
      </c>
      <c r="P174" s="419" t="s">
        <v>114</v>
      </c>
      <c r="Q174" s="419" t="s">
        <v>114</v>
      </c>
    </row>
    <row r="175" spans="2:17" ht="27.75" customHeight="1" x14ac:dyDescent="0.25">
      <c r="B175" s="421"/>
      <c r="C175" s="421"/>
      <c r="D175" s="422"/>
      <c r="E175" s="422"/>
      <c r="F175" s="418"/>
      <c r="G175" s="246"/>
      <c r="H175" s="246" t="s">
        <v>452</v>
      </c>
      <c r="I175" s="420"/>
      <c r="J175" s="246"/>
      <c r="K175" s="246"/>
      <c r="L175" s="246" t="s">
        <v>456</v>
      </c>
      <c r="M175" s="420"/>
      <c r="N175" s="419"/>
      <c r="O175" s="419"/>
      <c r="P175" s="419"/>
      <c r="Q175" s="419"/>
    </row>
    <row r="176" spans="2:17" x14ac:dyDescent="0.25">
      <c r="B176" s="421"/>
      <c r="C176" s="421"/>
      <c r="D176" s="422"/>
      <c r="E176" s="422"/>
      <c r="F176" s="417">
        <v>3</v>
      </c>
      <c r="G176" s="246" t="s">
        <v>373</v>
      </c>
      <c r="H176" s="246" t="s">
        <v>378</v>
      </c>
      <c r="I176" s="420"/>
      <c r="J176" s="246"/>
      <c r="K176" s="246"/>
      <c r="L176" s="246" t="s">
        <v>390</v>
      </c>
      <c r="M176" s="420"/>
      <c r="N176" s="419"/>
      <c r="O176" s="419"/>
      <c r="P176" s="419"/>
      <c r="Q176" s="419"/>
    </row>
    <row r="177" spans="2:17" x14ac:dyDescent="0.25">
      <c r="B177" s="421"/>
      <c r="C177" s="421"/>
      <c r="D177" s="422"/>
      <c r="E177" s="422"/>
      <c r="F177" s="418"/>
      <c r="G177" s="246"/>
      <c r="H177" s="246" t="s">
        <v>385</v>
      </c>
      <c r="I177" s="420"/>
      <c r="J177" s="246"/>
      <c r="K177" s="246"/>
      <c r="L177" s="246" t="s">
        <v>391</v>
      </c>
      <c r="M177" s="420"/>
      <c r="N177" s="419"/>
      <c r="O177" s="419"/>
      <c r="P177" s="419"/>
      <c r="Q177" s="419"/>
    </row>
    <row r="178" spans="2:17" x14ac:dyDescent="0.25">
      <c r="B178" s="421"/>
      <c r="C178" s="421"/>
      <c r="D178" s="422"/>
      <c r="E178" s="422"/>
      <c r="F178" s="417">
        <v>4</v>
      </c>
      <c r="G178" s="246" t="s">
        <v>374</v>
      </c>
      <c r="H178" s="246" t="s">
        <v>386</v>
      </c>
      <c r="I178" s="420"/>
      <c r="J178" s="246"/>
      <c r="K178" s="246"/>
      <c r="L178" s="246" t="s">
        <v>392</v>
      </c>
      <c r="M178" s="420"/>
      <c r="N178" s="419"/>
      <c r="O178" s="419"/>
      <c r="P178" s="419"/>
      <c r="Q178" s="419"/>
    </row>
    <row r="179" spans="2:17" x14ac:dyDescent="0.25">
      <c r="B179" s="421"/>
      <c r="C179" s="421"/>
      <c r="D179" s="422"/>
      <c r="E179" s="422"/>
      <c r="F179" s="418"/>
      <c r="G179" s="246"/>
      <c r="H179" s="246" t="s">
        <v>387</v>
      </c>
      <c r="I179" s="420"/>
      <c r="J179" s="246"/>
      <c r="K179" s="246"/>
      <c r="L179" s="246" t="s">
        <v>393</v>
      </c>
      <c r="M179" s="420"/>
      <c r="N179" s="419"/>
      <c r="O179" s="419"/>
      <c r="P179" s="419"/>
      <c r="Q179" s="419"/>
    </row>
    <row r="180" spans="2:17" x14ac:dyDescent="0.25">
      <c r="B180" s="421"/>
      <c r="C180" s="421"/>
      <c r="D180" s="422"/>
      <c r="E180" s="422"/>
      <c r="F180" s="417">
        <v>5</v>
      </c>
      <c r="G180" s="246" t="s">
        <v>375</v>
      </c>
      <c r="H180" s="246" t="s">
        <v>388</v>
      </c>
      <c r="I180" s="420"/>
      <c r="J180" s="246"/>
      <c r="K180" s="246"/>
      <c r="L180" s="246" t="s">
        <v>394</v>
      </c>
      <c r="M180" s="420"/>
      <c r="N180" s="419"/>
      <c r="O180" s="419"/>
      <c r="P180" s="419"/>
      <c r="Q180" s="419"/>
    </row>
    <row r="181" spans="2:17" x14ac:dyDescent="0.25">
      <c r="B181" s="421"/>
      <c r="C181" s="421"/>
      <c r="D181" s="422"/>
      <c r="E181" s="422"/>
      <c r="F181" s="418"/>
      <c r="G181" s="246"/>
      <c r="H181" s="246" t="s">
        <v>389</v>
      </c>
      <c r="I181" s="420"/>
      <c r="J181" s="246"/>
      <c r="K181" s="246"/>
      <c r="L181" s="246" t="s">
        <v>395</v>
      </c>
      <c r="M181" s="420"/>
      <c r="N181" s="419"/>
      <c r="O181" s="419"/>
      <c r="P181" s="419"/>
      <c r="Q181" s="419"/>
    </row>
    <row r="182" spans="2:17" ht="18.75" x14ac:dyDescent="0.3">
      <c r="B182" s="3"/>
      <c r="C182" s="79"/>
      <c r="D182" s="79"/>
      <c r="E182" s="79"/>
      <c r="F182" s="79"/>
      <c r="G182" s="74"/>
      <c r="H182" s="74"/>
      <c r="I182" s="74"/>
      <c r="J182" s="74"/>
      <c r="K182" s="74"/>
      <c r="L182" s="74"/>
      <c r="M182" s="74"/>
      <c r="N182" s="4"/>
      <c r="O182" s="4"/>
      <c r="P182" s="4"/>
      <c r="Q182" s="5"/>
    </row>
    <row r="183" spans="2:17" x14ac:dyDescent="0.25">
      <c r="B183" s="3"/>
      <c r="C183" s="4"/>
      <c r="D183" s="4"/>
      <c r="E183" s="4"/>
      <c r="F183" s="4"/>
      <c r="G183" s="4"/>
      <c r="H183" s="4"/>
      <c r="I183" s="4"/>
      <c r="J183" s="4"/>
      <c r="K183" s="4"/>
      <c r="L183" s="4"/>
      <c r="M183" s="4"/>
      <c r="N183" s="4"/>
      <c r="O183" s="4"/>
      <c r="P183" s="4"/>
      <c r="Q183" s="5"/>
    </row>
    <row r="184" spans="2:17" ht="69" customHeight="1" thickBot="1" x14ac:dyDescent="0.3">
      <c r="B184" s="84"/>
      <c r="C184" s="85"/>
      <c r="D184" s="85"/>
      <c r="E184" s="85"/>
      <c r="F184" s="85"/>
      <c r="G184" s="85"/>
      <c r="H184" s="85"/>
      <c r="I184" s="85"/>
      <c r="J184" s="85"/>
      <c r="K184" s="85"/>
      <c r="L184" s="85"/>
      <c r="M184" s="85"/>
      <c r="N184" s="85"/>
      <c r="O184" s="85"/>
      <c r="P184" s="85"/>
      <c r="Q184" s="86"/>
    </row>
  </sheetData>
  <sheetProtection algorithmName="SHA-512" hashValue="v1q+uYhbSZxHfo6Qg8pfNrnMpQBh3eNvgldT5tJf+Ef+UmLcBa/A0MSZGjV72KdKEAEMDiqiR2vc50Jd6FRvBQ==" saltValue="uqgHs+V0mUvQMIG5KO1Kgw==" spinCount="100000" sheet="1" formatCells="0" formatColumns="0" formatRows="0"/>
  <mergeCells count="1005">
    <mergeCell ref="B52:C63"/>
    <mergeCell ref="D52:D63"/>
    <mergeCell ref="E52:E63"/>
    <mergeCell ref="O176:O177"/>
    <mergeCell ref="P176:P177"/>
    <mergeCell ref="Q176:Q177"/>
    <mergeCell ref="H177:I177"/>
    <mergeCell ref="L177:M177"/>
    <mergeCell ref="F62:F63"/>
    <mergeCell ref="G62:G63"/>
    <mergeCell ref="H62:I62"/>
    <mergeCell ref="J62:K63"/>
    <mergeCell ref="L62:M62"/>
    <mergeCell ref="N62:N63"/>
    <mergeCell ref="O62:O63"/>
    <mergeCell ref="P62:P63"/>
    <mergeCell ref="Q62:Q63"/>
    <mergeCell ref="H63:I63"/>
    <mergeCell ref="L63:M63"/>
    <mergeCell ref="F174:F175"/>
    <mergeCell ref="G174:G175"/>
    <mergeCell ref="B172:C181"/>
    <mergeCell ref="D172:D181"/>
    <mergeCell ref="E172:E181"/>
    <mergeCell ref="F172:F173"/>
    <mergeCell ref="G172:G173"/>
    <mergeCell ref="F176:F177"/>
    <mergeCell ref="G176:G177"/>
    <mergeCell ref="J176:K177"/>
    <mergeCell ref="L176:M176"/>
    <mergeCell ref="N176:N177"/>
    <mergeCell ref="F180:F181"/>
    <mergeCell ref="J178:K179"/>
    <mergeCell ref="L178:M178"/>
    <mergeCell ref="N178:N179"/>
    <mergeCell ref="O178:O179"/>
    <mergeCell ref="P178:P179"/>
    <mergeCell ref="Q178:Q179"/>
    <mergeCell ref="H179:I179"/>
    <mergeCell ref="L179:M179"/>
    <mergeCell ref="O180:O181"/>
    <mergeCell ref="P180:P181"/>
    <mergeCell ref="Q180:Q181"/>
    <mergeCell ref="H181:I181"/>
    <mergeCell ref="L181:M181"/>
    <mergeCell ref="O172:O173"/>
    <mergeCell ref="P172:P173"/>
    <mergeCell ref="Q172:Q173"/>
    <mergeCell ref="H173:I173"/>
    <mergeCell ref="L173:M173"/>
    <mergeCell ref="H174:I174"/>
    <mergeCell ref="J174:K175"/>
    <mergeCell ref="L174:M174"/>
    <mergeCell ref="N174:N175"/>
    <mergeCell ref="O174:O175"/>
    <mergeCell ref="P174:P175"/>
    <mergeCell ref="Q174:Q175"/>
    <mergeCell ref="H175:I175"/>
    <mergeCell ref="L175:M175"/>
    <mergeCell ref="H172:I172"/>
    <mergeCell ref="J172:K173"/>
    <mergeCell ref="L172:M172"/>
    <mergeCell ref="N172:N173"/>
    <mergeCell ref="H176:I176"/>
    <mergeCell ref="G180:G181"/>
    <mergeCell ref="H180:I180"/>
    <mergeCell ref="J180:K181"/>
    <mergeCell ref="L180:M180"/>
    <mergeCell ref="N180:N181"/>
    <mergeCell ref="F178:F179"/>
    <mergeCell ref="G178:G179"/>
    <mergeCell ref="H178:I178"/>
    <mergeCell ref="L142:M142"/>
    <mergeCell ref="H91:I91"/>
    <mergeCell ref="F168:F169"/>
    <mergeCell ref="G168:G169"/>
    <mergeCell ref="J168:K169"/>
    <mergeCell ref="H114:I114"/>
    <mergeCell ref="H116:I116"/>
    <mergeCell ref="H118:I118"/>
    <mergeCell ref="H120:I120"/>
    <mergeCell ref="L114:M114"/>
    <mergeCell ref="L162:M162"/>
    <mergeCell ref="L120:M120"/>
    <mergeCell ref="H138:I138"/>
    <mergeCell ref="L138:M138"/>
    <mergeCell ref="H144:I144"/>
    <mergeCell ref="H146:I146"/>
    <mergeCell ref="H148:I148"/>
    <mergeCell ref="L144:M144"/>
    <mergeCell ref="L146:M146"/>
    <mergeCell ref="L148:M148"/>
    <mergeCell ref="J140:K141"/>
    <mergeCell ref="H162:I162"/>
    <mergeCell ref="J132:K133"/>
    <mergeCell ref="J136:K137"/>
    <mergeCell ref="H142:I142"/>
    <mergeCell ref="H122:I122"/>
    <mergeCell ref="L122:M122"/>
    <mergeCell ref="H128:I128"/>
    <mergeCell ref="J80:K81"/>
    <mergeCell ref="L81:M81"/>
    <mergeCell ref="J82:K83"/>
    <mergeCell ref="H83:I83"/>
    <mergeCell ref="H52:I52"/>
    <mergeCell ref="L52:M52"/>
    <mergeCell ref="H56:I56"/>
    <mergeCell ref="H58:I58"/>
    <mergeCell ref="L56:M56"/>
    <mergeCell ref="L58:M58"/>
    <mergeCell ref="L102:M102"/>
    <mergeCell ref="L104:M104"/>
    <mergeCell ref="L106:M106"/>
    <mergeCell ref="H102:I102"/>
    <mergeCell ref="H104:I104"/>
    <mergeCell ref="H69:I69"/>
    <mergeCell ref="J68:K69"/>
    <mergeCell ref="J78:K79"/>
    <mergeCell ref="L79:M79"/>
    <mergeCell ref="L77:M77"/>
    <mergeCell ref="J52:K53"/>
    <mergeCell ref="L53:M53"/>
    <mergeCell ref="J96:K97"/>
    <mergeCell ref="L97:M97"/>
    <mergeCell ref="J88:K89"/>
    <mergeCell ref="L89:M89"/>
    <mergeCell ref="J106:K107"/>
    <mergeCell ref="L107:M107"/>
    <mergeCell ref="L25:M25"/>
    <mergeCell ref="L21:M21"/>
    <mergeCell ref="L23:M23"/>
    <mergeCell ref="J22:K23"/>
    <mergeCell ref="J24:K25"/>
    <mergeCell ref="H42:I42"/>
    <mergeCell ref="L69:M69"/>
    <mergeCell ref="J70:K71"/>
    <mergeCell ref="H71:I71"/>
    <mergeCell ref="H78:I78"/>
    <mergeCell ref="L78:M78"/>
    <mergeCell ref="H76:I76"/>
    <mergeCell ref="L76:M76"/>
    <mergeCell ref="L42:M42"/>
    <mergeCell ref="H48:I48"/>
    <mergeCell ref="H40:I40"/>
    <mergeCell ref="J32:K33"/>
    <mergeCell ref="J66:K67"/>
    <mergeCell ref="H67:I67"/>
    <mergeCell ref="J26:K27"/>
    <mergeCell ref="J28:K29"/>
    <mergeCell ref="J30:K31"/>
    <mergeCell ref="L27:M27"/>
    <mergeCell ref="L29:M29"/>
    <mergeCell ref="L31:M31"/>
    <mergeCell ref="J36:K37"/>
    <mergeCell ref="L39:M39"/>
    <mergeCell ref="J38:K39"/>
    <mergeCell ref="H39:I39"/>
    <mergeCell ref="O12:O13"/>
    <mergeCell ref="P12:P13"/>
    <mergeCell ref="Q12:Q13"/>
    <mergeCell ref="H13:I13"/>
    <mergeCell ref="L13:M13"/>
    <mergeCell ref="H30:I30"/>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N16:N17"/>
    <mergeCell ref="O16:O17"/>
    <mergeCell ref="P16:P17"/>
    <mergeCell ref="Q16:Q17"/>
    <mergeCell ref="J14:K15"/>
    <mergeCell ref="J12:K13"/>
    <mergeCell ref="J16:K17"/>
    <mergeCell ref="L16:M16"/>
    <mergeCell ref="L18:M18"/>
    <mergeCell ref="L15:M15"/>
    <mergeCell ref="L17:M17"/>
    <mergeCell ref="B64:C73"/>
    <mergeCell ref="D64:D73"/>
    <mergeCell ref="E64:E73"/>
    <mergeCell ref="F64:F65"/>
    <mergeCell ref="G64:G65"/>
    <mergeCell ref="H65:I65"/>
    <mergeCell ref="J64:K6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N12:N13"/>
    <mergeCell ref="H112:I112"/>
    <mergeCell ref="L112:M112"/>
    <mergeCell ref="H100:I100"/>
    <mergeCell ref="L100:M100"/>
    <mergeCell ref="H94:I94"/>
    <mergeCell ref="H96:I96"/>
    <mergeCell ref="H98:I98"/>
    <mergeCell ref="H74:I74"/>
    <mergeCell ref="L74:M74"/>
    <mergeCell ref="H90:I90"/>
    <mergeCell ref="L90:M90"/>
    <mergeCell ref="H82:I82"/>
    <mergeCell ref="L82:M82"/>
    <mergeCell ref="H80:I80"/>
    <mergeCell ref="L80:M80"/>
    <mergeCell ref="H84:I84"/>
    <mergeCell ref="L84:M84"/>
    <mergeCell ref="H86:I86"/>
    <mergeCell ref="H88:I88"/>
    <mergeCell ref="L86:M86"/>
    <mergeCell ref="G66:G67"/>
    <mergeCell ref="F66:F67"/>
    <mergeCell ref="F68:F69"/>
    <mergeCell ref="G68:G69"/>
    <mergeCell ref="H66:I66"/>
    <mergeCell ref="H68:I68"/>
    <mergeCell ref="H70:I70"/>
    <mergeCell ref="D12:D21"/>
    <mergeCell ref="E12:E21"/>
    <mergeCell ref="F18:F19"/>
    <mergeCell ref="G18:G19"/>
    <mergeCell ref="F20:F21"/>
    <mergeCell ref="G20:G21"/>
    <mergeCell ref="F16:F17"/>
    <mergeCell ref="G16:G17"/>
    <mergeCell ref="F14:F15"/>
    <mergeCell ref="G14:G15"/>
    <mergeCell ref="H18:I18"/>
    <mergeCell ref="H20:I20"/>
    <mergeCell ref="H12:I12"/>
    <mergeCell ref="F12:F13"/>
    <mergeCell ref="G12:G13"/>
    <mergeCell ref="H14:I14"/>
    <mergeCell ref="H16:I16"/>
    <mergeCell ref="D32:D41"/>
    <mergeCell ref="E32:E41"/>
    <mergeCell ref="F32:F33"/>
    <mergeCell ref="G32:G33"/>
    <mergeCell ref="F34:F35"/>
    <mergeCell ref="F36:F37"/>
    <mergeCell ref="G36:G37"/>
    <mergeCell ref="H37:I37"/>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B12:C21"/>
    <mergeCell ref="H17:I17"/>
    <mergeCell ref="H15:I15"/>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N18:N19"/>
    <mergeCell ref="O18:O19"/>
    <mergeCell ref="P18:P19"/>
    <mergeCell ref="Q18:Q19"/>
    <mergeCell ref="N20:N21"/>
    <mergeCell ref="O20:O21"/>
    <mergeCell ref="P20:P21"/>
    <mergeCell ref="Q20:Q21"/>
    <mergeCell ref="L19:M19"/>
    <mergeCell ref="L20:M20"/>
    <mergeCell ref="N36:N37"/>
    <mergeCell ref="O36:O37"/>
    <mergeCell ref="P36:P37"/>
    <mergeCell ref="F38:F39"/>
    <mergeCell ref="F40:F41"/>
    <mergeCell ref="G40:G41"/>
    <mergeCell ref="H41:I41"/>
    <mergeCell ref="J40:K41"/>
    <mergeCell ref="L41:M41"/>
    <mergeCell ref="L38:M38"/>
    <mergeCell ref="L40:M40"/>
    <mergeCell ref="N40:N41"/>
    <mergeCell ref="O40:O41"/>
    <mergeCell ref="P40:P41"/>
    <mergeCell ref="L34:M34"/>
    <mergeCell ref="L36:M36"/>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G38:G39"/>
    <mergeCell ref="H36:I36"/>
    <mergeCell ref="H38:I38"/>
    <mergeCell ref="L33:M33"/>
    <mergeCell ref="N32:N33"/>
    <mergeCell ref="O32:O33"/>
    <mergeCell ref="P32:P33"/>
    <mergeCell ref="H32:I32"/>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G54:G55"/>
    <mergeCell ref="F54:F55"/>
    <mergeCell ref="F56:F57"/>
    <mergeCell ref="H54:I54"/>
    <mergeCell ref="L54:M54"/>
    <mergeCell ref="G56:G57"/>
    <mergeCell ref="H57:I57"/>
    <mergeCell ref="L57:M57"/>
    <mergeCell ref="J56:K57"/>
    <mergeCell ref="N56:N57"/>
    <mergeCell ref="F52:F53"/>
    <mergeCell ref="G52:G53"/>
    <mergeCell ref="H53:I53"/>
    <mergeCell ref="F60:F61"/>
    <mergeCell ref="O56:O57"/>
    <mergeCell ref="G58:G59"/>
    <mergeCell ref="F58:F59"/>
    <mergeCell ref="G60:G61"/>
    <mergeCell ref="H61:I61"/>
    <mergeCell ref="J60:K61"/>
    <mergeCell ref="L61:M61"/>
    <mergeCell ref="N60:N61"/>
    <mergeCell ref="O60:O61"/>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N52:N53"/>
    <mergeCell ref="N54:N55"/>
    <mergeCell ref="L55:M55"/>
    <mergeCell ref="J54:K55"/>
    <mergeCell ref="H55:I55"/>
    <mergeCell ref="P60:P61"/>
    <mergeCell ref="Q60:Q61"/>
    <mergeCell ref="N64:N65"/>
    <mergeCell ref="O64:O65"/>
    <mergeCell ref="P64:P65"/>
    <mergeCell ref="Q64:Q65"/>
    <mergeCell ref="H64:I64"/>
    <mergeCell ref="L64:M64"/>
    <mergeCell ref="L65:M65"/>
    <mergeCell ref="H60:I60"/>
    <mergeCell ref="L60:M60"/>
    <mergeCell ref="Q66:Q67"/>
    <mergeCell ref="P66:P67"/>
    <mergeCell ref="O66:O67"/>
    <mergeCell ref="N66:N67"/>
    <mergeCell ref="L67:M67"/>
    <mergeCell ref="N68:N69"/>
    <mergeCell ref="O68:O69"/>
    <mergeCell ref="P68:P69"/>
    <mergeCell ref="Q68:Q69"/>
    <mergeCell ref="L66:M66"/>
    <mergeCell ref="L68:M68"/>
    <mergeCell ref="F80:F81"/>
    <mergeCell ref="G80:G81"/>
    <mergeCell ref="J74:K75"/>
    <mergeCell ref="L75:M75"/>
    <mergeCell ref="N74:N75"/>
    <mergeCell ref="N76:N77"/>
    <mergeCell ref="H81:I81"/>
    <mergeCell ref="G76:G77"/>
    <mergeCell ref="F76:F77"/>
    <mergeCell ref="O78:O79"/>
    <mergeCell ref="P78:P79"/>
    <mergeCell ref="Q78:Q79"/>
    <mergeCell ref="O74:O75"/>
    <mergeCell ref="Q70:Q71"/>
    <mergeCell ref="P70:P71"/>
    <mergeCell ref="O70:O71"/>
    <mergeCell ref="N70:N71"/>
    <mergeCell ref="L71:M71"/>
    <mergeCell ref="G70:G71"/>
    <mergeCell ref="F70:F71"/>
    <mergeCell ref="F72:F73"/>
    <mergeCell ref="G72:G73"/>
    <mergeCell ref="H73:I73"/>
    <mergeCell ref="J72:K73"/>
    <mergeCell ref="L73:M73"/>
    <mergeCell ref="N72:N73"/>
    <mergeCell ref="O72:O73"/>
    <mergeCell ref="H72:I72"/>
    <mergeCell ref="L70:M70"/>
    <mergeCell ref="L72:M72"/>
    <mergeCell ref="P72:P73"/>
    <mergeCell ref="Q72:Q73"/>
    <mergeCell ref="P74:P75"/>
    <mergeCell ref="Q74:Q75"/>
    <mergeCell ref="Q76:Q77"/>
    <mergeCell ref="P76:P77"/>
    <mergeCell ref="O76:O77"/>
    <mergeCell ref="N78:N79"/>
    <mergeCell ref="H77:I77"/>
    <mergeCell ref="J76:K77"/>
    <mergeCell ref="N80:N81"/>
    <mergeCell ref="O80:O81"/>
    <mergeCell ref="P80:P81"/>
    <mergeCell ref="Q80:Q81"/>
    <mergeCell ref="Q82:Q83"/>
    <mergeCell ref="P82:P83"/>
    <mergeCell ref="O82:O83"/>
    <mergeCell ref="N82:N83"/>
    <mergeCell ref="L83:M83"/>
    <mergeCell ref="N88:N89"/>
    <mergeCell ref="L88:M88"/>
    <mergeCell ref="O88:O89"/>
    <mergeCell ref="P88:P89"/>
    <mergeCell ref="Q88:Q89"/>
    <mergeCell ref="Q90:Q91"/>
    <mergeCell ref="P90:P91"/>
    <mergeCell ref="O90:O91"/>
    <mergeCell ref="N90:N91"/>
    <mergeCell ref="L91:M91"/>
    <mergeCell ref="J90:K91"/>
    <mergeCell ref="G90:G91"/>
    <mergeCell ref="F90:F91"/>
    <mergeCell ref="G82:G83"/>
    <mergeCell ref="F82:F83"/>
    <mergeCell ref="F84:F85"/>
    <mergeCell ref="G84:G85"/>
    <mergeCell ref="H85:I85"/>
    <mergeCell ref="J84:K85"/>
    <mergeCell ref="L85:M85"/>
    <mergeCell ref="N84:N85"/>
    <mergeCell ref="O84:O85"/>
    <mergeCell ref="P84:P85"/>
    <mergeCell ref="Q84:Q85"/>
    <mergeCell ref="Q86:Q87"/>
    <mergeCell ref="P86:P87"/>
    <mergeCell ref="O86:O87"/>
    <mergeCell ref="N86:N87"/>
    <mergeCell ref="L87:M87"/>
    <mergeCell ref="J86:K87"/>
    <mergeCell ref="F86:F87"/>
    <mergeCell ref="B92:C101"/>
    <mergeCell ref="D92:D101"/>
    <mergeCell ref="E92:E101"/>
    <mergeCell ref="F92:F93"/>
    <mergeCell ref="G92:G93"/>
    <mergeCell ref="H93:I93"/>
    <mergeCell ref="H99:I99"/>
    <mergeCell ref="G98:G99"/>
    <mergeCell ref="F98:F99"/>
    <mergeCell ref="F100:F101"/>
    <mergeCell ref="G100:G101"/>
    <mergeCell ref="H101:I101"/>
    <mergeCell ref="B74:C91"/>
    <mergeCell ref="D74:D91"/>
    <mergeCell ref="E74:E91"/>
    <mergeCell ref="F74:F75"/>
    <mergeCell ref="G74:G75"/>
    <mergeCell ref="H75:I75"/>
    <mergeCell ref="F78:F79"/>
    <mergeCell ref="G78:G79"/>
    <mergeCell ref="H79:I79"/>
    <mergeCell ref="H95:I95"/>
    <mergeCell ref="G94:G95"/>
    <mergeCell ref="F94:F95"/>
    <mergeCell ref="F96:F97"/>
    <mergeCell ref="G96:G97"/>
    <mergeCell ref="H97:I97"/>
    <mergeCell ref="F88:F89"/>
    <mergeCell ref="G88:G89"/>
    <mergeCell ref="H89:I89"/>
    <mergeCell ref="H87:I87"/>
    <mergeCell ref="G86:G87"/>
    <mergeCell ref="N96:N97"/>
    <mergeCell ref="O92:O93"/>
    <mergeCell ref="O96:O97"/>
    <mergeCell ref="L94:M94"/>
    <mergeCell ref="L96:M96"/>
    <mergeCell ref="H92:I92"/>
    <mergeCell ref="L92:M92"/>
    <mergeCell ref="P92:P93"/>
    <mergeCell ref="Q92:Q93"/>
    <mergeCell ref="Q94:Q95"/>
    <mergeCell ref="P94:P95"/>
    <mergeCell ref="O94:O95"/>
    <mergeCell ref="N94:N95"/>
    <mergeCell ref="L95:M95"/>
    <mergeCell ref="J94:K95"/>
    <mergeCell ref="J92:K93"/>
    <mergeCell ref="L93:M93"/>
    <mergeCell ref="N92:N93"/>
    <mergeCell ref="P96:P97"/>
    <mergeCell ref="Q96:Q97"/>
    <mergeCell ref="Q98:Q99"/>
    <mergeCell ref="P98:P99"/>
    <mergeCell ref="O98:O99"/>
    <mergeCell ref="N98:N99"/>
    <mergeCell ref="L99:M99"/>
    <mergeCell ref="J98:K99"/>
    <mergeCell ref="N100:N101"/>
    <mergeCell ref="O100:O101"/>
    <mergeCell ref="P100:P101"/>
    <mergeCell ref="Q100:Q101"/>
    <mergeCell ref="L98:M98"/>
    <mergeCell ref="J100:K101"/>
    <mergeCell ref="L101:M101"/>
    <mergeCell ref="B102:C111"/>
    <mergeCell ref="D102:D111"/>
    <mergeCell ref="E102:E111"/>
    <mergeCell ref="F102:F103"/>
    <mergeCell ref="G102:G103"/>
    <mergeCell ref="H103:I103"/>
    <mergeCell ref="J102:K103"/>
    <mergeCell ref="L103:M103"/>
    <mergeCell ref="N102:N103"/>
    <mergeCell ref="H105:I105"/>
    <mergeCell ref="G104:G105"/>
    <mergeCell ref="F110:F111"/>
    <mergeCell ref="G110:G111"/>
    <mergeCell ref="H111:I111"/>
    <mergeCell ref="J110:K111"/>
    <mergeCell ref="L111:M111"/>
    <mergeCell ref="N110:N111"/>
    <mergeCell ref="L108:M108"/>
    <mergeCell ref="L110:M110"/>
    <mergeCell ref="N106:N107"/>
    <mergeCell ref="O106:O107"/>
    <mergeCell ref="P106:P107"/>
    <mergeCell ref="H106:I106"/>
    <mergeCell ref="H108:I108"/>
    <mergeCell ref="G108:G109"/>
    <mergeCell ref="F108:F109"/>
    <mergeCell ref="O110:O111"/>
    <mergeCell ref="H110:I110"/>
    <mergeCell ref="P110:P111"/>
    <mergeCell ref="Q110:Q111"/>
    <mergeCell ref="O102:O103"/>
    <mergeCell ref="P102:P103"/>
    <mergeCell ref="Q102:Q103"/>
    <mergeCell ref="Q104:Q105"/>
    <mergeCell ref="P104:P105"/>
    <mergeCell ref="O104:O105"/>
    <mergeCell ref="N104:N105"/>
    <mergeCell ref="L105:M105"/>
    <mergeCell ref="J104:K105"/>
    <mergeCell ref="Q106:Q107"/>
    <mergeCell ref="Q108:Q109"/>
    <mergeCell ref="P108:P109"/>
    <mergeCell ref="O108:O109"/>
    <mergeCell ref="N108:N109"/>
    <mergeCell ref="L109:M109"/>
    <mergeCell ref="J108:K109"/>
    <mergeCell ref="H109:I109"/>
    <mergeCell ref="B112:C121"/>
    <mergeCell ref="D112:D121"/>
    <mergeCell ref="E112:E121"/>
    <mergeCell ref="F112:F113"/>
    <mergeCell ref="G112:G113"/>
    <mergeCell ref="H113:I113"/>
    <mergeCell ref="J112:K113"/>
    <mergeCell ref="L113:M113"/>
    <mergeCell ref="N112:N113"/>
    <mergeCell ref="O112:O113"/>
    <mergeCell ref="P112:P113"/>
    <mergeCell ref="Q112:Q113"/>
    <mergeCell ref="Q114:Q115"/>
    <mergeCell ref="P114:P115"/>
    <mergeCell ref="O114:O115"/>
    <mergeCell ref="N114:N115"/>
    <mergeCell ref="L115:M115"/>
    <mergeCell ref="J114:K115"/>
    <mergeCell ref="H115:I115"/>
    <mergeCell ref="G114:G115"/>
    <mergeCell ref="F114:F115"/>
    <mergeCell ref="F116:F117"/>
    <mergeCell ref="O116:O117"/>
    <mergeCell ref="P116:P117"/>
    <mergeCell ref="Q116:Q117"/>
    <mergeCell ref="F118:F119"/>
    <mergeCell ref="G118:G119"/>
    <mergeCell ref="H119:I119"/>
    <mergeCell ref="J118:K119"/>
    <mergeCell ref="L119:M119"/>
    <mergeCell ref="N118:N119"/>
    <mergeCell ref="O118:O119"/>
    <mergeCell ref="P118:P119"/>
    <mergeCell ref="Q118:Q119"/>
    <mergeCell ref="L116:M116"/>
    <mergeCell ref="L118:M118"/>
    <mergeCell ref="F120:F121"/>
    <mergeCell ref="L37:M37"/>
    <mergeCell ref="G122:G123"/>
    <mergeCell ref="J122:K123"/>
    <mergeCell ref="N122:N123"/>
    <mergeCell ref="O122:O123"/>
    <mergeCell ref="P122:P123"/>
    <mergeCell ref="Q122:Q123"/>
    <mergeCell ref="H123:I123"/>
    <mergeCell ref="L123:M123"/>
    <mergeCell ref="F122:F123"/>
    <mergeCell ref="Q120:Q121"/>
    <mergeCell ref="P120:P121"/>
    <mergeCell ref="O120:O121"/>
    <mergeCell ref="N120:N121"/>
    <mergeCell ref="L121:M121"/>
    <mergeCell ref="J120:K121"/>
    <mergeCell ref="H121:I121"/>
    <mergeCell ref="G120:G121"/>
    <mergeCell ref="G116:G117"/>
    <mergeCell ref="H117:I117"/>
    <mergeCell ref="J116:K117"/>
    <mergeCell ref="L117:M117"/>
    <mergeCell ref="N116:N117"/>
    <mergeCell ref="F104:F105"/>
    <mergeCell ref="F106:F107"/>
    <mergeCell ref="G106:G107"/>
    <mergeCell ref="H107:I107"/>
    <mergeCell ref="O124:O125"/>
    <mergeCell ref="P124:P125"/>
    <mergeCell ref="Q124:Q125"/>
    <mergeCell ref="H125:I125"/>
    <mergeCell ref="L125:M125"/>
    <mergeCell ref="G126:G127"/>
    <mergeCell ref="J126:K127"/>
    <mergeCell ref="N126:N127"/>
    <mergeCell ref="O126:O127"/>
    <mergeCell ref="P126:P127"/>
    <mergeCell ref="Q126:Q127"/>
    <mergeCell ref="H127:I127"/>
    <mergeCell ref="L127:M127"/>
    <mergeCell ref="G124:G125"/>
    <mergeCell ref="J124:K125"/>
    <mergeCell ref="H126:I126"/>
    <mergeCell ref="L126:M126"/>
    <mergeCell ref="H124:I124"/>
    <mergeCell ref="L124:M124"/>
    <mergeCell ref="O128:O129"/>
    <mergeCell ref="P128:P129"/>
    <mergeCell ref="Q128:Q129"/>
    <mergeCell ref="H129:I129"/>
    <mergeCell ref="L129:M129"/>
    <mergeCell ref="G130:G131"/>
    <mergeCell ref="J130:K131"/>
    <mergeCell ref="N130:N131"/>
    <mergeCell ref="O130:O131"/>
    <mergeCell ref="P130:P131"/>
    <mergeCell ref="Q130:Q131"/>
    <mergeCell ref="H131:I131"/>
    <mergeCell ref="L131:M131"/>
    <mergeCell ref="G128:G129"/>
    <mergeCell ref="L128:M128"/>
    <mergeCell ref="J128:K129"/>
    <mergeCell ref="H130:I130"/>
    <mergeCell ref="L130:M130"/>
    <mergeCell ref="F130:F131"/>
    <mergeCell ref="E122:E131"/>
    <mergeCell ref="D122:D131"/>
    <mergeCell ref="B122:C131"/>
    <mergeCell ref="B132:C141"/>
    <mergeCell ref="D132:D141"/>
    <mergeCell ref="E132:E141"/>
    <mergeCell ref="F132:F133"/>
    <mergeCell ref="G132:G133"/>
    <mergeCell ref="F136:F137"/>
    <mergeCell ref="G136:G137"/>
    <mergeCell ref="F140:F141"/>
    <mergeCell ref="G140:G141"/>
    <mergeCell ref="F124:F125"/>
    <mergeCell ref="F126:F127"/>
    <mergeCell ref="F128:F129"/>
    <mergeCell ref="N132:N133"/>
    <mergeCell ref="F138:F139"/>
    <mergeCell ref="G138:G139"/>
    <mergeCell ref="J138:K139"/>
    <mergeCell ref="N138:N139"/>
    <mergeCell ref="N128:N129"/>
    <mergeCell ref="N124:N125"/>
    <mergeCell ref="H140:I140"/>
    <mergeCell ref="L140:M140"/>
    <mergeCell ref="L132:M132"/>
    <mergeCell ref="H134:I134"/>
    <mergeCell ref="L134:M134"/>
    <mergeCell ref="H132:I132"/>
    <mergeCell ref="H136:I136"/>
    <mergeCell ref="O132:O133"/>
    <mergeCell ref="P132:P133"/>
    <mergeCell ref="Q132:Q133"/>
    <mergeCell ref="H133:I133"/>
    <mergeCell ref="L133:M133"/>
    <mergeCell ref="F134:F135"/>
    <mergeCell ref="G134:G135"/>
    <mergeCell ref="J134:K135"/>
    <mergeCell ref="N134:N135"/>
    <mergeCell ref="O134:O135"/>
    <mergeCell ref="P134:P135"/>
    <mergeCell ref="Q134:Q135"/>
    <mergeCell ref="H135:I135"/>
    <mergeCell ref="L135:M135"/>
    <mergeCell ref="N136:N137"/>
    <mergeCell ref="O136:O137"/>
    <mergeCell ref="P136:P137"/>
    <mergeCell ref="Q136:Q137"/>
    <mergeCell ref="H137:I137"/>
    <mergeCell ref="L137:M137"/>
    <mergeCell ref="O138:O139"/>
    <mergeCell ref="P138:P139"/>
    <mergeCell ref="Q138:Q139"/>
    <mergeCell ref="H139:I139"/>
    <mergeCell ref="L139:M139"/>
    <mergeCell ref="L136:M136"/>
    <mergeCell ref="N140:N141"/>
    <mergeCell ref="O140:O141"/>
    <mergeCell ref="P140:P141"/>
    <mergeCell ref="Q140:Q141"/>
    <mergeCell ref="H141:I141"/>
    <mergeCell ref="L141:M141"/>
    <mergeCell ref="B142:C151"/>
    <mergeCell ref="D142:D151"/>
    <mergeCell ref="E142:E15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F150:F151"/>
    <mergeCell ref="G150:G151"/>
    <mergeCell ref="J150:K151"/>
    <mergeCell ref="N150:N151"/>
    <mergeCell ref="O150:O151"/>
    <mergeCell ref="P150:P151"/>
    <mergeCell ref="Q150:Q151"/>
    <mergeCell ref="H151:I151"/>
    <mergeCell ref="L151:M151"/>
    <mergeCell ref="L150:M150"/>
    <mergeCell ref="H150:I150"/>
    <mergeCell ref="B152:C161"/>
    <mergeCell ref="D152:D161"/>
    <mergeCell ref="E152:E161"/>
    <mergeCell ref="F152:F153"/>
    <mergeCell ref="G152:G153"/>
    <mergeCell ref="J152:K153"/>
    <mergeCell ref="N152:N153"/>
    <mergeCell ref="O152:O153"/>
    <mergeCell ref="P152:P153"/>
    <mergeCell ref="F156:F157"/>
    <mergeCell ref="G156:G157"/>
    <mergeCell ref="J156:K157"/>
    <mergeCell ref="N156:N157"/>
    <mergeCell ref="O156:O157"/>
    <mergeCell ref="P156:P157"/>
    <mergeCell ref="F160:F161"/>
    <mergeCell ref="G160:G161"/>
    <mergeCell ref="J160:K161"/>
    <mergeCell ref="N160:N161"/>
    <mergeCell ref="O160:O161"/>
    <mergeCell ref="P160:P161"/>
    <mergeCell ref="L152:M152"/>
    <mergeCell ref="H160:I160"/>
    <mergeCell ref="L160:M160"/>
    <mergeCell ref="Q152:Q153"/>
    <mergeCell ref="H153:I153"/>
    <mergeCell ref="L153:M153"/>
    <mergeCell ref="F154:F155"/>
    <mergeCell ref="G154:G155"/>
    <mergeCell ref="J154:K155"/>
    <mergeCell ref="N154:N155"/>
    <mergeCell ref="O154:O155"/>
    <mergeCell ref="P154:P155"/>
    <mergeCell ref="Q154:Q155"/>
    <mergeCell ref="H155:I155"/>
    <mergeCell ref="L155:M155"/>
    <mergeCell ref="H154:I154"/>
    <mergeCell ref="L154:M154"/>
    <mergeCell ref="H152:I152"/>
    <mergeCell ref="Q156:Q157"/>
    <mergeCell ref="H157:I157"/>
    <mergeCell ref="L157:M157"/>
    <mergeCell ref="F158:F159"/>
    <mergeCell ref="G158:G159"/>
    <mergeCell ref="J158:K159"/>
    <mergeCell ref="N158:N159"/>
    <mergeCell ref="O158:O159"/>
    <mergeCell ref="P158:P159"/>
    <mergeCell ref="Q158:Q159"/>
    <mergeCell ref="H159:I159"/>
    <mergeCell ref="L159:M159"/>
    <mergeCell ref="H156:I156"/>
    <mergeCell ref="H158:I158"/>
    <mergeCell ref="L156:M156"/>
    <mergeCell ref="L158:M158"/>
    <mergeCell ref="P166:P167"/>
    <mergeCell ref="Q166:Q167"/>
    <mergeCell ref="H167:I167"/>
    <mergeCell ref="L167:M167"/>
    <mergeCell ref="B162:C171"/>
    <mergeCell ref="D162:D171"/>
    <mergeCell ref="E162:E171"/>
    <mergeCell ref="F162:F163"/>
    <mergeCell ref="G162:G163"/>
    <mergeCell ref="J162:K163"/>
    <mergeCell ref="N162:N163"/>
    <mergeCell ref="O162:O163"/>
    <mergeCell ref="P162:P163"/>
    <mergeCell ref="H163:I163"/>
    <mergeCell ref="L163:M163"/>
    <mergeCell ref="F164:F165"/>
    <mergeCell ref="G164:G165"/>
    <mergeCell ref="J164:K165"/>
    <mergeCell ref="N164:N165"/>
    <mergeCell ref="O164:O165"/>
    <mergeCell ref="H169:I169"/>
    <mergeCell ref="L169:M169"/>
    <mergeCell ref="N170:N171"/>
    <mergeCell ref="O170:O171"/>
    <mergeCell ref="P170:P171"/>
    <mergeCell ref="P164:P165"/>
    <mergeCell ref="H165:I165"/>
    <mergeCell ref="L165:M165"/>
    <mergeCell ref="F166:F167"/>
    <mergeCell ref="G166:G167"/>
    <mergeCell ref="J166:K167"/>
    <mergeCell ref="F170:F171"/>
    <mergeCell ref="G170:G171"/>
    <mergeCell ref="N168:N169"/>
    <mergeCell ref="O168:O169"/>
    <mergeCell ref="P168:P169"/>
    <mergeCell ref="Q170:Q171"/>
    <mergeCell ref="H171:I171"/>
    <mergeCell ref="L171:M171"/>
    <mergeCell ref="Q160:Q161"/>
    <mergeCell ref="H161:I161"/>
    <mergeCell ref="L161:M161"/>
    <mergeCell ref="Q162:Q163"/>
    <mergeCell ref="Q164:Q165"/>
    <mergeCell ref="J170:K171"/>
    <mergeCell ref="L164:M164"/>
    <mergeCell ref="L166:M166"/>
    <mergeCell ref="L168:M168"/>
    <mergeCell ref="L170:M170"/>
    <mergeCell ref="H164:I164"/>
    <mergeCell ref="H166:I166"/>
    <mergeCell ref="H168:I168"/>
    <mergeCell ref="H170:I170"/>
    <mergeCell ref="N166:N167"/>
    <mergeCell ref="O166:O167"/>
    <mergeCell ref="Q168:Q169"/>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N102:Q102 N104:Q104 N106:Q106 N108:Q108 N120:Q120 N22:Q22 N24:Q24 N26:Q26 N28:Q28 N30:Q30 N32:Q32 N34:Q34 N36:Q36 N38:Q38 N40:Q40 N42:Q42 N44:Q44 N46:Q46 N48:Q48 N50:Q50 N52:Q52 N54:Q54 N56:Q56 N58:Q58 N60:Q60 N64:Q64 N66:Q66 N68:Q68 N70:Q70 N72:Q72 N84:Q84 N86:Q86 N88:Q88 N90:Q90 N74:Q74 N76:Q76 N78:Q78 N80:Q80 N82:Q82 N92:Q92 N94:Q94 N96:Q96 N98:Q98 N100:Q100 N110:Q110 N112:Q112 N114:Q114 N116:Q116 N118:Q118 N130:Q130 N122:Q122 N124:Q124 N126:Q126 N128:Q128 N138:Q138 N140:Q140 N132:Q132 N134:Q134 N136:Q136 N146:Q146 N148:Q148 N150:Q150 N142:Q142 N144:Q144 N154:Q154 N156:Q156 N158:Q158 N160:Q160 N152:Q152 N164:Q164 N166:Q166 N168:Q168 N170:Q170 N162:Q162 N174:Q174 N176:Q176 N178:Q178 N180:Q180 N172:Q172 N62:Q62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8"/>
  <sheetViews>
    <sheetView topLeftCell="B1" zoomScale="70" zoomScaleNormal="70" workbookViewId="0">
      <selection activeCell="G11" sqref="G11"/>
    </sheetView>
  </sheetViews>
  <sheetFormatPr baseColWidth="10" defaultRowHeight="15" x14ac:dyDescent="0.25"/>
  <cols>
    <col min="1" max="1" width="2" style="1" customWidth="1"/>
    <col min="2" max="2" width="17.7109375" style="1" customWidth="1"/>
    <col min="3" max="3" width="14.85546875" style="1" customWidth="1"/>
    <col min="4" max="4" width="32.85546875" style="1" customWidth="1"/>
    <col min="5" max="5" width="19.7109375" style="1" customWidth="1"/>
    <col min="6" max="6" width="31.140625" style="1" customWidth="1"/>
    <col min="7" max="7" width="72.140625" style="1" customWidth="1"/>
    <col min="8" max="8" width="19.42578125" style="1" hidden="1" customWidth="1"/>
    <col min="9" max="9" width="9.5703125" style="1" customWidth="1"/>
    <col min="10" max="10" width="10.85546875" style="1" customWidth="1"/>
    <col min="11" max="11" width="10.7109375" style="1" customWidth="1"/>
    <col min="12" max="12" width="11.140625" style="1" customWidth="1"/>
    <col min="13" max="13" width="11.42578125" style="1" customWidth="1"/>
    <col min="14" max="14" width="11.28515625" style="1" customWidth="1"/>
    <col min="15" max="15" width="11.140625" style="1" customWidth="1"/>
    <col min="16" max="16" width="15" style="1" customWidth="1"/>
    <col min="17" max="17" width="9.85546875" style="1" customWidth="1"/>
    <col min="18" max="18" width="13.5703125" style="1" customWidth="1"/>
    <col min="19" max="19" width="11.7109375" style="1" customWidth="1"/>
    <col min="20" max="20" width="10.85546875" style="1" customWidth="1"/>
    <col min="21" max="21" width="8.140625" style="1" customWidth="1"/>
    <col min="22" max="22" width="8.7109375" style="1" customWidth="1"/>
    <col min="23" max="23" width="10.85546875" style="1" customWidth="1"/>
    <col min="24" max="24" width="9.7109375" style="1" customWidth="1"/>
    <col min="25" max="25" width="10.28515625" style="1" customWidth="1"/>
    <col min="26" max="26" width="9.42578125" style="1" customWidth="1"/>
    <col min="27" max="27" width="9" style="1" customWidth="1"/>
    <col min="28" max="28" width="11.85546875" style="1" customWidth="1"/>
    <col min="29" max="29" width="19.85546875" style="1" customWidth="1"/>
    <col min="30" max="30" width="19.85546875" style="1" hidden="1" customWidth="1"/>
    <col min="31" max="31" width="32.7109375" style="1" customWidth="1"/>
    <col min="32" max="32" width="31.85546875" style="1" customWidth="1"/>
    <col min="33" max="33" width="16.42578125" style="1" customWidth="1"/>
    <col min="34" max="16384" width="11.42578125" style="1"/>
  </cols>
  <sheetData>
    <row r="1" spans="2:32" ht="11.25" customHeight="1" thickBot="1" x14ac:dyDescent="0.3"/>
    <row r="2" spans="2:32" s="2" customFormat="1" ht="39" customHeight="1" x14ac:dyDescent="0.25">
      <c r="B2" s="465"/>
      <c r="C2" s="495"/>
      <c r="D2" s="466"/>
      <c r="E2" s="288" t="s">
        <v>57</v>
      </c>
      <c r="F2" s="288"/>
      <c r="G2" s="333" t="s">
        <v>64</v>
      </c>
      <c r="H2" s="334"/>
      <c r="I2" s="334"/>
      <c r="J2" s="334"/>
      <c r="K2" s="334"/>
      <c r="L2" s="334"/>
      <c r="M2" s="334"/>
      <c r="N2" s="334"/>
      <c r="O2" s="334"/>
      <c r="P2" s="334"/>
      <c r="Q2" s="334"/>
      <c r="R2" s="334"/>
      <c r="S2" s="334"/>
      <c r="T2" s="334"/>
      <c r="U2" s="334"/>
      <c r="V2" s="334"/>
      <c r="W2" s="334"/>
      <c r="X2" s="334"/>
      <c r="Y2" s="334"/>
      <c r="Z2" s="334"/>
      <c r="AA2" s="334"/>
      <c r="AB2" s="334"/>
      <c r="AC2" s="334"/>
      <c r="AD2" s="335"/>
      <c r="AE2" s="155" t="s">
        <v>58</v>
      </c>
      <c r="AF2" s="166"/>
    </row>
    <row r="3" spans="2:32" s="2" customFormat="1" ht="27.75" customHeight="1" x14ac:dyDescent="0.25">
      <c r="B3" s="467"/>
      <c r="C3" s="496"/>
      <c r="D3" s="468"/>
      <c r="E3" s="289" t="s">
        <v>59</v>
      </c>
      <c r="F3" s="289"/>
      <c r="G3" s="336" t="s">
        <v>60</v>
      </c>
      <c r="H3" s="337"/>
      <c r="I3" s="337"/>
      <c r="J3" s="337"/>
      <c r="K3" s="337"/>
      <c r="L3" s="337"/>
      <c r="M3" s="337"/>
      <c r="N3" s="337"/>
      <c r="O3" s="337"/>
      <c r="P3" s="337"/>
      <c r="Q3" s="337"/>
      <c r="R3" s="337"/>
      <c r="S3" s="337"/>
      <c r="T3" s="337"/>
      <c r="U3" s="337"/>
      <c r="V3" s="337"/>
      <c r="W3" s="337"/>
      <c r="X3" s="337"/>
      <c r="Y3" s="337"/>
      <c r="Z3" s="337"/>
      <c r="AA3" s="337"/>
      <c r="AB3" s="337"/>
      <c r="AC3" s="337"/>
      <c r="AD3" s="338"/>
      <c r="AE3" s="154" t="s">
        <v>61</v>
      </c>
      <c r="AF3" s="167"/>
    </row>
    <row r="4" spans="2:32" s="2" customFormat="1" ht="27.75" customHeight="1" x14ac:dyDescent="0.25">
      <c r="B4" s="467"/>
      <c r="C4" s="496"/>
      <c r="D4" s="468"/>
      <c r="E4" s="289" t="s">
        <v>62</v>
      </c>
      <c r="F4" s="289"/>
      <c r="G4" s="411" t="s">
        <v>65</v>
      </c>
      <c r="H4" s="412"/>
      <c r="I4" s="412"/>
      <c r="J4" s="412"/>
      <c r="K4" s="412"/>
      <c r="L4" s="412"/>
      <c r="M4" s="412"/>
      <c r="N4" s="412"/>
      <c r="O4" s="412"/>
      <c r="P4" s="412"/>
      <c r="Q4" s="412"/>
      <c r="R4" s="412"/>
      <c r="S4" s="412"/>
      <c r="T4" s="412"/>
      <c r="U4" s="412"/>
      <c r="V4" s="412"/>
      <c r="W4" s="412"/>
      <c r="X4" s="412"/>
      <c r="Y4" s="412"/>
      <c r="Z4" s="412"/>
      <c r="AA4" s="412"/>
      <c r="AB4" s="412"/>
      <c r="AC4" s="412"/>
      <c r="AD4" s="413"/>
      <c r="AE4" s="305" t="s">
        <v>63</v>
      </c>
      <c r="AF4" s="310"/>
    </row>
    <row r="5" spans="2:32" s="2" customFormat="1" ht="42" customHeight="1" thickBot="1" x14ac:dyDescent="0.3">
      <c r="B5" s="467"/>
      <c r="C5" s="496"/>
      <c r="D5" s="468"/>
      <c r="E5" s="290" t="s">
        <v>66</v>
      </c>
      <c r="F5" s="290"/>
      <c r="G5" s="414" t="s">
        <v>67</v>
      </c>
      <c r="H5" s="415"/>
      <c r="I5" s="415"/>
      <c r="J5" s="415"/>
      <c r="K5" s="415"/>
      <c r="L5" s="415"/>
      <c r="M5" s="415"/>
      <c r="N5" s="415"/>
      <c r="O5" s="415"/>
      <c r="P5" s="415"/>
      <c r="Q5" s="415"/>
      <c r="R5" s="415"/>
      <c r="S5" s="415"/>
      <c r="T5" s="415"/>
      <c r="U5" s="415"/>
      <c r="V5" s="415"/>
      <c r="W5" s="415"/>
      <c r="X5" s="415"/>
      <c r="Y5" s="415"/>
      <c r="Z5" s="415"/>
      <c r="AA5" s="415"/>
      <c r="AB5" s="415"/>
      <c r="AC5" s="415"/>
      <c r="AD5" s="416"/>
      <c r="AE5" s="307"/>
      <c r="AF5" s="312"/>
    </row>
    <row r="6" spans="2:32" ht="23.25" customHeight="1" thickBot="1" x14ac:dyDescent="0.3">
      <c r="B6" s="285" t="s">
        <v>248</v>
      </c>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7"/>
    </row>
    <row r="7" spans="2:32" ht="33" customHeight="1" x14ac:dyDescent="0.25">
      <c r="B7" s="451" t="s">
        <v>170</v>
      </c>
      <c r="C7" s="452"/>
      <c r="D7" s="452"/>
      <c r="E7" s="452"/>
      <c r="F7" s="452"/>
      <c r="G7" s="452"/>
      <c r="H7" s="452"/>
      <c r="I7" s="452"/>
      <c r="J7" s="452"/>
      <c r="K7" s="452"/>
      <c r="L7" s="452"/>
      <c r="M7" s="452"/>
      <c r="N7" s="452"/>
      <c r="O7" s="452"/>
      <c r="P7" s="452"/>
      <c r="Q7" s="452"/>
      <c r="R7" s="452"/>
      <c r="S7" s="452"/>
      <c r="T7" s="452"/>
      <c r="U7" s="452"/>
      <c r="V7" s="452"/>
      <c r="W7" s="452"/>
      <c r="X7" s="452"/>
      <c r="Y7" s="452"/>
      <c r="Z7" s="452"/>
      <c r="AA7" s="452"/>
      <c r="AB7" s="452"/>
      <c r="AC7" s="452"/>
      <c r="AD7" s="452"/>
      <c r="AE7" s="452"/>
      <c r="AF7" s="453"/>
    </row>
    <row r="8" spans="2:32" ht="27.75" customHeight="1" x14ac:dyDescent="0.25">
      <c r="B8" s="454" t="s">
        <v>247</v>
      </c>
      <c r="C8" s="455"/>
      <c r="D8" s="455"/>
      <c r="E8" s="455"/>
      <c r="F8" s="455"/>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6"/>
    </row>
    <row r="9" spans="2:32" ht="93" customHeight="1" x14ac:dyDescent="0.25">
      <c r="B9" s="497" t="s">
        <v>66</v>
      </c>
      <c r="C9" s="498"/>
      <c r="D9" s="499" t="s">
        <v>113</v>
      </c>
      <c r="E9" s="501" t="s">
        <v>112</v>
      </c>
      <c r="F9" s="502"/>
      <c r="G9" s="508" t="s">
        <v>275</v>
      </c>
      <c r="H9" s="493" t="s">
        <v>365</v>
      </c>
      <c r="I9" s="506" t="s">
        <v>243</v>
      </c>
      <c r="J9" s="506"/>
      <c r="K9" s="506"/>
      <c r="L9" s="506"/>
      <c r="M9" s="506"/>
      <c r="N9" s="506"/>
      <c r="O9" s="506"/>
      <c r="P9" s="506"/>
      <c r="Q9" s="506"/>
      <c r="R9" s="506"/>
      <c r="S9" s="506"/>
      <c r="T9" s="506"/>
      <c r="U9" s="506"/>
      <c r="V9" s="506"/>
      <c r="W9" s="506"/>
      <c r="X9" s="506"/>
      <c r="Y9" s="506"/>
      <c r="Z9" s="506"/>
      <c r="AA9" s="506"/>
      <c r="AB9" s="506"/>
      <c r="AC9" s="506"/>
      <c r="AD9" s="493" t="s">
        <v>366</v>
      </c>
      <c r="AE9" s="507" t="s">
        <v>139</v>
      </c>
      <c r="AF9" s="505" t="s">
        <v>140</v>
      </c>
    </row>
    <row r="10" spans="2:32" ht="93" customHeight="1" x14ac:dyDescent="0.25">
      <c r="B10" s="497"/>
      <c r="C10" s="498"/>
      <c r="D10" s="500"/>
      <c r="E10" s="503"/>
      <c r="F10" s="504"/>
      <c r="G10" s="509"/>
      <c r="H10" s="494"/>
      <c r="I10" s="103" t="s">
        <v>119</v>
      </c>
      <c r="J10" s="103" t="s">
        <v>120</v>
      </c>
      <c r="K10" s="103" t="s">
        <v>121</v>
      </c>
      <c r="L10" s="103" t="s">
        <v>122</v>
      </c>
      <c r="M10" s="103" t="s">
        <v>123</v>
      </c>
      <c r="N10" s="103" t="s">
        <v>124</v>
      </c>
      <c r="O10" s="103" t="s">
        <v>125</v>
      </c>
      <c r="P10" s="103" t="s">
        <v>126</v>
      </c>
      <c r="Q10" s="103" t="s">
        <v>127</v>
      </c>
      <c r="R10" s="103" t="s">
        <v>128</v>
      </c>
      <c r="S10" s="103" t="s">
        <v>129</v>
      </c>
      <c r="T10" s="103" t="s">
        <v>130</v>
      </c>
      <c r="U10" s="103" t="s">
        <v>131</v>
      </c>
      <c r="V10" s="103" t="s">
        <v>132</v>
      </c>
      <c r="W10" s="103" t="s">
        <v>133</v>
      </c>
      <c r="X10" s="103" t="s">
        <v>134</v>
      </c>
      <c r="Y10" s="103" t="s">
        <v>135</v>
      </c>
      <c r="Z10" s="103" t="s">
        <v>136</v>
      </c>
      <c r="AA10" s="103" t="s">
        <v>137</v>
      </c>
      <c r="AB10" s="103" t="s">
        <v>138</v>
      </c>
      <c r="AC10" s="104" t="s">
        <v>99</v>
      </c>
      <c r="AD10" s="494"/>
      <c r="AE10" s="507"/>
      <c r="AF10" s="505"/>
    </row>
    <row r="11" spans="2:32" ht="80.25" customHeight="1" x14ac:dyDescent="0.25">
      <c r="B11" s="432" t="str">
        <f>'3-IDENTIFICACIÓN DEL RIESGO'!B12</f>
        <v>DIRECCIONAMIENTO ESTRATÉGICO</v>
      </c>
      <c r="C11" s="424"/>
      <c r="D11" s="513" t="str">
        <f>'3-IDENTIFICACIÓN DEL RIESGO'!E12</f>
        <v>1. Oficina del Planeación.
2. Dirección General.</v>
      </c>
      <c r="E11" s="491" t="str">
        <f>'3-IDENTIFICACIÓN DEL RIESGO'!G12</f>
        <v>Definición de lineamientos estratégicos para beneficiar grupos de interés contrarios a los objetivos de Reforma Rural Integral y de Ordenamiento Social de la Propiedad Rural</v>
      </c>
      <c r="F11" s="492"/>
      <c r="G11" s="178" t="s">
        <v>13</v>
      </c>
      <c r="H11" s="105">
        <f>IF(G11="Casi Seguro",5,IF(G11="Probable",4,IF(G11="Posible",3,IF(G11="Improbable",2,IF(G11="Rara Vez",1)))))</f>
        <v>3</v>
      </c>
      <c r="I11" s="156" t="s">
        <v>171</v>
      </c>
      <c r="J11" s="156" t="s">
        <v>114</v>
      </c>
      <c r="K11" s="156" t="s">
        <v>114</v>
      </c>
      <c r="L11" s="156" t="s">
        <v>114</v>
      </c>
      <c r="M11" s="156" t="s">
        <v>114</v>
      </c>
      <c r="N11" s="156" t="s">
        <v>171</v>
      </c>
      <c r="O11" s="156" t="s">
        <v>171</v>
      </c>
      <c r="P11" s="156" t="s">
        <v>114</v>
      </c>
      <c r="Q11" s="156" t="s">
        <v>171</v>
      </c>
      <c r="R11" s="156" t="s">
        <v>114</v>
      </c>
      <c r="S11" s="156" t="s">
        <v>114</v>
      </c>
      <c r="T11" s="156" t="s">
        <v>114</v>
      </c>
      <c r="U11" s="156" t="s">
        <v>114</v>
      </c>
      <c r="V11" s="156" t="s">
        <v>171</v>
      </c>
      <c r="W11" s="156" t="s">
        <v>114</v>
      </c>
      <c r="X11" s="156" t="s">
        <v>171</v>
      </c>
      <c r="Y11" s="156" t="s">
        <v>171</v>
      </c>
      <c r="Z11" s="156" t="s">
        <v>114</v>
      </c>
      <c r="AA11" s="156" t="s">
        <v>114</v>
      </c>
      <c r="AB11" s="170">
        <f>COUNTIF(I11:AA11,"SI")</f>
        <v>12</v>
      </c>
      <c r="AC11" s="106" t="str">
        <f>IF(AB11&lt;6,"Moderado",IF(AB11&lt;12,"Mayor",IF(AB11&lt;20,"Catastrófico")))</f>
        <v>Catastrófico</v>
      </c>
      <c r="AD11" s="106">
        <f>IF(AC11="Catastrófico",5,IF(AC11="Mayor",4,IF(AC11="Moderado",3)))</f>
        <v>5</v>
      </c>
      <c r="AE11" s="107"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08" t="s">
        <v>8</v>
      </c>
    </row>
    <row r="12" spans="2:32" ht="25.5" x14ac:dyDescent="0.25">
      <c r="B12" s="433"/>
      <c r="C12" s="426"/>
      <c r="D12" s="514"/>
      <c r="E12" s="491" t="str">
        <f>'3-IDENTIFICACIÓN DEL RIESGO'!G14</f>
        <v>Riesgo 2</v>
      </c>
      <c r="F12" s="492"/>
      <c r="G12" s="178"/>
      <c r="H12" s="105" t="b">
        <f t="shared" ref="H12:H76" si="0">IF(G12="Casi Seguro",5,IF(G12="Probable",4,IF(G12="Posible",3,IF(G12="Improbable",2,IF(G12="Rara Vez",1)))))</f>
        <v>0</v>
      </c>
      <c r="I12" s="156"/>
      <c r="J12" s="156"/>
      <c r="K12" s="156"/>
      <c r="L12" s="156"/>
      <c r="M12" s="156"/>
      <c r="N12" s="156"/>
      <c r="O12" s="156"/>
      <c r="P12" s="156"/>
      <c r="Q12" s="156"/>
      <c r="R12" s="156"/>
      <c r="S12" s="156"/>
      <c r="T12" s="156"/>
      <c r="U12" s="156"/>
      <c r="V12" s="156"/>
      <c r="W12" s="156"/>
      <c r="X12" s="156"/>
      <c r="Y12" s="156"/>
      <c r="Z12" s="156"/>
      <c r="AA12" s="156"/>
      <c r="AB12" s="170">
        <f t="shared" ref="AB12:AB15" si="1">COUNTIF(I12:AA12,"SI")</f>
        <v>0</v>
      </c>
      <c r="AC12" s="106" t="str">
        <f t="shared" ref="AC12:AC15" si="2">IF(AB12&lt;6,"Moderado",IF(AB12&lt;12,"Mayor",IF(AB12&lt;20,"Catastrófico")))</f>
        <v>Moderado</v>
      </c>
      <c r="AD12" s="106">
        <f t="shared" ref="AD12:AD76" si="3">IF(AC12="Catastrófico",5,IF(AC12="Mayor",4,IF(AC12="Moderado",3)))</f>
        <v>3</v>
      </c>
      <c r="AE12" s="107"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08" t="s">
        <v>8</v>
      </c>
    </row>
    <row r="13" spans="2:32" ht="25.5" x14ac:dyDescent="0.25">
      <c r="B13" s="433"/>
      <c r="C13" s="426"/>
      <c r="D13" s="514"/>
      <c r="E13" s="491" t="str">
        <f>'3-IDENTIFICACIÓN DEL RIESGO'!G16</f>
        <v>Riesgo 3</v>
      </c>
      <c r="F13" s="492"/>
      <c r="G13" s="178"/>
      <c r="H13" s="105" t="b">
        <f t="shared" si="0"/>
        <v>0</v>
      </c>
      <c r="I13" s="156"/>
      <c r="J13" s="156"/>
      <c r="K13" s="156"/>
      <c r="L13" s="156"/>
      <c r="M13" s="156"/>
      <c r="N13" s="156"/>
      <c r="O13" s="156"/>
      <c r="P13" s="156"/>
      <c r="Q13" s="156"/>
      <c r="R13" s="156"/>
      <c r="S13" s="156"/>
      <c r="T13" s="156"/>
      <c r="U13" s="156"/>
      <c r="V13" s="156"/>
      <c r="W13" s="156"/>
      <c r="X13" s="156"/>
      <c r="Y13" s="156"/>
      <c r="Z13" s="156"/>
      <c r="AA13" s="156"/>
      <c r="AB13" s="170">
        <f t="shared" si="1"/>
        <v>0</v>
      </c>
      <c r="AC13" s="106" t="str">
        <f t="shared" si="2"/>
        <v>Moderado</v>
      </c>
      <c r="AD13" s="106">
        <f t="shared" si="3"/>
        <v>3</v>
      </c>
      <c r="AE13" s="107" t="b">
        <f t="shared" si="4"/>
        <v>0</v>
      </c>
      <c r="AF13" s="108" t="s">
        <v>8</v>
      </c>
    </row>
    <row r="14" spans="2:32" ht="25.5" x14ac:dyDescent="0.25">
      <c r="B14" s="433"/>
      <c r="C14" s="426"/>
      <c r="D14" s="514"/>
      <c r="E14" s="491" t="str">
        <f>'3-IDENTIFICACIÓN DEL RIESGO'!G18</f>
        <v>Riesgo 4</v>
      </c>
      <c r="F14" s="492"/>
      <c r="G14" s="178"/>
      <c r="H14" s="105" t="b">
        <f t="shared" si="0"/>
        <v>0</v>
      </c>
      <c r="I14" s="156"/>
      <c r="J14" s="156"/>
      <c r="K14" s="156"/>
      <c r="L14" s="156"/>
      <c r="M14" s="156"/>
      <c r="N14" s="156"/>
      <c r="O14" s="156"/>
      <c r="P14" s="156"/>
      <c r="Q14" s="156"/>
      <c r="R14" s="156"/>
      <c r="S14" s="156"/>
      <c r="T14" s="156"/>
      <c r="U14" s="156"/>
      <c r="V14" s="156"/>
      <c r="W14" s="156"/>
      <c r="X14" s="156"/>
      <c r="Y14" s="156"/>
      <c r="Z14" s="156"/>
      <c r="AA14" s="156"/>
      <c r="AB14" s="170">
        <f t="shared" si="1"/>
        <v>0</v>
      </c>
      <c r="AC14" s="106" t="str">
        <f t="shared" si="2"/>
        <v>Moderado</v>
      </c>
      <c r="AD14" s="106">
        <f t="shared" si="3"/>
        <v>3</v>
      </c>
      <c r="AE14" s="107" t="b">
        <f t="shared" si="4"/>
        <v>0</v>
      </c>
      <c r="AF14" s="108" t="s">
        <v>8</v>
      </c>
    </row>
    <row r="15" spans="2:32" ht="25.5" x14ac:dyDescent="0.25">
      <c r="B15" s="434"/>
      <c r="C15" s="428"/>
      <c r="D15" s="515"/>
      <c r="E15" s="491" t="str">
        <f>'3-IDENTIFICACIÓN DEL RIESGO'!G20</f>
        <v>Riesgo 5</v>
      </c>
      <c r="F15" s="492"/>
      <c r="G15" s="178"/>
      <c r="H15" s="105" t="b">
        <f t="shared" si="0"/>
        <v>0</v>
      </c>
      <c r="I15" s="156"/>
      <c r="J15" s="156"/>
      <c r="K15" s="156"/>
      <c r="L15" s="156"/>
      <c r="M15" s="156"/>
      <c r="N15" s="156"/>
      <c r="O15" s="156"/>
      <c r="P15" s="156"/>
      <c r="Q15" s="156"/>
      <c r="R15" s="156"/>
      <c r="S15" s="156"/>
      <c r="T15" s="156"/>
      <c r="U15" s="156"/>
      <c r="V15" s="156"/>
      <c r="W15" s="156"/>
      <c r="X15" s="156"/>
      <c r="Y15" s="156"/>
      <c r="Z15" s="156"/>
      <c r="AA15" s="156"/>
      <c r="AB15" s="170">
        <f t="shared" si="1"/>
        <v>0</v>
      </c>
      <c r="AC15" s="106" t="str">
        <f t="shared" si="2"/>
        <v>Moderado</v>
      </c>
      <c r="AD15" s="106">
        <f t="shared" si="3"/>
        <v>3</v>
      </c>
      <c r="AE15" s="107" t="b">
        <f t="shared" si="4"/>
        <v>0</v>
      </c>
      <c r="AF15" s="108" t="s">
        <v>8</v>
      </c>
    </row>
    <row r="16" spans="2:32" ht="62.25" customHeight="1" x14ac:dyDescent="0.25">
      <c r="B16" s="432" t="str">
        <f>'3-IDENTIFICACIÓN DEL RIESGO'!B22</f>
        <v>COMUNICACIÓN Y GESTIÓN CON GRUPOS DE INTERÉS</v>
      </c>
      <c r="C16" s="424"/>
      <c r="D16" s="510" t="str">
        <f>'3-IDENTIFICACIÓN DEL RIESGO'!E22</f>
        <v>1. Dirección General.
2. Secretaría General.
3. Oficina de Planeación.
4. Oficina Jurídica.
5. Oficina del Inspector de la Gestión de Tierras.
6. Oficina de Control Interno.</v>
      </c>
      <c r="E16" s="491" t="str">
        <f>'3-IDENTIFICACIÓN DEL RIESGO'!G22</f>
        <v>Alterar información destinada a la consolidación de los informes de gestión, para beneficio propio o favorecimiento de grupos de interés, partidos políticos o particulares.</v>
      </c>
      <c r="F16" s="492"/>
      <c r="G16" s="178" t="s">
        <v>13</v>
      </c>
      <c r="H16" s="105">
        <f t="shared" si="0"/>
        <v>3</v>
      </c>
      <c r="I16" s="156" t="s">
        <v>114</v>
      </c>
      <c r="J16" s="156" t="s">
        <v>114</v>
      </c>
      <c r="K16" s="156" t="s">
        <v>114</v>
      </c>
      <c r="L16" s="156" t="s">
        <v>114</v>
      </c>
      <c r="M16" s="156" t="s">
        <v>114</v>
      </c>
      <c r="N16" s="156" t="s">
        <v>171</v>
      </c>
      <c r="O16" s="156" t="s">
        <v>171</v>
      </c>
      <c r="P16" s="156" t="s">
        <v>171</v>
      </c>
      <c r="Q16" s="156" t="s">
        <v>114</v>
      </c>
      <c r="R16" s="156" t="s">
        <v>114</v>
      </c>
      <c r="S16" s="156" t="s">
        <v>114</v>
      </c>
      <c r="T16" s="156" t="s">
        <v>114</v>
      </c>
      <c r="U16" s="156" t="s">
        <v>114</v>
      </c>
      <c r="V16" s="156" t="s">
        <v>171</v>
      </c>
      <c r="W16" s="156" t="s">
        <v>114</v>
      </c>
      <c r="X16" s="156" t="s">
        <v>171</v>
      </c>
      <c r="Y16" s="156" t="s">
        <v>114</v>
      </c>
      <c r="Z16" s="156" t="s">
        <v>114</v>
      </c>
      <c r="AA16" s="156" t="s">
        <v>171</v>
      </c>
      <c r="AB16" s="170">
        <f t="shared" ref="AB16:AB87" si="5">COUNTIF(I16:AA16,"SI")</f>
        <v>13</v>
      </c>
      <c r="AC16" s="106" t="str">
        <f t="shared" ref="AC16:AC87" si="6">IF(AB16&lt;6,"Moderado",IF(AB16&lt;12,"Mayor",IF(AB16&lt;20,"Catastrófico")))</f>
        <v>Catastrófico</v>
      </c>
      <c r="AD16" s="106">
        <f t="shared" si="3"/>
        <v>5</v>
      </c>
      <c r="AE16" s="107" t="str">
        <f t="shared" ref="AE16:AE87"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Extremo</v>
      </c>
      <c r="AF16" s="108" t="s">
        <v>8</v>
      </c>
    </row>
    <row r="17" spans="2:32" ht="19.5" customHeight="1" x14ac:dyDescent="0.25">
      <c r="B17" s="433"/>
      <c r="C17" s="426"/>
      <c r="D17" s="511"/>
      <c r="E17" s="491" t="str">
        <f>'3-IDENTIFICACIÓN DEL RIESGO'!G24</f>
        <v>Riesgo 2</v>
      </c>
      <c r="F17" s="492"/>
      <c r="G17" s="178"/>
      <c r="H17" s="105" t="b">
        <f t="shared" si="0"/>
        <v>0</v>
      </c>
      <c r="I17" s="156"/>
      <c r="J17" s="156"/>
      <c r="K17" s="156"/>
      <c r="L17" s="156"/>
      <c r="M17" s="156"/>
      <c r="N17" s="156"/>
      <c r="O17" s="156"/>
      <c r="P17" s="156"/>
      <c r="Q17" s="156"/>
      <c r="R17" s="156"/>
      <c r="S17" s="156"/>
      <c r="T17" s="156"/>
      <c r="U17" s="156"/>
      <c r="V17" s="156"/>
      <c r="W17" s="156"/>
      <c r="X17" s="156"/>
      <c r="Y17" s="156"/>
      <c r="Z17" s="156"/>
      <c r="AA17" s="156"/>
      <c r="AB17" s="170">
        <f t="shared" si="5"/>
        <v>0</v>
      </c>
      <c r="AC17" s="106" t="str">
        <f t="shared" si="6"/>
        <v>Moderado</v>
      </c>
      <c r="AD17" s="106">
        <f t="shared" si="3"/>
        <v>3</v>
      </c>
      <c r="AE17" s="107" t="b">
        <f t="shared" si="7"/>
        <v>0</v>
      </c>
      <c r="AF17" s="108" t="s">
        <v>8</v>
      </c>
    </row>
    <row r="18" spans="2:32" ht="19.5" customHeight="1" x14ac:dyDescent="0.25">
      <c r="B18" s="433"/>
      <c r="C18" s="426"/>
      <c r="D18" s="511"/>
      <c r="E18" s="491" t="str">
        <f>'3-IDENTIFICACIÓN DEL RIESGO'!G26</f>
        <v>Riesgo 3</v>
      </c>
      <c r="F18" s="492"/>
      <c r="G18" s="178"/>
      <c r="H18" s="105" t="b">
        <f t="shared" si="0"/>
        <v>0</v>
      </c>
      <c r="I18" s="156"/>
      <c r="J18" s="156"/>
      <c r="K18" s="156"/>
      <c r="L18" s="156"/>
      <c r="M18" s="156"/>
      <c r="N18" s="156"/>
      <c r="O18" s="156"/>
      <c r="P18" s="156"/>
      <c r="Q18" s="156"/>
      <c r="R18" s="156"/>
      <c r="S18" s="156"/>
      <c r="T18" s="156"/>
      <c r="U18" s="156"/>
      <c r="V18" s="156"/>
      <c r="W18" s="156"/>
      <c r="X18" s="156"/>
      <c r="Y18" s="156"/>
      <c r="Z18" s="156"/>
      <c r="AA18" s="156"/>
      <c r="AB18" s="170">
        <f t="shared" si="5"/>
        <v>0</v>
      </c>
      <c r="AC18" s="106" t="str">
        <f t="shared" si="6"/>
        <v>Moderado</v>
      </c>
      <c r="AD18" s="106">
        <f t="shared" si="3"/>
        <v>3</v>
      </c>
      <c r="AE18" s="107" t="b">
        <f t="shared" si="7"/>
        <v>0</v>
      </c>
      <c r="AF18" s="108" t="s">
        <v>8</v>
      </c>
    </row>
    <row r="19" spans="2:32" ht="19.5" customHeight="1" x14ac:dyDescent="0.25">
      <c r="B19" s="433"/>
      <c r="C19" s="426"/>
      <c r="D19" s="511"/>
      <c r="E19" s="491" t="str">
        <f>'3-IDENTIFICACIÓN DEL RIESGO'!G28</f>
        <v>Riesgo 4</v>
      </c>
      <c r="F19" s="492"/>
      <c r="G19" s="178"/>
      <c r="H19" s="105" t="b">
        <f t="shared" si="0"/>
        <v>0</v>
      </c>
      <c r="I19" s="156"/>
      <c r="J19" s="156"/>
      <c r="K19" s="156"/>
      <c r="L19" s="156"/>
      <c r="M19" s="156"/>
      <c r="N19" s="156"/>
      <c r="O19" s="156"/>
      <c r="P19" s="156"/>
      <c r="Q19" s="156"/>
      <c r="R19" s="156"/>
      <c r="S19" s="156"/>
      <c r="T19" s="156"/>
      <c r="U19" s="156"/>
      <c r="V19" s="156"/>
      <c r="W19" s="156"/>
      <c r="X19" s="156"/>
      <c r="Y19" s="156"/>
      <c r="Z19" s="156"/>
      <c r="AA19" s="156"/>
      <c r="AB19" s="170">
        <f t="shared" si="5"/>
        <v>0</v>
      </c>
      <c r="AC19" s="106" t="str">
        <f t="shared" si="6"/>
        <v>Moderado</v>
      </c>
      <c r="AD19" s="106">
        <f t="shared" si="3"/>
        <v>3</v>
      </c>
      <c r="AE19" s="107" t="b">
        <f t="shared" si="7"/>
        <v>0</v>
      </c>
      <c r="AF19" s="108" t="s">
        <v>8</v>
      </c>
    </row>
    <row r="20" spans="2:32" ht="25.5" x14ac:dyDescent="0.25">
      <c r="B20" s="434"/>
      <c r="C20" s="428"/>
      <c r="D20" s="512"/>
      <c r="E20" s="491" t="str">
        <f>'3-IDENTIFICACIÓN DEL RIESGO'!G30</f>
        <v>Riesgo 5</v>
      </c>
      <c r="F20" s="492"/>
      <c r="G20" s="178"/>
      <c r="H20" s="105" t="b">
        <f t="shared" si="0"/>
        <v>0</v>
      </c>
      <c r="I20" s="156"/>
      <c r="J20" s="156"/>
      <c r="K20" s="156"/>
      <c r="L20" s="156"/>
      <c r="M20" s="156"/>
      <c r="N20" s="156"/>
      <c r="O20" s="156"/>
      <c r="P20" s="156"/>
      <c r="Q20" s="156"/>
      <c r="R20" s="156"/>
      <c r="S20" s="156"/>
      <c r="T20" s="156"/>
      <c r="U20" s="156"/>
      <c r="V20" s="156"/>
      <c r="W20" s="156"/>
      <c r="X20" s="156"/>
      <c r="Y20" s="156"/>
      <c r="Z20" s="156"/>
      <c r="AA20" s="156"/>
      <c r="AB20" s="170">
        <f t="shared" si="5"/>
        <v>0</v>
      </c>
      <c r="AC20" s="106" t="str">
        <f t="shared" si="6"/>
        <v>Moderado</v>
      </c>
      <c r="AD20" s="106">
        <f t="shared" si="3"/>
        <v>3</v>
      </c>
      <c r="AE20" s="107" t="b">
        <f t="shared" si="7"/>
        <v>0</v>
      </c>
      <c r="AF20" s="108" t="s">
        <v>8</v>
      </c>
    </row>
    <row r="21" spans="2:32" ht="25.5" x14ac:dyDescent="0.25">
      <c r="B21" s="432" t="str">
        <f>'3-IDENTIFICACIÓN DEL RIESGO'!B32</f>
        <v>INTELIGENCIA DE LA INFORMACIÓN</v>
      </c>
      <c r="C21" s="424"/>
      <c r="D21" s="513" t="str">
        <f>'3-IDENTIFICACIÓN DEL RIESGO'!E32</f>
        <v>1. Dirección de Gestión del Ordenamiento Social de la Propiedad.
2. Oficina de Planeación.</v>
      </c>
      <c r="E21" s="491" t="str">
        <f>'3-IDENTIFICACIÓN DEL RIESGO'!G32</f>
        <v>Estructurar proyectos de TI para beneficio específico de un tercero o propio.</v>
      </c>
      <c r="F21" s="492"/>
      <c r="G21" s="178" t="s">
        <v>53</v>
      </c>
      <c r="H21" s="105">
        <f t="shared" si="0"/>
        <v>1</v>
      </c>
      <c r="I21" s="156" t="s">
        <v>171</v>
      </c>
      <c r="J21" s="156" t="s">
        <v>114</v>
      </c>
      <c r="K21" s="156" t="s">
        <v>114</v>
      </c>
      <c r="L21" s="156" t="s">
        <v>171</v>
      </c>
      <c r="M21" s="156" t="s">
        <v>114</v>
      </c>
      <c r="N21" s="156" t="s">
        <v>114</v>
      </c>
      <c r="O21" s="156" t="s">
        <v>114</v>
      </c>
      <c r="P21" s="156" t="s">
        <v>171</v>
      </c>
      <c r="Q21" s="156" t="s">
        <v>171</v>
      </c>
      <c r="R21" s="156" t="s">
        <v>114</v>
      </c>
      <c r="S21" s="156" t="s">
        <v>171</v>
      </c>
      <c r="T21" s="156" t="s">
        <v>171</v>
      </c>
      <c r="U21" s="156" t="s">
        <v>114</v>
      </c>
      <c r="V21" s="156" t="s">
        <v>171</v>
      </c>
      <c r="W21" s="156" t="s">
        <v>171</v>
      </c>
      <c r="X21" s="156" t="s">
        <v>171</v>
      </c>
      <c r="Y21" s="156" t="s">
        <v>171</v>
      </c>
      <c r="Z21" s="156" t="s">
        <v>114</v>
      </c>
      <c r="AA21" s="156" t="s">
        <v>171</v>
      </c>
      <c r="AB21" s="170">
        <f t="shared" si="5"/>
        <v>8</v>
      </c>
      <c r="AC21" s="106" t="str">
        <f t="shared" si="6"/>
        <v>Mayor</v>
      </c>
      <c r="AD21" s="106">
        <f t="shared" si="3"/>
        <v>4</v>
      </c>
      <c r="AE21" s="107" t="str">
        <f t="shared" si="7"/>
        <v>Alto</v>
      </c>
      <c r="AF21" s="108" t="s">
        <v>8</v>
      </c>
    </row>
    <row r="22" spans="2:32" ht="25.5" x14ac:dyDescent="0.25">
      <c r="B22" s="433"/>
      <c r="C22" s="426"/>
      <c r="D22" s="514"/>
      <c r="E22" s="491" t="str">
        <f>'3-IDENTIFICACIÓN DEL RIESGO'!G34</f>
        <v>Riesgo 2</v>
      </c>
      <c r="F22" s="492"/>
      <c r="G22" s="178"/>
      <c r="H22" s="105" t="b">
        <f t="shared" si="0"/>
        <v>0</v>
      </c>
      <c r="I22" s="156"/>
      <c r="J22" s="156"/>
      <c r="K22" s="156"/>
      <c r="L22" s="156"/>
      <c r="M22" s="156"/>
      <c r="N22" s="156"/>
      <c r="O22" s="156"/>
      <c r="P22" s="156"/>
      <c r="Q22" s="156"/>
      <c r="R22" s="156"/>
      <c r="S22" s="156"/>
      <c r="T22" s="156"/>
      <c r="U22" s="156"/>
      <c r="V22" s="156"/>
      <c r="W22" s="156"/>
      <c r="X22" s="156"/>
      <c r="Y22" s="156"/>
      <c r="Z22" s="156"/>
      <c r="AA22" s="156"/>
      <c r="AB22" s="170">
        <f t="shared" si="5"/>
        <v>0</v>
      </c>
      <c r="AC22" s="106" t="str">
        <f t="shared" si="6"/>
        <v>Moderado</v>
      </c>
      <c r="AD22" s="106">
        <f t="shared" si="3"/>
        <v>3</v>
      </c>
      <c r="AE22" s="107" t="b">
        <f t="shared" si="7"/>
        <v>0</v>
      </c>
      <c r="AF22" s="108" t="s">
        <v>8</v>
      </c>
    </row>
    <row r="23" spans="2:32" ht="25.5" x14ac:dyDescent="0.25">
      <c r="B23" s="433"/>
      <c r="C23" s="426"/>
      <c r="D23" s="514"/>
      <c r="E23" s="491" t="str">
        <f>'3-IDENTIFICACIÓN DEL RIESGO'!G36</f>
        <v>Riesgo 3</v>
      </c>
      <c r="F23" s="492"/>
      <c r="G23" s="178"/>
      <c r="H23" s="105" t="b">
        <f t="shared" si="0"/>
        <v>0</v>
      </c>
      <c r="I23" s="156"/>
      <c r="J23" s="156"/>
      <c r="K23" s="156"/>
      <c r="L23" s="156"/>
      <c r="M23" s="156"/>
      <c r="N23" s="156"/>
      <c r="O23" s="156"/>
      <c r="P23" s="156"/>
      <c r="Q23" s="156"/>
      <c r="R23" s="156"/>
      <c r="S23" s="156"/>
      <c r="T23" s="156"/>
      <c r="U23" s="156"/>
      <c r="V23" s="156"/>
      <c r="W23" s="156"/>
      <c r="X23" s="156"/>
      <c r="Y23" s="156"/>
      <c r="Z23" s="156"/>
      <c r="AA23" s="156"/>
      <c r="AB23" s="170">
        <f t="shared" si="5"/>
        <v>0</v>
      </c>
      <c r="AC23" s="106" t="str">
        <f t="shared" si="6"/>
        <v>Moderado</v>
      </c>
      <c r="AD23" s="106">
        <f t="shared" si="3"/>
        <v>3</v>
      </c>
      <c r="AE23" s="107" t="b">
        <f t="shared" si="7"/>
        <v>0</v>
      </c>
      <c r="AF23" s="108" t="s">
        <v>8</v>
      </c>
    </row>
    <row r="24" spans="2:32" ht="25.5" x14ac:dyDescent="0.25">
      <c r="B24" s="433"/>
      <c r="C24" s="426"/>
      <c r="D24" s="514"/>
      <c r="E24" s="491" t="str">
        <f>'3-IDENTIFICACIÓN DEL RIESGO'!G38</f>
        <v>Riesgo 4</v>
      </c>
      <c r="F24" s="492"/>
      <c r="G24" s="178"/>
      <c r="H24" s="105" t="b">
        <f t="shared" si="0"/>
        <v>0</v>
      </c>
      <c r="I24" s="156"/>
      <c r="J24" s="156"/>
      <c r="K24" s="156"/>
      <c r="L24" s="156"/>
      <c r="M24" s="156"/>
      <c r="N24" s="156"/>
      <c r="O24" s="156"/>
      <c r="P24" s="156"/>
      <c r="Q24" s="156"/>
      <c r="R24" s="156"/>
      <c r="S24" s="156"/>
      <c r="T24" s="156"/>
      <c r="U24" s="156"/>
      <c r="V24" s="156"/>
      <c r="W24" s="156"/>
      <c r="X24" s="156"/>
      <c r="Y24" s="156"/>
      <c r="Z24" s="156"/>
      <c r="AA24" s="156"/>
      <c r="AB24" s="170">
        <f t="shared" si="5"/>
        <v>0</v>
      </c>
      <c r="AC24" s="106" t="str">
        <f t="shared" si="6"/>
        <v>Moderado</v>
      </c>
      <c r="AD24" s="106">
        <f t="shared" si="3"/>
        <v>3</v>
      </c>
      <c r="AE24" s="107" t="b">
        <f t="shared" si="7"/>
        <v>0</v>
      </c>
      <c r="AF24" s="108" t="s">
        <v>8</v>
      </c>
    </row>
    <row r="25" spans="2:32" ht="25.5" x14ac:dyDescent="0.25">
      <c r="B25" s="434"/>
      <c r="C25" s="428"/>
      <c r="D25" s="515"/>
      <c r="E25" s="491" t="str">
        <f>'3-IDENTIFICACIÓN DEL RIESGO'!G40</f>
        <v>Riesgo 5</v>
      </c>
      <c r="F25" s="492"/>
      <c r="G25" s="178"/>
      <c r="H25" s="105" t="b">
        <f t="shared" si="0"/>
        <v>0</v>
      </c>
      <c r="I25" s="156"/>
      <c r="J25" s="156"/>
      <c r="K25" s="156"/>
      <c r="L25" s="156"/>
      <c r="M25" s="156"/>
      <c r="N25" s="156"/>
      <c r="O25" s="156"/>
      <c r="P25" s="156"/>
      <c r="Q25" s="156"/>
      <c r="R25" s="156"/>
      <c r="S25" s="156"/>
      <c r="T25" s="156"/>
      <c r="U25" s="156"/>
      <c r="V25" s="156"/>
      <c r="W25" s="156"/>
      <c r="X25" s="156"/>
      <c r="Y25" s="156"/>
      <c r="Z25" s="156"/>
      <c r="AA25" s="156"/>
      <c r="AB25" s="170">
        <f t="shared" si="5"/>
        <v>0</v>
      </c>
      <c r="AC25" s="106" t="str">
        <f t="shared" si="6"/>
        <v>Moderado</v>
      </c>
      <c r="AD25" s="106">
        <f t="shared" si="3"/>
        <v>3</v>
      </c>
      <c r="AE25" s="107" t="b">
        <f t="shared" si="7"/>
        <v>0</v>
      </c>
      <c r="AF25" s="108" t="s">
        <v>8</v>
      </c>
    </row>
    <row r="26" spans="2:32" ht="35.25" customHeight="1" x14ac:dyDescent="0.25">
      <c r="B26" s="432" t="str">
        <f>'3-IDENTIFICACIÓN DEL RIESGO'!B42</f>
        <v>GESTIÓN DEL MODELO DE ATENCIÓN</v>
      </c>
      <c r="C26" s="424"/>
      <c r="D26" s="513" t="str">
        <f>'3-IDENTIFICACIÓN DEL RIESGO'!E42</f>
        <v>1. Secretaría General.
2. Dirección de Gestión del Ordenamiento social de la Propiedad.
3. Dirección Acceso a Tierras.
4. Dirección Gestión Jurídica de Tierras.
5. Dirección Asuntos Étnicos.</v>
      </c>
      <c r="E26" s="491" t="str">
        <f>'3-IDENTIFICACIÓN DEL RIESGO'!G42</f>
        <v xml:space="preserve">Omitir o dilatar intencionalmente la gestión de PQRSD para beneficio propio o de terceros </v>
      </c>
      <c r="F26" s="492"/>
      <c r="G26" s="178" t="s">
        <v>13</v>
      </c>
      <c r="H26" s="105">
        <f t="shared" si="0"/>
        <v>3</v>
      </c>
      <c r="I26" s="156" t="s">
        <v>171</v>
      </c>
      <c r="J26" s="156" t="s">
        <v>114</v>
      </c>
      <c r="K26" s="156" t="s">
        <v>171</v>
      </c>
      <c r="L26" s="156" t="s">
        <v>114</v>
      </c>
      <c r="M26" s="156" t="s">
        <v>114</v>
      </c>
      <c r="N26" s="156" t="s">
        <v>171</v>
      </c>
      <c r="O26" s="156" t="s">
        <v>114</v>
      </c>
      <c r="P26" s="156" t="s">
        <v>114</v>
      </c>
      <c r="Q26" s="156" t="s">
        <v>114</v>
      </c>
      <c r="R26" s="156" t="s">
        <v>114</v>
      </c>
      <c r="S26" s="156" t="s">
        <v>114</v>
      </c>
      <c r="T26" s="156" t="s">
        <v>114</v>
      </c>
      <c r="U26" s="156" t="s">
        <v>171</v>
      </c>
      <c r="V26" s="156" t="s">
        <v>114</v>
      </c>
      <c r="W26" s="156" t="s">
        <v>114</v>
      </c>
      <c r="X26" s="156" t="s">
        <v>171</v>
      </c>
      <c r="Y26" s="156" t="s">
        <v>171</v>
      </c>
      <c r="Z26" s="156" t="s">
        <v>114</v>
      </c>
      <c r="AA26" s="156" t="s">
        <v>171</v>
      </c>
      <c r="AB26" s="170">
        <f t="shared" si="5"/>
        <v>12</v>
      </c>
      <c r="AC26" s="106" t="str">
        <f t="shared" si="6"/>
        <v>Catastrófico</v>
      </c>
      <c r="AD26" s="106">
        <f t="shared" si="3"/>
        <v>5</v>
      </c>
      <c r="AE26" s="107" t="str">
        <f t="shared" si="7"/>
        <v>Extremo</v>
      </c>
      <c r="AF26" s="108" t="s">
        <v>8</v>
      </c>
    </row>
    <row r="27" spans="2:32" ht="54" customHeight="1" x14ac:dyDescent="0.25">
      <c r="B27" s="433"/>
      <c r="C27" s="426"/>
      <c r="D27" s="514"/>
      <c r="E27" s="491" t="str">
        <f>'3-IDENTIFICACIÓN DEL RIESGO'!G44</f>
        <v>Solicitar y/o recibir dinero o cualquier otro beneficio personal a cambio de la promesa de éxito en la realización o priorización de un trámite</v>
      </c>
      <c r="F27" s="492"/>
      <c r="G27" s="178" t="s">
        <v>13</v>
      </c>
      <c r="H27" s="105">
        <f t="shared" si="0"/>
        <v>3</v>
      </c>
      <c r="I27" s="156" t="s">
        <v>114</v>
      </c>
      <c r="J27" s="156" t="s">
        <v>171</v>
      </c>
      <c r="K27" s="156" t="s">
        <v>171</v>
      </c>
      <c r="L27" s="156" t="s">
        <v>171</v>
      </c>
      <c r="M27" s="156" t="s">
        <v>114</v>
      </c>
      <c r="N27" s="156" t="s">
        <v>171</v>
      </c>
      <c r="O27" s="156" t="s">
        <v>114</v>
      </c>
      <c r="P27" s="156" t="s">
        <v>114</v>
      </c>
      <c r="Q27" s="156" t="s">
        <v>171</v>
      </c>
      <c r="R27" s="156" t="s">
        <v>114</v>
      </c>
      <c r="S27" s="156" t="s">
        <v>114</v>
      </c>
      <c r="T27" s="156" t="s">
        <v>114</v>
      </c>
      <c r="U27" s="156" t="s">
        <v>114</v>
      </c>
      <c r="V27" s="156" t="s">
        <v>114</v>
      </c>
      <c r="W27" s="156" t="s">
        <v>114</v>
      </c>
      <c r="X27" s="156" t="s">
        <v>171</v>
      </c>
      <c r="Y27" s="156" t="s">
        <v>114</v>
      </c>
      <c r="Z27" s="156" t="s">
        <v>114</v>
      </c>
      <c r="AA27" s="156" t="s">
        <v>171</v>
      </c>
      <c r="AB27" s="170">
        <f t="shared" si="5"/>
        <v>12</v>
      </c>
      <c r="AC27" s="106" t="str">
        <f t="shared" si="6"/>
        <v>Catastrófico</v>
      </c>
      <c r="AD27" s="106">
        <f t="shared" si="3"/>
        <v>5</v>
      </c>
      <c r="AE27" s="107" t="str">
        <f t="shared" si="7"/>
        <v>Extremo</v>
      </c>
      <c r="AF27" s="108" t="s">
        <v>8</v>
      </c>
    </row>
    <row r="28" spans="2:32" ht="25.5" x14ac:dyDescent="0.25">
      <c r="B28" s="433"/>
      <c r="C28" s="426"/>
      <c r="D28" s="514"/>
      <c r="E28" s="491" t="str">
        <f>'3-IDENTIFICACIÓN DEL RIESGO'!G46</f>
        <v>Riesgo 3</v>
      </c>
      <c r="F28" s="492"/>
      <c r="G28" s="178"/>
      <c r="H28" s="105" t="b">
        <f t="shared" si="0"/>
        <v>0</v>
      </c>
      <c r="I28" s="156"/>
      <c r="J28" s="156"/>
      <c r="K28" s="156"/>
      <c r="L28" s="156"/>
      <c r="M28" s="156"/>
      <c r="N28" s="156"/>
      <c r="O28" s="156"/>
      <c r="P28" s="156"/>
      <c r="Q28" s="156"/>
      <c r="R28" s="156"/>
      <c r="S28" s="156"/>
      <c r="T28" s="156"/>
      <c r="U28" s="156"/>
      <c r="V28" s="156"/>
      <c r="W28" s="156"/>
      <c r="X28" s="156"/>
      <c r="Y28" s="156"/>
      <c r="Z28" s="156"/>
      <c r="AA28" s="156"/>
      <c r="AB28" s="170">
        <f t="shared" si="5"/>
        <v>0</v>
      </c>
      <c r="AC28" s="106" t="str">
        <f t="shared" si="6"/>
        <v>Moderado</v>
      </c>
      <c r="AD28" s="106">
        <f t="shared" si="3"/>
        <v>3</v>
      </c>
      <c r="AE28" s="107" t="b">
        <f t="shared" si="7"/>
        <v>0</v>
      </c>
      <c r="AF28" s="108" t="s">
        <v>8</v>
      </c>
    </row>
    <row r="29" spans="2:32" ht="25.5" x14ac:dyDescent="0.25">
      <c r="B29" s="433"/>
      <c r="C29" s="426"/>
      <c r="D29" s="514"/>
      <c r="E29" s="491" t="str">
        <f>'3-IDENTIFICACIÓN DEL RIESGO'!G48</f>
        <v>Riesgo 4</v>
      </c>
      <c r="F29" s="492"/>
      <c r="G29" s="178"/>
      <c r="H29" s="105" t="b">
        <f t="shared" si="0"/>
        <v>0</v>
      </c>
      <c r="I29" s="156"/>
      <c r="J29" s="156"/>
      <c r="K29" s="156"/>
      <c r="L29" s="156"/>
      <c r="M29" s="156"/>
      <c r="N29" s="156"/>
      <c r="O29" s="156"/>
      <c r="P29" s="156"/>
      <c r="Q29" s="156"/>
      <c r="R29" s="156"/>
      <c r="S29" s="156"/>
      <c r="T29" s="156"/>
      <c r="U29" s="156"/>
      <c r="V29" s="156"/>
      <c r="W29" s="156"/>
      <c r="X29" s="156"/>
      <c r="Y29" s="156"/>
      <c r="Z29" s="156"/>
      <c r="AA29" s="156"/>
      <c r="AB29" s="170">
        <f t="shared" si="5"/>
        <v>0</v>
      </c>
      <c r="AC29" s="106" t="str">
        <f t="shared" si="6"/>
        <v>Moderado</v>
      </c>
      <c r="AD29" s="106">
        <f t="shared" si="3"/>
        <v>3</v>
      </c>
      <c r="AE29" s="107" t="b">
        <f t="shared" si="7"/>
        <v>0</v>
      </c>
      <c r="AF29" s="108" t="s">
        <v>8</v>
      </c>
    </row>
    <row r="30" spans="2:32" ht="25.5" x14ac:dyDescent="0.25">
      <c r="B30" s="434"/>
      <c r="C30" s="428"/>
      <c r="D30" s="515"/>
      <c r="E30" s="491" t="str">
        <f>'3-IDENTIFICACIÓN DEL RIESGO'!G50</f>
        <v>Riesgo 5</v>
      </c>
      <c r="F30" s="492"/>
      <c r="G30" s="178"/>
      <c r="H30" s="105" t="b">
        <f t="shared" si="0"/>
        <v>0</v>
      </c>
      <c r="I30" s="156"/>
      <c r="J30" s="156"/>
      <c r="K30" s="156"/>
      <c r="L30" s="156"/>
      <c r="M30" s="156"/>
      <c r="N30" s="156"/>
      <c r="O30" s="156"/>
      <c r="P30" s="156"/>
      <c r="Q30" s="156"/>
      <c r="R30" s="156"/>
      <c r="S30" s="156"/>
      <c r="T30" s="156"/>
      <c r="U30" s="156"/>
      <c r="V30" s="156"/>
      <c r="W30" s="156"/>
      <c r="X30" s="156"/>
      <c r="Y30" s="156"/>
      <c r="Z30" s="156"/>
      <c r="AA30" s="156"/>
      <c r="AB30" s="170">
        <f t="shared" si="5"/>
        <v>0</v>
      </c>
      <c r="AC30" s="106" t="str">
        <f t="shared" si="6"/>
        <v>Moderado</v>
      </c>
      <c r="AD30" s="106">
        <f t="shared" si="3"/>
        <v>3</v>
      </c>
      <c r="AE30" s="107" t="b">
        <f t="shared" si="7"/>
        <v>0</v>
      </c>
      <c r="AF30" s="108" t="s">
        <v>8</v>
      </c>
    </row>
    <row r="31" spans="2:32" ht="50.25" customHeight="1" x14ac:dyDescent="0.25">
      <c r="B31" s="517" t="str">
        <f>'3-IDENTIFICACIÓN DEL RIESGO'!B52</f>
        <v>PLANIFICACIÓN DEL ORDENAMIENTO SOCIAL DE LA PROPIEDAD</v>
      </c>
      <c r="C31" s="518"/>
      <c r="D31" s="523"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491" t="str">
        <f>'3-IDENTIFICACIÓN DEL RIESGO'!G52</f>
        <v>Alterar u omitir la información física o jurídica de los predios durante la Formulación e implementación de Planes de Ordenamiento Social de la Propiedad, para favorecer a terceros.</v>
      </c>
      <c r="F31" s="492"/>
      <c r="G31" s="178" t="s">
        <v>13</v>
      </c>
      <c r="H31" s="105">
        <f t="shared" si="0"/>
        <v>3</v>
      </c>
      <c r="I31" s="156" t="s">
        <v>114</v>
      </c>
      <c r="J31" s="156" t="s">
        <v>114</v>
      </c>
      <c r="K31" s="156" t="s">
        <v>114</v>
      </c>
      <c r="L31" s="156" t="s">
        <v>114</v>
      </c>
      <c r="M31" s="156" t="s">
        <v>114</v>
      </c>
      <c r="N31" s="156" t="s">
        <v>114</v>
      </c>
      <c r="O31" s="156" t="s">
        <v>114</v>
      </c>
      <c r="P31" s="156" t="s">
        <v>114</v>
      </c>
      <c r="Q31" s="156" t="s">
        <v>114</v>
      </c>
      <c r="R31" s="156" t="s">
        <v>114</v>
      </c>
      <c r="S31" s="156" t="s">
        <v>114</v>
      </c>
      <c r="T31" s="156" t="s">
        <v>114</v>
      </c>
      <c r="U31" s="156" t="s">
        <v>171</v>
      </c>
      <c r="V31" s="156" t="s">
        <v>114</v>
      </c>
      <c r="W31" s="156" t="s">
        <v>114</v>
      </c>
      <c r="X31" s="156" t="s">
        <v>171</v>
      </c>
      <c r="Y31" s="156" t="s">
        <v>171</v>
      </c>
      <c r="Z31" s="156" t="s">
        <v>171</v>
      </c>
      <c r="AA31" s="156" t="s">
        <v>171</v>
      </c>
      <c r="AB31" s="170">
        <f t="shared" si="5"/>
        <v>14</v>
      </c>
      <c r="AC31" s="106" t="str">
        <f t="shared" si="6"/>
        <v>Catastrófico</v>
      </c>
      <c r="AD31" s="106">
        <f t="shared" si="3"/>
        <v>5</v>
      </c>
      <c r="AE31" s="107" t="str">
        <f t="shared" si="7"/>
        <v>Extremo</v>
      </c>
      <c r="AF31" s="108" t="s">
        <v>8</v>
      </c>
    </row>
    <row r="32" spans="2:32" ht="45" customHeight="1" x14ac:dyDescent="0.25">
      <c r="B32" s="519"/>
      <c r="C32" s="520"/>
      <c r="D32" s="524"/>
      <c r="E32" s="491" t="str">
        <f>'3-IDENTIFICACIÓN DEL RIESGO'!G54</f>
        <v>Solicitar o recibir dinero o dádivas por la realización u omisión de actuaciones como gestores catastrales, con el propósito de beneficiar a un tercero</v>
      </c>
      <c r="F32" s="492"/>
      <c r="G32" s="178" t="s">
        <v>13</v>
      </c>
      <c r="H32" s="105">
        <f t="shared" si="0"/>
        <v>3</v>
      </c>
      <c r="I32" s="156" t="s">
        <v>114</v>
      </c>
      <c r="J32" s="156" t="s">
        <v>114</v>
      </c>
      <c r="K32" s="156" t="s">
        <v>114</v>
      </c>
      <c r="L32" s="156" t="s">
        <v>114</v>
      </c>
      <c r="M32" s="156" t="s">
        <v>114</v>
      </c>
      <c r="N32" s="156" t="s">
        <v>114</v>
      </c>
      <c r="O32" s="156" t="s">
        <v>114</v>
      </c>
      <c r="P32" s="156" t="s">
        <v>114</v>
      </c>
      <c r="Q32" s="156" t="s">
        <v>114</v>
      </c>
      <c r="R32" s="156" t="s">
        <v>114</v>
      </c>
      <c r="S32" s="156" t="s">
        <v>114</v>
      </c>
      <c r="T32" s="156" t="s">
        <v>114</v>
      </c>
      <c r="U32" s="156" t="s">
        <v>114</v>
      </c>
      <c r="V32" s="156" t="s">
        <v>114</v>
      </c>
      <c r="W32" s="156" t="s">
        <v>114</v>
      </c>
      <c r="X32" s="156" t="s">
        <v>171</v>
      </c>
      <c r="Y32" s="156" t="s">
        <v>171</v>
      </c>
      <c r="Z32" s="156" t="s">
        <v>171</v>
      </c>
      <c r="AA32" s="156" t="s">
        <v>171</v>
      </c>
      <c r="AB32" s="170">
        <f t="shared" si="5"/>
        <v>15</v>
      </c>
      <c r="AC32" s="106" t="str">
        <f t="shared" si="6"/>
        <v>Catastrófico</v>
      </c>
      <c r="AD32" s="106">
        <f t="shared" si="3"/>
        <v>5</v>
      </c>
      <c r="AE32" s="107" t="str">
        <f t="shared" si="7"/>
        <v>Extremo</v>
      </c>
      <c r="AF32" s="108" t="s">
        <v>8</v>
      </c>
    </row>
    <row r="33" spans="2:32" ht="48" customHeight="1" x14ac:dyDescent="0.25">
      <c r="B33" s="519"/>
      <c r="C33" s="520"/>
      <c r="D33" s="524"/>
      <c r="E33" s="491" t="str">
        <f>'3-IDENTIFICACIÓN DEL RIESGO'!G56</f>
        <v>Solicitar o recibir dadivas por inscripción en el Registro de Sujetos de Ordenamiento</v>
      </c>
      <c r="F33" s="492"/>
      <c r="G33" s="178" t="s">
        <v>53</v>
      </c>
      <c r="H33" s="105">
        <f t="shared" si="0"/>
        <v>1</v>
      </c>
      <c r="I33" s="156" t="s">
        <v>114</v>
      </c>
      <c r="J33" s="156" t="s">
        <v>171</v>
      </c>
      <c r="K33" s="156" t="s">
        <v>114</v>
      </c>
      <c r="L33" s="156" t="s">
        <v>171</v>
      </c>
      <c r="M33" s="156" t="s">
        <v>114</v>
      </c>
      <c r="N33" s="156" t="s">
        <v>114</v>
      </c>
      <c r="O33" s="156" t="s">
        <v>171</v>
      </c>
      <c r="P33" s="156" t="s">
        <v>171</v>
      </c>
      <c r="Q33" s="156" t="s">
        <v>114</v>
      </c>
      <c r="R33" s="156" t="s">
        <v>114</v>
      </c>
      <c r="S33" s="156" t="s">
        <v>114</v>
      </c>
      <c r="T33" s="156" t="s">
        <v>114</v>
      </c>
      <c r="U33" s="156" t="s">
        <v>171</v>
      </c>
      <c r="V33" s="156" t="s">
        <v>171</v>
      </c>
      <c r="W33" s="156" t="s">
        <v>114</v>
      </c>
      <c r="X33" s="156" t="s">
        <v>171</v>
      </c>
      <c r="Y33" s="156" t="s">
        <v>171</v>
      </c>
      <c r="Z33" s="156" t="s">
        <v>114</v>
      </c>
      <c r="AA33" s="156" t="s">
        <v>171</v>
      </c>
      <c r="AB33" s="170">
        <f t="shared" si="5"/>
        <v>10</v>
      </c>
      <c r="AC33" s="106" t="str">
        <f t="shared" si="6"/>
        <v>Mayor</v>
      </c>
      <c r="AD33" s="106">
        <f t="shared" si="3"/>
        <v>4</v>
      </c>
      <c r="AE33" s="107" t="str">
        <f t="shared" si="7"/>
        <v>Alto</v>
      </c>
      <c r="AF33" s="108" t="s">
        <v>8</v>
      </c>
    </row>
    <row r="34" spans="2:32" ht="45.75" customHeight="1" x14ac:dyDescent="0.25">
      <c r="B34" s="519"/>
      <c r="C34" s="520"/>
      <c r="D34" s="524"/>
      <c r="E34" s="491" t="str">
        <f>'3-IDENTIFICACIÓN DEL RIESGO'!G58</f>
        <v>Alterar u omitir información en desarrollo del procedimiento de Registro de Sujetos de Ordenamiento, para favorecer a terceros.</v>
      </c>
      <c r="F34" s="492"/>
      <c r="G34" s="178" t="s">
        <v>53</v>
      </c>
      <c r="H34" s="105">
        <f t="shared" si="0"/>
        <v>1</v>
      </c>
      <c r="I34" s="156" t="s">
        <v>114</v>
      </c>
      <c r="J34" s="156" t="s">
        <v>171</v>
      </c>
      <c r="K34" s="156" t="s">
        <v>171</v>
      </c>
      <c r="L34" s="156" t="s">
        <v>171</v>
      </c>
      <c r="M34" s="156" t="s">
        <v>114</v>
      </c>
      <c r="N34" s="156" t="s">
        <v>114</v>
      </c>
      <c r="O34" s="156" t="s">
        <v>171</v>
      </c>
      <c r="P34" s="156" t="s">
        <v>171</v>
      </c>
      <c r="Q34" s="156" t="s">
        <v>114</v>
      </c>
      <c r="R34" s="156" t="s">
        <v>114</v>
      </c>
      <c r="S34" s="156" t="s">
        <v>114</v>
      </c>
      <c r="T34" s="156" t="s">
        <v>114</v>
      </c>
      <c r="U34" s="156" t="s">
        <v>171</v>
      </c>
      <c r="V34" s="156" t="s">
        <v>171</v>
      </c>
      <c r="W34" s="156" t="s">
        <v>114</v>
      </c>
      <c r="X34" s="156" t="s">
        <v>171</v>
      </c>
      <c r="Y34" s="156" t="s">
        <v>171</v>
      </c>
      <c r="Z34" s="156" t="s">
        <v>114</v>
      </c>
      <c r="AA34" s="156" t="s">
        <v>171</v>
      </c>
      <c r="AB34" s="170">
        <f t="shared" si="5"/>
        <v>9</v>
      </c>
      <c r="AC34" s="106" t="str">
        <f t="shared" si="6"/>
        <v>Mayor</v>
      </c>
      <c r="AD34" s="106">
        <f t="shared" si="3"/>
        <v>4</v>
      </c>
      <c r="AE34" s="107" t="str">
        <f t="shared" si="7"/>
        <v>Alto</v>
      </c>
      <c r="AF34" s="108" t="s">
        <v>8</v>
      </c>
    </row>
    <row r="35" spans="2:32" ht="45" customHeight="1" x14ac:dyDescent="0.25">
      <c r="B35" s="519"/>
      <c r="C35" s="520"/>
      <c r="D35" s="524"/>
      <c r="E35" s="491" t="str">
        <f>'3-IDENTIFICACIÓN DEL RIESGO'!G60</f>
        <v>Alterar u omitir informacion en la expedicion de actos administrativos sobre la implementacion de los POSPR</v>
      </c>
      <c r="F35" s="492"/>
      <c r="G35" s="178" t="s">
        <v>13</v>
      </c>
      <c r="H35" s="105">
        <f t="shared" si="0"/>
        <v>3</v>
      </c>
      <c r="I35" s="156" t="s">
        <v>114</v>
      </c>
      <c r="J35" s="156" t="s">
        <v>114</v>
      </c>
      <c r="K35" s="156" t="s">
        <v>114</v>
      </c>
      <c r="L35" s="156" t="s">
        <v>114</v>
      </c>
      <c r="M35" s="156" t="s">
        <v>114</v>
      </c>
      <c r="N35" s="156" t="s">
        <v>171</v>
      </c>
      <c r="O35" s="156" t="s">
        <v>114</v>
      </c>
      <c r="P35" s="156" t="s">
        <v>114</v>
      </c>
      <c r="Q35" s="156" t="s">
        <v>171</v>
      </c>
      <c r="R35" s="156" t="s">
        <v>114</v>
      </c>
      <c r="S35" s="156" t="s">
        <v>114</v>
      </c>
      <c r="T35" s="156" t="s">
        <v>114</v>
      </c>
      <c r="U35" s="156" t="s">
        <v>171</v>
      </c>
      <c r="V35" s="156" t="s">
        <v>114</v>
      </c>
      <c r="W35" s="156" t="s">
        <v>114</v>
      </c>
      <c r="X35" s="156" t="s">
        <v>171</v>
      </c>
      <c r="Y35" s="156" t="s">
        <v>171</v>
      </c>
      <c r="Z35" s="156" t="s">
        <v>171</v>
      </c>
      <c r="AA35" s="156" t="s">
        <v>171</v>
      </c>
      <c r="AB35" s="170">
        <f t="shared" si="5"/>
        <v>12</v>
      </c>
      <c r="AC35" s="106" t="str">
        <f t="shared" si="6"/>
        <v>Catastrófico</v>
      </c>
      <c r="AD35" s="106">
        <f t="shared" si="3"/>
        <v>5</v>
      </c>
      <c r="AE35" s="107" t="str">
        <f t="shared" si="7"/>
        <v>Extremo</v>
      </c>
      <c r="AF35" s="108" t="s">
        <v>8</v>
      </c>
    </row>
    <row r="36" spans="2:32" ht="59.25" customHeight="1" x14ac:dyDescent="0.25">
      <c r="B36" s="521"/>
      <c r="C36" s="522"/>
      <c r="D36" s="525"/>
      <c r="E36" s="491" t="str">
        <f>'3-IDENTIFICACIÓN DEL RIESGO'!G62</f>
        <v>Los servidores públicos y/o colaboradores de las UGT, solicitan o reciben dadivas  por diligenciamiento o entrega del Formulario de Inscripción de Sujetos de Ordenamiento - FISO</v>
      </c>
      <c r="F36" s="492"/>
      <c r="G36" s="178" t="s">
        <v>11</v>
      </c>
      <c r="H36" s="105"/>
      <c r="I36" s="156" t="s">
        <v>114</v>
      </c>
      <c r="J36" s="156" t="s">
        <v>114</v>
      </c>
      <c r="K36" s="156" t="s">
        <v>114</v>
      </c>
      <c r="L36" s="156" t="s">
        <v>114</v>
      </c>
      <c r="M36" s="156" t="s">
        <v>114</v>
      </c>
      <c r="N36" s="156" t="s">
        <v>171</v>
      </c>
      <c r="O36" s="156" t="s">
        <v>114</v>
      </c>
      <c r="P36" s="156" t="s">
        <v>114</v>
      </c>
      <c r="Q36" s="156" t="s">
        <v>114</v>
      </c>
      <c r="R36" s="156" t="s">
        <v>114</v>
      </c>
      <c r="S36" s="156" t="s">
        <v>114</v>
      </c>
      <c r="T36" s="156" t="s">
        <v>114</v>
      </c>
      <c r="U36" s="156" t="s">
        <v>171</v>
      </c>
      <c r="V36" s="156" t="s">
        <v>114</v>
      </c>
      <c r="W36" s="156" t="s">
        <v>114</v>
      </c>
      <c r="X36" s="156" t="s">
        <v>171</v>
      </c>
      <c r="Y36" s="156" t="s">
        <v>114</v>
      </c>
      <c r="Z36" s="156" t="s">
        <v>114</v>
      </c>
      <c r="AA36" s="156" t="s">
        <v>114</v>
      </c>
      <c r="AB36" s="170">
        <f t="shared" si="5"/>
        <v>16</v>
      </c>
      <c r="AC36" s="106" t="str">
        <f t="shared" si="6"/>
        <v>Catastrófico</v>
      </c>
      <c r="AD36" s="106">
        <f t="shared" si="3"/>
        <v>5</v>
      </c>
      <c r="AE36" s="107" t="str">
        <f t="shared" si="7"/>
        <v>Extremo</v>
      </c>
      <c r="AF36" s="108" t="s">
        <v>8</v>
      </c>
    </row>
    <row r="37" spans="2:32" ht="70.5" customHeight="1" x14ac:dyDescent="0.25">
      <c r="B37" s="432" t="str">
        <f>'3-IDENTIFICACIÓN DEL RIESGO'!B64</f>
        <v>SEGURIDAD JURÍDICA SOBRE LA TITULARIDAD DE LA TIERRA Y LOS TERRITORIOS</v>
      </c>
      <c r="C37" s="424"/>
      <c r="D37" s="513" t="str">
        <f>'3-IDENTIFICACIÓN DEL RIESGO'!E64</f>
        <v>1. Dirección de Gestión Jurídica de Tierras.
2. Subdirección de procesos Agrarios y Gestión Jurídica.
3. Subdirección de seguridad Jurídica.
4. Dirección Asuntos Étnicos.
5. Subdirección Asuntos Étnicos.
6. UGT's</v>
      </c>
      <c r="E37" s="491"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7" s="492"/>
      <c r="G37" s="178" t="s">
        <v>53</v>
      </c>
      <c r="H37" s="105">
        <f t="shared" si="0"/>
        <v>1</v>
      </c>
      <c r="I37" s="156" t="s">
        <v>114</v>
      </c>
      <c r="J37" s="156" t="s">
        <v>114</v>
      </c>
      <c r="K37" s="156" t="s">
        <v>171</v>
      </c>
      <c r="L37" s="156" t="s">
        <v>171</v>
      </c>
      <c r="M37" s="156" t="s">
        <v>114</v>
      </c>
      <c r="N37" s="156" t="s">
        <v>114</v>
      </c>
      <c r="O37" s="156" t="s">
        <v>114</v>
      </c>
      <c r="P37" s="156" t="s">
        <v>114</v>
      </c>
      <c r="Q37" s="156" t="s">
        <v>114</v>
      </c>
      <c r="R37" s="156" t="s">
        <v>114</v>
      </c>
      <c r="S37" s="156" t="s">
        <v>114</v>
      </c>
      <c r="T37" s="156" t="s">
        <v>114</v>
      </c>
      <c r="U37" s="156" t="s">
        <v>114</v>
      </c>
      <c r="V37" s="156" t="s">
        <v>114</v>
      </c>
      <c r="W37" s="156" t="s">
        <v>114</v>
      </c>
      <c r="X37" s="156" t="s">
        <v>171</v>
      </c>
      <c r="Y37" s="156" t="s">
        <v>114</v>
      </c>
      <c r="Z37" s="156" t="s">
        <v>171</v>
      </c>
      <c r="AA37" s="156" t="s">
        <v>114</v>
      </c>
      <c r="AB37" s="170">
        <f t="shared" si="5"/>
        <v>15</v>
      </c>
      <c r="AC37" s="106" t="str">
        <f t="shared" si="6"/>
        <v>Catastrófico</v>
      </c>
      <c r="AD37" s="106">
        <f t="shared" si="3"/>
        <v>5</v>
      </c>
      <c r="AE37" s="107" t="str">
        <f t="shared" si="7"/>
        <v>Extremo</v>
      </c>
      <c r="AF37" s="108" t="s">
        <v>8</v>
      </c>
    </row>
    <row r="38" spans="2:32" ht="47.25" customHeight="1" x14ac:dyDescent="0.25">
      <c r="B38" s="433"/>
      <c r="C38" s="426"/>
      <c r="D38" s="514"/>
      <c r="E38" s="491" t="str">
        <f>'3-IDENTIFICACIÓN DEL RIESGO'!G66</f>
        <v>Servidores públicos y/o colaboradores de las UGT reciben dádivas por agilizar, omitir o dilatar trámites para el desarrollo de procesos agrarios</v>
      </c>
      <c r="F38" s="492"/>
      <c r="G38" s="178" t="s">
        <v>11</v>
      </c>
      <c r="H38" s="105">
        <f t="shared" si="0"/>
        <v>4</v>
      </c>
      <c r="I38" s="156" t="s">
        <v>114</v>
      </c>
      <c r="J38" s="156" t="s">
        <v>114</v>
      </c>
      <c r="K38" s="156" t="s">
        <v>114</v>
      </c>
      <c r="L38" s="156" t="s">
        <v>114</v>
      </c>
      <c r="M38" s="156" t="s">
        <v>114</v>
      </c>
      <c r="N38" s="156" t="s">
        <v>171</v>
      </c>
      <c r="O38" s="156" t="s">
        <v>114</v>
      </c>
      <c r="P38" s="156" t="s">
        <v>114</v>
      </c>
      <c r="Q38" s="156" t="s">
        <v>114</v>
      </c>
      <c r="R38" s="156" t="s">
        <v>114</v>
      </c>
      <c r="S38" s="156" t="s">
        <v>114</v>
      </c>
      <c r="T38" s="156" t="s">
        <v>114</v>
      </c>
      <c r="U38" s="156" t="s">
        <v>171</v>
      </c>
      <c r="V38" s="156" t="s">
        <v>114</v>
      </c>
      <c r="W38" s="156" t="s">
        <v>114</v>
      </c>
      <c r="X38" s="156" t="s">
        <v>171</v>
      </c>
      <c r="Y38" s="156" t="s">
        <v>114</v>
      </c>
      <c r="Z38" s="156" t="s">
        <v>114</v>
      </c>
      <c r="AA38" s="156" t="s">
        <v>114</v>
      </c>
      <c r="AB38" s="170">
        <f t="shared" si="5"/>
        <v>16</v>
      </c>
      <c r="AC38" s="106" t="str">
        <f t="shared" si="6"/>
        <v>Catastrófico</v>
      </c>
      <c r="AD38" s="106">
        <f t="shared" si="3"/>
        <v>5</v>
      </c>
      <c r="AE38" s="107" t="str">
        <f t="shared" si="7"/>
        <v>Extremo</v>
      </c>
      <c r="AF38" s="108" t="s">
        <v>8</v>
      </c>
    </row>
    <row r="39" spans="2:32" ht="25.5" x14ac:dyDescent="0.25">
      <c r="B39" s="433"/>
      <c r="C39" s="426"/>
      <c r="D39" s="514"/>
      <c r="E39" s="491" t="str">
        <f>'3-IDENTIFICACIÓN DEL RIESGO'!G68</f>
        <v>Riesgo 3</v>
      </c>
      <c r="F39" s="492"/>
      <c r="G39" s="178"/>
      <c r="H39" s="105" t="b">
        <f t="shared" si="0"/>
        <v>0</v>
      </c>
      <c r="I39" s="156"/>
      <c r="J39" s="156"/>
      <c r="K39" s="156"/>
      <c r="L39" s="156"/>
      <c r="M39" s="156"/>
      <c r="N39" s="156"/>
      <c r="O39" s="156"/>
      <c r="P39" s="156"/>
      <c r="Q39" s="156"/>
      <c r="R39" s="156"/>
      <c r="S39" s="156"/>
      <c r="T39" s="156"/>
      <c r="U39" s="156"/>
      <c r="V39" s="156"/>
      <c r="W39" s="156"/>
      <c r="X39" s="156"/>
      <c r="Y39" s="156"/>
      <c r="Z39" s="156"/>
      <c r="AA39" s="156"/>
      <c r="AB39" s="170">
        <f t="shared" si="5"/>
        <v>0</v>
      </c>
      <c r="AC39" s="106" t="str">
        <f t="shared" si="6"/>
        <v>Moderado</v>
      </c>
      <c r="AD39" s="106">
        <f t="shared" si="3"/>
        <v>3</v>
      </c>
      <c r="AE39" s="107" t="b">
        <f t="shared" si="7"/>
        <v>0</v>
      </c>
      <c r="AF39" s="108" t="s">
        <v>8</v>
      </c>
    </row>
    <row r="40" spans="2:32" ht="25.5" x14ac:dyDescent="0.25">
      <c r="B40" s="433"/>
      <c r="C40" s="426"/>
      <c r="D40" s="514"/>
      <c r="E40" s="491" t="str">
        <f>'3-IDENTIFICACIÓN DEL RIESGO'!G70</f>
        <v>Riesgo 4</v>
      </c>
      <c r="F40" s="492"/>
      <c r="G40" s="178"/>
      <c r="H40" s="105" t="b">
        <f t="shared" si="0"/>
        <v>0</v>
      </c>
      <c r="I40" s="156"/>
      <c r="J40" s="156"/>
      <c r="K40" s="156"/>
      <c r="L40" s="156"/>
      <c r="M40" s="156"/>
      <c r="N40" s="156"/>
      <c r="O40" s="156"/>
      <c r="P40" s="156"/>
      <c r="Q40" s="156"/>
      <c r="R40" s="156"/>
      <c r="S40" s="156"/>
      <c r="T40" s="156"/>
      <c r="U40" s="156"/>
      <c r="V40" s="156"/>
      <c r="W40" s="156"/>
      <c r="X40" s="156"/>
      <c r="Y40" s="156"/>
      <c r="Z40" s="156"/>
      <c r="AA40" s="156"/>
      <c r="AB40" s="170">
        <f t="shared" si="5"/>
        <v>0</v>
      </c>
      <c r="AC40" s="106" t="str">
        <f t="shared" si="6"/>
        <v>Moderado</v>
      </c>
      <c r="AD40" s="106">
        <f t="shared" si="3"/>
        <v>3</v>
      </c>
      <c r="AE40" s="107" t="b">
        <f t="shared" si="7"/>
        <v>0</v>
      </c>
      <c r="AF40" s="108" t="s">
        <v>8</v>
      </c>
    </row>
    <row r="41" spans="2:32" ht="25.5" x14ac:dyDescent="0.25">
      <c r="B41" s="434"/>
      <c r="C41" s="428"/>
      <c r="D41" s="515"/>
      <c r="E41" s="491" t="str">
        <f>'3-IDENTIFICACIÓN DEL RIESGO'!G72</f>
        <v>Riesgo 5</v>
      </c>
      <c r="F41" s="492"/>
      <c r="G41" s="178"/>
      <c r="H41" s="105" t="b">
        <f t="shared" si="0"/>
        <v>0</v>
      </c>
      <c r="I41" s="156"/>
      <c r="J41" s="156"/>
      <c r="K41" s="156"/>
      <c r="L41" s="156"/>
      <c r="M41" s="156"/>
      <c r="N41" s="156"/>
      <c r="O41" s="156"/>
      <c r="P41" s="156"/>
      <c r="Q41" s="156"/>
      <c r="R41" s="156"/>
      <c r="S41" s="156"/>
      <c r="T41" s="156"/>
      <c r="U41" s="156"/>
      <c r="V41" s="156"/>
      <c r="W41" s="156"/>
      <c r="X41" s="156"/>
      <c r="Y41" s="156"/>
      <c r="Z41" s="156"/>
      <c r="AA41" s="156"/>
      <c r="AB41" s="170">
        <f t="shared" si="5"/>
        <v>0</v>
      </c>
      <c r="AC41" s="106" t="str">
        <f t="shared" si="6"/>
        <v>Moderado</v>
      </c>
      <c r="AD41" s="106">
        <f t="shared" si="3"/>
        <v>3</v>
      </c>
      <c r="AE41" s="107" t="b">
        <f t="shared" si="7"/>
        <v>0</v>
      </c>
      <c r="AF41" s="108" t="s">
        <v>8</v>
      </c>
    </row>
    <row r="42" spans="2:32" ht="59.25" customHeight="1" x14ac:dyDescent="0.25">
      <c r="B42" s="432" t="str">
        <f>'3-IDENTIFICACIÓN DEL RIESGO'!B74</f>
        <v>ACCESO A LA PROPIEDAD DE LA TIERRA Y LOS TERRITORIOS</v>
      </c>
      <c r="C42" s="424"/>
      <c r="D42" s="513" t="str">
        <f>'3-IDENTIFICACIÓN DEL RIESGO'!E74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2" s="491" t="str">
        <f>'3-IDENTIFICACIÓN DEL RIESGO'!G74</f>
        <v>Manipulación y/u omisión de la información obtenida en la visita agronómica o estudio preliminar y complementario de títulos  de expedientes de Compra Directa de la DAT para  beneficio propio o de particulares.</v>
      </c>
      <c r="F42" s="492"/>
      <c r="G42" s="178" t="s">
        <v>11</v>
      </c>
      <c r="H42" s="105">
        <f t="shared" si="0"/>
        <v>4</v>
      </c>
      <c r="I42" s="156" t="s">
        <v>114</v>
      </c>
      <c r="J42" s="156" t="s">
        <v>114</v>
      </c>
      <c r="K42" s="156" t="s">
        <v>114</v>
      </c>
      <c r="L42" s="156" t="s">
        <v>114</v>
      </c>
      <c r="M42" s="156" t="s">
        <v>114</v>
      </c>
      <c r="N42" s="156" t="s">
        <v>114</v>
      </c>
      <c r="O42" s="156" t="s">
        <v>114</v>
      </c>
      <c r="P42" s="156" t="s">
        <v>114</v>
      </c>
      <c r="Q42" s="156" t="s">
        <v>114</v>
      </c>
      <c r="R42" s="156" t="s">
        <v>114</v>
      </c>
      <c r="S42" s="156" t="s">
        <v>114</v>
      </c>
      <c r="T42" s="156" t="s">
        <v>114</v>
      </c>
      <c r="U42" s="156" t="s">
        <v>114</v>
      </c>
      <c r="V42" s="156" t="s">
        <v>114</v>
      </c>
      <c r="W42" s="156" t="s">
        <v>114</v>
      </c>
      <c r="X42" s="156" t="s">
        <v>171</v>
      </c>
      <c r="Y42" s="156" t="s">
        <v>114</v>
      </c>
      <c r="Z42" s="156" t="s">
        <v>114</v>
      </c>
      <c r="AA42" s="156" t="s">
        <v>114</v>
      </c>
      <c r="AB42" s="170">
        <f t="shared" si="5"/>
        <v>18</v>
      </c>
      <c r="AC42" s="106" t="str">
        <f t="shared" si="6"/>
        <v>Catastrófico</v>
      </c>
      <c r="AD42" s="106">
        <f t="shared" si="3"/>
        <v>5</v>
      </c>
      <c r="AE42" s="107" t="str">
        <f t="shared" si="7"/>
        <v>Extremo</v>
      </c>
      <c r="AF42" s="108" t="s">
        <v>8</v>
      </c>
    </row>
    <row r="43" spans="2:32" ht="60" customHeight="1" x14ac:dyDescent="0.25">
      <c r="B43" s="433"/>
      <c r="C43" s="426"/>
      <c r="D43" s="514"/>
      <c r="E43" s="491"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F43" s="492"/>
      <c r="G43" s="178" t="s">
        <v>11</v>
      </c>
      <c r="H43" s="105">
        <f t="shared" si="0"/>
        <v>4</v>
      </c>
      <c r="I43" s="156" t="s">
        <v>114</v>
      </c>
      <c r="J43" s="156" t="s">
        <v>114</v>
      </c>
      <c r="K43" s="156" t="s">
        <v>114</v>
      </c>
      <c r="L43" s="156" t="s">
        <v>114</v>
      </c>
      <c r="M43" s="156" t="s">
        <v>114</v>
      </c>
      <c r="N43" s="156" t="s">
        <v>114</v>
      </c>
      <c r="O43" s="156" t="s">
        <v>114</v>
      </c>
      <c r="P43" s="156" t="s">
        <v>114</v>
      </c>
      <c r="Q43" s="156" t="s">
        <v>171</v>
      </c>
      <c r="R43" s="156" t="s">
        <v>114</v>
      </c>
      <c r="S43" s="156" t="s">
        <v>114</v>
      </c>
      <c r="T43" s="156" t="s">
        <v>114</v>
      </c>
      <c r="U43" s="156" t="s">
        <v>114</v>
      </c>
      <c r="V43" s="156" t="s">
        <v>114</v>
      </c>
      <c r="W43" s="156" t="s">
        <v>114</v>
      </c>
      <c r="X43" s="156" t="s">
        <v>171</v>
      </c>
      <c r="Y43" s="156" t="s">
        <v>114</v>
      </c>
      <c r="Z43" s="156" t="s">
        <v>114</v>
      </c>
      <c r="AA43" s="156" t="s">
        <v>171</v>
      </c>
      <c r="AB43" s="170">
        <f t="shared" si="5"/>
        <v>16</v>
      </c>
      <c r="AC43" s="106" t="str">
        <f t="shared" si="6"/>
        <v>Catastrófico</v>
      </c>
      <c r="AD43" s="106">
        <f t="shared" si="3"/>
        <v>5</v>
      </c>
      <c r="AE43" s="107" t="str">
        <f t="shared" si="7"/>
        <v>Extremo</v>
      </c>
      <c r="AF43" s="108" t="s">
        <v>8</v>
      </c>
    </row>
    <row r="44" spans="2:32" ht="56.25" customHeight="1" x14ac:dyDescent="0.25">
      <c r="B44" s="433"/>
      <c r="C44" s="426"/>
      <c r="D44" s="514"/>
      <c r="E44" s="491" t="str">
        <f>'3-IDENTIFICACIÓN DEL RIESGO'!G78</f>
        <v xml:space="preserve">Manipulación de la información en las diferentes etapas del procedimiento de Revocatoria Directa de la DAT para beneficio propio y/o de particulares </v>
      </c>
      <c r="F44" s="492"/>
      <c r="G44" s="178" t="s">
        <v>11</v>
      </c>
      <c r="H44" s="105">
        <f t="shared" si="0"/>
        <v>4</v>
      </c>
      <c r="I44" s="156" t="s">
        <v>114</v>
      </c>
      <c r="J44" s="156" t="s">
        <v>114</v>
      </c>
      <c r="K44" s="156" t="s">
        <v>114</v>
      </c>
      <c r="L44" s="156" t="s">
        <v>114</v>
      </c>
      <c r="M44" s="156" t="s">
        <v>114</v>
      </c>
      <c r="N44" s="156" t="s">
        <v>114</v>
      </c>
      <c r="O44" s="156" t="s">
        <v>114</v>
      </c>
      <c r="P44" s="156" t="s">
        <v>114</v>
      </c>
      <c r="Q44" s="156" t="s">
        <v>171</v>
      </c>
      <c r="R44" s="156" t="s">
        <v>114</v>
      </c>
      <c r="S44" s="156" t="s">
        <v>114</v>
      </c>
      <c r="T44" s="156" t="s">
        <v>114</v>
      </c>
      <c r="U44" s="156" t="s">
        <v>114</v>
      </c>
      <c r="V44" s="156" t="s">
        <v>114</v>
      </c>
      <c r="W44" s="156" t="s">
        <v>114</v>
      </c>
      <c r="X44" s="156" t="s">
        <v>171</v>
      </c>
      <c r="Y44" s="156" t="s">
        <v>114</v>
      </c>
      <c r="Z44" s="156" t="s">
        <v>114</v>
      </c>
      <c r="AA44" s="156" t="s">
        <v>171</v>
      </c>
      <c r="AB44" s="170">
        <f t="shared" si="5"/>
        <v>16</v>
      </c>
      <c r="AC44" s="106" t="str">
        <f t="shared" si="6"/>
        <v>Catastrófico</v>
      </c>
      <c r="AD44" s="106">
        <f t="shared" si="3"/>
        <v>5</v>
      </c>
      <c r="AE44" s="107" t="str">
        <f t="shared" si="7"/>
        <v>Extremo</v>
      </c>
      <c r="AF44" s="108" t="s">
        <v>8</v>
      </c>
    </row>
    <row r="45" spans="2:32" ht="69" customHeight="1" x14ac:dyDescent="0.25">
      <c r="B45" s="433"/>
      <c r="C45" s="426"/>
      <c r="D45" s="514"/>
      <c r="E45" s="491" t="str">
        <f>'3-IDENTIFICACIÓN DEL RIESGO'!G80</f>
        <v>Manipulación de la información entregada a las  subdirecciones misionales según el  POSPR-P-006 P Procedimiento Unico de Ordenamiento Social de la Propiedad,  para beneficio propio o de terceros</v>
      </c>
      <c r="F45" s="492"/>
      <c r="G45" s="178" t="s">
        <v>11</v>
      </c>
      <c r="H45" s="105">
        <f t="shared" si="0"/>
        <v>4</v>
      </c>
      <c r="I45" s="156" t="s">
        <v>114</v>
      </c>
      <c r="J45" s="156" t="s">
        <v>114</v>
      </c>
      <c r="K45" s="156" t="s">
        <v>114</v>
      </c>
      <c r="L45" s="156" t="s">
        <v>114</v>
      </c>
      <c r="M45" s="156" t="s">
        <v>114</v>
      </c>
      <c r="N45" s="156" t="s">
        <v>114</v>
      </c>
      <c r="O45" s="156" t="s">
        <v>114</v>
      </c>
      <c r="P45" s="156" t="s">
        <v>114</v>
      </c>
      <c r="Q45" s="156" t="s">
        <v>114</v>
      </c>
      <c r="R45" s="156" t="s">
        <v>114</v>
      </c>
      <c r="S45" s="156" t="s">
        <v>114</v>
      </c>
      <c r="T45" s="156" t="s">
        <v>114</v>
      </c>
      <c r="U45" s="156" t="s">
        <v>114</v>
      </c>
      <c r="V45" s="156" t="s">
        <v>114</v>
      </c>
      <c r="W45" s="156" t="s">
        <v>114</v>
      </c>
      <c r="X45" s="156" t="s">
        <v>171</v>
      </c>
      <c r="Y45" s="156" t="s">
        <v>114</v>
      </c>
      <c r="Z45" s="156" t="s">
        <v>114</v>
      </c>
      <c r="AA45" s="156" t="s">
        <v>171</v>
      </c>
      <c r="AB45" s="170">
        <f t="shared" si="5"/>
        <v>17</v>
      </c>
      <c r="AC45" s="106" t="str">
        <f t="shared" si="6"/>
        <v>Catastrófico</v>
      </c>
      <c r="AD45" s="106">
        <f t="shared" si="3"/>
        <v>5</v>
      </c>
      <c r="AE45" s="107" t="str">
        <f t="shared" si="7"/>
        <v>Extremo</v>
      </c>
      <c r="AF45" s="108" t="s">
        <v>8</v>
      </c>
    </row>
    <row r="46" spans="2:32" ht="48.75" customHeight="1" x14ac:dyDescent="0.25">
      <c r="B46" s="433"/>
      <c r="C46" s="426"/>
      <c r="D46" s="514"/>
      <c r="E46" s="491" t="str">
        <f>'3-IDENTIFICACIÓN DEL RIESGO'!G82</f>
        <v>Adquisición de predios sin pleno cumplimiento de requisitos o por fuera de las necesidades y prioridades establecidos por la ANT, para beneficio de particulares</v>
      </c>
      <c r="F46" s="492"/>
      <c r="G46" s="178" t="s">
        <v>11</v>
      </c>
      <c r="H46" s="105">
        <f t="shared" si="0"/>
        <v>4</v>
      </c>
      <c r="I46" s="156" t="s">
        <v>114</v>
      </c>
      <c r="J46" s="156" t="s">
        <v>114</v>
      </c>
      <c r="K46" s="156" t="s">
        <v>114</v>
      </c>
      <c r="L46" s="156" t="s">
        <v>114</v>
      </c>
      <c r="M46" s="156" t="s">
        <v>114</v>
      </c>
      <c r="N46" s="156" t="s">
        <v>114</v>
      </c>
      <c r="O46" s="156" t="s">
        <v>114</v>
      </c>
      <c r="P46" s="156" t="s">
        <v>114</v>
      </c>
      <c r="Q46" s="156" t="s">
        <v>114</v>
      </c>
      <c r="R46" s="156" t="s">
        <v>114</v>
      </c>
      <c r="S46" s="156" t="s">
        <v>114</v>
      </c>
      <c r="T46" s="156" t="s">
        <v>114</v>
      </c>
      <c r="U46" s="156" t="s">
        <v>114</v>
      </c>
      <c r="V46" s="156" t="s">
        <v>114</v>
      </c>
      <c r="W46" s="156" t="s">
        <v>114</v>
      </c>
      <c r="X46" s="156" t="s">
        <v>171</v>
      </c>
      <c r="Y46" s="156" t="s">
        <v>114</v>
      </c>
      <c r="Z46" s="156" t="s">
        <v>114</v>
      </c>
      <c r="AA46" s="156" t="s">
        <v>171</v>
      </c>
      <c r="AB46" s="170">
        <f t="shared" si="5"/>
        <v>17</v>
      </c>
      <c r="AC46" s="106" t="str">
        <f t="shared" si="6"/>
        <v>Catastrófico</v>
      </c>
      <c r="AD46" s="106">
        <f t="shared" si="3"/>
        <v>5</v>
      </c>
      <c r="AE46" s="107" t="str">
        <f t="shared" si="7"/>
        <v>Extremo</v>
      </c>
      <c r="AF46" s="108" t="s">
        <v>8</v>
      </c>
    </row>
    <row r="47" spans="2:32" ht="43.5" customHeight="1" x14ac:dyDescent="0.25">
      <c r="B47" s="433"/>
      <c r="C47" s="426"/>
      <c r="D47" s="514"/>
      <c r="E47" s="491" t="str">
        <f>'3-IDENTIFICACIÓN DEL RIESGO'!G84</f>
        <v>Desviación de recursos en el desarrollo del proceso de la iniciativa Comunitaria con enfoque diferencial étnico para beneficio de un contratista o funcionario o un tercero.</v>
      </c>
      <c r="F47" s="492"/>
      <c r="G47" s="178" t="s">
        <v>11</v>
      </c>
      <c r="H47" s="105">
        <f t="shared" si="0"/>
        <v>4</v>
      </c>
      <c r="I47" s="156" t="s">
        <v>114</v>
      </c>
      <c r="J47" s="156" t="s">
        <v>114</v>
      </c>
      <c r="K47" s="156" t="s">
        <v>114</v>
      </c>
      <c r="L47" s="156" t="s">
        <v>114</v>
      </c>
      <c r="M47" s="156" t="s">
        <v>114</v>
      </c>
      <c r="N47" s="156" t="s">
        <v>114</v>
      </c>
      <c r="O47" s="156" t="s">
        <v>114</v>
      </c>
      <c r="P47" s="156" t="s">
        <v>114</v>
      </c>
      <c r="Q47" s="156" t="s">
        <v>171</v>
      </c>
      <c r="R47" s="156" t="s">
        <v>114</v>
      </c>
      <c r="S47" s="156" t="s">
        <v>114</v>
      </c>
      <c r="T47" s="156" t="s">
        <v>114</v>
      </c>
      <c r="U47" s="156" t="s">
        <v>114</v>
      </c>
      <c r="V47" s="156" t="s">
        <v>114</v>
      </c>
      <c r="W47" s="156" t="s">
        <v>114</v>
      </c>
      <c r="X47" s="156" t="s">
        <v>171</v>
      </c>
      <c r="Y47" s="156" t="s">
        <v>114</v>
      </c>
      <c r="Z47" s="156" t="s">
        <v>114</v>
      </c>
      <c r="AA47" s="156" t="s">
        <v>171</v>
      </c>
      <c r="AB47" s="170">
        <f t="shared" si="5"/>
        <v>16</v>
      </c>
      <c r="AC47" s="106" t="str">
        <f t="shared" si="6"/>
        <v>Catastrófico</v>
      </c>
      <c r="AD47" s="106">
        <f t="shared" si="3"/>
        <v>5</v>
      </c>
      <c r="AE47" s="107" t="str">
        <f t="shared" si="7"/>
        <v>Extremo</v>
      </c>
      <c r="AF47" s="108" t="s">
        <v>8</v>
      </c>
    </row>
    <row r="48" spans="2:32" ht="36" customHeight="1" x14ac:dyDescent="0.25">
      <c r="B48" s="433"/>
      <c r="C48" s="426"/>
      <c r="D48" s="514"/>
      <c r="E48" s="491" t="str">
        <f>'3-IDENTIFICACIÓN DEL RIESGO'!G86</f>
        <v>Dilación en la atención a las solicitudes de comunidades étnicas favorenciendo intereses particulares.</v>
      </c>
      <c r="F48" s="492"/>
      <c r="G48" s="178" t="s">
        <v>53</v>
      </c>
      <c r="H48" s="105">
        <f t="shared" si="0"/>
        <v>1</v>
      </c>
      <c r="I48" s="156" t="s">
        <v>114</v>
      </c>
      <c r="J48" s="156" t="s">
        <v>114</v>
      </c>
      <c r="K48" s="156" t="s">
        <v>114</v>
      </c>
      <c r="L48" s="156" t="s">
        <v>171</v>
      </c>
      <c r="M48" s="156" t="s">
        <v>114</v>
      </c>
      <c r="N48" s="156" t="s">
        <v>114</v>
      </c>
      <c r="O48" s="156" t="s">
        <v>114</v>
      </c>
      <c r="P48" s="156" t="s">
        <v>114</v>
      </c>
      <c r="Q48" s="156" t="s">
        <v>114</v>
      </c>
      <c r="R48" s="156" t="s">
        <v>114</v>
      </c>
      <c r="S48" s="156" t="s">
        <v>114</v>
      </c>
      <c r="T48" s="156" t="s">
        <v>114</v>
      </c>
      <c r="U48" s="156" t="s">
        <v>171</v>
      </c>
      <c r="V48" s="156" t="s">
        <v>171</v>
      </c>
      <c r="W48" s="156" t="s">
        <v>114</v>
      </c>
      <c r="X48" s="156" t="s">
        <v>171</v>
      </c>
      <c r="Y48" s="156" t="s">
        <v>171</v>
      </c>
      <c r="Z48" s="156" t="s">
        <v>114</v>
      </c>
      <c r="AA48" s="156" t="s">
        <v>171</v>
      </c>
      <c r="AB48" s="170">
        <f t="shared" si="5"/>
        <v>13</v>
      </c>
      <c r="AC48" s="106" t="str">
        <f t="shared" si="6"/>
        <v>Catastrófico</v>
      </c>
      <c r="AD48" s="106">
        <f t="shared" si="3"/>
        <v>5</v>
      </c>
      <c r="AE48" s="107" t="str">
        <f t="shared" si="7"/>
        <v>Extremo</v>
      </c>
      <c r="AF48" s="108" t="s">
        <v>8</v>
      </c>
    </row>
    <row r="49" spans="2:32" ht="60.75" customHeight="1" x14ac:dyDescent="0.25">
      <c r="B49" s="433"/>
      <c r="C49" s="426"/>
      <c r="D49" s="514"/>
      <c r="E49" s="491" t="str">
        <f>'3-IDENTIFICACIÓN DEL RIESGO'!G88</f>
        <v>Favorecimiento en la atención de solicitudes de formalización de territorios colectivos a comunidades étnicas específicas por parte de la Subdirección de Asuntos Étnicos, desconociendo el principio de equidad.</v>
      </c>
      <c r="F49" s="492"/>
      <c r="G49" s="178" t="s">
        <v>14</v>
      </c>
      <c r="H49" s="105">
        <f t="shared" si="0"/>
        <v>2</v>
      </c>
      <c r="I49" s="156" t="s">
        <v>114</v>
      </c>
      <c r="J49" s="156" t="s">
        <v>114</v>
      </c>
      <c r="K49" s="156" t="s">
        <v>114</v>
      </c>
      <c r="L49" s="156" t="s">
        <v>171</v>
      </c>
      <c r="M49" s="156" t="s">
        <v>114</v>
      </c>
      <c r="N49" s="156" t="s">
        <v>114</v>
      </c>
      <c r="O49" s="156" t="s">
        <v>114</v>
      </c>
      <c r="P49" s="156" t="s">
        <v>114</v>
      </c>
      <c r="Q49" s="156" t="s">
        <v>114</v>
      </c>
      <c r="R49" s="156" t="s">
        <v>114</v>
      </c>
      <c r="S49" s="156" t="s">
        <v>114</v>
      </c>
      <c r="T49" s="156" t="s">
        <v>114</v>
      </c>
      <c r="U49" s="156" t="s">
        <v>171</v>
      </c>
      <c r="V49" s="156" t="s">
        <v>171</v>
      </c>
      <c r="W49" s="156" t="s">
        <v>114</v>
      </c>
      <c r="X49" s="156" t="s">
        <v>171</v>
      </c>
      <c r="Y49" s="156" t="s">
        <v>171</v>
      </c>
      <c r="Z49" s="156" t="s">
        <v>114</v>
      </c>
      <c r="AA49" s="156" t="s">
        <v>171</v>
      </c>
      <c r="AB49" s="170">
        <f t="shared" si="5"/>
        <v>13</v>
      </c>
      <c r="AC49" s="106" t="str">
        <f t="shared" si="6"/>
        <v>Catastrófico</v>
      </c>
      <c r="AD49" s="106">
        <f t="shared" si="3"/>
        <v>5</v>
      </c>
      <c r="AE49" s="107" t="str">
        <f t="shared" si="7"/>
        <v>Extremo</v>
      </c>
      <c r="AF49" s="108" t="s">
        <v>8</v>
      </c>
    </row>
    <row r="50" spans="2:32" ht="63" customHeight="1" x14ac:dyDescent="0.25">
      <c r="B50" s="434"/>
      <c r="C50" s="428"/>
      <c r="D50" s="515"/>
      <c r="E50" s="491" t="str">
        <f>'3-IDENTIFICACIÓN DEL RIESGO'!G90</f>
        <v>Solicitud y/o aceptación de dádivas por agilizar trámites o proferir decisiones administrativas en beneficio de un particular y/o tercero para la adjudicación de bienes</v>
      </c>
      <c r="F50" s="492"/>
      <c r="G50" s="178" t="s">
        <v>11</v>
      </c>
      <c r="H50" s="105">
        <f t="shared" si="0"/>
        <v>4</v>
      </c>
      <c r="I50" s="156" t="s">
        <v>114</v>
      </c>
      <c r="J50" s="156" t="s">
        <v>114</v>
      </c>
      <c r="K50" s="156" t="s">
        <v>114</v>
      </c>
      <c r="L50" s="156" t="s">
        <v>114</v>
      </c>
      <c r="M50" s="156" t="s">
        <v>114</v>
      </c>
      <c r="N50" s="156" t="s">
        <v>171</v>
      </c>
      <c r="O50" s="156" t="s">
        <v>114</v>
      </c>
      <c r="P50" s="156" t="s">
        <v>114</v>
      </c>
      <c r="Q50" s="156" t="s">
        <v>114</v>
      </c>
      <c r="R50" s="156" t="s">
        <v>114</v>
      </c>
      <c r="S50" s="156" t="s">
        <v>114</v>
      </c>
      <c r="T50" s="156" t="s">
        <v>114</v>
      </c>
      <c r="U50" s="156" t="s">
        <v>171</v>
      </c>
      <c r="V50" s="156" t="s">
        <v>114</v>
      </c>
      <c r="W50" s="156" t="s">
        <v>114</v>
      </c>
      <c r="X50" s="156" t="s">
        <v>171</v>
      </c>
      <c r="Y50" s="156" t="s">
        <v>114</v>
      </c>
      <c r="Z50" s="156" t="s">
        <v>114</v>
      </c>
      <c r="AA50" s="156" t="s">
        <v>114</v>
      </c>
      <c r="AB50" s="170">
        <f t="shared" si="5"/>
        <v>16</v>
      </c>
      <c r="AC50" s="106" t="str">
        <f t="shared" si="6"/>
        <v>Catastrófico</v>
      </c>
      <c r="AD50" s="106">
        <f t="shared" si="3"/>
        <v>5</v>
      </c>
      <c r="AE50" s="107" t="str">
        <f t="shared" si="7"/>
        <v>Extremo</v>
      </c>
      <c r="AF50" s="108" t="s">
        <v>8</v>
      </c>
    </row>
    <row r="51" spans="2:32" ht="60.75" customHeight="1" x14ac:dyDescent="0.25">
      <c r="B51" s="432" t="str">
        <f>'3-IDENTIFICACIÓN DEL RIESGO'!B92</f>
        <v>ADMINISTRACIÓN DE TIERRAS</v>
      </c>
      <c r="C51" s="424"/>
      <c r="D51" s="513" t="str">
        <f>'3-IDENTIFICACIÓN DEL RIESGO'!E92</f>
        <v>1. Dirección de Acceso a Tierras.
2. Subdirección de Administración de Tierras de la Nación.
3. Dirección de Asuntos Étnicos.
4. Subdirección de Asuntos Étnicos.
5. UGT's.</v>
      </c>
      <c r="E51" s="491" t="str">
        <f>'3-IDENTIFICACIÓN DEL RIESGO'!G92</f>
        <v>Solicitud o aceptación de dádivas por agilizar trámites o proferir decisiones administrativas relacionadas con solicitudes de limitación a la propiedad para beneficio de un particular y/o tercero</v>
      </c>
      <c r="F51" s="492"/>
      <c r="G51" s="178" t="s">
        <v>11</v>
      </c>
      <c r="H51" s="105">
        <f t="shared" si="0"/>
        <v>4</v>
      </c>
      <c r="I51" s="156" t="s">
        <v>114</v>
      </c>
      <c r="J51" s="156" t="s">
        <v>114</v>
      </c>
      <c r="K51" s="156" t="s">
        <v>114</v>
      </c>
      <c r="L51" s="156" t="s">
        <v>114</v>
      </c>
      <c r="M51" s="156" t="s">
        <v>114</v>
      </c>
      <c r="N51" s="156" t="s">
        <v>171</v>
      </c>
      <c r="O51" s="156" t="s">
        <v>114</v>
      </c>
      <c r="P51" s="156" t="s">
        <v>114</v>
      </c>
      <c r="Q51" s="156" t="s">
        <v>171</v>
      </c>
      <c r="R51" s="156" t="s">
        <v>114</v>
      </c>
      <c r="S51" s="156" t="s">
        <v>114</v>
      </c>
      <c r="T51" s="156" t="s">
        <v>114</v>
      </c>
      <c r="U51" s="156" t="s">
        <v>114</v>
      </c>
      <c r="V51" s="156" t="s">
        <v>114</v>
      </c>
      <c r="W51" s="156" t="s">
        <v>114</v>
      </c>
      <c r="X51" s="156" t="s">
        <v>171</v>
      </c>
      <c r="Y51" s="156" t="s">
        <v>114</v>
      </c>
      <c r="Z51" s="156" t="s">
        <v>114</v>
      </c>
      <c r="AA51" s="156" t="s">
        <v>114</v>
      </c>
      <c r="AB51" s="170">
        <f t="shared" si="5"/>
        <v>16</v>
      </c>
      <c r="AC51" s="106" t="str">
        <f t="shared" si="6"/>
        <v>Catastrófico</v>
      </c>
      <c r="AD51" s="106">
        <f t="shared" si="3"/>
        <v>5</v>
      </c>
      <c r="AE51" s="107" t="str">
        <f t="shared" si="7"/>
        <v>Extremo</v>
      </c>
      <c r="AF51" s="108" t="s">
        <v>8</v>
      </c>
    </row>
    <row r="52" spans="2:32" ht="47.25" customHeight="1" x14ac:dyDescent="0.25">
      <c r="B52" s="433"/>
      <c r="C52" s="426"/>
      <c r="D52" s="514"/>
      <c r="E52" s="491" t="str">
        <f>'3-IDENTIFICACIÓN DEL RIESGO'!G94</f>
        <v>Uso de la  información sobre adjudicación de baldíos a Entidades de Derecho Público para beneficio particular o de terceros</v>
      </c>
      <c r="F52" s="492"/>
      <c r="G52" s="178" t="s">
        <v>13</v>
      </c>
      <c r="H52" s="105">
        <f t="shared" si="0"/>
        <v>3</v>
      </c>
      <c r="I52" s="156" t="s">
        <v>114</v>
      </c>
      <c r="J52" s="156" t="s">
        <v>114</v>
      </c>
      <c r="K52" s="156" t="s">
        <v>114</v>
      </c>
      <c r="L52" s="156" t="s">
        <v>114</v>
      </c>
      <c r="M52" s="156" t="s">
        <v>114</v>
      </c>
      <c r="N52" s="156" t="s">
        <v>114</v>
      </c>
      <c r="O52" s="156" t="s">
        <v>114</v>
      </c>
      <c r="P52" s="156" t="s">
        <v>114</v>
      </c>
      <c r="Q52" s="156" t="s">
        <v>114</v>
      </c>
      <c r="R52" s="156" t="s">
        <v>114</v>
      </c>
      <c r="S52" s="156" t="s">
        <v>114</v>
      </c>
      <c r="T52" s="156" t="s">
        <v>114</v>
      </c>
      <c r="U52" s="156" t="s">
        <v>114</v>
      </c>
      <c r="V52" s="156" t="s">
        <v>114</v>
      </c>
      <c r="W52" s="156" t="s">
        <v>114</v>
      </c>
      <c r="X52" s="156" t="s">
        <v>171</v>
      </c>
      <c r="Y52" s="156" t="s">
        <v>114</v>
      </c>
      <c r="Z52" s="156" t="s">
        <v>114</v>
      </c>
      <c r="AA52" s="156" t="s">
        <v>114</v>
      </c>
      <c r="AB52" s="170">
        <f t="shared" si="5"/>
        <v>18</v>
      </c>
      <c r="AC52" s="106" t="str">
        <f t="shared" si="6"/>
        <v>Catastrófico</v>
      </c>
      <c r="AD52" s="106">
        <f t="shared" si="3"/>
        <v>5</v>
      </c>
      <c r="AE52" s="107" t="str">
        <f t="shared" si="7"/>
        <v>Extremo</v>
      </c>
      <c r="AF52" s="108" t="s">
        <v>8</v>
      </c>
    </row>
    <row r="53" spans="2:32" ht="45.75" customHeight="1" x14ac:dyDescent="0.25">
      <c r="B53" s="433"/>
      <c r="C53" s="426"/>
      <c r="D53" s="514"/>
      <c r="E53" s="491" t="str">
        <f>'3-IDENTIFICACIÓN DEL RIESGO'!G96</f>
        <v>Ofrecer en la UGT promesa de éxito en la realización o priorización de un trámite a cambio de un beneficio personal</v>
      </c>
      <c r="F53" s="492"/>
      <c r="G53" s="178" t="s">
        <v>11</v>
      </c>
      <c r="H53" s="105">
        <f t="shared" si="0"/>
        <v>4</v>
      </c>
      <c r="I53" s="156" t="s">
        <v>114</v>
      </c>
      <c r="J53" s="156" t="s">
        <v>114</v>
      </c>
      <c r="K53" s="156" t="s">
        <v>114</v>
      </c>
      <c r="L53" s="156" t="s">
        <v>114</v>
      </c>
      <c r="M53" s="156" t="s">
        <v>114</v>
      </c>
      <c r="N53" s="156" t="s">
        <v>171</v>
      </c>
      <c r="O53" s="156" t="s">
        <v>114</v>
      </c>
      <c r="P53" s="156" t="s">
        <v>114</v>
      </c>
      <c r="Q53" s="156" t="s">
        <v>114</v>
      </c>
      <c r="R53" s="156" t="s">
        <v>114</v>
      </c>
      <c r="S53" s="156" t="s">
        <v>114</v>
      </c>
      <c r="T53" s="156" t="s">
        <v>114</v>
      </c>
      <c r="U53" s="156" t="s">
        <v>171</v>
      </c>
      <c r="V53" s="156" t="s">
        <v>114</v>
      </c>
      <c r="W53" s="156" t="s">
        <v>114</v>
      </c>
      <c r="X53" s="156" t="s">
        <v>171</v>
      </c>
      <c r="Y53" s="156" t="s">
        <v>114</v>
      </c>
      <c r="Z53" s="156" t="s">
        <v>114</v>
      </c>
      <c r="AA53" s="156" t="s">
        <v>114</v>
      </c>
      <c r="AB53" s="170">
        <f t="shared" si="5"/>
        <v>16</v>
      </c>
      <c r="AC53" s="106" t="str">
        <f t="shared" si="6"/>
        <v>Catastrófico</v>
      </c>
      <c r="AD53" s="106">
        <f t="shared" si="3"/>
        <v>5</v>
      </c>
      <c r="AE53" s="107" t="str">
        <f t="shared" si="7"/>
        <v>Extremo</v>
      </c>
      <c r="AF53" s="108" t="s">
        <v>8</v>
      </c>
    </row>
    <row r="54" spans="2:32" ht="25.5" x14ac:dyDescent="0.25">
      <c r="B54" s="433"/>
      <c r="C54" s="426"/>
      <c r="D54" s="514"/>
      <c r="E54" s="491" t="str">
        <f>'3-IDENTIFICACIÓN DEL RIESGO'!G98</f>
        <v>Riesgo 4</v>
      </c>
      <c r="F54" s="492"/>
      <c r="G54" s="178"/>
      <c r="H54" s="105" t="b">
        <f t="shared" si="0"/>
        <v>0</v>
      </c>
      <c r="I54" s="156"/>
      <c r="J54" s="156"/>
      <c r="K54" s="156"/>
      <c r="L54" s="156"/>
      <c r="M54" s="156"/>
      <c r="N54" s="156"/>
      <c r="O54" s="156"/>
      <c r="P54" s="156"/>
      <c r="Q54" s="156"/>
      <c r="R54" s="156"/>
      <c r="S54" s="156"/>
      <c r="T54" s="156"/>
      <c r="U54" s="156"/>
      <c r="V54" s="156"/>
      <c r="W54" s="156"/>
      <c r="X54" s="156"/>
      <c r="Y54" s="156"/>
      <c r="Z54" s="156"/>
      <c r="AA54" s="156"/>
      <c r="AB54" s="170">
        <f t="shared" si="5"/>
        <v>0</v>
      </c>
      <c r="AC54" s="106" t="str">
        <f t="shared" si="6"/>
        <v>Moderado</v>
      </c>
      <c r="AD54" s="106">
        <f t="shared" si="3"/>
        <v>3</v>
      </c>
      <c r="AE54" s="107" t="b">
        <f t="shared" si="7"/>
        <v>0</v>
      </c>
      <c r="AF54" s="108" t="s">
        <v>8</v>
      </c>
    </row>
    <row r="55" spans="2:32" ht="25.5" x14ac:dyDescent="0.25">
      <c r="B55" s="434"/>
      <c r="C55" s="428"/>
      <c r="D55" s="515"/>
      <c r="E55" s="491" t="str">
        <f>'3-IDENTIFICACIÓN DEL RIESGO'!G100</f>
        <v>Riesgo 5</v>
      </c>
      <c r="F55" s="492"/>
      <c r="G55" s="178"/>
      <c r="H55" s="105" t="b">
        <f t="shared" si="0"/>
        <v>0</v>
      </c>
      <c r="I55" s="156"/>
      <c r="J55" s="156"/>
      <c r="K55" s="156"/>
      <c r="L55" s="156"/>
      <c r="M55" s="156"/>
      <c r="N55" s="156"/>
      <c r="O55" s="156"/>
      <c r="P55" s="156"/>
      <c r="Q55" s="156"/>
      <c r="R55" s="156"/>
      <c r="S55" s="156"/>
      <c r="T55" s="156"/>
      <c r="U55" s="156"/>
      <c r="V55" s="156"/>
      <c r="W55" s="156"/>
      <c r="X55" s="156"/>
      <c r="Y55" s="156"/>
      <c r="Z55" s="156"/>
      <c r="AA55" s="156"/>
      <c r="AB55" s="170">
        <f t="shared" si="5"/>
        <v>0</v>
      </c>
      <c r="AC55" s="106" t="str">
        <f t="shared" si="6"/>
        <v>Moderado</v>
      </c>
      <c r="AD55" s="106">
        <f t="shared" si="3"/>
        <v>3</v>
      </c>
      <c r="AE55" s="107" t="b">
        <f t="shared" si="7"/>
        <v>0</v>
      </c>
      <c r="AF55" s="108" t="s">
        <v>8</v>
      </c>
    </row>
    <row r="56" spans="2:32" ht="25.5" x14ac:dyDescent="0.25">
      <c r="B56" s="432" t="str">
        <f>'3-IDENTIFICACIÓN DEL RIESGO'!B102</f>
        <v>EVALUACIÓN DEL IMPACTO DEL ORDENAMIENTO SOCIAL DE LA PROPIEDAD RURAL</v>
      </c>
      <c r="C56" s="424"/>
      <c r="D56" s="513" t="str">
        <f>'3-IDENTIFICACIÓN DEL RIESGO'!E102</f>
        <v>1. Oficina del Planeación.</v>
      </c>
      <c r="E56" s="491" t="str">
        <f>'3-IDENTIFICACIÓN DEL RIESGO'!G102</f>
        <v>SIN IDENTIFICACIÓN DE RIESGOS DE CORRUPCIÓN</v>
      </c>
      <c r="F56" s="492"/>
      <c r="G56" s="178"/>
      <c r="H56" s="105" t="b">
        <f t="shared" si="0"/>
        <v>0</v>
      </c>
      <c r="I56" s="156"/>
      <c r="J56" s="156"/>
      <c r="K56" s="156"/>
      <c r="L56" s="156"/>
      <c r="M56" s="156"/>
      <c r="N56" s="156"/>
      <c r="O56" s="156"/>
      <c r="P56" s="156"/>
      <c r="Q56" s="156"/>
      <c r="R56" s="156"/>
      <c r="S56" s="156"/>
      <c r="T56" s="156"/>
      <c r="U56" s="156"/>
      <c r="V56" s="156"/>
      <c r="W56" s="156"/>
      <c r="X56" s="156"/>
      <c r="Y56" s="156"/>
      <c r="Z56" s="156"/>
      <c r="AA56" s="156"/>
      <c r="AB56" s="170">
        <f t="shared" si="5"/>
        <v>0</v>
      </c>
      <c r="AC56" s="106" t="str">
        <f t="shared" si="6"/>
        <v>Moderado</v>
      </c>
      <c r="AD56" s="106">
        <f t="shared" si="3"/>
        <v>3</v>
      </c>
      <c r="AE56" s="107" t="b">
        <f t="shared" si="7"/>
        <v>0</v>
      </c>
      <c r="AF56" s="108" t="s">
        <v>8</v>
      </c>
    </row>
    <row r="57" spans="2:32" ht="25.5" x14ac:dyDescent="0.25">
      <c r="B57" s="433"/>
      <c r="C57" s="426"/>
      <c r="D57" s="514"/>
      <c r="E57" s="491" t="str">
        <f>'3-IDENTIFICACIÓN DEL RIESGO'!G104</f>
        <v>Riesgo 2</v>
      </c>
      <c r="F57" s="492"/>
      <c r="G57" s="178"/>
      <c r="H57" s="105" t="b">
        <f t="shared" si="0"/>
        <v>0</v>
      </c>
      <c r="I57" s="156"/>
      <c r="J57" s="156"/>
      <c r="K57" s="156"/>
      <c r="L57" s="156"/>
      <c r="M57" s="156"/>
      <c r="N57" s="156"/>
      <c r="O57" s="156"/>
      <c r="P57" s="156"/>
      <c r="Q57" s="156"/>
      <c r="R57" s="156"/>
      <c r="S57" s="156"/>
      <c r="T57" s="156"/>
      <c r="U57" s="156"/>
      <c r="V57" s="156"/>
      <c r="W57" s="156"/>
      <c r="X57" s="156"/>
      <c r="Y57" s="156"/>
      <c r="Z57" s="156"/>
      <c r="AA57" s="156"/>
      <c r="AB57" s="170">
        <f t="shared" si="5"/>
        <v>0</v>
      </c>
      <c r="AC57" s="106" t="str">
        <f t="shared" si="6"/>
        <v>Moderado</v>
      </c>
      <c r="AD57" s="106">
        <f t="shared" si="3"/>
        <v>3</v>
      </c>
      <c r="AE57" s="107" t="b">
        <f t="shared" si="7"/>
        <v>0</v>
      </c>
      <c r="AF57" s="108" t="s">
        <v>8</v>
      </c>
    </row>
    <row r="58" spans="2:32" ht="25.5" x14ac:dyDescent="0.25">
      <c r="B58" s="433"/>
      <c r="C58" s="426"/>
      <c r="D58" s="514"/>
      <c r="E58" s="491" t="str">
        <f>'3-IDENTIFICACIÓN DEL RIESGO'!G106</f>
        <v>Riesgo 3</v>
      </c>
      <c r="F58" s="492"/>
      <c r="G58" s="178"/>
      <c r="H58" s="105" t="b">
        <f t="shared" si="0"/>
        <v>0</v>
      </c>
      <c r="I58" s="156"/>
      <c r="J58" s="156"/>
      <c r="K58" s="156"/>
      <c r="L58" s="156"/>
      <c r="M58" s="156"/>
      <c r="N58" s="156"/>
      <c r="O58" s="156"/>
      <c r="P58" s="156"/>
      <c r="Q58" s="156"/>
      <c r="R58" s="156"/>
      <c r="S58" s="156"/>
      <c r="T58" s="156"/>
      <c r="U58" s="156"/>
      <c r="V58" s="156"/>
      <c r="W58" s="156"/>
      <c r="X58" s="156"/>
      <c r="Y58" s="156"/>
      <c r="Z58" s="156"/>
      <c r="AA58" s="156"/>
      <c r="AB58" s="170">
        <f t="shared" si="5"/>
        <v>0</v>
      </c>
      <c r="AC58" s="106" t="str">
        <f t="shared" si="6"/>
        <v>Moderado</v>
      </c>
      <c r="AD58" s="106">
        <f t="shared" si="3"/>
        <v>3</v>
      </c>
      <c r="AE58" s="107" t="b">
        <f t="shared" si="7"/>
        <v>0</v>
      </c>
      <c r="AF58" s="108" t="s">
        <v>8</v>
      </c>
    </row>
    <row r="59" spans="2:32" ht="25.5" x14ac:dyDescent="0.25">
      <c r="B59" s="433"/>
      <c r="C59" s="426"/>
      <c r="D59" s="514"/>
      <c r="E59" s="491" t="str">
        <f>'3-IDENTIFICACIÓN DEL RIESGO'!G108</f>
        <v>Riesgo 4</v>
      </c>
      <c r="F59" s="492"/>
      <c r="G59" s="178"/>
      <c r="H59" s="105" t="b">
        <f t="shared" si="0"/>
        <v>0</v>
      </c>
      <c r="I59" s="156"/>
      <c r="J59" s="156"/>
      <c r="K59" s="156"/>
      <c r="L59" s="156"/>
      <c r="M59" s="156"/>
      <c r="N59" s="156"/>
      <c r="O59" s="156"/>
      <c r="P59" s="156"/>
      <c r="Q59" s="156"/>
      <c r="R59" s="156"/>
      <c r="S59" s="156"/>
      <c r="T59" s="156"/>
      <c r="U59" s="156"/>
      <c r="V59" s="156"/>
      <c r="W59" s="156"/>
      <c r="X59" s="156"/>
      <c r="Y59" s="156"/>
      <c r="Z59" s="156"/>
      <c r="AA59" s="156"/>
      <c r="AB59" s="170">
        <f t="shared" si="5"/>
        <v>0</v>
      </c>
      <c r="AC59" s="106" t="str">
        <f t="shared" si="6"/>
        <v>Moderado</v>
      </c>
      <c r="AD59" s="106">
        <f t="shared" si="3"/>
        <v>3</v>
      </c>
      <c r="AE59" s="107" t="b">
        <f t="shared" si="7"/>
        <v>0</v>
      </c>
      <c r="AF59" s="108" t="s">
        <v>8</v>
      </c>
    </row>
    <row r="60" spans="2:32" ht="25.5" x14ac:dyDescent="0.25">
      <c r="B60" s="434"/>
      <c r="C60" s="428"/>
      <c r="D60" s="515"/>
      <c r="E60" s="491" t="str">
        <f>'3-IDENTIFICACIÓN DEL RIESGO'!G110</f>
        <v>Riesgo 5</v>
      </c>
      <c r="F60" s="492"/>
      <c r="G60" s="178"/>
      <c r="H60" s="105" t="b">
        <f t="shared" si="0"/>
        <v>0</v>
      </c>
      <c r="I60" s="156"/>
      <c r="J60" s="156"/>
      <c r="K60" s="156"/>
      <c r="L60" s="156"/>
      <c r="M60" s="156"/>
      <c r="N60" s="156"/>
      <c r="O60" s="156"/>
      <c r="P60" s="156"/>
      <c r="Q60" s="156"/>
      <c r="R60" s="156"/>
      <c r="S60" s="156"/>
      <c r="T60" s="156"/>
      <c r="U60" s="156"/>
      <c r="V60" s="156"/>
      <c r="W60" s="156"/>
      <c r="X60" s="156"/>
      <c r="Y60" s="156"/>
      <c r="Z60" s="156"/>
      <c r="AA60" s="156"/>
      <c r="AB60" s="170">
        <f t="shared" si="5"/>
        <v>0</v>
      </c>
      <c r="AC60" s="106" t="str">
        <f t="shared" si="6"/>
        <v>Moderado</v>
      </c>
      <c r="AD60" s="106">
        <f t="shared" si="3"/>
        <v>3</v>
      </c>
      <c r="AE60" s="107" t="b">
        <f t="shared" si="7"/>
        <v>0</v>
      </c>
      <c r="AF60" s="108" t="s">
        <v>8</v>
      </c>
    </row>
    <row r="61" spans="2:32" ht="86.25" customHeight="1" x14ac:dyDescent="0.25">
      <c r="B61" s="432" t="str">
        <f>'3-IDENTIFICACIÓN DEL RIESGO'!B112</f>
        <v>GESTIÓN DE LA INFORMACIÓN</v>
      </c>
      <c r="C61" s="424"/>
      <c r="D61" s="513" t="str">
        <f>'3-IDENTIFICACIÓN DEL RIESGO'!E112</f>
        <v>1. Dirección General (Comunicaciones y Topografía).
2.Secretaria General.
3. Dirección de Gestión del Ordenamiento Social de la Propiedad.
4. Subdirección de Sistemas de Información de Tierras.</v>
      </c>
      <c r="E61" s="491"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F61" s="492"/>
      <c r="G61" s="178" t="s">
        <v>11</v>
      </c>
      <c r="H61" s="105">
        <f t="shared" si="0"/>
        <v>4</v>
      </c>
      <c r="I61" s="156" t="s">
        <v>114</v>
      </c>
      <c r="J61" s="156" t="s">
        <v>114</v>
      </c>
      <c r="K61" s="156" t="s">
        <v>114</v>
      </c>
      <c r="L61" s="156" t="s">
        <v>114</v>
      </c>
      <c r="M61" s="156" t="s">
        <v>114</v>
      </c>
      <c r="N61" s="156" t="s">
        <v>114</v>
      </c>
      <c r="O61" s="156" t="s">
        <v>114</v>
      </c>
      <c r="P61" s="156" t="s">
        <v>114</v>
      </c>
      <c r="Q61" s="156" t="s">
        <v>114</v>
      </c>
      <c r="R61" s="156" t="s">
        <v>114</v>
      </c>
      <c r="S61" s="156" t="s">
        <v>114</v>
      </c>
      <c r="T61" s="156" t="s">
        <v>114</v>
      </c>
      <c r="U61" s="156" t="s">
        <v>114</v>
      </c>
      <c r="V61" s="156" t="s">
        <v>114</v>
      </c>
      <c r="W61" s="156" t="s">
        <v>114</v>
      </c>
      <c r="X61" s="156" t="s">
        <v>171</v>
      </c>
      <c r="Y61" s="156" t="s">
        <v>114</v>
      </c>
      <c r="Z61" s="156" t="s">
        <v>114</v>
      </c>
      <c r="AA61" s="156" t="s">
        <v>114</v>
      </c>
      <c r="AB61" s="170">
        <f t="shared" si="5"/>
        <v>18</v>
      </c>
      <c r="AC61" s="106" t="str">
        <f t="shared" si="6"/>
        <v>Catastrófico</v>
      </c>
      <c r="AD61" s="106">
        <f t="shared" si="3"/>
        <v>5</v>
      </c>
      <c r="AE61" s="107" t="str">
        <f t="shared" si="7"/>
        <v>Extremo</v>
      </c>
      <c r="AF61" s="108" t="s">
        <v>8</v>
      </c>
    </row>
    <row r="62" spans="2:32" ht="25.5" x14ac:dyDescent="0.25">
      <c r="B62" s="433"/>
      <c r="C62" s="426"/>
      <c r="D62" s="514"/>
      <c r="E62" s="491" t="str">
        <f>'3-IDENTIFICACIÓN DEL RIESGO'!G114</f>
        <v>Riesgo 2</v>
      </c>
      <c r="F62" s="492"/>
      <c r="G62" s="178"/>
      <c r="H62" s="105" t="b">
        <f t="shared" si="0"/>
        <v>0</v>
      </c>
      <c r="I62" s="156"/>
      <c r="J62" s="156"/>
      <c r="K62" s="156"/>
      <c r="L62" s="156"/>
      <c r="M62" s="156"/>
      <c r="N62" s="156"/>
      <c r="O62" s="156"/>
      <c r="P62" s="156"/>
      <c r="Q62" s="156"/>
      <c r="R62" s="156"/>
      <c r="S62" s="156"/>
      <c r="T62" s="156"/>
      <c r="U62" s="156"/>
      <c r="V62" s="156"/>
      <c r="W62" s="156"/>
      <c r="X62" s="156"/>
      <c r="Y62" s="156"/>
      <c r="Z62" s="156"/>
      <c r="AA62" s="156"/>
      <c r="AB62" s="170">
        <f t="shared" si="5"/>
        <v>0</v>
      </c>
      <c r="AC62" s="106" t="str">
        <f t="shared" si="6"/>
        <v>Moderado</v>
      </c>
      <c r="AD62" s="106">
        <f t="shared" si="3"/>
        <v>3</v>
      </c>
      <c r="AE62" s="107" t="b">
        <f t="shared" si="7"/>
        <v>0</v>
      </c>
      <c r="AF62" s="108" t="s">
        <v>8</v>
      </c>
    </row>
    <row r="63" spans="2:32" ht="25.5" x14ac:dyDescent="0.25">
      <c r="B63" s="433"/>
      <c r="C63" s="426"/>
      <c r="D63" s="514"/>
      <c r="E63" s="491" t="str">
        <f>'3-IDENTIFICACIÓN DEL RIESGO'!G116</f>
        <v>Riesgo 3</v>
      </c>
      <c r="F63" s="492"/>
      <c r="G63" s="178"/>
      <c r="H63" s="105" t="b">
        <f t="shared" si="0"/>
        <v>0</v>
      </c>
      <c r="I63" s="156"/>
      <c r="J63" s="156"/>
      <c r="K63" s="156"/>
      <c r="L63" s="156"/>
      <c r="M63" s="156"/>
      <c r="N63" s="156"/>
      <c r="O63" s="156"/>
      <c r="P63" s="156"/>
      <c r="Q63" s="156"/>
      <c r="R63" s="156"/>
      <c r="S63" s="156"/>
      <c r="T63" s="156"/>
      <c r="U63" s="156"/>
      <c r="V63" s="156"/>
      <c r="W63" s="156"/>
      <c r="X63" s="156"/>
      <c r="Y63" s="156"/>
      <c r="Z63" s="156"/>
      <c r="AA63" s="156"/>
      <c r="AB63" s="170">
        <f t="shared" si="5"/>
        <v>0</v>
      </c>
      <c r="AC63" s="106" t="str">
        <f t="shared" si="6"/>
        <v>Moderado</v>
      </c>
      <c r="AD63" s="106">
        <f t="shared" si="3"/>
        <v>3</v>
      </c>
      <c r="AE63" s="107" t="b">
        <f t="shared" si="7"/>
        <v>0</v>
      </c>
      <c r="AF63" s="108" t="s">
        <v>8</v>
      </c>
    </row>
    <row r="64" spans="2:32" ht="25.5" x14ac:dyDescent="0.25">
      <c r="B64" s="433"/>
      <c r="C64" s="426"/>
      <c r="D64" s="514"/>
      <c r="E64" s="491" t="str">
        <f>'3-IDENTIFICACIÓN DEL RIESGO'!G118</f>
        <v>Riesgo 4</v>
      </c>
      <c r="F64" s="492"/>
      <c r="G64" s="178"/>
      <c r="H64" s="105" t="b">
        <f t="shared" si="0"/>
        <v>0</v>
      </c>
      <c r="I64" s="156"/>
      <c r="J64" s="156"/>
      <c r="K64" s="156"/>
      <c r="L64" s="156"/>
      <c r="M64" s="156"/>
      <c r="N64" s="156"/>
      <c r="O64" s="156"/>
      <c r="P64" s="156"/>
      <c r="Q64" s="156"/>
      <c r="R64" s="156"/>
      <c r="S64" s="156"/>
      <c r="T64" s="156"/>
      <c r="U64" s="156"/>
      <c r="V64" s="156"/>
      <c r="W64" s="156"/>
      <c r="X64" s="156"/>
      <c r="Y64" s="156"/>
      <c r="Z64" s="156"/>
      <c r="AA64" s="156"/>
      <c r="AB64" s="170">
        <f t="shared" si="5"/>
        <v>0</v>
      </c>
      <c r="AC64" s="106" t="str">
        <f t="shared" si="6"/>
        <v>Moderado</v>
      </c>
      <c r="AD64" s="106">
        <f t="shared" si="3"/>
        <v>3</v>
      </c>
      <c r="AE64" s="107" t="b">
        <f t="shared" si="7"/>
        <v>0</v>
      </c>
      <c r="AF64" s="108" t="s">
        <v>8</v>
      </c>
    </row>
    <row r="65" spans="2:32" ht="25.5" x14ac:dyDescent="0.25">
      <c r="B65" s="434"/>
      <c r="C65" s="428"/>
      <c r="D65" s="515"/>
      <c r="E65" s="491" t="str">
        <f>'3-IDENTIFICACIÓN DEL RIESGO'!G120</f>
        <v>Riesgo 5</v>
      </c>
      <c r="F65" s="492"/>
      <c r="G65" s="178"/>
      <c r="H65" s="105" t="b">
        <f t="shared" si="0"/>
        <v>0</v>
      </c>
      <c r="I65" s="156"/>
      <c r="J65" s="156"/>
      <c r="K65" s="156"/>
      <c r="L65" s="156"/>
      <c r="M65" s="156"/>
      <c r="N65" s="156"/>
      <c r="O65" s="156"/>
      <c r="P65" s="156"/>
      <c r="Q65" s="156"/>
      <c r="R65" s="156"/>
      <c r="S65" s="156"/>
      <c r="T65" s="156"/>
      <c r="U65" s="156"/>
      <c r="V65" s="156"/>
      <c r="W65" s="156"/>
      <c r="X65" s="156"/>
      <c r="Y65" s="156"/>
      <c r="Z65" s="156"/>
      <c r="AA65" s="156"/>
      <c r="AB65" s="170">
        <f t="shared" si="5"/>
        <v>0</v>
      </c>
      <c r="AC65" s="106" t="str">
        <f t="shared" si="6"/>
        <v>Moderado</v>
      </c>
      <c r="AD65" s="106">
        <f t="shared" si="3"/>
        <v>3</v>
      </c>
      <c r="AE65" s="107" t="b">
        <f t="shared" si="7"/>
        <v>0</v>
      </c>
      <c r="AF65" s="108" t="s">
        <v>8</v>
      </c>
    </row>
    <row r="66" spans="2:32" ht="39.75" customHeight="1" x14ac:dyDescent="0.25">
      <c r="B66" s="432" t="str">
        <f>'3-IDENTIFICACIÓN DEL RIESGO'!B122</f>
        <v>GESTIÓN DEL TALENTO HUMANO</v>
      </c>
      <c r="C66" s="424"/>
      <c r="D66" s="513" t="str">
        <f>'3-IDENTIFICACIÓN DEL RIESGO'!E122</f>
        <v>1. Subdirección de Talento Humano.
2. Secretaría General.</v>
      </c>
      <c r="E66" s="491" t="str">
        <f>'3-IDENTIFICACIÓN DEL RIESGO'!G122</f>
        <v>Vinculación de personal sin cumplimiento de requisitos mínimos en beneficio particular o de un tercero.</v>
      </c>
      <c r="F66" s="492"/>
      <c r="G66" s="178" t="s">
        <v>53</v>
      </c>
      <c r="H66" s="105">
        <f t="shared" si="0"/>
        <v>1</v>
      </c>
      <c r="I66" s="156" t="s">
        <v>114</v>
      </c>
      <c r="J66" s="156" t="s">
        <v>114</v>
      </c>
      <c r="K66" s="156" t="s">
        <v>171</v>
      </c>
      <c r="L66" s="156" t="s">
        <v>171</v>
      </c>
      <c r="M66" s="156" t="s">
        <v>114</v>
      </c>
      <c r="N66" s="156" t="s">
        <v>114</v>
      </c>
      <c r="O66" s="156" t="s">
        <v>114</v>
      </c>
      <c r="P66" s="156" t="s">
        <v>171</v>
      </c>
      <c r="Q66" s="156" t="s">
        <v>171</v>
      </c>
      <c r="R66" s="156" t="s">
        <v>171</v>
      </c>
      <c r="S66" s="156" t="s">
        <v>114</v>
      </c>
      <c r="T66" s="156" t="s">
        <v>114</v>
      </c>
      <c r="U66" s="156" t="s">
        <v>171</v>
      </c>
      <c r="V66" s="156" t="s">
        <v>171</v>
      </c>
      <c r="W66" s="156" t="s">
        <v>171</v>
      </c>
      <c r="X66" s="156" t="s">
        <v>171</v>
      </c>
      <c r="Y66" s="156" t="s">
        <v>171</v>
      </c>
      <c r="Z66" s="156" t="s">
        <v>171</v>
      </c>
      <c r="AA66" s="156" t="s">
        <v>171</v>
      </c>
      <c r="AB66" s="170">
        <f t="shared" si="5"/>
        <v>7</v>
      </c>
      <c r="AC66" s="106" t="str">
        <f t="shared" si="6"/>
        <v>Mayor</v>
      </c>
      <c r="AD66" s="106">
        <f t="shared" si="3"/>
        <v>4</v>
      </c>
      <c r="AE66" s="107" t="str">
        <f t="shared" si="7"/>
        <v>Alto</v>
      </c>
      <c r="AF66" s="108" t="s">
        <v>8</v>
      </c>
    </row>
    <row r="67" spans="2:32" ht="32.25" customHeight="1" x14ac:dyDescent="0.25">
      <c r="B67" s="433"/>
      <c r="C67" s="426"/>
      <c r="D67" s="514"/>
      <c r="E67" s="491" t="str">
        <f>'3-IDENTIFICACIÓN DEL RIESGO'!G124</f>
        <v>Pérdida o manipulación de  expedientes de historia laboral para beneficio personal o de tercero.</v>
      </c>
      <c r="F67" s="492"/>
      <c r="G67" s="178" t="s">
        <v>53</v>
      </c>
      <c r="H67" s="105">
        <f t="shared" si="0"/>
        <v>1</v>
      </c>
      <c r="I67" s="156" t="s">
        <v>114</v>
      </c>
      <c r="J67" s="156" t="s">
        <v>114</v>
      </c>
      <c r="K67" s="156" t="s">
        <v>171</v>
      </c>
      <c r="L67" s="156" t="s">
        <v>171</v>
      </c>
      <c r="M67" s="156" t="s">
        <v>114</v>
      </c>
      <c r="N67" s="156" t="s">
        <v>114</v>
      </c>
      <c r="O67" s="156" t="s">
        <v>114</v>
      </c>
      <c r="P67" s="156" t="s">
        <v>171</v>
      </c>
      <c r="Q67" s="156" t="s">
        <v>114</v>
      </c>
      <c r="R67" s="156" t="s">
        <v>114</v>
      </c>
      <c r="S67" s="156" t="s">
        <v>114</v>
      </c>
      <c r="T67" s="156" t="s">
        <v>114</v>
      </c>
      <c r="U67" s="156" t="s">
        <v>114</v>
      </c>
      <c r="V67" s="156" t="s">
        <v>114</v>
      </c>
      <c r="W67" s="156" t="s">
        <v>171</v>
      </c>
      <c r="X67" s="156" t="s">
        <v>171</v>
      </c>
      <c r="Y67" s="156" t="s">
        <v>171</v>
      </c>
      <c r="Z67" s="156" t="s">
        <v>171</v>
      </c>
      <c r="AA67" s="156" t="s">
        <v>171</v>
      </c>
      <c r="AB67" s="170">
        <f t="shared" si="5"/>
        <v>11</v>
      </c>
      <c r="AC67" s="106" t="str">
        <f t="shared" si="6"/>
        <v>Mayor</v>
      </c>
      <c r="AD67" s="106">
        <f t="shared" si="3"/>
        <v>4</v>
      </c>
      <c r="AE67" s="107" t="str">
        <f t="shared" si="7"/>
        <v>Alto</v>
      </c>
      <c r="AF67" s="108" t="s">
        <v>8</v>
      </c>
    </row>
    <row r="68" spans="2:32" ht="48" customHeight="1" x14ac:dyDescent="0.25">
      <c r="B68" s="433"/>
      <c r="C68" s="426"/>
      <c r="D68" s="514"/>
      <c r="E68" s="491" t="str">
        <f>'3-IDENTIFICACIÓN DEL RIESGO'!G126</f>
        <v>Pérdida de documentación en los expedientes de procesos de investigación disciplinaria, en beneficio del o de los investigados</v>
      </c>
      <c r="F68" s="492"/>
      <c r="G68" s="178" t="s">
        <v>13</v>
      </c>
      <c r="H68" s="105">
        <f t="shared" si="0"/>
        <v>3</v>
      </c>
      <c r="I68" s="156" t="s">
        <v>114</v>
      </c>
      <c r="J68" s="156" t="s">
        <v>171</v>
      </c>
      <c r="K68" s="156" t="s">
        <v>171</v>
      </c>
      <c r="L68" s="156" t="s">
        <v>171</v>
      </c>
      <c r="M68" s="156" t="s">
        <v>114</v>
      </c>
      <c r="N68" s="156" t="s">
        <v>114</v>
      </c>
      <c r="O68" s="156" t="s">
        <v>171</v>
      </c>
      <c r="P68" s="156" t="s">
        <v>171</v>
      </c>
      <c r="Q68" s="156" t="s">
        <v>114</v>
      </c>
      <c r="R68" s="156" t="s">
        <v>114</v>
      </c>
      <c r="S68" s="156" t="s">
        <v>114</v>
      </c>
      <c r="T68" s="156" t="s">
        <v>114</v>
      </c>
      <c r="U68" s="156" t="s">
        <v>114</v>
      </c>
      <c r="V68" s="156" t="s">
        <v>114</v>
      </c>
      <c r="W68" s="156" t="s">
        <v>114</v>
      </c>
      <c r="X68" s="156" t="s">
        <v>171</v>
      </c>
      <c r="Y68" s="156" t="s">
        <v>114</v>
      </c>
      <c r="Z68" s="156" t="s">
        <v>114</v>
      </c>
      <c r="AA68" s="156" t="s">
        <v>171</v>
      </c>
      <c r="AB68" s="170">
        <f t="shared" si="5"/>
        <v>12</v>
      </c>
      <c r="AC68" s="106" t="str">
        <f t="shared" si="6"/>
        <v>Catastrófico</v>
      </c>
      <c r="AD68" s="106">
        <f t="shared" si="3"/>
        <v>5</v>
      </c>
      <c r="AE68" s="107" t="str">
        <f t="shared" si="7"/>
        <v>Extremo</v>
      </c>
      <c r="AF68" s="108" t="s">
        <v>8</v>
      </c>
    </row>
    <row r="69" spans="2:32" ht="36" customHeight="1" x14ac:dyDescent="0.25">
      <c r="B69" s="433"/>
      <c r="C69" s="426"/>
      <c r="D69" s="514"/>
      <c r="E69" s="491" t="str">
        <f>'3-IDENTIFICACIÓN DEL RIESGO'!G128</f>
        <v>Prescripción o caducidad de la acción disciplinaria en favor de los implicados.</v>
      </c>
      <c r="F69" s="492"/>
      <c r="G69" s="178" t="s">
        <v>13</v>
      </c>
      <c r="H69" s="105">
        <f t="shared" si="0"/>
        <v>3</v>
      </c>
      <c r="I69" s="156" t="s">
        <v>114</v>
      </c>
      <c r="J69" s="156" t="s">
        <v>171</v>
      </c>
      <c r="K69" s="156" t="s">
        <v>171</v>
      </c>
      <c r="L69" s="156" t="s">
        <v>171</v>
      </c>
      <c r="M69" s="156" t="s">
        <v>114</v>
      </c>
      <c r="N69" s="156" t="s">
        <v>114</v>
      </c>
      <c r="O69" s="156" t="s">
        <v>171</v>
      </c>
      <c r="P69" s="156" t="s">
        <v>171</v>
      </c>
      <c r="Q69" s="156" t="s">
        <v>114</v>
      </c>
      <c r="R69" s="156" t="s">
        <v>114</v>
      </c>
      <c r="S69" s="156" t="s">
        <v>114</v>
      </c>
      <c r="T69" s="156" t="s">
        <v>114</v>
      </c>
      <c r="U69" s="156" t="s">
        <v>114</v>
      </c>
      <c r="V69" s="156" t="s">
        <v>114</v>
      </c>
      <c r="W69" s="156" t="s">
        <v>114</v>
      </c>
      <c r="X69" s="156" t="s">
        <v>171</v>
      </c>
      <c r="Y69" s="156" t="s">
        <v>114</v>
      </c>
      <c r="Z69" s="156" t="s">
        <v>114</v>
      </c>
      <c r="AA69" s="156" t="s">
        <v>171</v>
      </c>
      <c r="AB69" s="170">
        <f t="shared" si="5"/>
        <v>12</v>
      </c>
      <c r="AC69" s="106" t="str">
        <f t="shared" si="6"/>
        <v>Catastrófico</v>
      </c>
      <c r="AD69" s="106">
        <f t="shared" si="3"/>
        <v>5</v>
      </c>
      <c r="AE69" s="107" t="str">
        <f t="shared" si="7"/>
        <v>Extremo</v>
      </c>
      <c r="AF69" s="108" t="s">
        <v>8</v>
      </c>
    </row>
    <row r="70" spans="2:32" ht="25.5" x14ac:dyDescent="0.25">
      <c r="B70" s="434"/>
      <c r="C70" s="428"/>
      <c r="D70" s="515"/>
      <c r="E70" s="491" t="str">
        <f>'3-IDENTIFICACIÓN DEL RIESGO'!G130</f>
        <v>Riesgo 5</v>
      </c>
      <c r="F70" s="492"/>
      <c r="G70" s="178"/>
      <c r="H70" s="105" t="b">
        <f t="shared" si="0"/>
        <v>0</v>
      </c>
      <c r="I70" s="156"/>
      <c r="J70" s="156"/>
      <c r="K70" s="156"/>
      <c r="L70" s="156"/>
      <c r="M70" s="156"/>
      <c r="N70" s="156"/>
      <c r="O70" s="156"/>
      <c r="P70" s="156"/>
      <c r="Q70" s="156"/>
      <c r="R70" s="156"/>
      <c r="S70" s="156"/>
      <c r="T70" s="156"/>
      <c r="U70" s="156"/>
      <c r="V70" s="156"/>
      <c r="W70" s="156"/>
      <c r="X70" s="156"/>
      <c r="Y70" s="156"/>
      <c r="Z70" s="156"/>
      <c r="AA70" s="156"/>
      <c r="AB70" s="170">
        <f t="shared" si="5"/>
        <v>0</v>
      </c>
      <c r="AC70" s="106" t="str">
        <f t="shared" si="6"/>
        <v>Moderado</v>
      </c>
      <c r="AD70" s="106">
        <f t="shared" si="3"/>
        <v>3</v>
      </c>
      <c r="AE70" s="107" t="b">
        <f t="shared" si="7"/>
        <v>0</v>
      </c>
      <c r="AF70" s="108" t="s">
        <v>8</v>
      </c>
    </row>
    <row r="71" spans="2:32" ht="35.25" customHeight="1" x14ac:dyDescent="0.25">
      <c r="B71" s="432" t="str">
        <f>'3-IDENTIFICACIÓN DEL RIESGO'!B132</f>
        <v>APOYO JURÍDICO</v>
      </c>
      <c r="C71" s="424"/>
      <c r="D71" s="513" t="str">
        <f>'3-IDENTIFICACIÓN DEL RIESGO'!E132</f>
        <v>1. Oficina Jurídica</v>
      </c>
      <c r="E71" s="491" t="str">
        <f>'3-IDENTIFICACIÓN DEL RIESGO'!G132</f>
        <v xml:space="preserve">Emitir conceptos y viabilidades jurídicas para favorecer intereses propios o de terceros </v>
      </c>
      <c r="F71" s="492"/>
      <c r="G71" s="178" t="s">
        <v>13</v>
      </c>
      <c r="H71" s="105">
        <f t="shared" si="0"/>
        <v>3</v>
      </c>
      <c r="I71" s="156" t="s">
        <v>114</v>
      </c>
      <c r="J71" s="156" t="s">
        <v>171</v>
      </c>
      <c r="K71" s="156" t="s">
        <v>114</v>
      </c>
      <c r="L71" s="156" t="s">
        <v>114</v>
      </c>
      <c r="M71" s="156" t="s">
        <v>114</v>
      </c>
      <c r="N71" s="156" t="s">
        <v>114</v>
      </c>
      <c r="O71" s="156" t="s">
        <v>114</v>
      </c>
      <c r="P71" s="156" t="s">
        <v>114</v>
      </c>
      <c r="Q71" s="156" t="s">
        <v>171</v>
      </c>
      <c r="R71" s="156" t="s">
        <v>114</v>
      </c>
      <c r="S71" s="156" t="s">
        <v>114</v>
      </c>
      <c r="T71" s="156" t="s">
        <v>114</v>
      </c>
      <c r="U71" s="156" t="s">
        <v>114</v>
      </c>
      <c r="V71" s="156" t="s">
        <v>114</v>
      </c>
      <c r="W71" s="156" t="s">
        <v>114</v>
      </c>
      <c r="X71" s="156" t="s">
        <v>171</v>
      </c>
      <c r="Y71" s="156" t="s">
        <v>114</v>
      </c>
      <c r="Z71" s="156" t="s">
        <v>114</v>
      </c>
      <c r="AA71" s="156" t="s">
        <v>114</v>
      </c>
      <c r="AB71" s="170">
        <f t="shared" si="5"/>
        <v>16</v>
      </c>
      <c r="AC71" s="106" t="str">
        <f t="shared" si="6"/>
        <v>Catastrófico</v>
      </c>
      <c r="AD71" s="106">
        <f t="shared" si="3"/>
        <v>5</v>
      </c>
      <c r="AE71" s="107" t="str">
        <f t="shared" si="7"/>
        <v>Extremo</v>
      </c>
      <c r="AF71" s="108" t="s">
        <v>8</v>
      </c>
    </row>
    <row r="72" spans="2:32" ht="38.25" customHeight="1" x14ac:dyDescent="0.25">
      <c r="B72" s="433"/>
      <c r="C72" s="426"/>
      <c r="D72" s="514"/>
      <c r="E72" s="491" t="str">
        <f>'3-IDENTIFICACIÓN DEL RIESGO'!G134</f>
        <v xml:space="preserve">Aplicación discrecional de las normas para favorecer intereses de terceros </v>
      </c>
      <c r="F72" s="492"/>
      <c r="G72" s="178" t="s">
        <v>11</v>
      </c>
      <c r="H72" s="105">
        <f t="shared" si="0"/>
        <v>4</v>
      </c>
      <c r="I72" s="156" t="s">
        <v>114</v>
      </c>
      <c r="J72" s="156" t="s">
        <v>171</v>
      </c>
      <c r="K72" s="156" t="s">
        <v>114</v>
      </c>
      <c r="L72" s="156" t="s">
        <v>114</v>
      </c>
      <c r="M72" s="156" t="s">
        <v>114</v>
      </c>
      <c r="N72" s="156" t="s">
        <v>114</v>
      </c>
      <c r="O72" s="156" t="s">
        <v>114</v>
      </c>
      <c r="P72" s="156" t="s">
        <v>114</v>
      </c>
      <c r="Q72" s="156" t="s">
        <v>171</v>
      </c>
      <c r="R72" s="156" t="s">
        <v>114</v>
      </c>
      <c r="S72" s="156" t="s">
        <v>114</v>
      </c>
      <c r="T72" s="156" t="s">
        <v>114</v>
      </c>
      <c r="U72" s="156" t="s">
        <v>114</v>
      </c>
      <c r="V72" s="156" t="s">
        <v>114</v>
      </c>
      <c r="W72" s="156" t="s">
        <v>114</v>
      </c>
      <c r="X72" s="156" t="s">
        <v>171</v>
      </c>
      <c r="Y72" s="156" t="s">
        <v>114</v>
      </c>
      <c r="Z72" s="156" t="s">
        <v>114</v>
      </c>
      <c r="AA72" s="156" t="s">
        <v>114</v>
      </c>
      <c r="AB72" s="170">
        <f t="shared" si="5"/>
        <v>16</v>
      </c>
      <c r="AC72" s="106" t="str">
        <f t="shared" si="6"/>
        <v>Catastrófico</v>
      </c>
      <c r="AD72" s="106">
        <f t="shared" si="3"/>
        <v>5</v>
      </c>
      <c r="AE72" s="107" t="str">
        <f t="shared" si="7"/>
        <v>Extremo</v>
      </c>
      <c r="AF72" s="108" t="s">
        <v>8</v>
      </c>
    </row>
    <row r="73" spans="2:32" ht="42" customHeight="1" x14ac:dyDescent="0.25">
      <c r="B73" s="433"/>
      <c r="C73" s="426"/>
      <c r="D73" s="514"/>
      <c r="E73" s="491" t="str">
        <f>'3-IDENTIFICACIÓN DEL RIESGO'!G136</f>
        <v>No ejecutar las accciones de cobro coactivo para favorecer intereses propios o de terceros.</v>
      </c>
      <c r="F73" s="492"/>
      <c r="G73" s="178" t="s">
        <v>53</v>
      </c>
      <c r="H73" s="105">
        <f t="shared" si="0"/>
        <v>1</v>
      </c>
      <c r="I73" s="156" t="s">
        <v>114</v>
      </c>
      <c r="J73" s="156" t="s">
        <v>171</v>
      </c>
      <c r="K73" s="156" t="s">
        <v>171</v>
      </c>
      <c r="L73" s="156" t="s">
        <v>171</v>
      </c>
      <c r="M73" s="156" t="s">
        <v>114</v>
      </c>
      <c r="N73" s="156" t="s">
        <v>114</v>
      </c>
      <c r="O73" s="156" t="s">
        <v>171</v>
      </c>
      <c r="P73" s="156" t="s">
        <v>114</v>
      </c>
      <c r="Q73" s="156" t="s">
        <v>171</v>
      </c>
      <c r="R73" s="156" t="s">
        <v>114</v>
      </c>
      <c r="S73" s="156" t="s">
        <v>114</v>
      </c>
      <c r="T73" s="156" t="s">
        <v>114</v>
      </c>
      <c r="U73" s="156" t="s">
        <v>114</v>
      </c>
      <c r="V73" s="156" t="s">
        <v>114</v>
      </c>
      <c r="W73" s="156" t="s">
        <v>171</v>
      </c>
      <c r="X73" s="156" t="s">
        <v>171</v>
      </c>
      <c r="Y73" s="156" t="s">
        <v>114</v>
      </c>
      <c r="Z73" s="156" t="s">
        <v>114</v>
      </c>
      <c r="AA73" s="156" t="s">
        <v>171</v>
      </c>
      <c r="AB73" s="170">
        <f t="shared" si="5"/>
        <v>11</v>
      </c>
      <c r="AC73" s="106" t="str">
        <f t="shared" si="6"/>
        <v>Mayor</v>
      </c>
      <c r="AD73" s="106">
        <f t="shared" si="3"/>
        <v>4</v>
      </c>
      <c r="AE73" s="107" t="str">
        <f t="shared" si="7"/>
        <v>Alto</v>
      </c>
      <c r="AF73" s="108" t="s">
        <v>8</v>
      </c>
    </row>
    <row r="74" spans="2:32" ht="47.25" customHeight="1" x14ac:dyDescent="0.25">
      <c r="B74" s="433"/>
      <c r="C74" s="426"/>
      <c r="D74" s="514"/>
      <c r="E74" s="491" t="str">
        <f>'3-IDENTIFICACIÓN DEL RIESGO'!G138</f>
        <v xml:space="preserve"> Orientar la defensa jurídica de la ANT o algunas de sus actuaciones  en perjuicio de sus intereses para favorecer a un tercero.</v>
      </c>
      <c r="F74" s="492"/>
      <c r="G74" s="178" t="s">
        <v>13</v>
      </c>
      <c r="H74" s="105">
        <f t="shared" si="0"/>
        <v>3</v>
      </c>
      <c r="I74" s="156" t="s">
        <v>114</v>
      </c>
      <c r="J74" s="156" t="s">
        <v>171</v>
      </c>
      <c r="K74" s="156" t="s">
        <v>114</v>
      </c>
      <c r="L74" s="156" t="s">
        <v>114</v>
      </c>
      <c r="M74" s="156" t="s">
        <v>114</v>
      </c>
      <c r="N74" s="156" t="s">
        <v>114</v>
      </c>
      <c r="O74" s="156" t="s">
        <v>114</v>
      </c>
      <c r="P74" s="156" t="s">
        <v>114</v>
      </c>
      <c r="Q74" s="156" t="s">
        <v>171</v>
      </c>
      <c r="R74" s="156" t="s">
        <v>114</v>
      </c>
      <c r="S74" s="156" t="s">
        <v>114</v>
      </c>
      <c r="T74" s="156" t="s">
        <v>114</v>
      </c>
      <c r="U74" s="156" t="s">
        <v>114</v>
      </c>
      <c r="V74" s="156" t="s">
        <v>114</v>
      </c>
      <c r="W74" s="156" t="s">
        <v>114</v>
      </c>
      <c r="X74" s="156" t="s">
        <v>171</v>
      </c>
      <c r="Y74" s="156" t="s">
        <v>114</v>
      </c>
      <c r="Z74" s="156" t="s">
        <v>114</v>
      </c>
      <c r="AA74" s="156" t="s">
        <v>114</v>
      </c>
      <c r="AB74" s="170">
        <f t="shared" si="5"/>
        <v>16</v>
      </c>
      <c r="AC74" s="106" t="str">
        <f t="shared" si="6"/>
        <v>Catastrófico</v>
      </c>
      <c r="AD74" s="106">
        <f t="shared" si="3"/>
        <v>5</v>
      </c>
      <c r="AE74" s="107" t="str">
        <f t="shared" si="7"/>
        <v>Extremo</v>
      </c>
      <c r="AF74" s="108" t="s">
        <v>8</v>
      </c>
    </row>
    <row r="75" spans="2:32" ht="25.5" x14ac:dyDescent="0.25">
      <c r="B75" s="434"/>
      <c r="C75" s="428"/>
      <c r="D75" s="515"/>
      <c r="E75" s="491" t="str">
        <f>'3-IDENTIFICACIÓN DEL RIESGO'!G140</f>
        <v>Riesgo 5</v>
      </c>
      <c r="F75" s="492"/>
      <c r="G75" s="178"/>
      <c r="H75" s="105" t="b">
        <f t="shared" si="0"/>
        <v>0</v>
      </c>
      <c r="I75" s="156"/>
      <c r="J75" s="156"/>
      <c r="K75" s="156"/>
      <c r="L75" s="156"/>
      <c r="M75" s="156"/>
      <c r="N75" s="156"/>
      <c r="O75" s="156"/>
      <c r="P75" s="156"/>
      <c r="Q75" s="156"/>
      <c r="R75" s="156"/>
      <c r="S75" s="156"/>
      <c r="T75" s="156"/>
      <c r="U75" s="156"/>
      <c r="V75" s="156"/>
      <c r="W75" s="156"/>
      <c r="X75" s="156"/>
      <c r="Y75" s="156"/>
      <c r="Z75" s="156"/>
      <c r="AA75" s="156"/>
      <c r="AB75" s="170">
        <f t="shared" si="5"/>
        <v>0</v>
      </c>
      <c r="AC75" s="106" t="str">
        <f t="shared" si="6"/>
        <v>Moderado</v>
      </c>
      <c r="AD75" s="106">
        <f t="shared" si="3"/>
        <v>3</v>
      </c>
      <c r="AE75" s="107" t="b">
        <f t="shared" si="7"/>
        <v>0</v>
      </c>
      <c r="AF75" s="108" t="s">
        <v>8</v>
      </c>
    </row>
    <row r="76" spans="2:32" ht="33.75" customHeight="1" x14ac:dyDescent="0.25">
      <c r="B76" s="432" t="str">
        <f>'3-IDENTIFICACIÓN DEL RIESGO'!B142</f>
        <v>ADQUISICIÓN DE BIENES Y SERVICIOS</v>
      </c>
      <c r="C76" s="424"/>
      <c r="D76" s="513" t="str">
        <f>'3-IDENTIFICACIÓN DEL RIESGO'!E142</f>
        <v>1. Subdirección Administrativa y Financiera.
2. Secretaría General.</v>
      </c>
      <c r="E76" s="491" t="str">
        <f>'3-IDENTIFICACIÓN DEL RIESGO'!G142</f>
        <v>Celebración indebida de contratos en beneficio particular o de un tercero.</v>
      </c>
      <c r="F76" s="492"/>
      <c r="G76" s="178" t="s">
        <v>11</v>
      </c>
      <c r="H76" s="105">
        <f t="shared" si="0"/>
        <v>4</v>
      </c>
      <c r="I76" s="156" t="s">
        <v>114</v>
      </c>
      <c r="J76" s="156" t="s">
        <v>114</v>
      </c>
      <c r="K76" s="156" t="s">
        <v>114</v>
      </c>
      <c r="L76" s="156" t="s">
        <v>114</v>
      </c>
      <c r="M76" s="156" t="s">
        <v>114</v>
      </c>
      <c r="N76" s="156" t="s">
        <v>114</v>
      </c>
      <c r="O76" s="156" t="s">
        <v>114</v>
      </c>
      <c r="P76" s="156" t="s">
        <v>114</v>
      </c>
      <c r="Q76" s="156" t="s">
        <v>114</v>
      </c>
      <c r="R76" s="156" t="s">
        <v>114</v>
      </c>
      <c r="S76" s="156" t="s">
        <v>114</v>
      </c>
      <c r="T76" s="156" t="s">
        <v>114</v>
      </c>
      <c r="U76" s="156" t="s">
        <v>114</v>
      </c>
      <c r="V76" s="156" t="s">
        <v>114</v>
      </c>
      <c r="W76" s="156" t="s">
        <v>114</v>
      </c>
      <c r="X76" s="156" t="s">
        <v>171</v>
      </c>
      <c r="Y76" s="156" t="s">
        <v>114</v>
      </c>
      <c r="Z76" s="156" t="s">
        <v>114</v>
      </c>
      <c r="AA76" s="156" t="s">
        <v>171</v>
      </c>
      <c r="AB76" s="170">
        <f t="shared" si="5"/>
        <v>17</v>
      </c>
      <c r="AC76" s="106" t="str">
        <f t="shared" si="6"/>
        <v>Catastrófico</v>
      </c>
      <c r="AD76" s="106">
        <f t="shared" si="3"/>
        <v>5</v>
      </c>
      <c r="AE76" s="107" t="str">
        <f t="shared" si="7"/>
        <v>Extremo</v>
      </c>
      <c r="AF76" s="108" t="s">
        <v>8</v>
      </c>
    </row>
    <row r="77" spans="2:32" ht="51" customHeight="1" x14ac:dyDescent="0.25">
      <c r="B77" s="433"/>
      <c r="C77" s="426"/>
      <c r="D77" s="514"/>
      <c r="E77" s="491" t="str">
        <f>'3-IDENTIFICACIÓN DEL RIESGO'!G144</f>
        <v>Aprobación de informes y pagos de contratos sin cumplimineto del objeto, obligaciones y/o requisitos contractuales en beneficio particular o de terceros.</v>
      </c>
      <c r="F77" s="492"/>
      <c r="G77" s="178" t="s">
        <v>11</v>
      </c>
      <c r="H77" s="105">
        <f t="shared" ref="H77:H90" si="8">IF(G77="Casi Seguro",5,IF(G77="Probable",4,IF(G77="Posible",3,IF(G77="Improbable",2,IF(G77="Rara Vez",1)))))</f>
        <v>4</v>
      </c>
      <c r="I77" s="156" t="s">
        <v>114</v>
      </c>
      <c r="J77" s="156" t="s">
        <v>114</v>
      </c>
      <c r="K77" s="156" t="s">
        <v>114</v>
      </c>
      <c r="L77" s="156" t="s">
        <v>114</v>
      </c>
      <c r="M77" s="156" t="s">
        <v>114</v>
      </c>
      <c r="N77" s="156" t="s">
        <v>114</v>
      </c>
      <c r="O77" s="156" t="s">
        <v>114</v>
      </c>
      <c r="P77" s="156" t="s">
        <v>114</v>
      </c>
      <c r="Q77" s="156" t="s">
        <v>114</v>
      </c>
      <c r="R77" s="156" t="s">
        <v>114</v>
      </c>
      <c r="S77" s="156" t="s">
        <v>114</v>
      </c>
      <c r="T77" s="156" t="s">
        <v>114</v>
      </c>
      <c r="U77" s="156" t="s">
        <v>114</v>
      </c>
      <c r="V77" s="156" t="s">
        <v>114</v>
      </c>
      <c r="W77" s="156" t="s">
        <v>114</v>
      </c>
      <c r="X77" s="156" t="s">
        <v>171</v>
      </c>
      <c r="Y77" s="156" t="s">
        <v>114</v>
      </c>
      <c r="Z77" s="156" t="s">
        <v>114</v>
      </c>
      <c r="AA77" s="156" t="s">
        <v>171</v>
      </c>
      <c r="AB77" s="170">
        <f t="shared" si="5"/>
        <v>17</v>
      </c>
      <c r="AC77" s="106" t="str">
        <f t="shared" si="6"/>
        <v>Catastrófico</v>
      </c>
      <c r="AD77" s="106">
        <f t="shared" ref="AD77:AD90" si="9">IF(AC77="Catastrófico",5,IF(AC77="Mayor",4,IF(AC77="Moderado",3)))</f>
        <v>5</v>
      </c>
      <c r="AE77" s="107" t="str">
        <f t="shared" si="7"/>
        <v>Extremo</v>
      </c>
      <c r="AF77" s="108" t="s">
        <v>8</v>
      </c>
    </row>
    <row r="78" spans="2:32" ht="25.5" x14ac:dyDescent="0.25">
      <c r="B78" s="433"/>
      <c r="C78" s="426"/>
      <c r="D78" s="514"/>
      <c r="E78" s="491" t="str">
        <f>'3-IDENTIFICACIÓN DEL RIESGO'!G146</f>
        <v>Riesgo 3</v>
      </c>
      <c r="F78" s="492"/>
      <c r="G78" s="178"/>
      <c r="H78" s="105" t="b">
        <f t="shared" si="8"/>
        <v>0</v>
      </c>
      <c r="I78" s="156"/>
      <c r="J78" s="156"/>
      <c r="K78" s="156"/>
      <c r="L78" s="156"/>
      <c r="M78" s="156"/>
      <c r="N78" s="156"/>
      <c r="O78" s="156"/>
      <c r="P78" s="156"/>
      <c r="Q78" s="156"/>
      <c r="R78" s="156"/>
      <c r="S78" s="156"/>
      <c r="T78" s="156"/>
      <c r="U78" s="156"/>
      <c r="V78" s="156"/>
      <c r="W78" s="156"/>
      <c r="X78" s="156"/>
      <c r="Y78" s="156"/>
      <c r="Z78" s="156"/>
      <c r="AA78" s="156"/>
      <c r="AB78" s="170">
        <f t="shared" si="5"/>
        <v>0</v>
      </c>
      <c r="AC78" s="106" t="str">
        <f t="shared" si="6"/>
        <v>Moderado</v>
      </c>
      <c r="AD78" s="106">
        <f t="shared" si="9"/>
        <v>3</v>
      </c>
      <c r="AE78" s="107" t="b">
        <f t="shared" si="7"/>
        <v>0</v>
      </c>
      <c r="AF78" s="108" t="s">
        <v>8</v>
      </c>
    </row>
    <row r="79" spans="2:32" ht="25.5" x14ac:dyDescent="0.25">
      <c r="B79" s="433"/>
      <c r="C79" s="426"/>
      <c r="D79" s="514"/>
      <c r="E79" s="491" t="str">
        <f>'3-IDENTIFICACIÓN DEL RIESGO'!G148</f>
        <v>Riesgo 4</v>
      </c>
      <c r="F79" s="492"/>
      <c r="G79" s="178"/>
      <c r="H79" s="105" t="b">
        <f t="shared" si="8"/>
        <v>0</v>
      </c>
      <c r="I79" s="156"/>
      <c r="J79" s="156"/>
      <c r="K79" s="156"/>
      <c r="L79" s="156"/>
      <c r="M79" s="156"/>
      <c r="N79" s="156"/>
      <c r="O79" s="156"/>
      <c r="P79" s="156"/>
      <c r="Q79" s="156"/>
      <c r="R79" s="156"/>
      <c r="S79" s="156"/>
      <c r="T79" s="156"/>
      <c r="U79" s="156"/>
      <c r="V79" s="156"/>
      <c r="W79" s="156"/>
      <c r="X79" s="156"/>
      <c r="Y79" s="156"/>
      <c r="Z79" s="156"/>
      <c r="AA79" s="156"/>
      <c r="AB79" s="170">
        <f t="shared" si="5"/>
        <v>0</v>
      </c>
      <c r="AC79" s="106" t="str">
        <f t="shared" si="6"/>
        <v>Moderado</v>
      </c>
      <c r="AD79" s="106">
        <f t="shared" si="9"/>
        <v>3</v>
      </c>
      <c r="AE79" s="107" t="b">
        <f t="shared" si="7"/>
        <v>0</v>
      </c>
      <c r="AF79" s="108" t="s">
        <v>8</v>
      </c>
    </row>
    <row r="80" spans="2:32" ht="25.5" x14ac:dyDescent="0.25">
      <c r="B80" s="434"/>
      <c r="C80" s="428"/>
      <c r="D80" s="515"/>
      <c r="E80" s="491" t="str">
        <f>'3-IDENTIFICACIÓN DEL RIESGO'!G150</f>
        <v>Riesgo 5</v>
      </c>
      <c r="F80" s="492"/>
      <c r="G80" s="178"/>
      <c r="H80" s="105" t="b">
        <f t="shared" si="8"/>
        <v>0</v>
      </c>
      <c r="I80" s="156"/>
      <c r="J80" s="156"/>
      <c r="K80" s="156"/>
      <c r="L80" s="156"/>
      <c r="M80" s="156"/>
      <c r="N80" s="156"/>
      <c r="O80" s="156"/>
      <c r="P80" s="156"/>
      <c r="Q80" s="156"/>
      <c r="R80" s="156"/>
      <c r="S80" s="156"/>
      <c r="T80" s="156"/>
      <c r="U80" s="156"/>
      <c r="V80" s="156"/>
      <c r="W80" s="156"/>
      <c r="X80" s="156"/>
      <c r="Y80" s="156"/>
      <c r="Z80" s="156"/>
      <c r="AA80" s="156"/>
      <c r="AB80" s="170">
        <f t="shared" si="5"/>
        <v>0</v>
      </c>
      <c r="AC80" s="106" t="str">
        <f t="shared" si="6"/>
        <v>Moderado</v>
      </c>
      <c r="AD80" s="106">
        <f t="shared" si="9"/>
        <v>3</v>
      </c>
      <c r="AE80" s="107" t="b">
        <f t="shared" si="7"/>
        <v>0</v>
      </c>
      <c r="AF80" s="108" t="s">
        <v>8</v>
      </c>
    </row>
    <row r="81" spans="2:32" ht="45" customHeight="1" x14ac:dyDescent="0.25">
      <c r="B81" s="432" t="str">
        <f>'3-IDENTIFICACIÓN DEL RIESGO'!B152</f>
        <v>ADMINISTRACIÓN DE BIENES Y SERVICIOS</v>
      </c>
      <c r="C81" s="424"/>
      <c r="D81" s="513" t="str">
        <f>'3-IDENTIFICACIÓN DEL RIESGO'!E152</f>
        <v>1. Subdirección Administrativa y Financiera.
2. Secretaría General.</v>
      </c>
      <c r="E81" s="491" t="str">
        <f>'3-IDENTIFICACIÓN DEL RIESGO'!G152</f>
        <v>Pérdida o uso indebido de bienes devolutivos de la Agencia Nacional de Tierras para beneficio personal o de terceros</v>
      </c>
      <c r="F81" s="492"/>
      <c r="G81" s="178" t="s">
        <v>11</v>
      </c>
      <c r="H81" s="105">
        <f t="shared" si="8"/>
        <v>4</v>
      </c>
      <c r="I81" s="156" t="s">
        <v>114</v>
      </c>
      <c r="J81" s="156" t="s">
        <v>114</v>
      </c>
      <c r="K81" s="156" t="s">
        <v>114</v>
      </c>
      <c r="L81" s="156" t="s">
        <v>171</v>
      </c>
      <c r="M81" s="156" t="s">
        <v>114</v>
      </c>
      <c r="N81" s="156" t="s">
        <v>114</v>
      </c>
      <c r="O81" s="156" t="s">
        <v>114</v>
      </c>
      <c r="P81" s="156" t="s">
        <v>171</v>
      </c>
      <c r="Q81" s="156" t="s">
        <v>171</v>
      </c>
      <c r="R81" s="156" t="s">
        <v>114</v>
      </c>
      <c r="S81" s="156" t="s">
        <v>114</v>
      </c>
      <c r="T81" s="156" t="s">
        <v>114</v>
      </c>
      <c r="U81" s="156" t="s">
        <v>114</v>
      </c>
      <c r="V81" s="156" t="s">
        <v>114</v>
      </c>
      <c r="W81" s="156" t="s">
        <v>171</v>
      </c>
      <c r="X81" s="156" t="s">
        <v>171</v>
      </c>
      <c r="Y81" s="156" t="s">
        <v>171</v>
      </c>
      <c r="Z81" s="156" t="s">
        <v>171</v>
      </c>
      <c r="AA81" s="156" t="s">
        <v>171</v>
      </c>
      <c r="AB81" s="170">
        <f t="shared" si="5"/>
        <v>11</v>
      </c>
      <c r="AC81" s="106" t="str">
        <f t="shared" si="6"/>
        <v>Mayor</v>
      </c>
      <c r="AD81" s="106">
        <f t="shared" si="9"/>
        <v>4</v>
      </c>
      <c r="AE81" s="107" t="str">
        <f t="shared" si="7"/>
        <v>Extremo</v>
      </c>
      <c r="AF81" s="108" t="s">
        <v>8</v>
      </c>
    </row>
    <row r="82" spans="2:32" ht="52.5" customHeight="1" x14ac:dyDescent="0.25">
      <c r="B82" s="433"/>
      <c r="C82" s="426"/>
      <c r="D82" s="514"/>
      <c r="E82" s="491" t="str">
        <f>'3-IDENTIFICACIÓN DEL RIESGO'!G154</f>
        <v>Pérdida o manipulación de expedientes con información institucional para beneficio particular o de un tercero</v>
      </c>
      <c r="F82" s="492"/>
      <c r="G82" s="178" t="s">
        <v>13</v>
      </c>
      <c r="H82" s="105">
        <f t="shared" si="8"/>
        <v>3</v>
      </c>
      <c r="I82" s="156" t="s">
        <v>114</v>
      </c>
      <c r="J82" s="156" t="s">
        <v>114</v>
      </c>
      <c r="K82" s="156" t="s">
        <v>114</v>
      </c>
      <c r="L82" s="156" t="s">
        <v>114</v>
      </c>
      <c r="M82" s="156" t="s">
        <v>114</v>
      </c>
      <c r="N82" s="156" t="s">
        <v>114</v>
      </c>
      <c r="O82" s="156" t="s">
        <v>114</v>
      </c>
      <c r="P82" s="156" t="s">
        <v>114</v>
      </c>
      <c r="Q82" s="156" t="s">
        <v>114</v>
      </c>
      <c r="R82" s="156" t="s">
        <v>114</v>
      </c>
      <c r="S82" s="156" t="s">
        <v>114</v>
      </c>
      <c r="T82" s="156" t="s">
        <v>114</v>
      </c>
      <c r="U82" s="156" t="s">
        <v>114</v>
      </c>
      <c r="V82" s="156" t="s">
        <v>114</v>
      </c>
      <c r="W82" s="156" t="s">
        <v>114</v>
      </c>
      <c r="X82" s="156" t="s">
        <v>171</v>
      </c>
      <c r="Y82" s="156" t="s">
        <v>114</v>
      </c>
      <c r="Z82" s="156" t="s">
        <v>114</v>
      </c>
      <c r="AA82" s="156" t="s">
        <v>114</v>
      </c>
      <c r="AB82" s="170">
        <f t="shared" si="5"/>
        <v>18</v>
      </c>
      <c r="AC82" s="106" t="str">
        <f t="shared" si="6"/>
        <v>Catastrófico</v>
      </c>
      <c r="AD82" s="106">
        <f t="shared" si="9"/>
        <v>5</v>
      </c>
      <c r="AE82" s="107" t="str">
        <f t="shared" si="7"/>
        <v>Extremo</v>
      </c>
      <c r="AF82" s="108" t="s">
        <v>8</v>
      </c>
    </row>
    <row r="83" spans="2:32" ht="25.5" x14ac:dyDescent="0.25">
      <c r="B83" s="433"/>
      <c r="C83" s="426"/>
      <c r="D83" s="514"/>
      <c r="E83" s="491" t="str">
        <f>'3-IDENTIFICACIÓN DEL RIESGO'!G156</f>
        <v>Riesgo 3</v>
      </c>
      <c r="F83" s="492"/>
      <c r="G83" s="178"/>
      <c r="H83" s="105" t="b">
        <f t="shared" si="8"/>
        <v>0</v>
      </c>
      <c r="I83" s="156"/>
      <c r="J83" s="156"/>
      <c r="K83" s="156"/>
      <c r="L83" s="156"/>
      <c r="M83" s="156"/>
      <c r="N83" s="156"/>
      <c r="O83" s="156"/>
      <c r="P83" s="156"/>
      <c r="Q83" s="156"/>
      <c r="R83" s="156"/>
      <c r="S83" s="156"/>
      <c r="T83" s="156"/>
      <c r="U83" s="156"/>
      <c r="V83" s="156"/>
      <c r="W83" s="156"/>
      <c r="X83" s="156"/>
      <c r="Y83" s="156"/>
      <c r="Z83" s="156"/>
      <c r="AA83" s="156"/>
      <c r="AB83" s="170">
        <f t="shared" si="5"/>
        <v>0</v>
      </c>
      <c r="AC83" s="106" t="str">
        <f t="shared" si="6"/>
        <v>Moderado</v>
      </c>
      <c r="AD83" s="106">
        <f t="shared" si="9"/>
        <v>3</v>
      </c>
      <c r="AE83" s="107" t="b">
        <f t="shared" si="7"/>
        <v>0</v>
      </c>
      <c r="AF83" s="108" t="s">
        <v>8</v>
      </c>
    </row>
    <row r="84" spans="2:32" ht="25.5" x14ac:dyDescent="0.25">
      <c r="B84" s="433"/>
      <c r="C84" s="426"/>
      <c r="D84" s="514"/>
      <c r="E84" s="491" t="str">
        <f>'3-IDENTIFICACIÓN DEL RIESGO'!G158</f>
        <v>Riesgo 4</v>
      </c>
      <c r="F84" s="492"/>
      <c r="G84" s="178"/>
      <c r="H84" s="105" t="b">
        <f t="shared" si="8"/>
        <v>0</v>
      </c>
      <c r="I84" s="156"/>
      <c r="J84" s="156"/>
      <c r="K84" s="156"/>
      <c r="L84" s="156"/>
      <c r="M84" s="156"/>
      <c r="N84" s="156"/>
      <c r="O84" s="156"/>
      <c r="P84" s="156"/>
      <c r="Q84" s="156"/>
      <c r="R84" s="156"/>
      <c r="S84" s="156"/>
      <c r="T84" s="156"/>
      <c r="U84" s="156"/>
      <c r="V84" s="156"/>
      <c r="W84" s="156"/>
      <c r="X84" s="156"/>
      <c r="Y84" s="156"/>
      <c r="Z84" s="156"/>
      <c r="AA84" s="156"/>
      <c r="AB84" s="170">
        <f t="shared" si="5"/>
        <v>0</v>
      </c>
      <c r="AC84" s="106" t="str">
        <f t="shared" si="6"/>
        <v>Moderado</v>
      </c>
      <c r="AD84" s="106">
        <f t="shared" si="9"/>
        <v>3</v>
      </c>
      <c r="AE84" s="107" t="b">
        <f t="shared" si="7"/>
        <v>0</v>
      </c>
      <c r="AF84" s="108" t="s">
        <v>8</v>
      </c>
    </row>
    <row r="85" spans="2:32" ht="25.5" x14ac:dyDescent="0.25">
      <c r="B85" s="434"/>
      <c r="C85" s="428"/>
      <c r="D85" s="515"/>
      <c r="E85" s="491" t="str">
        <f>'3-IDENTIFICACIÓN DEL RIESGO'!G160</f>
        <v>Riesgo 5</v>
      </c>
      <c r="F85" s="492"/>
      <c r="G85" s="178"/>
      <c r="H85" s="105" t="b">
        <f t="shared" si="8"/>
        <v>0</v>
      </c>
      <c r="I85" s="156"/>
      <c r="J85" s="156"/>
      <c r="K85" s="156"/>
      <c r="L85" s="156"/>
      <c r="M85" s="156"/>
      <c r="N85" s="156"/>
      <c r="O85" s="156"/>
      <c r="P85" s="156"/>
      <c r="Q85" s="156"/>
      <c r="R85" s="156"/>
      <c r="S85" s="156"/>
      <c r="T85" s="156"/>
      <c r="U85" s="156"/>
      <c r="V85" s="156"/>
      <c r="W85" s="156"/>
      <c r="X85" s="156"/>
      <c r="Y85" s="156"/>
      <c r="Z85" s="156"/>
      <c r="AA85" s="156"/>
      <c r="AB85" s="170">
        <f t="shared" si="5"/>
        <v>0</v>
      </c>
      <c r="AC85" s="106" t="str">
        <f t="shared" si="6"/>
        <v>Moderado</v>
      </c>
      <c r="AD85" s="106">
        <f t="shared" si="9"/>
        <v>3</v>
      </c>
      <c r="AE85" s="107" t="b">
        <f t="shared" si="7"/>
        <v>0</v>
      </c>
      <c r="AF85" s="108" t="s">
        <v>8</v>
      </c>
    </row>
    <row r="86" spans="2:32" ht="55.5" customHeight="1" x14ac:dyDescent="0.25">
      <c r="B86" s="421" t="str">
        <f>'3-IDENTIFICACIÓN DEL RIESGO'!B162</f>
        <v>GESTIÓN FINANCIERA</v>
      </c>
      <c r="C86" s="421"/>
      <c r="D86" s="516" t="str">
        <f>'3-IDENTIFICACIÓN DEL RIESGO'!E162</f>
        <v xml:space="preserve">1. Secretaría General.
2. Subdirección Administrativa y Financiera.
3. Subdirección de Administracion de Tierras de la Nación.
4. Oficina de Planeación </v>
      </c>
      <c r="E86" s="491" t="str">
        <f>'3-IDENTIFICACIÓN DEL RIESGO'!G162</f>
        <v>Constitución de obligaciones y/o pagos realizados por la Agencia Nacional de Tierras, sin el cumplimiento de requisitos legales, presupuestales y contables, en beneficio de un particular.</v>
      </c>
      <c r="F86" s="492"/>
      <c r="G86" s="179" t="s">
        <v>53</v>
      </c>
      <c r="H86" s="105">
        <f t="shared" si="8"/>
        <v>1</v>
      </c>
      <c r="I86" s="156" t="s">
        <v>114</v>
      </c>
      <c r="J86" s="156" t="s">
        <v>114</v>
      </c>
      <c r="K86" s="156" t="s">
        <v>171</v>
      </c>
      <c r="L86" s="156" t="s">
        <v>171</v>
      </c>
      <c r="M86" s="156" t="s">
        <v>114</v>
      </c>
      <c r="N86" s="156" t="s">
        <v>114</v>
      </c>
      <c r="O86" s="156" t="s">
        <v>171</v>
      </c>
      <c r="P86" s="156" t="s">
        <v>114</v>
      </c>
      <c r="Q86" s="156" t="s">
        <v>114</v>
      </c>
      <c r="R86" s="156" t="s">
        <v>114</v>
      </c>
      <c r="S86" s="156" t="s">
        <v>114</v>
      </c>
      <c r="T86" s="156" t="s">
        <v>114</v>
      </c>
      <c r="U86" s="156" t="s">
        <v>114</v>
      </c>
      <c r="V86" s="156" t="s">
        <v>114</v>
      </c>
      <c r="W86" s="156" t="s">
        <v>114</v>
      </c>
      <c r="X86" s="156" t="s">
        <v>171</v>
      </c>
      <c r="Y86" s="156" t="s">
        <v>114</v>
      </c>
      <c r="Z86" s="156" t="s">
        <v>114</v>
      </c>
      <c r="AA86" s="156" t="s">
        <v>171</v>
      </c>
      <c r="AB86" s="170">
        <f t="shared" si="5"/>
        <v>14</v>
      </c>
      <c r="AC86" s="106" t="str">
        <f t="shared" si="6"/>
        <v>Catastrófico</v>
      </c>
      <c r="AD86" s="106">
        <f t="shared" si="9"/>
        <v>5</v>
      </c>
      <c r="AE86" s="107" t="str">
        <f t="shared" si="7"/>
        <v>Extremo</v>
      </c>
      <c r="AF86" s="108" t="s">
        <v>8</v>
      </c>
    </row>
    <row r="87" spans="2:32" ht="25.5" x14ac:dyDescent="0.25">
      <c r="B87" s="421"/>
      <c r="C87" s="421"/>
      <c r="D87" s="516"/>
      <c r="E87" s="491" t="str">
        <f>'3-IDENTIFICACIÓN DEL RIESGO'!G164</f>
        <v>Riesgo 2</v>
      </c>
      <c r="F87" s="492"/>
      <c r="G87" s="179"/>
      <c r="H87" s="105" t="b">
        <f t="shared" si="8"/>
        <v>0</v>
      </c>
      <c r="I87" s="156"/>
      <c r="J87" s="156"/>
      <c r="K87" s="156"/>
      <c r="L87" s="156"/>
      <c r="M87" s="156"/>
      <c r="N87" s="156"/>
      <c r="O87" s="156"/>
      <c r="P87" s="156"/>
      <c r="Q87" s="156"/>
      <c r="R87" s="156"/>
      <c r="S87" s="156"/>
      <c r="T87" s="156"/>
      <c r="U87" s="156"/>
      <c r="V87" s="156"/>
      <c r="W87" s="156"/>
      <c r="X87" s="156"/>
      <c r="Y87" s="156"/>
      <c r="Z87" s="156"/>
      <c r="AA87" s="156"/>
      <c r="AB87" s="170">
        <f t="shared" si="5"/>
        <v>0</v>
      </c>
      <c r="AC87" s="106" t="str">
        <f t="shared" si="6"/>
        <v>Moderado</v>
      </c>
      <c r="AD87" s="106">
        <f t="shared" si="9"/>
        <v>3</v>
      </c>
      <c r="AE87" s="107" t="b">
        <f t="shared" si="7"/>
        <v>0</v>
      </c>
      <c r="AF87" s="108" t="s">
        <v>8</v>
      </c>
    </row>
    <row r="88" spans="2:32" ht="25.5" x14ac:dyDescent="0.25">
      <c r="B88" s="421"/>
      <c r="C88" s="421"/>
      <c r="D88" s="516"/>
      <c r="E88" s="491" t="str">
        <f>'3-IDENTIFICACIÓN DEL RIESGO'!G166</f>
        <v>Riesgo 3</v>
      </c>
      <c r="F88" s="492"/>
      <c r="G88" s="179"/>
      <c r="H88" s="105" t="b">
        <f t="shared" si="8"/>
        <v>0</v>
      </c>
      <c r="I88" s="156"/>
      <c r="J88" s="156"/>
      <c r="K88" s="156"/>
      <c r="L88" s="156"/>
      <c r="M88" s="156"/>
      <c r="N88" s="156"/>
      <c r="O88" s="156"/>
      <c r="P88" s="156"/>
      <c r="Q88" s="156"/>
      <c r="R88" s="156"/>
      <c r="S88" s="156"/>
      <c r="T88" s="156"/>
      <c r="U88" s="156"/>
      <c r="V88" s="156"/>
      <c r="W88" s="156"/>
      <c r="X88" s="156"/>
      <c r="Y88" s="156"/>
      <c r="Z88" s="156"/>
      <c r="AA88" s="156"/>
      <c r="AB88" s="170">
        <f t="shared" ref="AB88:AB92" si="10">COUNTIF(I88:AA88,"SI")</f>
        <v>0</v>
      </c>
      <c r="AC88" s="106" t="str">
        <f t="shared" ref="AC88:AC92" si="11">IF(AB88&lt;6,"Moderado",IF(AB88&lt;12,"Mayor",IF(AB88&lt;20,"Catastrófico")))</f>
        <v>Moderado</v>
      </c>
      <c r="AD88" s="106">
        <f t="shared" si="9"/>
        <v>3</v>
      </c>
      <c r="AE88" s="107" t="b">
        <f t="shared" ref="AE88:AE92" si="12">IF(OR(AND(AC88="Moderado",G88="Rara Vez"),AND(AC88="Moderado",G88="Improbable")),"Moderado",IF(OR(AND(AC88="Mayor",G88="Improbable"),AND(AC88="Mayor",G88="Rara Vez"),AND(AC88="Moderado",G88="Probable"),AND(AC88="Moderado",G88="Posible")),"Alto",IF(OR(AND(AC88="Moderado",G88="Casi Seguro"),AND(AC88="Mayor",G88="Posible"),AND(AC88="Mayor",G88="Probable"),AND(AC88="Mayor",G88="Casi Seguro")),"Extremo",IF(AC88="Catastrófico","Extremo"))))</f>
        <v>0</v>
      </c>
      <c r="AF88" s="108" t="s">
        <v>8</v>
      </c>
    </row>
    <row r="89" spans="2:32" ht="25.5" x14ac:dyDescent="0.25">
      <c r="B89" s="421"/>
      <c r="C89" s="421"/>
      <c r="D89" s="516"/>
      <c r="E89" s="491" t="str">
        <f>'3-IDENTIFICACIÓN DEL RIESGO'!G168</f>
        <v>Riesgo 4</v>
      </c>
      <c r="F89" s="492"/>
      <c r="G89" s="179"/>
      <c r="H89" s="105" t="b">
        <f t="shared" si="8"/>
        <v>0</v>
      </c>
      <c r="I89" s="156"/>
      <c r="J89" s="156"/>
      <c r="K89" s="156"/>
      <c r="L89" s="156"/>
      <c r="M89" s="156"/>
      <c r="N89" s="156"/>
      <c r="O89" s="156"/>
      <c r="P89" s="156"/>
      <c r="Q89" s="156"/>
      <c r="R89" s="156"/>
      <c r="S89" s="156"/>
      <c r="T89" s="156"/>
      <c r="U89" s="156"/>
      <c r="V89" s="156"/>
      <c r="W89" s="156"/>
      <c r="X89" s="156"/>
      <c r="Y89" s="156"/>
      <c r="Z89" s="156"/>
      <c r="AA89" s="156"/>
      <c r="AB89" s="170">
        <f t="shared" si="10"/>
        <v>0</v>
      </c>
      <c r="AC89" s="106" t="str">
        <f t="shared" si="11"/>
        <v>Moderado</v>
      </c>
      <c r="AD89" s="106">
        <f t="shared" si="9"/>
        <v>3</v>
      </c>
      <c r="AE89" s="107" t="b">
        <f t="shared" si="12"/>
        <v>0</v>
      </c>
      <c r="AF89" s="108" t="s">
        <v>8</v>
      </c>
    </row>
    <row r="90" spans="2:32" ht="25.5" x14ac:dyDescent="0.25">
      <c r="B90" s="421"/>
      <c r="C90" s="421"/>
      <c r="D90" s="516"/>
      <c r="E90" s="491" t="str">
        <f>'3-IDENTIFICACIÓN DEL RIESGO'!G170</f>
        <v>Riesgo 5</v>
      </c>
      <c r="F90" s="492"/>
      <c r="G90" s="179"/>
      <c r="H90" s="105" t="b">
        <f t="shared" si="8"/>
        <v>0</v>
      </c>
      <c r="I90" s="156"/>
      <c r="J90" s="156"/>
      <c r="K90" s="156"/>
      <c r="L90" s="156"/>
      <c r="M90" s="156"/>
      <c r="N90" s="156"/>
      <c r="O90" s="156"/>
      <c r="P90" s="156"/>
      <c r="Q90" s="156"/>
      <c r="R90" s="156"/>
      <c r="S90" s="156"/>
      <c r="T90" s="156"/>
      <c r="U90" s="156"/>
      <c r="V90" s="156"/>
      <c r="W90" s="156"/>
      <c r="X90" s="156"/>
      <c r="Y90" s="156"/>
      <c r="Z90" s="156"/>
      <c r="AA90" s="156"/>
      <c r="AB90" s="170">
        <f t="shared" si="10"/>
        <v>0</v>
      </c>
      <c r="AC90" s="106" t="str">
        <f t="shared" si="11"/>
        <v>Moderado</v>
      </c>
      <c r="AD90" s="106">
        <f t="shared" si="9"/>
        <v>3</v>
      </c>
      <c r="AE90" s="107" t="b">
        <f t="shared" si="12"/>
        <v>0</v>
      </c>
      <c r="AF90" s="108" t="s">
        <v>8</v>
      </c>
    </row>
    <row r="91" spans="2:32" ht="55.5" customHeight="1" x14ac:dyDescent="0.25">
      <c r="B91" s="421" t="str">
        <f>'3-IDENTIFICACIÓN DEL RIESGO'!B172</f>
        <v>SEGUIMIENTO, EVALUACIÓN Y MEJORA</v>
      </c>
      <c r="C91" s="421"/>
      <c r="D91" s="516" t="str">
        <f>'3-IDENTIFICACIÓN DEL RIESGO'!E172</f>
        <v xml:space="preserve">1. Oficina de Control Interno.
2. Oficina de Planeación.
3. Oficina del Inspector de Gestión de Tierras.
4. Secretaría General
</v>
      </c>
      <c r="E91" s="491" t="str">
        <f>'3-IDENTIFICACIÓN DEL RIESGO'!G172</f>
        <v>Posibilidad de recibir o solicitar cualquier dádiva o beneficio  con el fin de   manipular  la Informacion evidenciada en el proceso auditor para  favorecer un tercero</v>
      </c>
      <c r="F91" s="492"/>
      <c r="G91" s="179" t="s">
        <v>53</v>
      </c>
      <c r="H91" s="105">
        <f t="shared" ref="H91:H95" si="13">IF(G91="Casi Seguro",5,IF(G91="Probable",4,IF(G91="Posible",3,IF(G91="Improbable",2,IF(G91="Rara Vez",1)))))</f>
        <v>1</v>
      </c>
      <c r="I91" s="156" t="s">
        <v>114</v>
      </c>
      <c r="J91" s="156" t="s">
        <v>114</v>
      </c>
      <c r="K91" s="156" t="s">
        <v>114</v>
      </c>
      <c r="L91" s="156" t="s">
        <v>171</v>
      </c>
      <c r="M91" s="156" t="s">
        <v>114</v>
      </c>
      <c r="N91" s="156" t="s">
        <v>114</v>
      </c>
      <c r="O91" s="156" t="s">
        <v>171</v>
      </c>
      <c r="P91" s="156" t="s">
        <v>171</v>
      </c>
      <c r="Q91" s="156" t="s">
        <v>114</v>
      </c>
      <c r="R91" s="156" t="s">
        <v>114</v>
      </c>
      <c r="S91" s="156" t="s">
        <v>114</v>
      </c>
      <c r="T91" s="156" t="s">
        <v>114</v>
      </c>
      <c r="U91" s="156" t="s">
        <v>114</v>
      </c>
      <c r="V91" s="156" t="s">
        <v>114</v>
      </c>
      <c r="W91" s="156" t="s">
        <v>171</v>
      </c>
      <c r="X91" s="156" t="s">
        <v>171</v>
      </c>
      <c r="Y91" s="156" t="s">
        <v>171</v>
      </c>
      <c r="Z91" s="156" t="s">
        <v>171</v>
      </c>
      <c r="AA91" s="156" t="s">
        <v>171</v>
      </c>
      <c r="AB91" s="170">
        <f t="shared" si="10"/>
        <v>11</v>
      </c>
      <c r="AC91" s="106" t="str">
        <f t="shared" si="11"/>
        <v>Mayor</v>
      </c>
      <c r="AD91" s="106">
        <f t="shared" ref="AD91:AD95" si="14">IF(AC91="Catastrófico",5,IF(AC91="Mayor",4,IF(AC91="Moderado",3)))</f>
        <v>4</v>
      </c>
      <c r="AE91" s="107" t="str">
        <f t="shared" si="12"/>
        <v>Alto</v>
      </c>
      <c r="AF91" s="108" t="s">
        <v>8</v>
      </c>
    </row>
    <row r="92" spans="2:32" ht="45" customHeight="1" x14ac:dyDescent="0.25">
      <c r="B92" s="421"/>
      <c r="C92" s="421"/>
      <c r="D92" s="516"/>
      <c r="E92" s="491" t="str">
        <f>'3-IDENTIFICACIÓN DEL RIESGO'!G174</f>
        <v>Divulgación de información de ejercicios de auditoría y seguimientos a través de medios no autorizados para favorecer a terceros</v>
      </c>
      <c r="F92" s="492"/>
      <c r="G92" s="179" t="s">
        <v>53</v>
      </c>
      <c r="H92" s="105">
        <f t="shared" si="13"/>
        <v>1</v>
      </c>
      <c r="I92" s="156" t="s">
        <v>114</v>
      </c>
      <c r="J92" s="156" t="s">
        <v>114</v>
      </c>
      <c r="K92" s="156" t="s">
        <v>114</v>
      </c>
      <c r="L92" s="156" t="s">
        <v>171</v>
      </c>
      <c r="M92" s="156" t="s">
        <v>114</v>
      </c>
      <c r="N92" s="156" t="s">
        <v>114</v>
      </c>
      <c r="O92" s="156" t="s">
        <v>171</v>
      </c>
      <c r="P92" s="156" t="s">
        <v>171</v>
      </c>
      <c r="Q92" s="156" t="s">
        <v>114</v>
      </c>
      <c r="R92" s="156" t="s">
        <v>114</v>
      </c>
      <c r="S92" s="156" t="s">
        <v>114</v>
      </c>
      <c r="T92" s="156" t="s">
        <v>114</v>
      </c>
      <c r="U92" s="156" t="s">
        <v>114</v>
      </c>
      <c r="V92" s="156" t="s">
        <v>114</v>
      </c>
      <c r="W92" s="156" t="s">
        <v>171</v>
      </c>
      <c r="X92" s="156" t="s">
        <v>171</v>
      </c>
      <c r="Y92" s="156" t="s">
        <v>171</v>
      </c>
      <c r="Z92" s="156" t="s">
        <v>171</v>
      </c>
      <c r="AA92" s="156" t="s">
        <v>171</v>
      </c>
      <c r="AB92" s="170">
        <f t="shared" si="10"/>
        <v>11</v>
      </c>
      <c r="AC92" s="106" t="str">
        <f t="shared" si="11"/>
        <v>Mayor</v>
      </c>
      <c r="AD92" s="106">
        <f t="shared" si="14"/>
        <v>4</v>
      </c>
      <c r="AE92" s="107" t="str">
        <f t="shared" si="12"/>
        <v>Alto</v>
      </c>
      <c r="AF92" s="108" t="s">
        <v>8</v>
      </c>
    </row>
    <row r="93" spans="2:32" ht="25.5" x14ac:dyDescent="0.25">
      <c r="B93" s="421"/>
      <c r="C93" s="421"/>
      <c r="D93" s="516"/>
      <c r="E93" s="491" t="str">
        <f>'3-IDENTIFICACIÓN DEL RIESGO'!G176</f>
        <v>Riesgo 3</v>
      </c>
      <c r="F93" s="492"/>
      <c r="G93" s="179"/>
      <c r="H93" s="105" t="b">
        <f t="shared" si="13"/>
        <v>0</v>
      </c>
      <c r="I93" s="156"/>
      <c r="J93" s="156"/>
      <c r="K93" s="156"/>
      <c r="L93" s="156"/>
      <c r="M93" s="156"/>
      <c r="N93" s="156"/>
      <c r="O93" s="156"/>
      <c r="P93" s="156"/>
      <c r="Q93" s="156"/>
      <c r="R93" s="156"/>
      <c r="S93" s="156"/>
      <c r="T93" s="156"/>
      <c r="U93" s="156"/>
      <c r="V93" s="156"/>
      <c r="W93" s="156"/>
      <c r="X93" s="156"/>
      <c r="Y93" s="156"/>
      <c r="Z93" s="156"/>
      <c r="AA93" s="156"/>
      <c r="AB93" s="170">
        <f t="shared" ref="AB93:AB95" si="15">COUNTIF(I93:AA93,"SI")</f>
        <v>0</v>
      </c>
      <c r="AC93" s="106" t="str">
        <f t="shared" ref="AC93:AC95" si="16">IF(AB93&lt;6,"Moderado",IF(AB93&lt;12,"Mayor",IF(AB93&lt;20,"Catastrófico")))</f>
        <v>Moderado</v>
      </c>
      <c r="AD93" s="106">
        <f t="shared" si="14"/>
        <v>3</v>
      </c>
      <c r="AE93" s="107" t="b">
        <f t="shared" ref="AE93:AE95" si="17">IF(OR(AND(AC93="Moderado",G93="Rara Vez"),AND(AC93="Moderado",G93="Improbable")),"Moderado",IF(OR(AND(AC93="Mayor",G93="Improbable"),AND(AC93="Mayor",G93="Rara Vez"),AND(AC93="Moderado",G93="Probable"),AND(AC93="Moderado",G93="Posible")),"Alto",IF(OR(AND(AC93="Moderado",G93="Casi Seguro"),AND(AC93="Mayor",G93="Posible"),AND(AC93="Mayor",G93="Probable"),AND(AC93="Mayor",G93="Casi Seguro")),"Extremo",IF(AC93="Catastrófico","Extremo"))))</f>
        <v>0</v>
      </c>
      <c r="AF93" s="108" t="s">
        <v>8</v>
      </c>
    </row>
    <row r="94" spans="2:32" ht="25.5" x14ac:dyDescent="0.25">
      <c r="B94" s="421"/>
      <c r="C94" s="421"/>
      <c r="D94" s="516"/>
      <c r="E94" s="491" t="str">
        <f>'3-IDENTIFICACIÓN DEL RIESGO'!G178</f>
        <v>Riesgo 4</v>
      </c>
      <c r="F94" s="492"/>
      <c r="G94" s="179"/>
      <c r="H94" s="105" t="b">
        <f t="shared" si="13"/>
        <v>0</v>
      </c>
      <c r="I94" s="156"/>
      <c r="J94" s="156"/>
      <c r="K94" s="156"/>
      <c r="L94" s="156"/>
      <c r="M94" s="156"/>
      <c r="N94" s="156"/>
      <c r="O94" s="156"/>
      <c r="P94" s="156"/>
      <c r="Q94" s="156"/>
      <c r="R94" s="156"/>
      <c r="S94" s="156"/>
      <c r="T94" s="156"/>
      <c r="U94" s="156"/>
      <c r="V94" s="156"/>
      <c r="W94" s="156"/>
      <c r="X94" s="156"/>
      <c r="Y94" s="156"/>
      <c r="Z94" s="156"/>
      <c r="AA94" s="156"/>
      <c r="AB94" s="170">
        <f t="shared" si="15"/>
        <v>0</v>
      </c>
      <c r="AC94" s="106" t="str">
        <f t="shared" si="16"/>
        <v>Moderado</v>
      </c>
      <c r="AD94" s="106">
        <f t="shared" si="14"/>
        <v>3</v>
      </c>
      <c r="AE94" s="107" t="b">
        <f t="shared" si="17"/>
        <v>0</v>
      </c>
      <c r="AF94" s="108" t="s">
        <v>8</v>
      </c>
    </row>
    <row r="95" spans="2:32" ht="25.5" x14ac:dyDescent="0.25">
      <c r="B95" s="421"/>
      <c r="C95" s="421"/>
      <c r="D95" s="516"/>
      <c r="E95" s="491" t="str">
        <f>'3-IDENTIFICACIÓN DEL RIESGO'!G180</f>
        <v>Riesgo 5</v>
      </c>
      <c r="F95" s="492"/>
      <c r="G95" s="179"/>
      <c r="H95" s="105" t="b">
        <f t="shared" si="13"/>
        <v>0</v>
      </c>
      <c r="I95" s="156"/>
      <c r="J95" s="156"/>
      <c r="K95" s="156"/>
      <c r="L95" s="156"/>
      <c r="M95" s="156"/>
      <c r="N95" s="156"/>
      <c r="O95" s="156"/>
      <c r="P95" s="156"/>
      <c r="Q95" s="156"/>
      <c r="R95" s="156"/>
      <c r="S95" s="156"/>
      <c r="T95" s="156"/>
      <c r="U95" s="156"/>
      <c r="V95" s="156"/>
      <c r="W95" s="156"/>
      <c r="X95" s="156"/>
      <c r="Y95" s="156"/>
      <c r="Z95" s="156"/>
      <c r="AA95" s="156"/>
      <c r="AB95" s="170">
        <f t="shared" si="15"/>
        <v>0</v>
      </c>
      <c r="AC95" s="106" t="str">
        <f t="shared" si="16"/>
        <v>Moderado</v>
      </c>
      <c r="AD95" s="106">
        <f t="shared" si="14"/>
        <v>3</v>
      </c>
      <c r="AE95" s="107" t="b">
        <f t="shared" si="17"/>
        <v>0</v>
      </c>
      <c r="AF95" s="108" t="s">
        <v>8</v>
      </c>
    </row>
    <row r="96" spans="2:32" ht="44.25" customHeight="1" x14ac:dyDescent="0.3">
      <c r="B96" s="3"/>
      <c r="C96" s="79"/>
      <c r="D96" s="79"/>
      <c r="E96" s="79"/>
      <c r="F96" s="74"/>
      <c r="G96" s="74"/>
      <c r="H96" s="74"/>
      <c r="I96" s="74"/>
      <c r="J96" s="74"/>
      <c r="K96" s="74"/>
      <c r="L96" s="74"/>
      <c r="M96" s="74"/>
      <c r="N96" s="74"/>
      <c r="O96" s="74"/>
      <c r="P96" s="74"/>
      <c r="Q96" s="74"/>
      <c r="R96" s="74"/>
      <c r="S96" s="74"/>
      <c r="T96" s="74"/>
      <c r="U96" s="74"/>
      <c r="V96" s="74"/>
      <c r="W96" s="74"/>
      <c r="X96" s="74"/>
      <c r="Y96" s="74"/>
      <c r="Z96" s="74"/>
      <c r="AA96" s="74"/>
      <c r="AB96" s="74"/>
      <c r="AC96" s="74"/>
      <c r="AD96" s="74"/>
      <c r="AE96" s="4"/>
      <c r="AF96" s="5"/>
    </row>
    <row r="97" spans="2:32" ht="27" customHeight="1" x14ac:dyDescent="0.25">
      <c r="B97" s="3"/>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5"/>
    </row>
    <row r="98" spans="2:32" ht="15.75" thickBot="1" x14ac:dyDescent="0.3">
      <c r="B98" s="84"/>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6"/>
    </row>
  </sheetData>
  <sheetProtection algorithmName="SHA-512" hashValue="Miop65NWzNKZPsc9zLsjcxtLemiUlVpXx8djm0APGm+172HdA15L+au7yTc3wPnElISL3gx1RgBGeHuKY58Muw==" saltValue="QZuVL0X7Z3VM4D9EYtImhA==" spinCount="100000" sheet="1" formatCells="0" formatColumns="0" formatRows="0"/>
  <mergeCells count="140">
    <mergeCell ref="B91:C95"/>
    <mergeCell ref="D91:D95"/>
    <mergeCell ref="E91:F91"/>
    <mergeCell ref="E92:F92"/>
    <mergeCell ref="E93:F93"/>
    <mergeCell ref="E94:F94"/>
    <mergeCell ref="E95:F95"/>
    <mergeCell ref="G2:AD2"/>
    <mergeCell ref="G3:AD3"/>
    <mergeCell ref="G4:AD4"/>
    <mergeCell ref="G5:AD5"/>
    <mergeCell ref="AD9:AD10"/>
    <mergeCell ref="B51:C55"/>
    <mergeCell ref="D51:D55"/>
    <mergeCell ref="E51:F51"/>
    <mergeCell ref="E52:F52"/>
    <mergeCell ref="E53:F53"/>
    <mergeCell ref="E54:F54"/>
    <mergeCell ref="E19:F19"/>
    <mergeCell ref="E22:F22"/>
    <mergeCell ref="E23:F23"/>
    <mergeCell ref="E24:F24"/>
    <mergeCell ref="E25:F25"/>
    <mergeCell ref="E55:F55"/>
    <mergeCell ref="E37:F37"/>
    <mergeCell ref="E35:F35"/>
    <mergeCell ref="E31:F31"/>
    <mergeCell ref="E34:F34"/>
    <mergeCell ref="E32:F32"/>
    <mergeCell ref="B56:C60"/>
    <mergeCell ref="D56:D60"/>
    <mergeCell ref="E56:F56"/>
    <mergeCell ref="E57:F57"/>
    <mergeCell ref="E58:F58"/>
    <mergeCell ref="E59:F59"/>
    <mergeCell ref="E60:F60"/>
    <mergeCell ref="E45:F45"/>
    <mergeCell ref="E43:F43"/>
    <mergeCell ref="B31:C36"/>
    <mergeCell ref="D31:D36"/>
    <mergeCell ref="E36:F36"/>
    <mergeCell ref="E74:F74"/>
    <mergeCell ref="E77:F77"/>
    <mergeCell ref="E78:F78"/>
    <mergeCell ref="E79:F79"/>
    <mergeCell ref="E70:F70"/>
    <mergeCell ref="E67:F67"/>
    <mergeCell ref="E75:F75"/>
    <mergeCell ref="E72:F72"/>
    <mergeCell ref="B71:C75"/>
    <mergeCell ref="D71:D75"/>
    <mergeCell ref="B66:C70"/>
    <mergeCell ref="D66:D70"/>
    <mergeCell ref="E66:F66"/>
    <mergeCell ref="E68:F68"/>
    <mergeCell ref="E69:F69"/>
    <mergeCell ref="E86:F86"/>
    <mergeCell ref="E85:F85"/>
    <mergeCell ref="B81:C85"/>
    <mergeCell ref="D81:D85"/>
    <mergeCell ref="E81:F81"/>
    <mergeCell ref="E50:F50"/>
    <mergeCell ref="B42:C50"/>
    <mergeCell ref="D42:D50"/>
    <mergeCell ref="E42:F42"/>
    <mergeCell ref="E44:F44"/>
    <mergeCell ref="E46:F46"/>
    <mergeCell ref="E47:F47"/>
    <mergeCell ref="E49:F49"/>
    <mergeCell ref="E48:F48"/>
    <mergeCell ref="E82:F82"/>
    <mergeCell ref="E83:F83"/>
    <mergeCell ref="E84:F84"/>
    <mergeCell ref="B86:C90"/>
    <mergeCell ref="D86:D90"/>
    <mergeCell ref="E87:F87"/>
    <mergeCell ref="E88:F88"/>
    <mergeCell ref="E62:F62"/>
    <mergeCell ref="E63:F63"/>
    <mergeCell ref="E64:F64"/>
    <mergeCell ref="E80:F80"/>
    <mergeCell ref="E33:F33"/>
    <mergeCell ref="B37:C41"/>
    <mergeCell ref="D37:D41"/>
    <mergeCell ref="E38:F38"/>
    <mergeCell ref="E39:F39"/>
    <mergeCell ref="E40:F40"/>
    <mergeCell ref="E41:F41"/>
    <mergeCell ref="E27:F27"/>
    <mergeCell ref="B26:C30"/>
    <mergeCell ref="D26:D30"/>
    <mergeCell ref="E26:F26"/>
    <mergeCell ref="E30:F30"/>
    <mergeCell ref="E28:F28"/>
    <mergeCell ref="E29:F29"/>
    <mergeCell ref="E73:F73"/>
    <mergeCell ref="B61:C65"/>
    <mergeCell ref="D61:D65"/>
    <mergeCell ref="E65:F65"/>
    <mergeCell ref="E61:F61"/>
    <mergeCell ref="B76:C80"/>
    <mergeCell ref="D76:D80"/>
    <mergeCell ref="E76:F76"/>
    <mergeCell ref="E71:F71"/>
    <mergeCell ref="E16:F16"/>
    <mergeCell ref="B21:C25"/>
    <mergeCell ref="D21:D25"/>
    <mergeCell ref="B11:C15"/>
    <mergeCell ref="D11:D15"/>
    <mergeCell ref="E12:F12"/>
    <mergeCell ref="E13:F13"/>
    <mergeCell ref="E14:F14"/>
    <mergeCell ref="E15:F15"/>
    <mergeCell ref="E17:F17"/>
    <mergeCell ref="E18:F18"/>
    <mergeCell ref="E11:F11"/>
    <mergeCell ref="E89:F89"/>
    <mergeCell ref="E90:F90"/>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90">
    <cfRule type="containsText" dxfId="26" priority="4" operator="containsText" text="Moderado">
      <formula>NOT(ISERROR(SEARCH("Moderado",AE11)))</formula>
    </cfRule>
    <cfRule type="containsText" dxfId="25" priority="5" operator="containsText" text="Alto">
      <formula>NOT(ISERROR(SEARCH("Alto",AE11)))</formula>
    </cfRule>
    <cfRule type="containsText" dxfId="24" priority="6" operator="containsText" text="Extremo">
      <formula>NOT(ISERROR(SEARCH("Extremo",AE11)))</formula>
    </cfRule>
  </conditionalFormatting>
  <conditionalFormatting sqref="AE91:AE95">
    <cfRule type="containsText" dxfId="23" priority="1" operator="containsText" text="Moderado">
      <formula>NOT(ISERROR(SEARCH("Moderado",AE91)))</formula>
    </cfRule>
    <cfRule type="containsText" dxfId="22" priority="2" operator="containsText" text="Alto">
      <formula>NOT(ISERROR(SEARCH("Alto",AE91)))</formula>
    </cfRule>
    <cfRule type="containsText" dxfId="21" priority="3" operator="containsText" text="Extremo">
      <formula>NOT(ISERROR(SEARCH("Extremo",AE91)))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CALOR'!$D$10:$D$14</xm:f>
          </x14:formula1>
          <xm:sqref>G11:G95</xm:sqref>
        </x14:dataValidation>
        <x14:dataValidation type="list" allowBlank="1" showInputMessage="1" showErrorMessage="1">
          <x14:formula1>
            <xm:f>'0 - CALOR'!$O$42:$P$42</xm:f>
          </x14:formula1>
          <xm:sqref>I11:AA95</xm:sqref>
        </x14:dataValidation>
        <x14:dataValidation type="list" allowBlank="1" showInputMessage="1" showErrorMessage="1">
          <x14:formula1>
            <xm:f>'0 - CALOR'!$C$52:$C$55</xm:f>
          </x14:formula1>
          <xm:sqref>AF11:AF95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85"/>
  <sheetViews>
    <sheetView topLeftCell="A4" zoomScale="60" zoomScaleNormal="60" workbookViewId="0">
      <selection activeCell="B8" sqref="B8:AC8"/>
    </sheetView>
  </sheetViews>
  <sheetFormatPr baseColWidth="10" defaultRowHeight="15" x14ac:dyDescent="0.25"/>
  <cols>
    <col min="1" max="1" width="2.140625" style="1" customWidth="1"/>
    <col min="2" max="2" width="33.28515625" style="1" customWidth="1"/>
    <col min="3" max="3" width="32.85546875" style="1" customWidth="1"/>
    <col min="4" max="4" width="19.7109375" style="1" customWidth="1"/>
    <col min="5" max="5" width="31.140625" style="1" customWidth="1"/>
    <col min="6" max="6" width="29.7109375" style="1" customWidth="1"/>
    <col min="7" max="7" width="27.140625" style="1" customWidth="1"/>
    <col min="8" max="8" width="47.28515625" style="1" customWidth="1"/>
    <col min="9" max="9" width="52.85546875" style="1" customWidth="1"/>
    <col min="10" max="10" width="49.7109375" style="1" customWidth="1"/>
    <col min="11" max="11" width="42.140625" style="1" customWidth="1"/>
    <col min="12" max="12" width="66.140625" style="1" customWidth="1"/>
    <col min="13" max="13" width="15.5703125" style="1" customWidth="1"/>
    <col min="14" max="14" width="14.28515625" style="1" customWidth="1"/>
    <col min="15" max="15" width="17.5703125" style="1" customWidth="1"/>
    <col min="16" max="22" width="15.140625" style="1" customWidth="1"/>
    <col min="23" max="23" width="25.140625" style="1" customWidth="1"/>
    <col min="24" max="24" width="12.85546875" style="1" customWidth="1"/>
    <col min="25" max="25" width="19.7109375" style="1" customWidth="1"/>
    <col min="26" max="26" width="11.85546875" style="1" customWidth="1"/>
    <col min="27" max="27" width="17.5703125" style="1" customWidth="1"/>
    <col min="28" max="28" width="23.42578125" style="1" customWidth="1"/>
    <col min="29" max="29" width="66" style="1" customWidth="1"/>
    <col min="30" max="30" width="29.28515625" style="1" customWidth="1"/>
    <col min="31" max="32" width="28.140625" style="1" customWidth="1"/>
    <col min="33" max="33" width="20.42578125" style="109" customWidth="1"/>
    <col min="34" max="34" width="45.5703125" style="109" customWidth="1"/>
    <col min="35" max="35" width="30.140625" style="1" customWidth="1"/>
    <col min="36" max="36" width="28.140625" style="1" hidden="1" customWidth="1"/>
    <col min="37" max="37" width="30.140625" style="1" hidden="1" customWidth="1"/>
    <col min="38" max="39" width="30.140625" style="1" customWidth="1"/>
    <col min="40" max="40" width="28.7109375" style="1" hidden="1" customWidth="1"/>
    <col min="41" max="41" width="30.140625" style="1" hidden="1" customWidth="1"/>
    <col min="42" max="42" width="30.140625" style="1" customWidth="1"/>
    <col min="43" max="43" width="18.28515625" style="1" customWidth="1"/>
    <col min="44" max="44" width="16.5703125" style="1" customWidth="1"/>
    <col min="45" max="45" width="36.7109375" style="1" customWidth="1"/>
    <col min="46" max="46" width="16.42578125" style="1" customWidth="1"/>
    <col min="47" max="16384" width="11.42578125" style="1"/>
  </cols>
  <sheetData>
    <row r="1" spans="2:45" ht="6" customHeight="1" thickBot="1" x14ac:dyDescent="0.3"/>
    <row r="2" spans="2:45" s="2" customFormat="1" ht="39" customHeight="1" thickTop="1" x14ac:dyDescent="0.25">
      <c r="B2" s="592"/>
      <c r="C2" s="593"/>
      <c r="D2" s="346" t="s">
        <v>57</v>
      </c>
      <c r="E2" s="346"/>
      <c r="F2" s="347" t="s">
        <v>64</v>
      </c>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6" t="s">
        <v>58</v>
      </c>
      <c r="AR2" s="346"/>
      <c r="AS2" s="159"/>
    </row>
    <row r="3" spans="2:45" s="2" customFormat="1" ht="27.75" customHeight="1" x14ac:dyDescent="0.25">
      <c r="B3" s="594"/>
      <c r="C3" s="468"/>
      <c r="D3" s="289" t="s">
        <v>59</v>
      </c>
      <c r="E3" s="289"/>
      <c r="F3" s="293" t="s">
        <v>60</v>
      </c>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c r="AL3" s="293"/>
      <c r="AM3" s="293"/>
      <c r="AN3" s="293"/>
      <c r="AO3" s="293"/>
      <c r="AP3" s="293"/>
      <c r="AQ3" s="289" t="s">
        <v>61</v>
      </c>
      <c r="AR3" s="289"/>
      <c r="AS3" s="160"/>
    </row>
    <row r="4" spans="2:45" s="2" customFormat="1" ht="27.75" customHeight="1" x14ac:dyDescent="0.25">
      <c r="B4" s="594"/>
      <c r="C4" s="468"/>
      <c r="D4" s="289" t="s">
        <v>62</v>
      </c>
      <c r="E4" s="289"/>
      <c r="F4" s="293" t="s">
        <v>65</v>
      </c>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305" t="s">
        <v>63</v>
      </c>
      <c r="AR4" s="306"/>
      <c r="AS4" s="352"/>
    </row>
    <row r="5" spans="2:45" s="2" customFormat="1" ht="42" customHeight="1" thickBot="1" x14ac:dyDescent="0.3">
      <c r="B5" s="594"/>
      <c r="C5" s="468"/>
      <c r="D5" s="290" t="s">
        <v>66</v>
      </c>
      <c r="E5" s="290"/>
      <c r="F5" s="294" t="s">
        <v>67</v>
      </c>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307"/>
      <c r="AR5" s="308"/>
      <c r="AS5" s="353"/>
    </row>
    <row r="6" spans="2:45" ht="23.25" customHeight="1" thickBot="1" x14ac:dyDescent="0.3">
      <c r="B6" s="285" t="s">
        <v>141</v>
      </c>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286"/>
      <c r="AK6" s="286"/>
      <c r="AL6" s="286"/>
      <c r="AM6" s="286"/>
      <c r="AN6" s="286"/>
      <c r="AO6" s="286"/>
      <c r="AP6" s="286"/>
      <c r="AQ6" s="286"/>
      <c r="AR6" s="286"/>
      <c r="AS6" s="287"/>
    </row>
    <row r="7" spans="2:45" ht="23.25" customHeight="1" thickBot="1" x14ac:dyDescent="0.3">
      <c r="B7" s="590" t="s">
        <v>142</v>
      </c>
      <c r="C7" s="452"/>
      <c r="D7" s="452"/>
      <c r="E7" s="452"/>
      <c r="F7" s="452"/>
      <c r="G7" s="452"/>
      <c r="H7" s="452"/>
      <c r="I7" s="452"/>
      <c r="J7" s="452"/>
      <c r="K7" s="452"/>
      <c r="L7" s="452"/>
      <c r="M7" s="452"/>
      <c r="N7" s="452"/>
      <c r="O7" s="452"/>
      <c r="P7" s="452"/>
      <c r="Q7" s="452"/>
      <c r="R7" s="452"/>
      <c r="S7" s="452"/>
      <c r="T7" s="452"/>
      <c r="U7" s="452"/>
      <c r="V7" s="452"/>
      <c r="W7" s="452"/>
      <c r="X7" s="452"/>
      <c r="Y7" s="452"/>
      <c r="Z7" s="452"/>
      <c r="AA7" s="452"/>
      <c r="AB7" s="452"/>
      <c r="AC7" s="452"/>
      <c r="AD7" s="452"/>
      <c r="AE7" s="452"/>
      <c r="AF7" s="452"/>
      <c r="AG7" s="452"/>
      <c r="AH7" s="452"/>
      <c r="AI7" s="452"/>
      <c r="AJ7" s="452"/>
      <c r="AK7" s="452"/>
      <c r="AL7" s="452"/>
      <c r="AM7" s="452"/>
      <c r="AN7" s="452"/>
      <c r="AO7" s="452"/>
      <c r="AP7" s="452"/>
      <c r="AQ7" s="452"/>
      <c r="AR7" s="452"/>
      <c r="AS7" s="591"/>
    </row>
    <row r="8" spans="2:45" ht="27.75" customHeight="1" thickBot="1" x14ac:dyDescent="0.3">
      <c r="B8" s="600" t="s">
        <v>144</v>
      </c>
      <c r="C8" s="601"/>
      <c r="D8" s="601"/>
      <c r="E8" s="601"/>
      <c r="F8" s="601"/>
      <c r="G8" s="601"/>
      <c r="H8" s="601"/>
      <c r="I8" s="601"/>
      <c r="J8" s="601"/>
      <c r="K8" s="601"/>
      <c r="L8" s="601"/>
      <c r="M8" s="601"/>
      <c r="N8" s="601"/>
      <c r="O8" s="601"/>
      <c r="P8" s="601"/>
      <c r="Q8" s="601"/>
      <c r="R8" s="601"/>
      <c r="S8" s="601"/>
      <c r="T8" s="601"/>
      <c r="U8" s="601"/>
      <c r="V8" s="601"/>
      <c r="W8" s="601"/>
      <c r="X8" s="601"/>
      <c r="Y8" s="601"/>
      <c r="Z8" s="601"/>
      <c r="AA8" s="601"/>
      <c r="AB8" s="601"/>
      <c r="AC8" s="602"/>
      <c r="AD8" s="603" t="s">
        <v>409</v>
      </c>
      <c r="AE8" s="601"/>
      <c r="AF8" s="601"/>
      <c r="AG8" s="601"/>
      <c r="AH8" s="601"/>
      <c r="AI8" s="601"/>
      <c r="AJ8" s="601"/>
      <c r="AK8" s="601"/>
      <c r="AL8" s="601"/>
      <c r="AM8" s="601"/>
      <c r="AN8" s="601"/>
      <c r="AO8" s="601"/>
      <c r="AP8" s="601"/>
      <c r="AQ8" s="601"/>
      <c r="AR8" s="601"/>
      <c r="AS8" s="604"/>
    </row>
    <row r="9" spans="2:45" ht="45" customHeight="1" thickTop="1" thickBot="1" x14ac:dyDescent="0.3">
      <c r="B9" s="551" t="s">
        <v>66</v>
      </c>
      <c r="C9" s="554" t="s">
        <v>113</v>
      </c>
      <c r="D9" s="557" t="s">
        <v>112</v>
      </c>
      <c r="E9" s="558"/>
      <c r="F9" s="575" t="s">
        <v>143</v>
      </c>
      <c r="G9" s="576"/>
      <c r="H9" s="576"/>
      <c r="I9" s="576"/>
      <c r="J9" s="576"/>
      <c r="K9" s="576"/>
      <c r="L9" s="577"/>
      <c r="M9" s="595" t="s">
        <v>167</v>
      </c>
      <c r="N9" s="596"/>
      <c r="O9" s="596"/>
      <c r="P9" s="596"/>
      <c r="Q9" s="596"/>
      <c r="R9" s="596"/>
      <c r="S9" s="596"/>
      <c r="T9" s="596"/>
      <c r="U9" s="596"/>
      <c r="V9" s="596"/>
      <c r="W9" s="596"/>
      <c r="X9" s="596"/>
      <c r="Y9" s="596"/>
      <c r="Z9" s="596"/>
      <c r="AA9" s="596"/>
      <c r="AB9" s="597"/>
      <c r="AC9" s="110" t="s">
        <v>181</v>
      </c>
      <c r="AD9" s="584" t="s">
        <v>244</v>
      </c>
      <c r="AE9" s="585"/>
      <c r="AF9" s="540" t="s">
        <v>363</v>
      </c>
      <c r="AG9" s="584" t="s">
        <v>73</v>
      </c>
      <c r="AH9" s="588"/>
      <c r="AI9" s="569" t="s">
        <v>74</v>
      </c>
      <c r="AJ9" s="533" t="s">
        <v>364</v>
      </c>
      <c r="AK9" s="533" t="s">
        <v>368</v>
      </c>
      <c r="AL9" s="572" t="s">
        <v>273</v>
      </c>
      <c r="AM9" s="572" t="s">
        <v>75</v>
      </c>
      <c r="AN9" s="533" t="s">
        <v>364</v>
      </c>
      <c r="AO9" s="533" t="s">
        <v>367</v>
      </c>
      <c r="AP9" s="572" t="s">
        <v>274</v>
      </c>
      <c r="AQ9" s="572" t="s">
        <v>272</v>
      </c>
      <c r="AR9" s="572"/>
      <c r="AS9" s="545" t="s">
        <v>140</v>
      </c>
    </row>
    <row r="10" spans="2:45" ht="77.25" customHeight="1" thickBot="1" x14ac:dyDescent="0.3">
      <c r="B10" s="552"/>
      <c r="C10" s="555"/>
      <c r="D10" s="559"/>
      <c r="E10" s="560"/>
      <c r="F10" s="563" t="s">
        <v>145</v>
      </c>
      <c r="G10" s="565" t="s">
        <v>146</v>
      </c>
      <c r="H10" s="565" t="s">
        <v>147</v>
      </c>
      <c r="I10" s="567" t="s">
        <v>148</v>
      </c>
      <c r="J10" s="567" t="s">
        <v>149</v>
      </c>
      <c r="K10" s="565" t="s">
        <v>150</v>
      </c>
      <c r="L10" s="578" t="s">
        <v>151</v>
      </c>
      <c r="M10" s="605" t="s">
        <v>156</v>
      </c>
      <c r="N10" s="606"/>
      <c r="O10" s="607" t="s">
        <v>157</v>
      </c>
      <c r="P10" s="606"/>
      <c r="Q10" s="607" t="s">
        <v>158</v>
      </c>
      <c r="R10" s="606"/>
      <c r="S10" s="607" t="s">
        <v>159</v>
      </c>
      <c r="T10" s="608"/>
      <c r="U10" s="607" t="s">
        <v>161</v>
      </c>
      <c r="V10" s="608"/>
      <c r="W10" s="607" t="s">
        <v>163</v>
      </c>
      <c r="X10" s="608"/>
      <c r="Y10" s="607" t="s">
        <v>165</v>
      </c>
      <c r="Z10" s="608"/>
      <c r="AA10" s="565" t="s">
        <v>169</v>
      </c>
      <c r="AB10" s="578" t="s">
        <v>168</v>
      </c>
      <c r="AC10" s="598" t="s">
        <v>182</v>
      </c>
      <c r="AD10" s="586"/>
      <c r="AE10" s="587"/>
      <c r="AF10" s="541"/>
      <c r="AG10" s="586"/>
      <c r="AH10" s="589"/>
      <c r="AI10" s="570"/>
      <c r="AJ10" s="534"/>
      <c r="AK10" s="534"/>
      <c r="AL10" s="573"/>
      <c r="AM10" s="573"/>
      <c r="AN10" s="534"/>
      <c r="AO10" s="534"/>
      <c r="AP10" s="573"/>
      <c r="AQ10" s="573"/>
      <c r="AR10" s="573"/>
      <c r="AS10" s="546"/>
    </row>
    <row r="11" spans="2:45" ht="38.25" customHeight="1" thickBot="1" x14ac:dyDescent="0.3">
      <c r="B11" s="553"/>
      <c r="C11" s="556"/>
      <c r="D11" s="561"/>
      <c r="E11" s="562"/>
      <c r="F11" s="564"/>
      <c r="G11" s="566"/>
      <c r="H11" s="566"/>
      <c r="I11" s="568"/>
      <c r="J11" s="568"/>
      <c r="K11" s="566"/>
      <c r="L11" s="579"/>
      <c r="M11" s="111" t="s">
        <v>152</v>
      </c>
      <c r="N11" s="112" t="s">
        <v>153</v>
      </c>
      <c r="O11" s="112" t="s">
        <v>154</v>
      </c>
      <c r="P11" s="112" t="s">
        <v>153</v>
      </c>
      <c r="Q11" s="112" t="s">
        <v>155</v>
      </c>
      <c r="R11" s="112" t="s">
        <v>153</v>
      </c>
      <c r="S11" s="112" t="s">
        <v>160</v>
      </c>
      <c r="T11" s="112" t="s">
        <v>153</v>
      </c>
      <c r="U11" s="112" t="s">
        <v>162</v>
      </c>
      <c r="V11" s="112" t="s">
        <v>153</v>
      </c>
      <c r="W11" s="112" t="s">
        <v>164</v>
      </c>
      <c r="X11" s="112" t="s">
        <v>153</v>
      </c>
      <c r="Y11" s="112" t="s">
        <v>166</v>
      </c>
      <c r="Z11" s="112" t="s">
        <v>153</v>
      </c>
      <c r="AA11" s="566"/>
      <c r="AB11" s="610"/>
      <c r="AC11" s="599"/>
      <c r="AD11" s="113" t="s">
        <v>245</v>
      </c>
      <c r="AE11" s="114" t="s">
        <v>246</v>
      </c>
      <c r="AF11" s="542"/>
      <c r="AG11" s="113" t="s">
        <v>246</v>
      </c>
      <c r="AH11" s="115" t="s">
        <v>245</v>
      </c>
      <c r="AI11" s="571"/>
      <c r="AJ11" s="534"/>
      <c r="AK11" s="534"/>
      <c r="AL11" s="574"/>
      <c r="AM11" s="574"/>
      <c r="AN11" s="534"/>
      <c r="AO11" s="534"/>
      <c r="AP11" s="574"/>
      <c r="AQ11" s="574"/>
      <c r="AR11" s="574"/>
      <c r="AS11" s="547"/>
    </row>
    <row r="12" spans="2:45" ht="76.5" customHeight="1" x14ac:dyDescent="0.25">
      <c r="B12" s="580" t="str">
        <f>'3-IDENTIFICACIÓN DEL RIESGO'!B12</f>
        <v>DIRECCIONAMIENTO ESTRATÉGICO</v>
      </c>
      <c r="C12" s="583" t="str">
        <f>'3-IDENTIFICACIÓN DEL RIESGO'!E12</f>
        <v>1. Oficina del Planeación.
2. Dirección General.</v>
      </c>
      <c r="D12" s="550" t="str">
        <f>'3-IDENTIFICACIÓN DEL RIESGO'!G12</f>
        <v>Definición de lineamientos estratégicos para beneficiar grupos de interés contrarios a los objetivos de Reforma Rural Integral y de Ordenamiento Social de la Propiedad Rural</v>
      </c>
      <c r="E12" s="550"/>
      <c r="F12" s="180" t="s">
        <v>995</v>
      </c>
      <c r="G12" s="181" t="s">
        <v>992</v>
      </c>
      <c r="H12" s="182" t="s">
        <v>993</v>
      </c>
      <c r="I12" s="182" t="s">
        <v>994</v>
      </c>
      <c r="J12" s="182" t="s">
        <v>996</v>
      </c>
      <c r="K12" s="182" t="s">
        <v>997</v>
      </c>
      <c r="L12" s="183" t="s">
        <v>998</v>
      </c>
      <c r="M12" s="184" t="s">
        <v>172</v>
      </c>
      <c r="N12" s="168">
        <f>IF(M12="Asignado",15,IF(M12="NO asignado",0))</f>
        <v>15</v>
      </c>
      <c r="O12" s="157" t="s">
        <v>173</v>
      </c>
      <c r="P12" s="168">
        <f>IF(O12="Adecuado",15,IF(O12="Inadecuado",0))</f>
        <v>15</v>
      </c>
      <c r="Q12" s="157" t="s">
        <v>174</v>
      </c>
      <c r="R12" s="168">
        <f>IF(Q12="Oportuna",15,IF(Q12="Inoportuna",0))</f>
        <v>15</v>
      </c>
      <c r="S12" s="157" t="s">
        <v>47</v>
      </c>
      <c r="T12" s="168">
        <f>IF(S12="Prevenir",15,IF(S12="Detectar",10,IF(S12="No es un control",0)))</f>
        <v>15</v>
      </c>
      <c r="U12" s="157" t="s">
        <v>175</v>
      </c>
      <c r="V12" s="168">
        <f>IF(U12="Confiable",15,IF(U12="No confiable",0))</f>
        <v>15</v>
      </c>
      <c r="W12" s="157" t="s">
        <v>176</v>
      </c>
      <c r="X12" s="168">
        <f>IF(W12="Se investigan oportunamente",15,IF(W12="No se investigan oportunamente",0))</f>
        <v>15</v>
      </c>
      <c r="Y12" s="157" t="s">
        <v>177</v>
      </c>
      <c r="Z12" s="168">
        <f>IF(Y12="Completa",10,IF(Y12="Incompleta",5,IF(Y12="No existe",0)))</f>
        <v>10</v>
      </c>
      <c r="AA12" s="116">
        <f>N12+P12+R12+T12+V12+X12+Z12</f>
        <v>100</v>
      </c>
      <c r="AB12" s="117" t="str">
        <f>IF(AA12&lt;86,"Débil",(IF(AA12&lt;96,"Moderado","Fuerte")))</f>
        <v>Fuerte</v>
      </c>
      <c r="AC12" s="185" t="s">
        <v>50</v>
      </c>
      <c r="AD12" s="169" t="str">
        <f>IF(OR(AND(AB12="Fuerte",AC12="Moderado"),AND(AB12="Moderado",AC12="Fuerte"),AND(AB12="Moderado",AC12="Moderado")),"Moderado",IF(OR(AND(AB12="Fuerte",AC12="Débil"),AND(AB12="Moderado",AC12="Débil"),AND(AB12="Débil")),"Débil",IF(AND(AB12="Fuerte",AC12="Fuerte"),"Fuerte")))</f>
        <v>Fuerte</v>
      </c>
      <c r="AE12" s="118" t="str">
        <f>IF(AD12="Fuerte","100",IF(AD12="Moderado","50",IF(AD12="Débil","0")))</f>
        <v>100</v>
      </c>
      <c r="AF12" s="543">
        <v>1</v>
      </c>
      <c r="AG12" s="548">
        <f>(AE12+AE13)/AF12</f>
        <v>100</v>
      </c>
      <c r="AH12" s="526" t="str">
        <f>IF(AG12&lt;50,"Débil",IF(AG12&lt;=99,"Moderado",IF(AG12=100,"Fuerte",IF(AG12="","ERROR"))))</f>
        <v>Fuerte</v>
      </c>
      <c r="AI12" s="528" t="s">
        <v>78</v>
      </c>
      <c r="AJ12" s="531">
        <f>IF(AH12="Débil",0,IF(AND(AH12="Moderado",AI12="Directamente"),1,IF(AND(AH12="Moderado",AI12="No disminuye"),0,IF(AND(AH12="Fuerte",AI12="Directamente"),2,IF(AND(AH12="Fuerte",AI12="No disminuye"),0)))))</f>
        <v>2</v>
      </c>
      <c r="AK12" s="531">
        <f>('4-VALORACIÓN DEL RIESGO'!H11-AJ12)</f>
        <v>1</v>
      </c>
      <c r="AL12" s="531" t="str">
        <f>IF(AK12=5,"Casi Seguro",IF(AK12=4,"Probable",IF(AK12=3,"Posible",IF(AK12=2,"Improbable",IF(AK12=1,"Rara Vez",IF(AK12=0,"Rara Vez",IF(AK12&lt;0,"Rara Vez")))))))</f>
        <v>Rara Vez</v>
      </c>
      <c r="AM12" s="528" t="s">
        <v>80</v>
      </c>
      <c r="AN12" s="535">
        <f>IF(AH12="Débil",0,IF(AND(AH12="Moderado",AM12="Directamente"),1,IF(AND(AH12="Moderado",AM12="Indirectamente"),0,IF(AND(AH12="Moderado",AM12="No disminuye"),0,IF(AND(AH12="Fuerte",AM12="Directamente"),2,IF(AND(AH12="Fuerte",AM12="Indirectamente"),1,IF(AND(AH12="Fuerte",AM12="No disminuye"),0)))))))</f>
        <v>0</v>
      </c>
      <c r="AO12" s="535">
        <f>('4-VALORACIÓN DEL RIESGO'!AD11-AN12)</f>
        <v>5</v>
      </c>
      <c r="AP12" s="532" t="str">
        <f>IF(AO12=5,"Catastrófico",IF(AO12=4,"Mayor",IF(AO12=3,"Moderado",IF(AO12=2,"Moderado",IF(AO12=1,"Moderado")))))</f>
        <v>Catastrófico</v>
      </c>
      <c r="AQ12" s="529"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29"/>
      <c r="AS12" s="530" t="s">
        <v>410</v>
      </c>
    </row>
    <row r="13" spans="2:45" ht="30.75" thickBot="1" x14ac:dyDescent="0.3">
      <c r="B13" s="581"/>
      <c r="C13" s="430"/>
      <c r="D13" s="550"/>
      <c r="E13" s="550"/>
      <c r="F13" s="186"/>
      <c r="G13" s="187"/>
      <c r="H13" s="182"/>
      <c r="I13" s="182"/>
      <c r="J13" s="182"/>
      <c r="K13" s="182"/>
      <c r="L13" s="183"/>
      <c r="M13" s="184"/>
      <c r="N13" s="168" t="b">
        <f t="shared" ref="N13:N78" si="0">IF(M13="Asignado",15,IF(M13="NO asignado",0))</f>
        <v>0</v>
      </c>
      <c r="O13" s="157"/>
      <c r="P13" s="168" t="b">
        <f t="shared" ref="P13:P78" si="1">IF(O13="Adecuado",15,IF(O13="Inadecuado",0))</f>
        <v>0</v>
      </c>
      <c r="Q13" s="157"/>
      <c r="R13" s="168" t="b">
        <f t="shared" ref="R13:R78" si="2">IF(Q13="Oportuna",15,IF(Q13="Inoportuna",0))</f>
        <v>0</v>
      </c>
      <c r="S13" s="157"/>
      <c r="T13" s="168" t="b">
        <f t="shared" ref="T13:T78" si="3">IF(S13="Prevenir",15,IF(S13="Detectar",10,IF(S13="No es un control",0)))</f>
        <v>0</v>
      </c>
      <c r="U13" s="157"/>
      <c r="V13" s="168" t="b">
        <f t="shared" ref="V13:V78" si="4">IF(U13="Confiable",15,IF(U13="No confiable",0))</f>
        <v>0</v>
      </c>
      <c r="W13" s="157"/>
      <c r="X13" s="168" t="b">
        <f t="shared" ref="X13:X78" si="5">IF(W13="Se investigan oportunamente",15,IF(W13="No se investigan oportunamente",0))</f>
        <v>0</v>
      </c>
      <c r="Y13" s="157"/>
      <c r="Z13" s="168" t="b">
        <f t="shared" ref="Z13:Z78" si="6">IF(Y13="Completa",10,IF(Y13="Incompleta",5,IF(Y13="No existe",0)))</f>
        <v>0</v>
      </c>
      <c r="AA13" s="116">
        <f t="shared" ref="AA13:AA78" si="7">N13+P13+R13+T13+V13+X13+Z13</f>
        <v>0</v>
      </c>
      <c r="AB13" s="117" t="str">
        <f t="shared" ref="AB13:AB78" si="8">IF(AA13&lt;86,"Débil",(IF(AA13&lt;96,"Moderado","Fuerte")))</f>
        <v>Débil</v>
      </c>
      <c r="AC13" s="185"/>
      <c r="AD13" s="169" t="str">
        <f t="shared" ref="AD13:AD78" si="9">IF(OR(AND(AB13="Fuerte",AC13="Moderado"),AND(AB13="Moderado",AC13="Fuerte"),AND(AB13="Moderado",AC13="Moderado")),"Moderado",IF(OR(AND(AB13="Fuerte",AC13="Débil"),AND(AB13="Moderado",AC13="Débil"),AND(AB13="Débil")),"Débil",IF(AND(AB13="Fuerte",AC13="Fuerte"),"Fuerte")))</f>
        <v>Débil</v>
      </c>
      <c r="AE13" s="118" t="str">
        <f t="shared" ref="AE13:AE78" si="10">IF(AD13="Fuerte","100",IF(AD13="Moderado","50",IF(AD13="Débil","0")))</f>
        <v>0</v>
      </c>
      <c r="AF13" s="544"/>
      <c r="AG13" s="549"/>
      <c r="AH13" s="527"/>
      <c r="AI13" s="528"/>
      <c r="AJ13" s="531"/>
      <c r="AK13" s="531"/>
      <c r="AL13" s="531"/>
      <c r="AM13" s="528"/>
      <c r="AN13" s="536"/>
      <c r="AO13" s="536"/>
      <c r="AP13" s="532"/>
      <c r="AQ13" s="529"/>
      <c r="AR13" s="529"/>
      <c r="AS13" s="530"/>
    </row>
    <row r="14" spans="2:45" ht="30" x14ac:dyDescent="0.25">
      <c r="B14" s="581"/>
      <c r="C14" s="430"/>
      <c r="D14" s="550" t="str">
        <f>'3-IDENTIFICACIÓN DEL RIESGO'!G14</f>
        <v>Riesgo 2</v>
      </c>
      <c r="E14" s="550"/>
      <c r="F14" s="186"/>
      <c r="G14" s="187"/>
      <c r="H14" s="182"/>
      <c r="I14" s="182"/>
      <c r="J14" s="182"/>
      <c r="K14" s="182"/>
      <c r="L14" s="183"/>
      <c r="M14" s="184"/>
      <c r="N14" s="168" t="b">
        <f t="shared" si="0"/>
        <v>0</v>
      </c>
      <c r="O14" s="157"/>
      <c r="P14" s="168" t="b">
        <f t="shared" si="1"/>
        <v>0</v>
      </c>
      <c r="Q14" s="157"/>
      <c r="R14" s="168" t="b">
        <f t="shared" si="2"/>
        <v>0</v>
      </c>
      <c r="S14" s="157"/>
      <c r="T14" s="168" t="b">
        <f t="shared" si="3"/>
        <v>0</v>
      </c>
      <c r="U14" s="157"/>
      <c r="V14" s="168" t="b">
        <f t="shared" si="4"/>
        <v>0</v>
      </c>
      <c r="W14" s="157"/>
      <c r="X14" s="168" t="b">
        <f t="shared" si="5"/>
        <v>0</v>
      </c>
      <c r="Y14" s="157"/>
      <c r="Z14" s="168" t="b">
        <f t="shared" si="6"/>
        <v>0</v>
      </c>
      <c r="AA14" s="116">
        <f t="shared" si="7"/>
        <v>0</v>
      </c>
      <c r="AB14" s="117" t="str">
        <f t="shared" si="8"/>
        <v>Débil</v>
      </c>
      <c r="AC14" s="185"/>
      <c r="AD14" s="169" t="str">
        <f t="shared" si="9"/>
        <v>Débil</v>
      </c>
      <c r="AE14" s="118" t="str">
        <f t="shared" si="10"/>
        <v>0</v>
      </c>
      <c r="AF14" s="543"/>
      <c r="AG14" s="548" t="e">
        <f t="shared" ref="AG14" si="11">(AE14+AE15)/AF14</f>
        <v>#DIV/0!</v>
      </c>
      <c r="AH14" s="526" t="e">
        <f t="shared" ref="AH14" si="12">IF(AG14&lt;50,"Débil",IF(AG14&lt;=99,"Moderado",IF(AG14=100,"Fuerte",IF(AG14="","ERROR"))))</f>
        <v>#DIV/0!</v>
      </c>
      <c r="AI14" s="528"/>
      <c r="AJ14" s="531" t="e">
        <f t="shared" ref="AJ14" si="13">IF(AH14="Débil",0,IF(AND(AH14="Moderado",AI14="Directamente"),1,IF(AND(AH14="Moderado",AI14="No disminuye"),0,IF(AND(AH14="Fuerte",AI14="Directamente"),2,IF(AND(AH14="Fuerte",AI14="No disminuye"),0)))))</f>
        <v>#DIV/0!</v>
      </c>
      <c r="AK14" s="531" t="e">
        <f>('4-VALORACIÓN DEL RIESGO'!H12-AJ14)</f>
        <v>#DIV/0!</v>
      </c>
      <c r="AL14" s="531" t="e">
        <f t="shared" ref="AL14" si="14">IF(AK14=5,"Casi Seguro",IF(AK14=4,"Probable",IF(AK14=3,"Posible",IF(AK14=2,"Improbable",IF(AK14=1,"Rara Vez",IF(AK14=0,"Rara Vez",IF(AK14&lt;0,"Rara Vez")))))))</f>
        <v>#DIV/0!</v>
      </c>
      <c r="AM14" s="528"/>
      <c r="AN14" s="535" t="e">
        <f t="shared" ref="AN14" si="15">IF(AH14="Débil",0,IF(AND(AH14="Moderado",AM14="Directamente"),1,IF(AND(AH14="Moderado",AM14="Indirectamente"),0,IF(AND(AH14="Moderado",AM14="No disminuye"),0,IF(AND(AH14="Fuerte",AM14="Directamente"),2,IF(AND(AH14="Fuerte",AM14="Indirectamente"),1,IF(AND(AH14="Fuerte",AM14="No disminuye"),0)))))))</f>
        <v>#DIV/0!</v>
      </c>
      <c r="AO14" s="535" t="e">
        <f>('4-VALORACIÓN DEL RIESGO'!AD12-AN14)</f>
        <v>#DIV/0!</v>
      </c>
      <c r="AP14" s="535" t="e">
        <f t="shared" ref="AP14" si="16">IF(AO14=5,"Catastrófico",IF(AO14=4,"Mayor",IF(AO14=3,"Moderado",IF(AO14=2,"Moderado",IF(AO14=1,"Moderado")))))</f>
        <v>#DIV/0!</v>
      </c>
      <c r="AQ14" s="529"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29"/>
      <c r="AS14" s="530" t="s">
        <v>410</v>
      </c>
    </row>
    <row r="15" spans="2:45" ht="30.75" thickBot="1" x14ac:dyDescent="0.3">
      <c r="B15" s="581"/>
      <c r="C15" s="430"/>
      <c r="D15" s="550"/>
      <c r="E15" s="550"/>
      <c r="F15" s="186"/>
      <c r="G15" s="187"/>
      <c r="H15" s="182"/>
      <c r="I15" s="182"/>
      <c r="J15" s="182"/>
      <c r="K15" s="182"/>
      <c r="L15" s="183"/>
      <c r="M15" s="184"/>
      <c r="N15" s="168" t="b">
        <f t="shared" si="0"/>
        <v>0</v>
      </c>
      <c r="O15" s="157"/>
      <c r="P15" s="168" t="b">
        <f t="shared" si="1"/>
        <v>0</v>
      </c>
      <c r="Q15" s="157"/>
      <c r="R15" s="168" t="b">
        <f t="shared" si="2"/>
        <v>0</v>
      </c>
      <c r="S15" s="157"/>
      <c r="T15" s="168" t="b">
        <f t="shared" si="3"/>
        <v>0</v>
      </c>
      <c r="U15" s="157"/>
      <c r="V15" s="168" t="b">
        <f t="shared" si="4"/>
        <v>0</v>
      </c>
      <c r="W15" s="157"/>
      <c r="X15" s="168" t="b">
        <f t="shared" si="5"/>
        <v>0</v>
      </c>
      <c r="Y15" s="157"/>
      <c r="Z15" s="168" t="b">
        <f t="shared" si="6"/>
        <v>0</v>
      </c>
      <c r="AA15" s="116">
        <f t="shared" si="7"/>
        <v>0</v>
      </c>
      <c r="AB15" s="117" t="str">
        <f t="shared" si="8"/>
        <v>Débil</v>
      </c>
      <c r="AC15" s="185"/>
      <c r="AD15" s="169" t="str">
        <f t="shared" si="9"/>
        <v>Débil</v>
      </c>
      <c r="AE15" s="118" t="str">
        <f t="shared" si="10"/>
        <v>0</v>
      </c>
      <c r="AF15" s="544"/>
      <c r="AG15" s="549"/>
      <c r="AH15" s="527"/>
      <c r="AI15" s="528"/>
      <c r="AJ15" s="531"/>
      <c r="AK15" s="531"/>
      <c r="AL15" s="531"/>
      <c r="AM15" s="528"/>
      <c r="AN15" s="536"/>
      <c r="AO15" s="536"/>
      <c r="AP15" s="536"/>
      <c r="AQ15" s="529"/>
      <c r="AR15" s="529"/>
      <c r="AS15" s="530"/>
    </row>
    <row r="16" spans="2:45" ht="30" x14ac:dyDescent="0.25">
      <c r="B16" s="581"/>
      <c r="C16" s="430"/>
      <c r="D16" s="550" t="str">
        <f>'3-IDENTIFICACIÓN DEL RIESGO'!G16</f>
        <v>Riesgo 3</v>
      </c>
      <c r="E16" s="550"/>
      <c r="F16" s="186"/>
      <c r="G16" s="187"/>
      <c r="H16" s="182"/>
      <c r="I16" s="182"/>
      <c r="J16" s="182"/>
      <c r="K16" s="182"/>
      <c r="L16" s="183"/>
      <c r="M16" s="184"/>
      <c r="N16" s="168" t="b">
        <f t="shared" si="0"/>
        <v>0</v>
      </c>
      <c r="O16" s="157"/>
      <c r="P16" s="168" t="b">
        <f t="shared" si="1"/>
        <v>0</v>
      </c>
      <c r="Q16" s="157"/>
      <c r="R16" s="168" t="b">
        <f t="shared" si="2"/>
        <v>0</v>
      </c>
      <c r="S16" s="157"/>
      <c r="T16" s="168" t="b">
        <f t="shared" si="3"/>
        <v>0</v>
      </c>
      <c r="U16" s="157"/>
      <c r="V16" s="168" t="b">
        <f t="shared" si="4"/>
        <v>0</v>
      </c>
      <c r="W16" s="157"/>
      <c r="X16" s="168" t="b">
        <f t="shared" si="5"/>
        <v>0</v>
      </c>
      <c r="Y16" s="157"/>
      <c r="Z16" s="168" t="b">
        <f t="shared" si="6"/>
        <v>0</v>
      </c>
      <c r="AA16" s="116">
        <f t="shared" si="7"/>
        <v>0</v>
      </c>
      <c r="AB16" s="117" t="str">
        <f t="shared" si="8"/>
        <v>Débil</v>
      </c>
      <c r="AC16" s="185"/>
      <c r="AD16" s="169" t="str">
        <f t="shared" si="9"/>
        <v>Débil</v>
      </c>
      <c r="AE16" s="118" t="str">
        <f t="shared" si="10"/>
        <v>0</v>
      </c>
      <c r="AF16" s="543"/>
      <c r="AG16" s="548" t="e">
        <f t="shared" ref="AG16" si="18">(AE16+AE17)/AF16</f>
        <v>#DIV/0!</v>
      </c>
      <c r="AH16" s="526" t="e">
        <f t="shared" ref="AH16" si="19">IF(AG16&lt;50,"Débil",IF(AG16&lt;=99,"Moderado",IF(AG16=100,"Fuerte",IF(AG16="","ERROR"))))</f>
        <v>#DIV/0!</v>
      </c>
      <c r="AI16" s="528"/>
      <c r="AJ16" s="531" t="e">
        <f t="shared" ref="AJ16" si="20">IF(AH16="Débil",0,IF(AND(AH16="Moderado",AI16="Directamente"),1,IF(AND(AH16="Moderado",AI16="No disminuye"),0,IF(AND(AH16="Fuerte",AI16="Directamente"),2,IF(AND(AH16="Fuerte",AI16="No disminuye"),0)))))</f>
        <v>#DIV/0!</v>
      </c>
      <c r="AK16" s="531" t="e">
        <f>('4-VALORACIÓN DEL RIESGO'!H13-AJ16)</f>
        <v>#DIV/0!</v>
      </c>
      <c r="AL16" s="531" t="e">
        <f t="shared" ref="AL16" si="21">IF(AK16=5,"Casi Seguro",IF(AK16=4,"Probable",IF(AK16=3,"Posible",IF(AK16=2,"Improbable",IF(AK16=1,"Rara Vez",IF(AK16=0,"Rara Vez",IF(AK16&lt;0,"Rara Vez")))))))</f>
        <v>#DIV/0!</v>
      </c>
      <c r="AM16" s="528"/>
      <c r="AN16" s="535" t="e">
        <f t="shared" ref="AN16" si="22">IF(AH16="Débil",0,IF(AND(AH16="Moderado",AM16="Directamente"),1,IF(AND(AH16="Moderado",AM16="Indirectamente"),0,IF(AND(AH16="Moderado",AM16="No disminuye"),0,IF(AND(AH16="Fuerte",AM16="Directamente"),2,IF(AND(AH16="Fuerte",AM16="Indirectamente"),1,IF(AND(AH16="Fuerte",AM16="No disminuye"),0)))))))</f>
        <v>#DIV/0!</v>
      </c>
      <c r="AO16" s="535" t="e">
        <f>('4-VALORACIÓN DEL RIESGO'!AD13-AN16)</f>
        <v>#DIV/0!</v>
      </c>
      <c r="AP16" s="532" t="e">
        <f t="shared" ref="AP16" si="23">IF(AO16=5,"Catastrófico",IF(AO16=4,"Mayor",IF(AO16=3,"Moderado",IF(AO16=2,"Moderado",IF(AO16=1,"Moderado")))))</f>
        <v>#DIV/0!</v>
      </c>
      <c r="AQ16" s="529"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29"/>
      <c r="AS16" s="530" t="s">
        <v>410</v>
      </c>
    </row>
    <row r="17" spans="2:45" ht="30.75" thickBot="1" x14ac:dyDescent="0.3">
      <c r="B17" s="581"/>
      <c r="C17" s="430"/>
      <c r="D17" s="550"/>
      <c r="E17" s="550"/>
      <c r="F17" s="186"/>
      <c r="G17" s="187"/>
      <c r="H17" s="182"/>
      <c r="I17" s="182"/>
      <c r="J17" s="182"/>
      <c r="K17" s="182"/>
      <c r="L17" s="183"/>
      <c r="M17" s="184"/>
      <c r="N17" s="168" t="b">
        <f t="shared" si="0"/>
        <v>0</v>
      </c>
      <c r="O17" s="157"/>
      <c r="P17" s="168" t="b">
        <f t="shared" si="1"/>
        <v>0</v>
      </c>
      <c r="Q17" s="157"/>
      <c r="R17" s="168" t="b">
        <f t="shared" si="2"/>
        <v>0</v>
      </c>
      <c r="S17" s="157"/>
      <c r="T17" s="168" t="b">
        <f t="shared" si="3"/>
        <v>0</v>
      </c>
      <c r="U17" s="157"/>
      <c r="V17" s="168" t="b">
        <f t="shared" si="4"/>
        <v>0</v>
      </c>
      <c r="W17" s="157"/>
      <c r="X17" s="168" t="b">
        <f t="shared" si="5"/>
        <v>0</v>
      </c>
      <c r="Y17" s="157"/>
      <c r="Z17" s="168" t="b">
        <f t="shared" si="6"/>
        <v>0</v>
      </c>
      <c r="AA17" s="116">
        <f t="shared" si="7"/>
        <v>0</v>
      </c>
      <c r="AB17" s="117" t="str">
        <f t="shared" si="8"/>
        <v>Débil</v>
      </c>
      <c r="AC17" s="185"/>
      <c r="AD17" s="169" t="str">
        <f t="shared" si="9"/>
        <v>Débil</v>
      </c>
      <c r="AE17" s="118" t="str">
        <f t="shared" si="10"/>
        <v>0</v>
      </c>
      <c r="AF17" s="544"/>
      <c r="AG17" s="549"/>
      <c r="AH17" s="527"/>
      <c r="AI17" s="528"/>
      <c r="AJ17" s="531"/>
      <c r="AK17" s="531"/>
      <c r="AL17" s="531"/>
      <c r="AM17" s="528"/>
      <c r="AN17" s="536"/>
      <c r="AO17" s="536"/>
      <c r="AP17" s="532"/>
      <c r="AQ17" s="529"/>
      <c r="AR17" s="529"/>
      <c r="AS17" s="530"/>
    </row>
    <row r="18" spans="2:45" ht="30" x14ac:dyDescent="0.25">
      <c r="B18" s="581"/>
      <c r="C18" s="430"/>
      <c r="D18" s="550" t="str">
        <f>'3-IDENTIFICACIÓN DEL RIESGO'!G18</f>
        <v>Riesgo 4</v>
      </c>
      <c r="E18" s="550"/>
      <c r="F18" s="186"/>
      <c r="G18" s="187"/>
      <c r="H18" s="182"/>
      <c r="I18" s="182"/>
      <c r="J18" s="182"/>
      <c r="K18" s="182"/>
      <c r="L18" s="183"/>
      <c r="M18" s="184"/>
      <c r="N18" s="168" t="b">
        <f t="shared" si="0"/>
        <v>0</v>
      </c>
      <c r="O18" s="157"/>
      <c r="P18" s="168" t="b">
        <f t="shared" si="1"/>
        <v>0</v>
      </c>
      <c r="Q18" s="157"/>
      <c r="R18" s="168" t="b">
        <f t="shared" si="2"/>
        <v>0</v>
      </c>
      <c r="S18" s="157"/>
      <c r="T18" s="168" t="b">
        <f t="shared" si="3"/>
        <v>0</v>
      </c>
      <c r="U18" s="157"/>
      <c r="V18" s="168" t="b">
        <f t="shared" si="4"/>
        <v>0</v>
      </c>
      <c r="W18" s="157"/>
      <c r="X18" s="168" t="b">
        <f t="shared" si="5"/>
        <v>0</v>
      </c>
      <c r="Y18" s="157"/>
      <c r="Z18" s="168" t="b">
        <f t="shared" si="6"/>
        <v>0</v>
      </c>
      <c r="AA18" s="116">
        <f t="shared" si="7"/>
        <v>0</v>
      </c>
      <c r="AB18" s="117" t="str">
        <f t="shared" si="8"/>
        <v>Débil</v>
      </c>
      <c r="AC18" s="185"/>
      <c r="AD18" s="169" t="str">
        <f t="shared" si="9"/>
        <v>Débil</v>
      </c>
      <c r="AE18" s="118" t="str">
        <f t="shared" si="10"/>
        <v>0</v>
      </c>
      <c r="AF18" s="543"/>
      <c r="AG18" s="548" t="e">
        <f t="shared" ref="AG18" si="25">(AE18+AE19)/AF18</f>
        <v>#DIV/0!</v>
      </c>
      <c r="AH18" s="526" t="e">
        <f t="shared" ref="AH18" si="26">IF(AG18&lt;50,"Débil",IF(AG18&lt;=99,"Moderado",IF(AG18=100,"Fuerte",IF(AG18="","ERROR"))))</f>
        <v>#DIV/0!</v>
      </c>
      <c r="AI18" s="528"/>
      <c r="AJ18" s="531" t="e">
        <f t="shared" ref="AJ18" si="27">IF(AH18="Débil",0,IF(AND(AH18="Moderado",AI18="Directamente"),1,IF(AND(AH18="Moderado",AI18="No disminuye"),0,IF(AND(AH18="Fuerte",AI18="Directamente"),2,IF(AND(AH18="Fuerte",AI18="No disminuye"),0)))))</f>
        <v>#DIV/0!</v>
      </c>
      <c r="AK18" s="531" t="e">
        <f>('4-VALORACIÓN DEL RIESGO'!H14-AJ18)</f>
        <v>#DIV/0!</v>
      </c>
      <c r="AL18" s="531" t="e">
        <f t="shared" ref="AL18" si="28">IF(AK18=5,"Casi Seguro",IF(AK18=4,"Probable",IF(AK18=3,"Posible",IF(AK18=2,"Improbable",IF(AK18=1,"Rara Vez",IF(AK18=0,"Rara Vez",IF(AK18&lt;0,"Rara Vez")))))))</f>
        <v>#DIV/0!</v>
      </c>
      <c r="AM18" s="528"/>
      <c r="AN18" s="535" t="e">
        <f t="shared" ref="AN18" si="29">IF(AH18="Débil",0,IF(AND(AH18="Moderado",AM18="Directamente"),1,IF(AND(AH18="Moderado",AM18="Indirectamente"),0,IF(AND(AH18="Moderado",AM18="No disminuye"),0,IF(AND(AH18="Fuerte",AM18="Directamente"),2,IF(AND(AH18="Fuerte",AM18="Indirectamente"),1,IF(AND(AH18="Fuerte",AM18="No disminuye"),0)))))))</f>
        <v>#DIV/0!</v>
      </c>
      <c r="AO18" s="535" t="e">
        <f>('4-VALORACIÓN DEL RIESGO'!AD14-AN18)</f>
        <v>#DIV/0!</v>
      </c>
      <c r="AP18" s="532" t="e">
        <f t="shared" ref="AP18" si="30">IF(AO18=5,"Catastrófico",IF(AO18=4,"Mayor",IF(AO18=3,"Moderado",IF(AO18=2,"Moderado",IF(AO18=1,"Moderado")))))</f>
        <v>#DIV/0!</v>
      </c>
      <c r="AQ18" s="529"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29"/>
      <c r="AS18" s="530" t="s">
        <v>410</v>
      </c>
    </row>
    <row r="19" spans="2:45" ht="30.75" thickBot="1" x14ac:dyDescent="0.3">
      <c r="B19" s="581"/>
      <c r="C19" s="430"/>
      <c r="D19" s="550"/>
      <c r="E19" s="550"/>
      <c r="F19" s="186"/>
      <c r="G19" s="187"/>
      <c r="H19" s="182"/>
      <c r="I19" s="182"/>
      <c r="J19" s="182"/>
      <c r="K19" s="182"/>
      <c r="L19" s="183"/>
      <c r="M19" s="184"/>
      <c r="N19" s="168" t="b">
        <f t="shared" si="0"/>
        <v>0</v>
      </c>
      <c r="O19" s="157"/>
      <c r="P19" s="168" t="b">
        <f t="shared" si="1"/>
        <v>0</v>
      </c>
      <c r="Q19" s="157"/>
      <c r="R19" s="168" t="b">
        <f t="shared" si="2"/>
        <v>0</v>
      </c>
      <c r="S19" s="157"/>
      <c r="T19" s="168" t="b">
        <f t="shared" si="3"/>
        <v>0</v>
      </c>
      <c r="U19" s="157"/>
      <c r="V19" s="168" t="b">
        <f t="shared" si="4"/>
        <v>0</v>
      </c>
      <c r="W19" s="157"/>
      <c r="X19" s="168" t="b">
        <f t="shared" si="5"/>
        <v>0</v>
      </c>
      <c r="Y19" s="157"/>
      <c r="Z19" s="168" t="b">
        <f t="shared" si="6"/>
        <v>0</v>
      </c>
      <c r="AA19" s="116">
        <f t="shared" si="7"/>
        <v>0</v>
      </c>
      <c r="AB19" s="117" t="str">
        <f t="shared" si="8"/>
        <v>Débil</v>
      </c>
      <c r="AC19" s="185"/>
      <c r="AD19" s="169" t="str">
        <f t="shared" si="9"/>
        <v>Débil</v>
      </c>
      <c r="AE19" s="118" t="str">
        <f t="shared" si="10"/>
        <v>0</v>
      </c>
      <c r="AF19" s="544"/>
      <c r="AG19" s="549"/>
      <c r="AH19" s="527"/>
      <c r="AI19" s="528"/>
      <c r="AJ19" s="531"/>
      <c r="AK19" s="531"/>
      <c r="AL19" s="531"/>
      <c r="AM19" s="528"/>
      <c r="AN19" s="536"/>
      <c r="AO19" s="536"/>
      <c r="AP19" s="532"/>
      <c r="AQ19" s="529"/>
      <c r="AR19" s="529"/>
      <c r="AS19" s="530"/>
    </row>
    <row r="20" spans="2:45" ht="30" x14ac:dyDescent="0.25">
      <c r="B20" s="581"/>
      <c r="C20" s="430"/>
      <c r="D20" s="550" t="str">
        <f>'3-IDENTIFICACIÓN DEL RIESGO'!G20</f>
        <v>Riesgo 5</v>
      </c>
      <c r="E20" s="550"/>
      <c r="F20" s="186"/>
      <c r="G20" s="187"/>
      <c r="H20" s="182"/>
      <c r="I20" s="182"/>
      <c r="J20" s="182"/>
      <c r="K20" s="182"/>
      <c r="L20" s="183"/>
      <c r="M20" s="184"/>
      <c r="N20" s="168" t="b">
        <f t="shared" si="0"/>
        <v>0</v>
      </c>
      <c r="O20" s="157"/>
      <c r="P20" s="168" t="b">
        <f t="shared" si="1"/>
        <v>0</v>
      </c>
      <c r="Q20" s="157"/>
      <c r="R20" s="168" t="b">
        <f t="shared" si="2"/>
        <v>0</v>
      </c>
      <c r="S20" s="157"/>
      <c r="T20" s="168" t="b">
        <f t="shared" si="3"/>
        <v>0</v>
      </c>
      <c r="U20" s="157"/>
      <c r="V20" s="168" t="b">
        <f t="shared" si="4"/>
        <v>0</v>
      </c>
      <c r="W20" s="157"/>
      <c r="X20" s="168" t="b">
        <f t="shared" si="5"/>
        <v>0</v>
      </c>
      <c r="Y20" s="157"/>
      <c r="Z20" s="168" t="b">
        <f t="shared" si="6"/>
        <v>0</v>
      </c>
      <c r="AA20" s="116">
        <f t="shared" si="7"/>
        <v>0</v>
      </c>
      <c r="AB20" s="117" t="str">
        <f t="shared" si="8"/>
        <v>Débil</v>
      </c>
      <c r="AC20" s="185"/>
      <c r="AD20" s="169" t="str">
        <f t="shared" si="9"/>
        <v>Débil</v>
      </c>
      <c r="AE20" s="118" t="str">
        <f t="shared" si="10"/>
        <v>0</v>
      </c>
      <c r="AF20" s="543"/>
      <c r="AG20" s="548" t="e">
        <f t="shared" ref="AG20" si="32">(AE20+AE21)/AF20</f>
        <v>#DIV/0!</v>
      </c>
      <c r="AH20" s="526" t="e">
        <f t="shared" ref="AH20" si="33">IF(AG20&lt;50,"Débil",IF(AG20&lt;=99,"Moderado",IF(AG20=100,"Fuerte",IF(AG20="","ERROR"))))</f>
        <v>#DIV/0!</v>
      </c>
      <c r="AI20" s="528"/>
      <c r="AJ20" s="531" t="e">
        <f t="shared" ref="AJ20" si="34">IF(AH20="Débil",0,IF(AND(AH20="Moderado",AI20="Directamente"),1,IF(AND(AH20="Moderado",AI20="No disminuye"),0,IF(AND(AH20="Fuerte",AI20="Directamente"),2,IF(AND(AH20="Fuerte",AI20="No disminuye"),0)))))</f>
        <v>#DIV/0!</v>
      </c>
      <c r="AK20" s="531" t="e">
        <f>('4-VALORACIÓN DEL RIESGO'!H15-AJ20)</f>
        <v>#DIV/0!</v>
      </c>
      <c r="AL20" s="531" t="e">
        <f t="shared" ref="AL20" si="35">IF(AK20=5,"Casi Seguro",IF(AK20=4,"Probable",IF(AK20=3,"Posible",IF(AK20=2,"Improbable",IF(AK20=1,"Rara Vez",IF(AK20=0,"Rara Vez",IF(AK20&lt;0,"Rara Vez")))))))</f>
        <v>#DIV/0!</v>
      </c>
      <c r="AM20" s="528"/>
      <c r="AN20" s="535" t="e">
        <f t="shared" ref="AN20" si="36">IF(AH20="Débil",0,IF(AND(AH20="Moderado",AM20="Directamente"),1,IF(AND(AH20="Moderado",AM20="Indirectamente"),0,IF(AND(AH20="Moderado",AM20="No disminuye"),0,IF(AND(AH20="Fuerte",AM20="Directamente"),2,IF(AND(AH20="Fuerte",AM20="Indirectamente"),1,IF(AND(AH20="Fuerte",AM20="No disminuye"),0)))))))</f>
        <v>#DIV/0!</v>
      </c>
      <c r="AO20" s="535" t="e">
        <f>('4-VALORACIÓN DEL RIESGO'!AD15-AN20)</f>
        <v>#DIV/0!</v>
      </c>
      <c r="AP20" s="532" t="e">
        <f t="shared" ref="AP20" si="37">IF(AO20=5,"Catastrófico",IF(AO20=4,"Mayor",IF(AO20=3,"Moderado",IF(AO20=2,"Moderado",IF(AO20=1,"Moderado")))))</f>
        <v>#DIV/0!</v>
      </c>
      <c r="AQ20" s="529"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29"/>
      <c r="AS20" s="530" t="s">
        <v>410</v>
      </c>
    </row>
    <row r="21" spans="2:45" ht="30.75" thickBot="1" x14ac:dyDescent="0.3">
      <c r="B21" s="582"/>
      <c r="C21" s="431"/>
      <c r="D21" s="550"/>
      <c r="E21" s="550"/>
      <c r="F21" s="186"/>
      <c r="G21" s="187"/>
      <c r="H21" s="182"/>
      <c r="I21" s="182"/>
      <c r="J21" s="182"/>
      <c r="K21" s="182"/>
      <c r="L21" s="183"/>
      <c r="M21" s="184"/>
      <c r="N21" s="168" t="b">
        <f t="shared" si="0"/>
        <v>0</v>
      </c>
      <c r="O21" s="157"/>
      <c r="P21" s="168" t="b">
        <f t="shared" si="1"/>
        <v>0</v>
      </c>
      <c r="Q21" s="157"/>
      <c r="R21" s="168" t="b">
        <f t="shared" si="2"/>
        <v>0</v>
      </c>
      <c r="S21" s="157"/>
      <c r="T21" s="168" t="b">
        <f t="shared" si="3"/>
        <v>0</v>
      </c>
      <c r="U21" s="157"/>
      <c r="V21" s="168" t="b">
        <f t="shared" si="4"/>
        <v>0</v>
      </c>
      <c r="W21" s="157"/>
      <c r="X21" s="168" t="b">
        <f t="shared" si="5"/>
        <v>0</v>
      </c>
      <c r="Y21" s="157"/>
      <c r="Z21" s="168" t="b">
        <f t="shared" si="6"/>
        <v>0</v>
      </c>
      <c r="AA21" s="116">
        <f t="shared" si="7"/>
        <v>0</v>
      </c>
      <c r="AB21" s="117" t="str">
        <f t="shared" si="8"/>
        <v>Débil</v>
      </c>
      <c r="AC21" s="185"/>
      <c r="AD21" s="169" t="str">
        <f t="shared" si="9"/>
        <v>Débil</v>
      </c>
      <c r="AE21" s="118" t="str">
        <f t="shared" si="10"/>
        <v>0</v>
      </c>
      <c r="AF21" s="544"/>
      <c r="AG21" s="549"/>
      <c r="AH21" s="527"/>
      <c r="AI21" s="528"/>
      <c r="AJ21" s="531"/>
      <c r="AK21" s="531"/>
      <c r="AL21" s="531"/>
      <c r="AM21" s="528"/>
      <c r="AN21" s="536"/>
      <c r="AO21" s="536"/>
      <c r="AP21" s="532"/>
      <c r="AQ21" s="529"/>
      <c r="AR21" s="529"/>
      <c r="AS21" s="530"/>
    </row>
    <row r="22" spans="2:45" ht="51.75" customHeight="1" x14ac:dyDescent="0.25">
      <c r="B22" s="537" t="str">
        <f>'3-IDENTIFICACIÓN DEL RIESGO'!B22</f>
        <v>COMUNICACIÓN Y GESTIÓN CON GRUPOS DE INTERÉS</v>
      </c>
      <c r="C22" s="611" t="str">
        <f>'3-IDENTIFICACIÓN DEL RIESGO'!E22</f>
        <v>1. Dirección General.
2. Secretaría General.
3. Oficina de Planeación.
4. Oficina Jurídica.
5. Oficina del Inspector de la Gestión de Tierras.
6. Oficina de Control Interno.</v>
      </c>
      <c r="D22" s="550" t="str">
        <f>'3-IDENTIFICACIÓN DEL RIESGO'!G22</f>
        <v>Alterar información destinada a la consolidación de los informes de gestión, para beneficio propio o favorecimiento de grupos de interés, partidos políticos o particulares.</v>
      </c>
      <c r="E22" s="550"/>
      <c r="F22" s="188" t="s">
        <v>999</v>
      </c>
      <c r="G22" s="188" t="s">
        <v>676</v>
      </c>
      <c r="H22" s="188" t="s">
        <v>1000</v>
      </c>
      <c r="I22" s="188" t="s">
        <v>1001</v>
      </c>
      <c r="J22" s="188" t="s">
        <v>1002</v>
      </c>
      <c r="K22" s="188" t="s">
        <v>1003</v>
      </c>
      <c r="L22" s="188" t="s">
        <v>1004</v>
      </c>
      <c r="M22" s="184" t="s">
        <v>172</v>
      </c>
      <c r="N22" s="168">
        <f t="shared" si="0"/>
        <v>15</v>
      </c>
      <c r="O22" s="157" t="s">
        <v>173</v>
      </c>
      <c r="P22" s="168">
        <f t="shared" si="1"/>
        <v>15</v>
      </c>
      <c r="Q22" s="157" t="s">
        <v>174</v>
      </c>
      <c r="R22" s="168">
        <f t="shared" si="2"/>
        <v>15</v>
      </c>
      <c r="S22" s="157" t="s">
        <v>178</v>
      </c>
      <c r="T22" s="168">
        <f t="shared" si="3"/>
        <v>10</v>
      </c>
      <c r="U22" s="157" t="s">
        <v>175</v>
      </c>
      <c r="V22" s="168">
        <f t="shared" si="4"/>
        <v>15</v>
      </c>
      <c r="W22" s="157" t="s">
        <v>176</v>
      </c>
      <c r="X22" s="168">
        <f t="shared" si="5"/>
        <v>15</v>
      </c>
      <c r="Y22" s="157" t="s">
        <v>177</v>
      </c>
      <c r="Z22" s="168">
        <f t="shared" si="6"/>
        <v>10</v>
      </c>
      <c r="AA22" s="116">
        <f t="shared" si="7"/>
        <v>95</v>
      </c>
      <c r="AB22" s="117" t="str">
        <f t="shared" si="8"/>
        <v>Moderado</v>
      </c>
      <c r="AC22" s="185" t="s">
        <v>50</v>
      </c>
      <c r="AD22" s="169" t="str">
        <f t="shared" si="9"/>
        <v>Moderado</v>
      </c>
      <c r="AE22" s="118" t="str">
        <f t="shared" si="10"/>
        <v>50</v>
      </c>
      <c r="AF22" s="543">
        <v>1</v>
      </c>
      <c r="AG22" s="548">
        <f t="shared" ref="AG22" si="39">(AE22+AE23)/AF22</f>
        <v>50</v>
      </c>
      <c r="AH22" s="526" t="str">
        <f t="shared" ref="AH22" si="40">IF(AG22&lt;50,"Débil",IF(AG22&lt;=99,"Moderado",IF(AG22=100,"Fuerte",IF(AG22="","ERROR"))))</f>
        <v>Moderado</v>
      </c>
      <c r="AI22" s="528" t="s">
        <v>78</v>
      </c>
      <c r="AJ22" s="531">
        <f t="shared" ref="AJ22" si="41">IF(AH22="Débil",0,IF(AND(AH22="Moderado",AI22="Directamente"),1,IF(AND(AH22="Moderado",AI22="No disminuye"),0,IF(AND(AH22="Fuerte",AI22="Directamente"),2,IF(AND(AH22="Fuerte",AI22="No disminuye"),0)))))</f>
        <v>1</v>
      </c>
      <c r="AK22" s="531">
        <f>('4-VALORACIÓN DEL RIESGO'!H16-AJ22)</f>
        <v>2</v>
      </c>
      <c r="AL22" s="531" t="str">
        <f t="shared" ref="AL22" si="42">IF(AK22=5,"Casi Seguro",IF(AK22=4,"Probable",IF(AK22=3,"Posible",IF(AK22=2,"Improbable",IF(AK22=1,"Rara Vez",IF(AK22=0,"Rara Vez",IF(AK22&lt;0,"Rara Vez")))))))</f>
        <v>Improbable</v>
      </c>
      <c r="AM22" s="528" t="s">
        <v>80</v>
      </c>
      <c r="AN22" s="535">
        <f t="shared" ref="AN22" si="43">IF(AH22="Débil",0,IF(AND(AH22="Moderado",AM22="Directamente"),1,IF(AND(AH22="Moderado",AM22="Indirectamente"),0,IF(AND(AH22="Moderado",AM22="No disminuye"),0,IF(AND(AH22="Fuerte",AM22="Directamente"),2,IF(AND(AH22="Fuerte",AM22="Indirectamente"),1,IF(AND(AH22="Fuerte",AM22="No disminuye"),0)))))))</f>
        <v>0</v>
      </c>
      <c r="AO22" s="535">
        <f>('4-VALORACIÓN DEL RIESGO'!AD16-AN22)</f>
        <v>5</v>
      </c>
      <c r="AP22" s="532" t="str">
        <f t="shared" ref="AP22" si="44">IF(AO22=5,"Catastrófico",IF(AO22=4,"Mayor",IF(AO22=3,"Moderado",IF(AO22=2,"Moderado",IF(AO22=1,"Moderado")))))</f>
        <v>Catastrófico</v>
      </c>
      <c r="AQ22" s="529" t="str">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Extremo</v>
      </c>
      <c r="AR22" s="529"/>
      <c r="AS22" s="530" t="s">
        <v>410</v>
      </c>
    </row>
    <row r="23" spans="2:45" ht="30.75" thickBot="1" x14ac:dyDescent="0.3">
      <c r="B23" s="538"/>
      <c r="C23" s="612"/>
      <c r="D23" s="550"/>
      <c r="E23" s="550"/>
      <c r="F23" s="188"/>
      <c r="G23" s="188"/>
      <c r="H23" s="188"/>
      <c r="I23" s="188"/>
      <c r="J23" s="188"/>
      <c r="K23" s="188"/>
      <c r="L23" s="188"/>
      <c r="M23" s="184"/>
      <c r="N23" s="168" t="b">
        <f t="shared" si="0"/>
        <v>0</v>
      </c>
      <c r="O23" s="157"/>
      <c r="P23" s="168" t="b">
        <f t="shared" si="1"/>
        <v>0</v>
      </c>
      <c r="Q23" s="157"/>
      <c r="R23" s="168" t="b">
        <f t="shared" si="2"/>
        <v>0</v>
      </c>
      <c r="S23" s="157"/>
      <c r="T23" s="168" t="b">
        <f t="shared" si="3"/>
        <v>0</v>
      </c>
      <c r="U23" s="157"/>
      <c r="V23" s="168" t="b">
        <f t="shared" si="4"/>
        <v>0</v>
      </c>
      <c r="W23" s="157"/>
      <c r="X23" s="168" t="b">
        <f t="shared" si="5"/>
        <v>0</v>
      </c>
      <c r="Y23" s="157"/>
      <c r="Z23" s="168" t="b">
        <f t="shared" si="6"/>
        <v>0</v>
      </c>
      <c r="AA23" s="116">
        <f t="shared" si="7"/>
        <v>0</v>
      </c>
      <c r="AB23" s="117" t="str">
        <f t="shared" si="8"/>
        <v>Débil</v>
      </c>
      <c r="AC23" s="185"/>
      <c r="AD23" s="169" t="str">
        <f t="shared" si="9"/>
        <v>Débil</v>
      </c>
      <c r="AE23" s="118" t="str">
        <f t="shared" si="10"/>
        <v>0</v>
      </c>
      <c r="AF23" s="544"/>
      <c r="AG23" s="549"/>
      <c r="AH23" s="527"/>
      <c r="AI23" s="528"/>
      <c r="AJ23" s="531"/>
      <c r="AK23" s="531"/>
      <c r="AL23" s="531"/>
      <c r="AM23" s="528"/>
      <c r="AN23" s="536"/>
      <c r="AO23" s="536"/>
      <c r="AP23" s="532"/>
      <c r="AQ23" s="529"/>
      <c r="AR23" s="529"/>
      <c r="AS23" s="530"/>
    </row>
    <row r="24" spans="2:45" ht="30" x14ac:dyDescent="0.25">
      <c r="B24" s="538"/>
      <c r="C24" s="612"/>
      <c r="D24" s="550" t="str">
        <f>'3-IDENTIFICACIÓN DEL RIESGO'!G24</f>
        <v>Riesgo 2</v>
      </c>
      <c r="E24" s="550"/>
      <c r="F24" s="188"/>
      <c r="G24" s="188"/>
      <c r="H24" s="188"/>
      <c r="I24" s="188"/>
      <c r="J24" s="188"/>
      <c r="K24" s="188"/>
      <c r="L24" s="188"/>
      <c r="M24" s="184"/>
      <c r="N24" s="168" t="b">
        <f t="shared" si="0"/>
        <v>0</v>
      </c>
      <c r="O24" s="157"/>
      <c r="P24" s="168" t="b">
        <f t="shared" si="1"/>
        <v>0</v>
      </c>
      <c r="Q24" s="157"/>
      <c r="R24" s="168" t="b">
        <f t="shared" si="2"/>
        <v>0</v>
      </c>
      <c r="S24" s="157"/>
      <c r="T24" s="168" t="b">
        <f t="shared" si="3"/>
        <v>0</v>
      </c>
      <c r="U24" s="157"/>
      <c r="V24" s="168" t="b">
        <f t="shared" si="4"/>
        <v>0</v>
      </c>
      <c r="W24" s="157"/>
      <c r="X24" s="168" t="b">
        <f t="shared" si="5"/>
        <v>0</v>
      </c>
      <c r="Y24" s="157"/>
      <c r="Z24" s="168" t="b">
        <f t="shared" si="6"/>
        <v>0</v>
      </c>
      <c r="AA24" s="116">
        <f t="shared" si="7"/>
        <v>0</v>
      </c>
      <c r="AB24" s="117" t="str">
        <f t="shared" si="8"/>
        <v>Débil</v>
      </c>
      <c r="AC24" s="185"/>
      <c r="AD24" s="169" t="str">
        <f t="shared" si="9"/>
        <v>Débil</v>
      </c>
      <c r="AE24" s="118" t="str">
        <f t="shared" si="10"/>
        <v>0</v>
      </c>
      <c r="AF24" s="543"/>
      <c r="AG24" s="548" t="e">
        <f t="shared" ref="AG24" si="46">(AE24+AE25)/AF24</f>
        <v>#DIV/0!</v>
      </c>
      <c r="AH24" s="526" t="e">
        <f t="shared" ref="AH24" si="47">IF(AG24&lt;50,"Débil",IF(AG24&lt;=99,"Moderado",IF(AG24=100,"Fuerte",IF(AG24="","ERROR"))))</f>
        <v>#DIV/0!</v>
      </c>
      <c r="AI24" s="528"/>
      <c r="AJ24" s="531" t="e">
        <f t="shared" ref="AJ24" si="48">IF(AH24="Débil",0,IF(AND(AH24="Moderado",AI24="Directamente"),1,IF(AND(AH24="Moderado",AI24="No disminuye"),0,IF(AND(AH24="Fuerte",AI24="Directamente"),2,IF(AND(AH24="Fuerte",AI24="No disminuye"),0)))))</f>
        <v>#DIV/0!</v>
      </c>
      <c r="AK24" s="531" t="e">
        <f>('4-VALORACIÓN DEL RIESGO'!H17-AJ24)</f>
        <v>#DIV/0!</v>
      </c>
      <c r="AL24" s="531" t="e">
        <f t="shared" ref="AL24" si="49">IF(AK24=5,"Casi Seguro",IF(AK24=4,"Probable",IF(AK24=3,"Posible",IF(AK24=2,"Improbable",IF(AK24=1,"Rara Vez",IF(AK24=0,"Rara Vez",IF(AK24&lt;0,"Rara Vez")))))))</f>
        <v>#DIV/0!</v>
      </c>
      <c r="AM24" s="528"/>
      <c r="AN24" s="535" t="e">
        <f t="shared" ref="AN24" si="50">IF(AH24="Débil",0,IF(AND(AH24="Moderado",AM24="Directamente"),1,IF(AND(AH24="Moderado",AM24="Indirectamente"),0,IF(AND(AH24="Moderado",AM24="No disminuye"),0,IF(AND(AH24="Fuerte",AM24="Directamente"),2,IF(AND(AH24="Fuerte",AM24="Indirectamente"),1,IF(AND(AH24="Fuerte",AM24="No disminuye"),0)))))))</f>
        <v>#DIV/0!</v>
      </c>
      <c r="AO24" s="535" t="e">
        <f>('4-VALORACIÓN DEL RIESGO'!AD17-AN24)</f>
        <v>#DIV/0!</v>
      </c>
      <c r="AP24" s="532" t="e">
        <f t="shared" ref="AP24" si="51">IF(AO24=5,"Catastrófico",IF(AO24=4,"Mayor",IF(AO24=3,"Moderado",IF(AO24=2,"Moderado",IF(AO24=1,"Moderado")))))</f>
        <v>#DIV/0!</v>
      </c>
      <c r="AQ24" s="529"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29"/>
      <c r="AS24" s="530" t="s">
        <v>410</v>
      </c>
    </row>
    <row r="25" spans="2:45" ht="30.75" thickBot="1" x14ac:dyDescent="0.3">
      <c r="B25" s="538"/>
      <c r="C25" s="612"/>
      <c r="D25" s="550"/>
      <c r="E25" s="550"/>
      <c r="F25" s="188"/>
      <c r="G25" s="188"/>
      <c r="H25" s="188"/>
      <c r="I25" s="188"/>
      <c r="J25" s="188"/>
      <c r="K25" s="188"/>
      <c r="L25" s="188"/>
      <c r="M25" s="184"/>
      <c r="N25" s="168" t="b">
        <f t="shared" si="0"/>
        <v>0</v>
      </c>
      <c r="O25" s="157"/>
      <c r="P25" s="168" t="b">
        <f t="shared" si="1"/>
        <v>0</v>
      </c>
      <c r="Q25" s="157"/>
      <c r="R25" s="168" t="b">
        <f t="shared" si="2"/>
        <v>0</v>
      </c>
      <c r="S25" s="157"/>
      <c r="T25" s="168" t="b">
        <f t="shared" si="3"/>
        <v>0</v>
      </c>
      <c r="U25" s="157"/>
      <c r="V25" s="168" t="b">
        <f t="shared" si="4"/>
        <v>0</v>
      </c>
      <c r="W25" s="157"/>
      <c r="X25" s="168" t="b">
        <f t="shared" si="5"/>
        <v>0</v>
      </c>
      <c r="Y25" s="157"/>
      <c r="Z25" s="168" t="b">
        <f t="shared" si="6"/>
        <v>0</v>
      </c>
      <c r="AA25" s="116">
        <f t="shared" si="7"/>
        <v>0</v>
      </c>
      <c r="AB25" s="117" t="str">
        <f t="shared" si="8"/>
        <v>Débil</v>
      </c>
      <c r="AC25" s="185"/>
      <c r="AD25" s="169" t="str">
        <f t="shared" si="9"/>
        <v>Débil</v>
      </c>
      <c r="AE25" s="118" t="str">
        <f t="shared" si="10"/>
        <v>0</v>
      </c>
      <c r="AF25" s="544"/>
      <c r="AG25" s="549"/>
      <c r="AH25" s="527"/>
      <c r="AI25" s="528"/>
      <c r="AJ25" s="531"/>
      <c r="AK25" s="531"/>
      <c r="AL25" s="531"/>
      <c r="AM25" s="528"/>
      <c r="AN25" s="536"/>
      <c r="AO25" s="536"/>
      <c r="AP25" s="532"/>
      <c r="AQ25" s="529"/>
      <c r="AR25" s="529"/>
      <c r="AS25" s="530"/>
    </row>
    <row r="26" spans="2:45" ht="30" x14ac:dyDescent="0.25">
      <c r="B26" s="538"/>
      <c r="C26" s="612"/>
      <c r="D26" s="550" t="str">
        <f>'3-IDENTIFICACIÓN DEL RIESGO'!G26</f>
        <v>Riesgo 3</v>
      </c>
      <c r="E26" s="550"/>
      <c r="F26" s="188"/>
      <c r="G26" s="188"/>
      <c r="H26" s="188"/>
      <c r="I26" s="188"/>
      <c r="J26" s="188"/>
      <c r="K26" s="188"/>
      <c r="L26" s="188"/>
      <c r="M26" s="184"/>
      <c r="N26" s="168" t="b">
        <f t="shared" si="0"/>
        <v>0</v>
      </c>
      <c r="O26" s="157"/>
      <c r="P26" s="168" t="b">
        <f t="shared" si="1"/>
        <v>0</v>
      </c>
      <c r="Q26" s="157"/>
      <c r="R26" s="168" t="b">
        <f t="shared" si="2"/>
        <v>0</v>
      </c>
      <c r="S26" s="157"/>
      <c r="T26" s="168" t="b">
        <f t="shared" si="3"/>
        <v>0</v>
      </c>
      <c r="U26" s="157"/>
      <c r="V26" s="168" t="b">
        <f t="shared" si="4"/>
        <v>0</v>
      </c>
      <c r="W26" s="157"/>
      <c r="X26" s="168" t="b">
        <f t="shared" si="5"/>
        <v>0</v>
      </c>
      <c r="Y26" s="157"/>
      <c r="Z26" s="168" t="b">
        <f t="shared" si="6"/>
        <v>0</v>
      </c>
      <c r="AA26" s="116">
        <f t="shared" si="7"/>
        <v>0</v>
      </c>
      <c r="AB26" s="117" t="str">
        <f t="shared" si="8"/>
        <v>Débil</v>
      </c>
      <c r="AC26" s="185"/>
      <c r="AD26" s="169" t="str">
        <f t="shared" si="9"/>
        <v>Débil</v>
      </c>
      <c r="AE26" s="118" t="str">
        <f t="shared" si="10"/>
        <v>0</v>
      </c>
      <c r="AF26" s="543"/>
      <c r="AG26" s="548" t="e">
        <f t="shared" ref="AG26" si="53">(AE26+AE27)/AF26</f>
        <v>#DIV/0!</v>
      </c>
      <c r="AH26" s="526" t="e">
        <f t="shared" ref="AH26" si="54">IF(AG26&lt;50,"Débil",IF(AG26&lt;=99,"Moderado",IF(AG26=100,"Fuerte",IF(AG26="","ERROR"))))</f>
        <v>#DIV/0!</v>
      </c>
      <c r="AI26" s="528"/>
      <c r="AJ26" s="531" t="e">
        <f t="shared" ref="AJ26" si="55">IF(AH26="Débil",0,IF(AND(AH26="Moderado",AI26="Directamente"),1,IF(AND(AH26="Moderado",AI26="No disminuye"),0,IF(AND(AH26="Fuerte",AI26="Directamente"),2,IF(AND(AH26="Fuerte",AI26="No disminuye"),0)))))</f>
        <v>#DIV/0!</v>
      </c>
      <c r="AK26" s="531" t="e">
        <f>('4-VALORACIÓN DEL RIESGO'!H18-AJ26)</f>
        <v>#DIV/0!</v>
      </c>
      <c r="AL26" s="531" t="e">
        <f t="shared" ref="AL26" si="56">IF(AK26=5,"Casi Seguro",IF(AK26=4,"Probable",IF(AK26=3,"Posible",IF(AK26=2,"Improbable",IF(AK26=1,"Rara Vez",IF(AK26=0,"Rara Vez",IF(AK26&lt;0,"Rara Vez")))))))</f>
        <v>#DIV/0!</v>
      </c>
      <c r="AM26" s="528"/>
      <c r="AN26" s="535" t="e">
        <f t="shared" ref="AN26" si="57">IF(AH26="Débil",0,IF(AND(AH26="Moderado",AM26="Directamente"),1,IF(AND(AH26="Moderado",AM26="Indirectamente"),0,IF(AND(AH26="Moderado",AM26="No disminuye"),0,IF(AND(AH26="Fuerte",AM26="Directamente"),2,IF(AND(AH26="Fuerte",AM26="Indirectamente"),1,IF(AND(AH26="Fuerte",AM26="No disminuye"),0)))))))</f>
        <v>#DIV/0!</v>
      </c>
      <c r="AO26" s="535" t="e">
        <f>('4-VALORACIÓN DEL RIESGO'!AD18-AN26)</f>
        <v>#DIV/0!</v>
      </c>
      <c r="AP26" s="532" t="e">
        <f t="shared" ref="AP26" si="58">IF(AO26=5,"Catastrófico",IF(AO26=4,"Mayor",IF(AO26=3,"Moderado",IF(AO26=2,"Moderado",IF(AO26=1,"Moderado")))))</f>
        <v>#DIV/0!</v>
      </c>
      <c r="AQ26" s="529"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29"/>
      <c r="AS26" s="530" t="s">
        <v>410</v>
      </c>
    </row>
    <row r="27" spans="2:45" ht="30.75" thickBot="1" x14ac:dyDescent="0.3">
      <c r="B27" s="538"/>
      <c r="C27" s="612"/>
      <c r="D27" s="550"/>
      <c r="E27" s="550"/>
      <c r="F27" s="188"/>
      <c r="G27" s="188"/>
      <c r="H27" s="188"/>
      <c r="I27" s="188"/>
      <c r="J27" s="188"/>
      <c r="K27" s="188"/>
      <c r="L27" s="188"/>
      <c r="M27" s="184"/>
      <c r="N27" s="168" t="b">
        <f t="shared" si="0"/>
        <v>0</v>
      </c>
      <c r="O27" s="157"/>
      <c r="P27" s="168" t="b">
        <f t="shared" si="1"/>
        <v>0</v>
      </c>
      <c r="Q27" s="157"/>
      <c r="R27" s="168" t="b">
        <f t="shared" si="2"/>
        <v>0</v>
      </c>
      <c r="S27" s="157"/>
      <c r="T27" s="168" t="b">
        <f t="shared" si="3"/>
        <v>0</v>
      </c>
      <c r="U27" s="157"/>
      <c r="V27" s="168" t="b">
        <f t="shared" si="4"/>
        <v>0</v>
      </c>
      <c r="W27" s="157"/>
      <c r="X27" s="168" t="b">
        <f t="shared" si="5"/>
        <v>0</v>
      </c>
      <c r="Y27" s="157"/>
      <c r="Z27" s="168" t="b">
        <f t="shared" si="6"/>
        <v>0</v>
      </c>
      <c r="AA27" s="116">
        <f t="shared" si="7"/>
        <v>0</v>
      </c>
      <c r="AB27" s="117" t="str">
        <f t="shared" si="8"/>
        <v>Débil</v>
      </c>
      <c r="AC27" s="185"/>
      <c r="AD27" s="169" t="str">
        <f t="shared" si="9"/>
        <v>Débil</v>
      </c>
      <c r="AE27" s="118" t="str">
        <f t="shared" si="10"/>
        <v>0</v>
      </c>
      <c r="AF27" s="544"/>
      <c r="AG27" s="549"/>
      <c r="AH27" s="527"/>
      <c r="AI27" s="528"/>
      <c r="AJ27" s="531"/>
      <c r="AK27" s="531"/>
      <c r="AL27" s="531"/>
      <c r="AM27" s="528"/>
      <c r="AN27" s="536"/>
      <c r="AO27" s="536"/>
      <c r="AP27" s="532"/>
      <c r="AQ27" s="529"/>
      <c r="AR27" s="529"/>
      <c r="AS27" s="530"/>
    </row>
    <row r="28" spans="2:45" ht="30" x14ac:dyDescent="0.25">
      <c r="B28" s="538"/>
      <c r="C28" s="612"/>
      <c r="D28" s="550" t="str">
        <f>'3-IDENTIFICACIÓN DEL RIESGO'!G28</f>
        <v>Riesgo 4</v>
      </c>
      <c r="E28" s="550"/>
      <c r="F28" s="188"/>
      <c r="G28" s="188"/>
      <c r="H28" s="188"/>
      <c r="I28" s="188"/>
      <c r="J28" s="188"/>
      <c r="K28" s="188"/>
      <c r="L28" s="188"/>
      <c r="M28" s="184"/>
      <c r="N28" s="168" t="b">
        <f t="shared" si="0"/>
        <v>0</v>
      </c>
      <c r="O28" s="157"/>
      <c r="P28" s="168" t="b">
        <f t="shared" si="1"/>
        <v>0</v>
      </c>
      <c r="Q28" s="157"/>
      <c r="R28" s="168" t="b">
        <f t="shared" si="2"/>
        <v>0</v>
      </c>
      <c r="S28" s="157"/>
      <c r="T28" s="168" t="b">
        <f t="shared" si="3"/>
        <v>0</v>
      </c>
      <c r="U28" s="157"/>
      <c r="V28" s="168" t="b">
        <f t="shared" si="4"/>
        <v>0</v>
      </c>
      <c r="W28" s="157"/>
      <c r="X28" s="168" t="b">
        <f t="shared" si="5"/>
        <v>0</v>
      </c>
      <c r="Y28" s="157"/>
      <c r="Z28" s="168" t="b">
        <f t="shared" si="6"/>
        <v>0</v>
      </c>
      <c r="AA28" s="116">
        <f t="shared" si="7"/>
        <v>0</v>
      </c>
      <c r="AB28" s="117" t="str">
        <f t="shared" si="8"/>
        <v>Débil</v>
      </c>
      <c r="AC28" s="185"/>
      <c r="AD28" s="169" t="str">
        <f t="shared" si="9"/>
        <v>Débil</v>
      </c>
      <c r="AE28" s="118" t="str">
        <f t="shared" si="10"/>
        <v>0</v>
      </c>
      <c r="AF28" s="543"/>
      <c r="AG28" s="548" t="e">
        <f t="shared" ref="AG28" si="60">(AE28+AE29)/AF28</f>
        <v>#DIV/0!</v>
      </c>
      <c r="AH28" s="526" t="e">
        <f t="shared" ref="AH28" si="61">IF(AG28&lt;50,"Débil",IF(AG28&lt;=99,"Moderado",IF(AG28=100,"Fuerte",IF(AG28="","ERROR"))))</f>
        <v>#DIV/0!</v>
      </c>
      <c r="AI28" s="528"/>
      <c r="AJ28" s="531" t="e">
        <f t="shared" ref="AJ28" si="62">IF(AH28="Débil",0,IF(AND(AH28="Moderado",AI28="Directamente"),1,IF(AND(AH28="Moderado",AI28="No disminuye"),0,IF(AND(AH28="Fuerte",AI28="Directamente"),2,IF(AND(AH28="Fuerte",AI28="No disminuye"),0)))))</f>
        <v>#DIV/0!</v>
      </c>
      <c r="AK28" s="531" t="e">
        <f>('4-VALORACIÓN DEL RIESGO'!H19-AJ28)</f>
        <v>#DIV/0!</v>
      </c>
      <c r="AL28" s="531" t="e">
        <f t="shared" ref="AL28" si="63">IF(AK28=5,"Casi Seguro",IF(AK28=4,"Probable",IF(AK28=3,"Posible",IF(AK28=2,"Improbable",IF(AK28=1,"Rara Vez",IF(AK28=0,"Rara Vez",IF(AK28&lt;0,"Rara Vez")))))))</f>
        <v>#DIV/0!</v>
      </c>
      <c r="AM28" s="528"/>
      <c r="AN28" s="535" t="e">
        <f t="shared" ref="AN28" si="64">IF(AH28="Débil",0,IF(AND(AH28="Moderado",AM28="Directamente"),1,IF(AND(AH28="Moderado",AM28="Indirectamente"),0,IF(AND(AH28="Moderado",AM28="No disminuye"),0,IF(AND(AH28="Fuerte",AM28="Directamente"),2,IF(AND(AH28="Fuerte",AM28="Indirectamente"),1,IF(AND(AH28="Fuerte",AM28="No disminuye"),0)))))))</f>
        <v>#DIV/0!</v>
      </c>
      <c r="AO28" s="535" t="e">
        <f>('4-VALORACIÓN DEL RIESGO'!AD19-AN28)</f>
        <v>#DIV/0!</v>
      </c>
      <c r="AP28" s="532" t="e">
        <f t="shared" ref="AP28" si="65">IF(AO28=5,"Catastrófico",IF(AO28=4,"Mayor",IF(AO28=3,"Moderado",IF(AO28=2,"Moderado",IF(AO28=1,"Moderado")))))</f>
        <v>#DIV/0!</v>
      </c>
      <c r="AQ28" s="529"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29"/>
      <c r="AS28" s="530" t="s">
        <v>410</v>
      </c>
    </row>
    <row r="29" spans="2:45" ht="30.75" thickBot="1" x14ac:dyDescent="0.3">
      <c r="B29" s="538"/>
      <c r="C29" s="612"/>
      <c r="D29" s="550"/>
      <c r="E29" s="550"/>
      <c r="F29" s="188"/>
      <c r="G29" s="188"/>
      <c r="H29" s="188"/>
      <c r="I29" s="188"/>
      <c r="J29" s="188"/>
      <c r="K29" s="188"/>
      <c r="L29" s="188"/>
      <c r="M29" s="184"/>
      <c r="N29" s="168" t="b">
        <f t="shared" si="0"/>
        <v>0</v>
      </c>
      <c r="O29" s="157"/>
      <c r="P29" s="168" t="b">
        <f t="shared" si="1"/>
        <v>0</v>
      </c>
      <c r="Q29" s="157"/>
      <c r="R29" s="168" t="b">
        <f t="shared" si="2"/>
        <v>0</v>
      </c>
      <c r="S29" s="157"/>
      <c r="T29" s="168" t="b">
        <f t="shared" si="3"/>
        <v>0</v>
      </c>
      <c r="U29" s="157"/>
      <c r="V29" s="168" t="b">
        <f t="shared" si="4"/>
        <v>0</v>
      </c>
      <c r="W29" s="157"/>
      <c r="X29" s="168" t="b">
        <f t="shared" si="5"/>
        <v>0</v>
      </c>
      <c r="Y29" s="157"/>
      <c r="Z29" s="168" t="b">
        <f t="shared" si="6"/>
        <v>0</v>
      </c>
      <c r="AA29" s="116">
        <f t="shared" si="7"/>
        <v>0</v>
      </c>
      <c r="AB29" s="117" t="str">
        <f t="shared" si="8"/>
        <v>Débil</v>
      </c>
      <c r="AC29" s="185"/>
      <c r="AD29" s="169" t="str">
        <f t="shared" si="9"/>
        <v>Débil</v>
      </c>
      <c r="AE29" s="118" t="str">
        <f t="shared" si="10"/>
        <v>0</v>
      </c>
      <c r="AF29" s="544"/>
      <c r="AG29" s="549"/>
      <c r="AH29" s="527"/>
      <c r="AI29" s="528"/>
      <c r="AJ29" s="531"/>
      <c r="AK29" s="531"/>
      <c r="AL29" s="531"/>
      <c r="AM29" s="528"/>
      <c r="AN29" s="536"/>
      <c r="AO29" s="536"/>
      <c r="AP29" s="532"/>
      <c r="AQ29" s="529"/>
      <c r="AR29" s="529"/>
      <c r="AS29" s="530"/>
    </row>
    <row r="30" spans="2:45" ht="30" x14ac:dyDescent="0.25">
      <c r="B30" s="538"/>
      <c r="C30" s="612"/>
      <c r="D30" s="550" t="str">
        <f>'3-IDENTIFICACIÓN DEL RIESGO'!G30</f>
        <v>Riesgo 5</v>
      </c>
      <c r="E30" s="550"/>
      <c r="F30" s="188"/>
      <c r="G30" s="188"/>
      <c r="H30" s="188"/>
      <c r="I30" s="188"/>
      <c r="J30" s="188"/>
      <c r="K30" s="188"/>
      <c r="L30" s="188"/>
      <c r="M30" s="184"/>
      <c r="N30" s="168" t="b">
        <f t="shared" si="0"/>
        <v>0</v>
      </c>
      <c r="O30" s="157"/>
      <c r="P30" s="168" t="b">
        <f t="shared" si="1"/>
        <v>0</v>
      </c>
      <c r="Q30" s="157"/>
      <c r="R30" s="168" t="b">
        <f t="shared" si="2"/>
        <v>0</v>
      </c>
      <c r="S30" s="157"/>
      <c r="T30" s="168" t="b">
        <f t="shared" si="3"/>
        <v>0</v>
      </c>
      <c r="U30" s="157"/>
      <c r="V30" s="168" t="b">
        <f t="shared" si="4"/>
        <v>0</v>
      </c>
      <c r="W30" s="157"/>
      <c r="X30" s="168" t="b">
        <f t="shared" si="5"/>
        <v>0</v>
      </c>
      <c r="Y30" s="157"/>
      <c r="Z30" s="168" t="b">
        <f t="shared" si="6"/>
        <v>0</v>
      </c>
      <c r="AA30" s="116">
        <f t="shared" si="7"/>
        <v>0</v>
      </c>
      <c r="AB30" s="117" t="str">
        <f t="shared" si="8"/>
        <v>Débil</v>
      </c>
      <c r="AC30" s="185"/>
      <c r="AD30" s="169" t="str">
        <f t="shared" si="9"/>
        <v>Débil</v>
      </c>
      <c r="AE30" s="118" t="str">
        <f t="shared" si="10"/>
        <v>0</v>
      </c>
      <c r="AF30" s="543"/>
      <c r="AG30" s="548" t="e">
        <f t="shared" ref="AG30" si="67">(AE30+AE31)/AF30</f>
        <v>#DIV/0!</v>
      </c>
      <c r="AH30" s="526" t="e">
        <f t="shared" ref="AH30" si="68">IF(AG30&lt;50,"Débil",IF(AG30&lt;=99,"Moderado",IF(AG30=100,"Fuerte",IF(AG30="","ERROR"))))</f>
        <v>#DIV/0!</v>
      </c>
      <c r="AI30" s="528"/>
      <c r="AJ30" s="531" t="e">
        <f t="shared" ref="AJ30" si="69">IF(AH30="Débil",0,IF(AND(AH30="Moderado",AI30="Directamente"),1,IF(AND(AH30="Moderado",AI30="No disminuye"),0,IF(AND(AH30="Fuerte",AI30="Directamente"),2,IF(AND(AH30="Fuerte",AI30="No disminuye"),0)))))</f>
        <v>#DIV/0!</v>
      </c>
      <c r="AK30" s="531" t="e">
        <f>('4-VALORACIÓN DEL RIESGO'!H20-AJ30)</f>
        <v>#DIV/0!</v>
      </c>
      <c r="AL30" s="531" t="e">
        <f t="shared" ref="AL30" si="70">IF(AK30=5,"Casi Seguro",IF(AK30=4,"Probable",IF(AK30=3,"Posible",IF(AK30=2,"Improbable",IF(AK30=1,"Rara Vez",IF(AK30=0,"Rara Vez",IF(AK30&lt;0,"Rara Vez")))))))</f>
        <v>#DIV/0!</v>
      </c>
      <c r="AM30" s="528"/>
      <c r="AN30" s="535" t="e">
        <f t="shared" ref="AN30" si="71">IF(AH30="Débil",0,IF(AND(AH30="Moderado",AM30="Directamente"),1,IF(AND(AH30="Moderado",AM30="Indirectamente"),0,IF(AND(AH30="Moderado",AM30="No disminuye"),0,IF(AND(AH30="Fuerte",AM30="Directamente"),2,IF(AND(AH30="Fuerte",AM30="Indirectamente"),1,IF(AND(AH30="Fuerte",AM30="No disminuye"),0)))))))</f>
        <v>#DIV/0!</v>
      </c>
      <c r="AO30" s="535" t="e">
        <f>('4-VALORACIÓN DEL RIESGO'!AD20-AN30)</f>
        <v>#DIV/0!</v>
      </c>
      <c r="AP30" s="532" t="e">
        <f t="shared" ref="AP30" si="72">IF(AO30=5,"Catastrófico",IF(AO30=4,"Mayor",IF(AO30=3,"Moderado",IF(AO30=2,"Moderado",IF(AO30=1,"Moderado")))))</f>
        <v>#DIV/0!</v>
      </c>
      <c r="AQ30" s="529"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29"/>
      <c r="AS30" s="530" t="s">
        <v>410</v>
      </c>
    </row>
    <row r="31" spans="2:45" ht="30.75" thickBot="1" x14ac:dyDescent="0.3">
      <c r="B31" s="539"/>
      <c r="C31" s="613"/>
      <c r="D31" s="550"/>
      <c r="E31" s="550"/>
      <c r="F31" s="188"/>
      <c r="G31" s="188"/>
      <c r="H31" s="188"/>
      <c r="I31" s="188"/>
      <c r="J31" s="188"/>
      <c r="K31" s="188"/>
      <c r="L31" s="188"/>
      <c r="M31" s="184"/>
      <c r="N31" s="168" t="b">
        <f t="shared" si="0"/>
        <v>0</v>
      </c>
      <c r="O31" s="157"/>
      <c r="P31" s="168" t="b">
        <f t="shared" si="1"/>
        <v>0</v>
      </c>
      <c r="Q31" s="157"/>
      <c r="R31" s="168" t="b">
        <f t="shared" si="2"/>
        <v>0</v>
      </c>
      <c r="S31" s="157"/>
      <c r="T31" s="168" t="b">
        <f t="shared" si="3"/>
        <v>0</v>
      </c>
      <c r="U31" s="157"/>
      <c r="V31" s="168" t="b">
        <f t="shared" si="4"/>
        <v>0</v>
      </c>
      <c r="W31" s="157"/>
      <c r="X31" s="168" t="b">
        <f t="shared" si="5"/>
        <v>0</v>
      </c>
      <c r="Y31" s="157"/>
      <c r="Z31" s="168" t="b">
        <f t="shared" si="6"/>
        <v>0</v>
      </c>
      <c r="AA31" s="116">
        <f t="shared" si="7"/>
        <v>0</v>
      </c>
      <c r="AB31" s="117" t="str">
        <f t="shared" si="8"/>
        <v>Débil</v>
      </c>
      <c r="AC31" s="185"/>
      <c r="AD31" s="169" t="str">
        <f t="shared" si="9"/>
        <v>Débil</v>
      </c>
      <c r="AE31" s="118" t="str">
        <f t="shared" si="10"/>
        <v>0</v>
      </c>
      <c r="AF31" s="544"/>
      <c r="AG31" s="549"/>
      <c r="AH31" s="527"/>
      <c r="AI31" s="528"/>
      <c r="AJ31" s="531"/>
      <c r="AK31" s="531"/>
      <c r="AL31" s="531"/>
      <c r="AM31" s="528"/>
      <c r="AN31" s="536"/>
      <c r="AO31" s="536"/>
      <c r="AP31" s="532"/>
      <c r="AQ31" s="529"/>
      <c r="AR31" s="529"/>
      <c r="AS31" s="530"/>
    </row>
    <row r="32" spans="2:45" ht="40.5" x14ac:dyDescent="0.25">
      <c r="B32" s="609" t="str">
        <f>'3-IDENTIFICACIÓN DEL RIESGO'!B32</f>
        <v>INTELIGENCIA DE LA INFORMACIÓN</v>
      </c>
      <c r="C32" s="429" t="str">
        <f>'3-IDENTIFICACIÓN DEL RIESGO'!E32</f>
        <v>1. Dirección de Gestión del Ordenamiento Social de la Propiedad.
2. Oficina de Planeación.</v>
      </c>
      <c r="D32" s="550" t="str">
        <f>'3-IDENTIFICACIÓN DEL RIESGO'!G32</f>
        <v>Estructurar proyectos de TI para beneficio específico de un tercero o propio.</v>
      </c>
      <c r="E32" s="550"/>
      <c r="F32" s="188" t="s">
        <v>565</v>
      </c>
      <c r="G32" s="188" t="s">
        <v>566</v>
      </c>
      <c r="H32" s="188" t="s">
        <v>567</v>
      </c>
      <c r="I32" s="188" t="s">
        <v>568</v>
      </c>
      <c r="J32" s="188" t="s">
        <v>569</v>
      </c>
      <c r="K32" s="188" t="s">
        <v>570</v>
      </c>
      <c r="L32" s="188" t="s">
        <v>571</v>
      </c>
      <c r="M32" s="184" t="s">
        <v>172</v>
      </c>
      <c r="N32" s="168">
        <f t="shared" si="0"/>
        <v>15</v>
      </c>
      <c r="O32" s="157" t="s">
        <v>173</v>
      </c>
      <c r="P32" s="168">
        <f t="shared" si="1"/>
        <v>15</v>
      </c>
      <c r="Q32" s="157" t="s">
        <v>174</v>
      </c>
      <c r="R32" s="168">
        <f t="shared" si="2"/>
        <v>15</v>
      </c>
      <c r="S32" s="157" t="s">
        <v>47</v>
      </c>
      <c r="T32" s="168">
        <f t="shared" si="3"/>
        <v>15</v>
      </c>
      <c r="U32" s="157" t="s">
        <v>175</v>
      </c>
      <c r="V32" s="168">
        <f t="shared" si="4"/>
        <v>15</v>
      </c>
      <c r="W32" s="157" t="s">
        <v>176</v>
      </c>
      <c r="X32" s="168">
        <f t="shared" si="5"/>
        <v>15</v>
      </c>
      <c r="Y32" s="157" t="s">
        <v>177</v>
      </c>
      <c r="Z32" s="168">
        <f t="shared" si="6"/>
        <v>10</v>
      </c>
      <c r="AA32" s="116">
        <f t="shared" si="7"/>
        <v>100</v>
      </c>
      <c r="AB32" s="117" t="str">
        <f t="shared" si="8"/>
        <v>Fuerte</v>
      </c>
      <c r="AC32" s="185" t="s">
        <v>50</v>
      </c>
      <c r="AD32" s="169" t="str">
        <f t="shared" si="9"/>
        <v>Fuerte</v>
      </c>
      <c r="AE32" s="118" t="str">
        <f t="shared" si="10"/>
        <v>100</v>
      </c>
      <c r="AF32" s="543">
        <v>1</v>
      </c>
      <c r="AG32" s="548">
        <f t="shared" ref="AG32" si="74">(AE32+AE33)/AF32</f>
        <v>100</v>
      </c>
      <c r="AH32" s="526" t="str">
        <f t="shared" ref="AH32" si="75">IF(AG32&lt;50,"Débil",IF(AG32&lt;=99,"Moderado",IF(AG32=100,"Fuerte",IF(AG32="","ERROR"))))</f>
        <v>Fuerte</v>
      </c>
      <c r="AI32" s="528" t="s">
        <v>78</v>
      </c>
      <c r="AJ32" s="531">
        <f t="shared" ref="AJ32" si="76">IF(AH32="Débil",0,IF(AND(AH32="Moderado",AI32="Directamente"),1,IF(AND(AH32="Moderado",AI32="No disminuye"),0,IF(AND(AH32="Fuerte",AI32="Directamente"),2,IF(AND(AH32="Fuerte",AI32="No disminuye"),0)))))</f>
        <v>2</v>
      </c>
      <c r="AK32" s="531">
        <f>('4-VALORACIÓN DEL RIESGO'!H21-AJ32)</f>
        <v>-1</v>
      </c>
      <c r="AL32" s="531" t="str">
        <f t="shared" ref="AL32" si="77">IF(AK32=5,"Casi Seguro",IF(AK32=4,"Probable",IF(AK32=3,"Posible",IF(AK32=2,"Improbable",IF(AK32=1,"Rara Vez",IF(AK32=0,"Rara Vez",IF(AK32&lt;0,"Rara Vez")))))))</f>
        <v>Rara Vez</v>
      </c>
      <c r="AM32" s="528" t="s">
        <v>80</v>
      </c>
      <c r="AN32" s="535">
        <f t="shared" ref="AN32" si="78">IF(AH32="Débil",0,IF(AND(AH32="Moderado",AM32="Directamente"),1,IF(AND(AH32="Moderado",AM32="Indirectamente"),0,IF(AND(AH32="Moderado",AM32="No disminuye"),0,IF(AND(AH32="Fuerte",AM32="Directamente"),2,IF(AND(AH32="Fuerte",AM32="Indirectamente"),1,IF(AND(AH32="Fuerte",AM32="No disminuye"),0)))))))</f>
        <v>0</v>
      </c>
      <c r="AO32" s="535">
        <f>('4-VALORACIÓN DEL RIESGO'!AD21-AN32)</f>
        <v>4</v>
      </c>
      <c r="AP32" s="532" t="str">
        <f t="shared" ref="AP32" si="79">IF(AO32=5,"Catastrófico",IF(AO32=4,"Mayor",IF(AO32=3,"Moderado",IF(AO32=2,"Moderado",IF(AO32=1,"Moderado")))))</f>
        <v>Mayor</v>
      </c>
      <c r="AQ32" s="529"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Alto</v>
      </c>
      <c r="AR32" s="529"/>
      <c r="AS32" s="530" t="s">
        <v>410</v>
      </c>
    </row>
    <row r="33" spans="2:45" ht="30.75" thickBot="1" x14ac:dyDescent="0.3">
      <c r="B33" s="581"/>
      <c r="C33" s="430"/>
      <c r="D33" s="550"/>
      <c r="E33" s="550"/>
      <c r="F33" s="188"/>
      <c r="G33" s="188"/>
      <c r="H33" s="188"/>
      <c r="I33" s="188"/>
      <c r="J33" s="188"/>
      <c r="K33" s="188"/>
      <c r="L33" s="188"/>
      <c r="M33" s="184"/>
      <c r="N33" s="168" t="b">
        <f t="shared" si="0"/>
        <v>0</v>
      </c>
      <c r="O33" s="157"/>
      <c r="P33" s="168" t="b">
        <f t="shared" si="1"/>
        <v>0</v>
      </c>
      <c r="Q33" s="157"/>
      <c r="R33" s="168" t="b">
        <f t="shared" si="2"/>
        <v>0</v>
      </c>
      <c r="S33" s="157"/>
      <c r="T33" s="168" t="b">
        <f t="shared" si="3"/>
        <v>0</v>
      </c>
      <c r="U33" s="157"/>
      <c r="V33" s="168" t="b">
        <f t="shared" si="4"/>
        <v>0</v>
      </c>
      <c r="W33" s="157"/>
      <c r="X33" s="168" t="b">
        <f t="shared" si="5"/>
        <v>0</v>
      </c>
      <c r="Y33" s="157"/>
      <c r="Z33" s="168" t="b">
        <f t="shared" si="6"/>
        <v>0</v>
      </c>
      <c r="AA33" s="116">
        <f t="shared" si="7"/>
        <v>0</v>
      </c>
      <c r="AB33" s="117" t="str">
        <f t="shared" si="8"/>
        <v>Débil</v>
      </c>
      <c r="AC33" s="185"/>
      <c r="AD33" s="169" t="str">
        <f t="shared" si="9"/>
        <v>Débil</v>
      </c>
      <c r="AE33" s="118" t="str">
        <f t="shared" si="10"/>
        <v>0</v>
      </c>
      <c r="AF33" s="544"/>
      <c r="AG33" s="549"/>
      <c r="AH33" s="527"/>
      <c r="AI33" s="528"/>
      <c r="AJ33" s="531"/>
      <c r="AK33" s="531"/>
      <c r="AL33" s="531"/>
      <c r="AM33" s="528"/>
      <c r="AN33" s="536"/>
      <c r="AO33" s="536"/>
      <c r="AP33" s="532"/>
      <c r="AQ33" s="529"/>
      <c r="AR33" s="529"/>
      <c r="AS33" s="530"/>
    </row>
    <row r="34" spans="2:45" ht="30" x14ac:dyDescent="0.25">
      <c r="B34" s="581"/>
      <c r="C34" s="430"/>
      <c r="D34" s="550" t="str">
        <f>'3-IDENTIFICACIÓN DEL RIESGO'!G34</f>
        <v>Riesgo 2</v>
      </c>
      <c r="E34" s="550"/>
      <c r="F34" s="188"/>
      <c r="G34" s="188"/>
      <c r="H34" s="188"/>
      <c r="I34" s="188"/>
      <c r="J34" s="188"/>
      <c r="K34" s="188"/>
      <c r="L34" s="188"/>
      <c r="M34" s="184"/>
      <c r="N34" s="168" t="b">
        <f t="shared" si="0"/>
        <v>0</v>
      </c>
      <c r="O34" s="157"/>
      <c r="P34" s="168" t="b">
        <f t="shared" si="1"/>
        <v>0</v>
      </c>
      <c r="Q34" s="157"/>
      <c r="R34" s="168" t="b">
        <f t="shared" si="2"/>
        <v>0</v>
      </c>
      <c r="S34" s="157"/>
      <c r="T34" s="168" t="b">
        <f t="shared" si="3"/>
        <v>0</v>
      </c>
      <c r="U34" s="157"/>
      <c r="V34" s="168" t="b">
        <f t="shared" si="4"/>
        <v>0</v>
      </c>
      <c r="W34" s="157"/>
      <c r="X34" s="168" t="b">
        <f t="shared" si="5"/>
        <v>0</v>
      </c>
      <c r="Y34" s="157"/>
      <c r="Z34" s="168" t="b">
        <f t="shared" si="6"/>
        <v>0</v>
      </c>
      <c r="AA34" s="116">
        <f t="shared" si="7"/>
        <v>0</v>
      </c>
      <c r="AB34" s="117" t="str">
        <f t="shared" si="8"/>
        <v>Débil</v>
      </c>
      <c r="AC34" s="185"/>
      <c r="AD34" s="169" t="str">
        <f t="shared" si="9"/>
        <v>Débil</v>
      </c>
      <c r="AE34" s="118" t="str">
        <f t="shared" si="10"/>
        <v>0</v>
      </c>
      <c r="AF34" s="543"/>
      <c r="AG34" s="548" t="e">
        <f t="shared" ref="AG34" si="81">(AE34+AE35)/AF34</f>
        <v>#DIV/0!</v>
      </c>
      <c r="AH34" s="526" t="e">
        <f t="shared" ref="AH34" si="82">IF(AG34&lt;50,"Débil",IF(AG34&lt;=99,"Moderado",IF(AG34=100,"Fuerte",IF(AG34="","ERROR"))))</f>
        <v>#DIV/0!</v>
      </c>
      <c r="AI34" s="528"/>
      <c r="AJ34" s="531" t="e">
        <f t="shared" ref="AJ34" si="83">IF(AH34="Débil",0,IF(AND(AH34="Moderado",AI34="Directamente"),1,IF(AND(AH34="Moderado",AI34="No disminuye"),0,IF(AND(AH34="Fuerte",AI34="Directamente"),2,IF(AND(AH34="Fuerte",AI34="No disminuye"),0)))))</f>
        <v>#DIV/0!</v>
      </c>
      <c r="AK34" s="531" t="e">
        <f>('4-VALORACIÓN DEL RIESGO'!H22-AJ34)</f>
        <v>#DIV/0!</v>
      </c>
      <c r="AL34" s="531" t="e">
        <f t="shared" ref="AL34" si="84">IF(AK34=5,"Casi Seguro",IF(AK34=4,"Probable",IF(AK34=3,"Posible",IF(AK34=2,"Improbable",IF(AK34=1,"Rara Vez",IF(AK34=0,"Rara Vez",IF(AK34&lt;0,"Rara Vez")))))))</f>
        <v>#DIV/0!</v>
      </c>
      <c r="AM34" s="528"/>
      <c r="AN34" s="535" t="e">
        <f t="shared" ref="AN34" si="85">IF(AH34="Débil",0,IF(AND(AH34="Moderado",AM34="Directamente"),1,IF(AND(AH34="Moderado",AM34="Indirectamente"),0,IF(AND(AH34="Moderado",AM34="No disminuye"),0,IF(AND(AH34="Fuerte",AM34="Directamente"),2,IF(AND(AH34="Fuerte",AM34="Indirectamente"),1,IF(AND(AH34="Fuerte",AM34="No disminuye"),0)))))))</f>
        <v>#DIV/0!</v>
      </c>
      <c r="AO34" s="535" t="e">
        <f>('4-VALORACIÓN DEL RIESGO'!AD22-AN34)</f>
        <v>#DIV/0!</v>
      </c>
      <c r="AP34" s="532" t="e">
        <f t="shared" ref="AP34" si="86">IF(AO34=5,"Catastrófico",IF(AO34=4,"Mayor",IF(AO34=3,"Moderado",IF(AO34=2,"Moderado",IF(AO34=1,"Moderado")))))</f>
        <v>#DIV/0!</v>
      </c>
      <c r="AQ34" s="529"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529"/>
      <c r="AS34" s="530" t="s">
        <v>410</v>
      </c>
    </row>
    <row r="35" spans="2:45" ht="30.75" thickBot="1" x14ac:dyDescent="0.3">
      <c r="B35" s="581"/>
      <c r="C35" s="430"/>
      <c r="D35" s="550"/>
      <c r="E35" s="550"/>
      <c r="F35" s="188"/>
      <c r="G35" s="188"/>
      <c r="H35" s="188"/>
      <c r="I35" s="188"/>
      <c r="J35" s="188"/>
      <c r="K35" s="188"/>
      <c r="L35" s="188"/>
      <c r="M35" s="184"/>
      <c r="N35" s="168" t="b">
        <f t="shared" si="0"/>
        <v>0</v>
      </c>
      <c r="O35" s="157"/>
      <c r="P35" s="168" t="b">
        <f t="shared" si="1"/>
        <v>0</v>
      </c>
      <c r="Q35" s="157"/>
      <c r="R35" s="168" t="b">
        <f t="shared" si="2"/>
        <v>0</v>
      </c>
      <c r="S35" s="157"/>
      <c r="T35" s="168" t="b">
        <f t="shared" si="3"/>
        <v>0</v>
      </c>
      <c r="U35" s="157"/>
      <c r="V35" s="168" t="b">
        <f t="shared" si="4"/>
        <v>0</v>
      </c>
      <c r="W35" s="157"/>
      <c r="X35" s="168" t="b">
        <f t="shared" si="5"/>
        <v>0</v>
      </c>
      <c r="Y35" s="157"/>
      <c r="Z35" s="168" t="b">
        <f t="shared" si="6"/>
        <v>0</v>
      </c>
      <c r="AA35" s="116">
        <f t="shared" si="7"/>
        <v>0</v>
      </c>
      <c r="AB35" s="117" t="str">
        <f t="shared" si="8"/>
        <v>Débil</v>
      </c>
      <c r="AC35" s="185"/>
      <c r="AD35" s="169" t="str">
        <f t="shared" si="9"/>
        <v>Débil</v>
      </c>
      <c r="AE35" s="118" t="str">
        <f t="shared" si="10"/>
        <v>0</v>
      </c>
      <c r="AF35" s="544"/>
      <c r="AG35" s="549"/>
      <c r="AH35" s="527"/>
      <c r="AI35" s="528"/>
      <c r="AJ35" s="531"/>
      <c r="AK35" s="531"/>
      <c r="AL35" s="531"/>
      <c r="AM35" s="528"/>
      <c r="AN35" s="536"/>
      <c r="AO35" s="536"/>
      <c r="AP35" s="532"/>
      <c r="AQ35" s="529"/>
      <c r="AR35" s="529"/>
      <c r="AS35" s="530"/>
    </row>
    <row r="36" spans="2:45" ht="30" x14ac:dyDescent="0.25">
      <c r="B36" s="581"/>
      <c r="C36" s="430"/>
      <c r="D36" s="550" t="str">
        <f>'3-IDENTIFICACIÓN DEL RIESGO'!G36</f>
        <v>Riesgo 3</v>
      </c>
      <c r="E36" s="550"/>
      <c r="F36" s="188"/>
      <c r="G36" s="188"/>
      <c r="H36" s="188"/>
      <c r="I36" s="188"/>
      <c r="J36" s="188"/>
      <c r="K36" s="188"/>
      <c r="L36" s="188"/>
      <c r="M36" s="184"/>
      <c r="N36" s="168" t="b">
        <f t="shared" si="0"/>
        <v>0</v>
      </c>
      <c r="O36" s="157"/>
      <c r="P36" s="168" t="b">
        <f t="shared" si="1"/>
        <v>0</v>
      </c>
      <c r="Q36" s="157"/>
      <c r="R36" s="168" t="b">
        <f t="shared" si="2"/>
        <v>0</v>
      </c>
      <c r="S36" s="157"/>
      <c r="T36" s="168" t="b">
        <f t="shared" si="3"/>
        <v>0</v>
      </c>
      <c r="U36" s="157"/>
      <c r="V36" s="168" t="b">
        <f t="shared" si="4"/>
        <v>0</v>
      </c>
      <c r="W36" s="157"/>
      <c r="X36" s="168" t="b">
        <f t="shared" si="5"/>
        <v>0</v>
      </c>
      <c r="Y36" s="157"/>
      <c r="Z36" s="168" t="b">
        <f t="shared" si="6"/>
        <v>0</v>
      </c>
      <c r="AA36" s="116">
        <f t="shared" si="7"/>
        <v>0</v>
      </c>
      <c r="AB36" s="117" t="str">
        <f t="shared" si="8"/>
        <v>Débil</v>
      </c>
      <c r="AC36" s="185"/>
      <c r="AD36" s="169" t="str">
        <f t="shared" si="9"/>
        <v>Débil</v>
      </c>
      <c r="AE36" s="118" t="str">
        <f t="shared" si="10"/>
        <v>0</v>
      </c>
      <c r="AF36" s="543"/>
      <c r="AG36" s="548" t="e">
        <f t="shared" ref="AG36" si="88">(AE36+AE37)/AF36</f>
        <v>#DIV/0!</v>
      </c>
      <c r="AH36" s="526" t="e">
        <f t="shared" ref="AH36" si="89">IF(AG36&lt;50,"Débil",IF(AG36&lt;=99,"Moderado",IF(AG36=100,"Fuerte",IF(AG36="","ERROR"))))</f>
        <v>#DIV/0!</v>
      </c>
      <c r="AI36" s="528"/>
      <c r="AJ36" s="531" t="e">
        <f t="shared" ref="AJ36" si="90">IF(AH36="Débil",0,IF(AND(AH36="Moderado",AI36="Directamente"),1,IF(AND(AH36="Moderado",AI36="No disminuye"),0,IF(AND(AH36="Fuerte",AI36="Directamente"),2,IF(AND(AH36="Fuerte",AI36="No disminuye"),0)))))</f>
        <v>#DIV/0!</v>
      </c>
      <c r="AK36" s="531" t="e">
        <f>('4-VALORACIÓN DEL RIESGO'!H23-AJ36)</f>
        <v>#DIV/0!</v>
      </c>
      <c r="AL36" s="531" t="e">
        <f t="shared" ref="AL36" si="91">IF(AK36=5,"Casi Seguro",IF(AK36=4,"Probable",IF(AK36=3,"Posible",IF(AK36=2,"Improbable",IF(AK36=1,"Rara Vez",IF(AK36=0,"Rara Vez",IF(AK36&lt;0,"Rara Vez")))))))</f>
        <v>#DIV/0!</v>
      </c>
      <c r="AM36" s="528"/>
      <c r="AN36" s="535" t="e">
        <f t="shared" ref="AN36" si="92">IF(AH36="Débil",0,IF(AND(AH36="Moderado",AM36="Directamente"),1,IF(AND(AH36="Moderado",AM36="Indirectamente"),0,IF(AND(AH36="Moderado",AM36="No disminuye"),0,IF(AND(AH36="Fuerte",AM36="Directamente"),2,IF(AND(AH36="Fuerte",AM36="Indirectamente"),1,IF(AND(AH36="Fuerte",AM36="No disminuye"),0)))))))</f>
        <v>#DIV/0!</v>
      </c>
      <c r="AO36" s="535" t="e">
        <f>('4-VALORACIÓN DEL RIESGO'!AD23-AN36)</f>
        <v>#DIV/0!</v>
      </c>
      <c r="AP36" s="532" t="e">
        <f t="shared" ref="AP36" si="93">IF(AO36=5,"Catastrófico",IF(AO36=4,"Mayor",IF(AO36=3,"Moderado",IF(AO36=2,"Moderado",IF(AO36=1,"Moderado")))))</f>
        <v>#DIV/0!</v>
      </c>
      <c r="AQ36" s="529"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29"/>
      <c r="AS36" s="530" t="s">
        <v>410</v>
      </c>
    </row>
    <row r="37" spans="2:45" ht="30.75" thickBot="1" x14ac:dyDescent="0.3">
      <c r="B37" s="581"/>
      <c r="C37" s="430"/>
      <c r="D37" s="550"/>
      <c r="E37" s="550"/>
      <c r="F37" s="188"/>
      <c r="G37" s="188"/>
      <c r="H37" s="188"/>
      <c r="I37" s="188"/>
      <c r="J37" s="188"/>
      <c r="K37" s="188"/>
      <c r="L37" s="188"/>
      <c r="M37" s="184"/>
      <c r="N37" s="168" t="b">
        <f t="shared" si="0"/>
        <v>0</v>
      </c>
      <c r="O37" s="157"/>
      <c r="P37" s="168" t="b">
        <f t="shared" si="1"/>
        <v>0</v>
      </c>
      <c r="Q37" s="157"/>
      <c r="R37" s="168" t="b">
        <f t="shared" si="2"/>
        <v>0</v>
      </c>
      <c r="S37" s="157"/>
      <c r="T37" s="168" t="b">
        <f t="shared" si="3"/>
        <v>0</v>
      </c>
      <c r="U37" s="157"/>
      <c r="V37" s="168" t="b">
        <f t="shared" si="4"/>
        <v>0</v>
      </c>
      <c r="W37" s="157"/>
      <c r="X37" s="168" t="b">
        <f t="shared" si="5"/>
        <v>0</v>
      </c>
      <c r="Y37" s="157"/>
      <c r="Z37" s="168" t="b">
        <f t="shared" si="6"/>
        <v>0</v>
      </c>
      <c r="AA37" s="116">
        <f t="shared" si="7"/>
        <v>0</v>
      </c>
      <c r="AB37" s="117" t="str">
        <f t="shared" si="8"/>
        <v>Débil</v>
      </c>
      <c r="AC37" s="185"/>
      <c r="AD37" s="169" t="str">
        <f t="shared" si="9"/>
        <v>Débil</v>
      </c>
      <c r="AE37" s="118" t="str">
        <f t="shared" si="10"/>
        <v>0</v>
      </c>
      <c r="AF37" s="544"/>
      <c r="AG37" s="549"/>
      <c r="AH37" s="527"/>
      <c r="AI37" s="528"/>
      <c r="AJ37" s="531"/>
      <c r="AK37" s="531"/>
      <c r="AL37" s="531"/>
      <c r="AM37" s="528"/>
      <c r="AN37" s="536"/>
      <c r="AO37" s="536"/>
      <c r="AP37" s="532"/>
      <c r="AQ37" s="529"/>
      <c r="AR37" s="529"/>
      <c r="AS37" s="530"/>
    </row>
    <row r="38" spans="2:45" ht="30" x14ac:dyDescent="0.25">
      <c r="B38" s="581"/>
      <c r="C38" s="430"/>
      <c r="D38" s="550" t="str">
        <f>'3-IDENTIFICACIÓN DEL RIESGO'!G38</f>
        <v>Riesgo 4</v>
      </c>
      <c r="E38" s="550"/>
      <c r="F38" s="188"/>
      <c r="G38" s="188"/>
      <c r="H38" s="188"/>
      <c r="I38" s="188"/>
      <c r="J38" s="188"/>
      <c r="K38" s="188"/>
      <c r="L38" s="188"/>
      <c r="M38" s="184"/>
      <c r="N38" s="168" t="b">
        <f t="shared" si="0"/>
        <v>0</v>
      </c>
      <c r="O38" s="157"/>
      <c r="P38" s="168" t="b">
        <f t="shared" si="1"/>
        <v>0</v>
      </c>
      <c r="Q38" s="157"/>
      <c r="R38" s="168" t="b">
        <f t="shared" si="2"/>
        <v>0</v>
      </c>
      <c r="S38" s="157"/>
      <c r="T38" s="168" t="b">
        <f t="shared" si="3"/>
        <v>0</v>
      </c>
      <c r="U38" s="157"/>
      <c r="V38" s="168" t="b">
        <f t="shared" si="4"/>
        <v>0</v>
      </c>
      <c r="W38" s="157"/>
      <c r="X38" s="168" t="b">
        <f t="shared" si="5"/>
        <v>0</v>
      </c>
      <c r="Y38" s="157"/>
      <c r="Z38" s="168" t="b">
        <f t="shared" si="6"/>
        <v>0</v>
      </c>
      <c r="AA38" s="116">
        <f t="shared" si="7"/>
        <v>0</v>
      </c>
      <c r="AB38" s="117" t="str">
        <f t="shared" si="8"/>
        <v>Débil</v>
      </c>
      <c r="AC38" s="185"/>
      <c r="AD38" s="169" t="str">
        <f t="shared" si="9"/>
        <v>Débil</v>
      </c>
      <c r="AE38" s="118" t="str">
        <f t="shared" si="10"/>
        <v>0</v>
      </c>
      <c r="AF38" s="543"/>
      <c r="AG38" s="548" t="e">
        <f t="shared" ref="AG38" si="95">(AE38+AE39)/AF38</f>
        <v>#DIV/0!</v>
      </c>
      <c r="AH38" s="526" t="e">
        <f t="shared" ref="AH38" si="96">IF(AG38&lt;50,"Débil",IF(AG38&lt;=99,"Moderado",IF(AG38=100,"Fuerte",IF(AG38="","ERROR"))))</f>
        <v>#DIV/0!</v>
      </c>
      <c r="AI38" s="528"/>
      <c r="AJ38" s="531" t="e">
        <f t="shared" ref="AJ38" si="97">IF(AH38="Débil",0,IF(AND(AH38="Moderado",AI38="Directamente"),1,IF(AND(AH38="Moderado",AI38="No disminuye"),0,IF(AND(AH38="Fuerte",AI38="Directamente"),2,IF(AND(AH38="Fuerte",AI38="No disminuye"),0)))))</f>
        <v>#DIV/0!</v>
      </c>
      <c r="AK38" s="531" t="e">
        <f>('4-VALORACIÓN DEL RIESGO'!H24-AJ38)</f>
        <v>#DIV/0!</v>
      </c>
      <c r="AL38" s="531" t="e">
        <f t="shared" ref="AL38" si="98">IF(AK38=5,"Casi Seguro",IF(AK38=4,"Probable",IF(AK38=3,"Posible",IF(AK38=2,"Improbable",IF(AK38=1,"Rara Vez",IF(AK38=0,"Rara Vez",IF(AK38&lt;0,"Rara Vez")))))))</f>
        <v>#DIV/0!</v>
      </c>
      <c r="AM38" s="528"/>
      <c r="AN38" s="535" t="e">
        <f t="shared" ref="AN38" si="99">IF(AH38="Débil",0,IF(AND(AH38="Moderado",AM38="Directamente"),1,IF(AND(AH38="Moderado",AM38="Indirectamente"),0,IF(AND(AH38="Moderado",AM38="No disminuye"),0,IF(AND(AH38="Fuerte",AM38="Directamente"),2,IF(AND(AH38="Fuerte",AM38="Indirectamente"),1,IF(AND(AH38="Fuerte",AM38="No disminuye"),0)))))))</f>
        <v>#DIV/0!</v>
      </c>
      <c r="AO38" s="535" t="e">
        <f>('4-VALORACIÓN DEL RIESGO'!AD24-AN38)</f>
        <v>#DIV/0!</v>
      </c>
      <c r="AP38" s="532" t="e">
        <f t="shared" ref="AP38" si="100">IF(AO38=5,"Catastrófico",IF(AO38=4,"Mayor",IF(AO38=3,"Moderado",IF(AO38=2,"Moderado",IF(AO38=1,"Moderado")))))</f>
        <v>#DIV/0!</v>
      </c>
      <c r="AQ38" s="529"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29"/>
      <c r="AS38" s="530" t="s">
        <v>410</v>
      </c>
    </row>
    <row r="39" spans="2:45" ht="30.75" thickBot="1" x14ac:dyDescent="0.3">
      <c r="B39" s="581"/>
      <c r="C39" s="430"/>
      <c r="D39" s="550"/>
      <c r="E39" s="550"/>
      <c r="F39" s="188"/>
      <c r="G39" s="188"/>
      <c r="H39" s="188"/>
      <c r="I39" s="188"/>
      <c r="J39" s="188"/>
      <c r="K39" s="188"/>
      <c r="L39" s="188"/>
      <c r="M39" s="184"/>
      <c r="N39" s="168" t="b">
        <f t="shared" si="0"/>
        <v>0</v>
      </c>
      <c r="O39" s="157"/>
      <c r="P39" s="168" t="b">
        <f t="shared" si="1"/>
        <v>0</v>
      </c>
      <c r="Q39" s="157"/>
      <c r="R39" s="168" t="b">
        <f t="shared" si="2"/>
        <v>0</v>
      </c>
      <c r="S39" s="157"/>
      <c r="T39" s="168" t="b">
        <f t="shared" si="3"/>
        <v>0</v>
      </c>
      <c r="U39" s="157"/>
      <c r="V39" s="168" t="b">
        <f t="shared" si="4"/>
        <v>0</v>
      </c>
      <c r="W39" s="157"/>
      <c r="X39" s="168" t="b">
        <f t="shared" si="5"/>
        <v>0</v>
      </c>
      <c r="Y39" s="157"/>
      <c r="Z39" s="168" t="b">
        <f t="shared" si="6"/>
        <v>0</v>
      </c>
      <c r="AA39" s="116">
        <f t="shared" si="7"/>
        <v>0</v>
      </c>
      <c r="AB39" s="117" t="str">
        <f t="shared" si="8"/>
        <v>Débil</v>
      </c>
      <c r="AC39" s="185"/>
      <c r="AD39" s="169" t="str">
        <f t="shared" si="9"/>
        <v>Débil</v>
      </c>
      <c r="AE39" s="118" t="str">
        <f t="shared" si="10"/>
        <v>0</v>
      </c>
      <c r="AF39" s="544"/>
      <c r="AG39" s="549"/>
      <c r="AH39" s="527"/>
      <c r="AI39" s="528"/>
      <c r="AJ39" s="531"/>
      <c r="AK39" s="531"/>
      <c r="AL39" s="531"/>
      <c r="AM39" s="528"/>
      <c r="AN39" s="536"/>
      <c r="AO39" s="536"/>
      <c r="AP39" s="532"/>
      <c r="AQ39" s="529"/>
      <c r="AR39" s="529"/>
      <c r="AS39" s="530"/>
    </row>
    <row r="40" spans="2:45" ht="30" x14ac:dyDescent="0.25">
      <c r="B40" s="581"/>
      <c r="C40" s="430"/>
      <c r="D40" s="550" t="str">
        <f>'3-IDENTIFICACIÓN DEL RIESGO'!G40</f>
        <v>Riesgo 5</v>
      </c>
      <c r="E40" s="550"/>
      <c r="F40" s="188"/>
      <c r="G40" s="188"/>
      <c r="H40" s="188"/>
      <c r="I40" s="188"/>
      <c r="J40" s="188"/>
      <c r="K40" s="188"/>
      <c r="L40" s="188"/>
      <c r="M40" s="184"/>
      <c r="N40" s="168" t="b">
        <f t="shared" si="0"/>
        <v>0</v>
      </c>
      <c r="O40" s="157"/>
      <c r="P40" s="168" t="b">
        <f t="shared" si="1"/>
        <v>0</v>
      </c>
      <c r="Q40" s="157"/>
      <c r="R40" s="168" t="b">
        <f t="shared" si="2"/>
        <v>0</v>
      </c>
      <c r="S40" s="157"/>
      <c r="T40" s="168" t="b">
        <f t="shared" si="3"/>
        <v>0</v>
      </c>
      <c r="U40" s="157"/>
      <c r="V40" s="168" t="b">
        <f t="shared" si="4"/>
        <v>0</v>
      </c>
      <c r="W40" s="157"/>
      <c r="X40" s="168" t="b">
        <f t="shared" si="5"/>
        <v>0</v>
      </c>
      <c r="Y40" s="157"/>
      <c r="Z40" s="168" t="b">
        <f t="shared" si="6"/>
        <v>0</v>
      </c>
      <c r="AA40" s="116">
        <f t="shared" si="7"/>
        <v>0</v>
      </c>
      <c r="AB40" s="117" t="str">
        <f t="shared" si="8"/>
        <v>Débil</v>
      </c>
      <c r="AC40" s="185"/>
      <c r="AD40" s="169" t="str">
        <f t="shared" si="9"/>
        <v>Débil</v>
      </c>
      <c r="AE40" s="118" t="str">
        <f t="shared" si="10"/>
        <v>0</v>
      </c>
      <c r="AF40" s="543"/>
      <c r="AG40" s="548" t="e">
        <f t="shared" ref="AG40" si="102">(AE40+AE41)/AF40</f>
        <v>#DIV/0!</v>
      </c>
      <c r="AH40" s="526" t="e">
        <f t="shared" ref="AH40" si="103">IF(AG40&lt;50,"Débil",IF(AG40&lt;=99,"Moderado",IF(AG40=100,"Fuerte",IF(AG40="","ERROR"))))</f>
        <v>#DIV/0!</v>
      </c>
      <c r="AI40" s="528"/>
      <c r="AJ40" s="531" t="e">
        <f t="shared" ref="AJ40" si="104">IF(AH40="Débil",0,IF(AND(AH40="Moderado",AI40="Directamente"),1,IF(AND(AH40="Moderado",AI40="No disminuye"),0,IF(AND(AH40="Fuerte",AI40="Directamente"),2,IF(AND(AH40="Fuerte",AI40="No disminuye"),0)))))</f>
        <v>#DIV/0!</v>
      </c>
      <c r="AK40" s="531" t="e">
        <f>('4-VALORACIÓN DEL RIESGO'!H25-AJ40)</f>
        <v>#DIV/0!</v>
      </c>
      <c r="AL40" s="531" t="e">
        <f t="shared" ref="AL40" si="105">IF(AK40=5,"Casi Seguro",IF(AK40=4,"Probable",IF(AK40=3,"Posible",IF(AK40=2,"Improbable",IF(AK40=1,"Rara Vez",IF(AK40=0,"Rara Vez",IF(AK40&lt;0,"Rara Vez")))))))</f>
        <v>#DIV/0!</v>
      </c>
      <c r="AM40" s="528"/>
      <c r="AN40" s="535" t="e">
        <f t="shared" ref="AN40" si="106">IF(AH40="Débil",0,IF(AND(AH40="Moderado",AM40="Directamente"),1,IF(AND(AH40="Moderado",AM40="Indirectamente"),0,IF(AND(AH40="Moderado",AM40="No disminuye"),0,IF(AND(AH40="Fuerte",AM40="Directamente"),2,IF(AND(AH40="Fuerte",AM40="Indirectamente"),1,IF(AND(AH40="Fuerte",AM40="No disminuye"),0)))))))</f>
        <v>#DIV/0!</v>
      </c>
      <c r="AO40" s="535" t="e">
        <f>('4-VALORACIÓN DEL RIESGO'!AD25-AN40)</f>
        <v>#DIV/0!</v>
      </c>
      <c r="AP40" s="532" t="e">
        <f t="shared" ref="AP40" si="107">IF(AO40=5,"Catastrófico",IF(AO40=4,"Mayor",IF(AO40=3,"Moderado",IF(AO40=2,"Moderado",IF(AO40=1,"Moderado")))))</f>
        <v>#DIV/0!</v>
      </c>
      <c r="AQ40" s="529"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29"/>
      <c r="AS40" s="530" t="s">
        <v>410</v>
      </c>
    </row>
    <row r="41" spans="2:45" ht="30.75" thickBot="1" x14ac:dyDescent="0.3">
      <c r="B41" s="582"/>
      <c r="C41" s="431"/>
      <c r="D41" s="550"/>
      <c r="E41" s="550"/>
      <c r="F41" s="188"/>
      <c r="G41" s="188"/>
      <c r="H41" s="188"/>
      <c r="I41" s="188"/>
      <c r="J41" s="188"/>
      <c r="K41" s="188"/>
      <c r="L41" s="188"/>
      <c r="M41" s="184"/>
      <c r="N41" s="168" t="b">
        <f t="shared" si="0"/>
        <v>0</v>
      </c>
      <c r="O41" s="157"/>
      <c r="P41" s="168" t="b">
        <f t="shared" si="1"/>
        <v>0</v>
      </c>
      <c r="Q41" s="157"/>
      <c r="R41" s="168" t="b">
        <f t="shared" si="2"/>
        <v>0</v>
      </c>
      <c r="S41" s="157"/>
      <c r="T41" s="168" t="b">
        <f t="shared" si="3"/>
        <v>0</v>
      </c>
      <c r="U41" s="157"/>
      <c r="V41" s="168" t="b">
        <f t="shared" si="4"/>
        <v>0</v>
      </c>
      <c r="W41" s="157"/>
      <c r="X41" s="168" t="b">
        <f t="shared" si="5"/>
        <v>0</v>
      </c>
      <c r="Y41" s="157"/>
      <c r="Z41" s="168" t="b">
        <f t="shared" si="6"/>
        <v>0</v>
      </c>
      <c r="AA41" s="116">
        <f t="shared" si="7"/>
        <v>0</v>
      </c>
      <c r="AB41" s="117" t="str">
        <f t="shared" si="8"/>
        <v>Débil</v>
      </c>
      <c r="AC41" s="185"/>
      <c r="AD41" s="169" t="str">
        <f t="shared" si="9"/>
        <v>Débil</v>
      </c>
      <c r="AE41" s="118" t="str">
        <f t="shared" si="10"/>
        <v>0</v>
      </c>
      <c r="AF41" s="544"/>
      <c r="AG41" s="549"/>
      <c r="AH41" s="527"/>
      <c r="AI41" s="528"/>
      <c r="AJ41" s="531"/>
      <c r="AK41" s="531"/>
      <c r="AL41" s="531"/>
      <c r="AM41" s="528"/>
      <c r="AN41" s="536"/>
      <c r="AO41" s="536"/>
      <c r="AP41" s="532"/>
      <c r="AQ41" s="529"/>
      <c r="AR41" s="529"/>
      <c r="AS41" s="530"/>
    </row>
    <row r="42" spans="2:45" ht="40.5" x14ac:dyDescent="0.25">
      <c r="B42" s="537" t="str">
        <f>'3-IDENTIFICACIÓN DEL RIESGO'!B42</f>
        <v>GESTIÓN DEL MODELO DE ATENCIÓN</v>
      </c>
      <c r="C42" s="429" t="str">
        <f>'3-IDENTIFICACIÓN DEL RIESGO'!E42</f>
        <v>1. Secretaría General.
2. Dirección de Gestión del Ordenamiento social de la Propiedad.
3. Dirección Acceso a Tierras.
4. Dirección Gestión Jurídica de Tierras.
5. Dirección Asuntos Étnicos.</v>
      </c>
      <c r="D42" s="550" t="str">
        <f>'3-IDENTIFICACIÓN DEL RIESGO'!G42</f>
        <v xml:space="preserve">Omitir o dilatar intencionalmente la gestión de PQRSD para beneficio propio o de terceros </v>
      </c>
      <c r="E42" s="550"/>
      <c r="F42" s="188" t="s">
        <v>825</v>
      </c>
      <c r="G42" s="188" t="s">
        <v>574</v>
      </c>
      <c r="H42" s="188" t="s">
        <v>826</v>
      </c>
      <c r="I42" s="188" t="s">
        <v>827</v>
      </c>
      <c r="J42" s="188" t="s">
        <v>828</v>
      </c>
      <c r="K42" s="188" t="s">
        <v>829</v>
      </c>
      <c r="L42" s="188" t="s">
        <v>830</v>
      </c>
      <c r="M42" s="184" t="s">
        <v>172</v>
      </c>
      <c r="N42" s="168">
        <f t="shared" si="0"/>
        <v>15</v>
      </c>
      <c r="O42" s="157" t="s">
        <v>173</v>
      </c>
      <c r="P42" s="168">
        <f t="shared" si="1"/>
        <v>15</v>
      </c>
      <c r="Q42" s="157" t="s">
        <v>174</v>
      </c>
      <c r="R42" s="168">
        <f t="shared" si="2"/>
        <v>15</v>
      </c>
      <c r="S42" s="157" t="s">
        <v>178</v>
      </c>
      <c r="T42" s="168">
        <f t="shared" si="3"/>
        <v>10</v>
      </c>
      <c r="U42" s="157" t="s">
        <v>175</v>
      </c>
      <c r="V42" s="168">
        <f t="shared" si="4"/>
        <v>15</v>
      </c>
      <c r="W42" s="157" t="s">
        <v>180</v>
      </c>
      <c r="X42" s="168">
        <f t="shared" si="5"/>
        <v>0</v>
      </c>
      <c r="Y42" s="157" t="s">
        <v>177</v>
      </c>
      <c r="Z42" s="168">
        <f t="shared" si="6"/>
        <v>10</v>
      </c>
      <c r="AA42" s="116">
        <f t="shared" si="7"/>
        <v>80</v>
      </c>
      <c r="AB42" s="117" t="str">
        <f t="shared" si="8"/>
        <v>Débil</v>
      </c>
      <c r="AC42" s="185" t="s">
        <v>50</v>
      </c>
      <c r="AD42" s="169" t="str">
        <f t="shared" si="9"/>
        <v>Débil</v>
      </c>
      <c r="AE42" s="118" t="str">
        <f t="shared" si="10"/>
        <v>0</v>
      </c>
      <c r="AF42" s="543">
        <v>1</v>
      </c>
      <c r="AG42" s="548">
        <f t="shared" ref="AG42" si="109">(AE42+AE43)/AF42</f>
        <v>0</v>
      </c>
      <c r="AH42" s="526" t="str">
        <f t="shared" ref="AH42" si="110">IF(AG42&lt;50,"Débil",IF(AG42&lt;=99,"Moderado",IF(AG42=100,"Fuerte",IF(AG42="","ERROR"))))</f>
        <v>Débil</v>
      </c>
      <c r="AI42" s="528" t="s">
        <v>80</v>
      </c>
      <c r="AJ42" s="531">
        <f t="shared" ref="AJ42" si="111">IF(AH42="Débil",0,IF(AND(AH42="Moderado",AI42="Directamente"),1,IF(AND(AH42="Moderado",AI42="No disminuye"),0,IF(AND(AH42="Fuerte",AI42="Directamente"),2,IF(AND(AH42="Fuerte",AI42="No disminuye"),0)))))</f>
        <v>0</v>
      </c>
      <c r="AK42" s="531">
        <f>('4-VALORACIÓN DEL RIESGO'!H26-AJ42)</f>
        <v>3</v>
      </c>
      <c r="AL42" s="531" t="str">
        <f t="shared" ref="AL42" si="112">IF(AK42=5,"Casi Seguro",IF(AK42=4,"Probable",IF(AK42=3,"Posible",IF(AK42=2,"Improbable",IF(AK42=1,"Rara Vez",IF(AK42=0,"Rara Vez",IF(AK42&lt;0,"Rara Vez")))))))</f>
        <v>Posible</v>
      </c>
      <c r="AM42" s="528" t="s">
        <v>80</v>
      </c>
      <c r="AN42" s="535">
        <f t="shared" ref="AN42" si="113">IF(AH42="Débil",0,IF(AND(AH42="Moderado",AM42="Directamente"),1,IF(AND(AH42="Moderado",AM42="Indirectamente"),0,IF(AND(AH42="Moderado",AM42="No disminuye"),0,IF(AND(AH42="Fuerte",AM42="Directamente"),2,IF(AND(AH42="Fuerte",AM42="Indirectamente"),1,IF(AND(AH42="Fuerte",AM42="No disminuye"),0)))))))</f>
        <v>0</v>
      </c>
      <c r="AO42" s="535">
        <f>('4-VALORACIÓN DEL RIESGO'!AD26-AN42)</f>
        <v>5</v>
      </c>
      <c r="AP42" s="532" t="str">
        <f t="shared" ref="AP42" si="114">IF(AO42=5,"Catastrófico",IF(AO42=4,"Mayor",IF(AO42=3,"Moderado",IF(AO42=2,"Moderado",IF(AO42=1,"Moderado")))))</f>
        <v>Catastrófico</v>
      </c>
      <c r="AQ42" s="529"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29"/>
      <c r="AS42" s="530" t="s">
        <v>410</v>
      </c>
    </row>
    <row r="43" spans="2:45" ht="30.75" thickBot="1" x14ac:dyDescent="0.3">
      <c r="B43" s="538"/>
      <c r="C43" s="430"/>
      <c r="D43" s="550"/>
      <c r="E43" s="550"/>
      <c r="F43" s="188"/>
      <c r="G43" s="188"/>
      <c r="H43" s="188"/>
      <c r="I43" s="188"/>
      <c r="J43" s="188"/>
      <c r="K43" s="188"/>
      <c r="L43" s="188"/>
      <c r="M43" s="184"/>
      <c r="N43" s="168" t="b">
        <f t="shared" si="0"/>
        <v>0</v>
      </c>
      <c r="O43" s="157"/>
      <c r="P43" s="168" t="b">
        <f t="shared" si="1"/>
        <v>0</v>
      </c>
      <c r="Q43" s="157"/>
      <c r="R43" s="168" t="b">
        <f t="shared" si="2"/>
        <v>0</v>
      </c>
      <c r="S43" s="157"/>
      <c r="T43" s="168" t="b">
        <f t="shared" si="3"/>
        <v>0</v>
      </c>
      <c r="U43" s="157"/>
      <c r="V43" s="168" t="b">
        <f t="shared" si="4"/>
        <v>0</v>
      </c>
      <c r="W43" s="157"/>
      <c r="X43" s="168" t="b">
        <f t="shared" si="5"/>
        <v>0</v>
      </c>
      <c r="Y43" s="157"/>
      <c r="Z43" s="168" t="b">
        <f t="shared" si="6"/>
        <v>0</v>
      </c>
      <c r="AA43" s="116">
        <f t="shared" si="7"/>
        <v>0</v>
      </c>
      <c r="AB43" s="117" t="str">
        <f t="shared" si="8"/>
        <v>Débil</v>
      </c>
      <c r="AC43" s="185"/>
      <c r="AD43" s="169" t="str">
        <f t="shared" si="9"/>
        <v>Débil</v>
      </c>
      <c r="AE43" s="118" t="str">
        <f t="shared" si="10"/>
        <v>0</v>
      </c>
      <c r="AF43" s="544"/>
      <c r="AG43" s="549"/>
      <c r="AH43" s="527"/>
      <c r="AI43" s="528"/>
      <c r="AJ43" s="531"/>
      <c r="AK43" s="531"/>
      <c r="AL43" s="531"/>
      <c r="AM43" s="528"/>
      <c r="AN43" s="536"/>
      <c r="AO43" s="536"/>
      <c r="AP43" s="532"/>
      <c r="AQ43" s="529"/>
      <c r="AR43" s="529"/>
      <c r="AS43" s="530"/>
    </row>
    <row r="44" spans="2:45" ht="54" x14ac:dyDescent="0.25">
      <c r="B44" s="538"/>
      <c r="C44" s="430"/>
      <c r="D44" s="550" t="str">
        <f>'3-IDENTIFICACIÓN DEL RIESGO'!G44</f>
        <v>Solicitar y/o recibir dinero o cualquier otro beneficio personal a cambio de la promesa de éxito en la realización o priorización de un trámite</v>
      </c>
      <c r="E44" s="550"/>
      <c r="F44" s="188" t="s">
        <v>825</v>
      </c>
      <c r="G44" s="188" t="s">
        <v>680</v>
      </c>
      <c r="H44" s="188" t="s">
        <v>831</v>
      </c>
      <c r="I44" s="188" t="s">
        <v>832</v>
      </c>
      <c r="J44" s="188" t="s">
        <v>834</v>
      </c>
      <c r="K44" s="188" t="s">
        <v>835</v>
      </c>
      <c r="L44" s="188" t="s">
        <v>837</v>
      </c>
      <c r="M44" s="184" t="s">
        <v>172</v>
      </c>
      <c r="N44" s="168">
        <f t="shared" si="0"/>
        <v>15</v>
      </c>
      <c r="O44" s="157" t="s">
        <v>173</v>
      </c>
      <c r="P44" s="168">
        <f t="shared" si="1"/>
        <v>15</v>
      </c>
      <c r="Q44" s="157" t="s">
        <v>174</v>
      </c>
      <c r="R44" s="168">
        <f t="shared" si="2"/>
        <v>15</v>
      </c>
      <c r="S44" s="157" t="s">
        <v>47</v>
      </c>
      <c r="T44" s="168">
        <f t="shared" si="3"/>
        <v>15</v>
      </c>
      <c r="U44" s="157" t="s">
        <v>220</v>
      </c>
      <c r="V44" s="168">
        <f t="shared" si="4"/>
        <v>0</v>
      </c>
      <c r="W44" s="157" t="s">
        <v>176</v>
      </c>
      <c r="X44" s="168">
        <f t="shared" si="5"/>
        <v>15</v>
      </c>
      <c r="Y44" s="157" t="s">
        <v>177</v>
      </c>
      <c r="Z44" s="168">
        <f t="shared" si="6"/>
        <v>10</v>
      </c>
      <c r="AA44" s="116">
        <f t="shared" si="7"/>
        <v>85</v>
      </c>
      <c r="AB44" s="117" t="str">
        <f t="shared" si="8"/>
        <v>Débil</v>
      </c>
      <c r="AC44" s="185" t="s">
        <v>50</v>
      </c>
      <c r="AD44" s="169" t="str">
        <f t="shared" si="9"/>
        <v>Débil</v>
      </c>
      <c r="AE44" s="118" t="str">
        <f t="shared" si="10"/>
        <v>0</v>
      </c>
      <c r="AF44" s="543">
        <v>2</v>
      </c>
      <c r="AG44" s="548">
        <f t="shared" ref="AG44" si="116">(AE44+AE45)/AF44</f>
        <v>50</v>
      </c>
      <c r="AH44" s="526" t="str">
        <f t="shared" ref="AH44" si="117">IF(AG44&lt;50,"Débil",IF(AG44&lt;=99,"Moderado",IF(AG44=100,"Fuerte",IF(AG44="","ERROR"))))</f>
        <v>Moderado</v>
      </c>
      <c r="AI44" s="528" t="s">
        <v>78</v>
      </c>
      <c r="AJ44" s="531">
        <f t="shared" ref="AJ44" si="118">IF(AH44="Débil",0,IF(AND(AH44="Moderado",AI44="Directamente"),1,IF(AND(AH44="Moderado",AI44="No disminuye"),0,IF(AND(AH44="Fuerte",AI44="Directamente"),2,IF(AND(AH44="Fuerte",AI44="No disminuye"),0)))))</f>
        <v>1</v>
      </c>
      <c r="AK44" s="531">
        <f>('4-VALORACIÓN DEL RIESGO'!H27-AJ44)</f>
        <v>2</v>
      </c>
      <c r="AL44" s="531" t="str">
        <f t="shared" ref="AL44" si="119">IF(AK44=5,"Casi Seguro",IF(AK44=4,"Probable",IF(AK44=3,"Posible",IF(AK44=2,"Improbable",IF(AK44=1,"Rara Vez",IF(AK44=0,"Rara Vez",IF(AK44&lt;0,"Rara Vez")))))))</f>
        <v>Improbable</v>
      </c>
      <c r="AM44" s="528" t="s">
        <v>79</v>
      </c>
      <c r="AN44" s="535">
        <f t="shared" ref="AN44" si="120">IF(AH44="Débil",0,IF(AND(AH44="Moderado",AM44="Directamente"),1,IF(AND(AH44="Moderado",AM44="Indirectamente"),0,IF(AND(AH44="Moderado",AM44="No disminuye"),0,IF(AND(AH44="Fuerte",AM44="Directamente"),2,IF(AND(AH44="Fuerte",AM44="Indirectamente"),1,IF(AND(AH44="Fuerte",AM44="No disminuye"),0)))))))</f>
        <v>0</v>
      </c>
      <c r="AO44" s="535">
        <f>('4-VALORACIÓN DEL RIESGO'!AD27-AN44)</f>
        <v>5</v>
      </c>
      <c r="AP44" s="532" t="str">
        <f t="shared" ref="AP44" si="121">IF(AO44=5,"Catastrófico",IF(AO44=4,"Mayor",IF(AO44=3,"Moderado",IF(AO44=2,"Moderado",IF(AO44=1,"Moderado")))))</f>
        <v>Catastrófico</v>
      </c>
      <c r="AQ44" s="529"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Extremo</v>
      </c>
      <c r="AR44" s="529"/>
      <c r="AS44" s="530" t="s">
        <v>410</v>
      </c>
    </row>
    <row r="45" spans="2:45" ht="54.75" thickBot="1" x14ac:dyDescent="0.3">
      <c r="B45" s="538"/>
      <c r="C45" s="430"/>
      <c r="D45" s="550"/>
      <c r="E45" s="550"/>
      <c r="F45" s="188" t="s">
        <v>825</v>
      </c>
      <c r="G45" s="188" t="s">
        <v>574</v>
      </c>
      <c r="H45" s="188" t="s">
        <v>831</v>
      </c>
      <c r="I45" s="188" t="s">
        <v>833</v>
      </c>
      <c r="J45" s="188" t="s">
        <v>834</v>
      </c>
      <c r="K45" s="188" t="s">
        <v>836</v>
      </c>
      <c r="L45" s="188" t="s">
        <v>838</v>
      </c>
      <c r="M45" s="184" t="s">
        <v>172</v>
      </c>
      <c r="N45" s="168">
        <f t="shared" si="0"/>
        <v>15</v>
      </c>
      <c r="O45" s="157" t="s">
        <v>173</v>
      </c>
      <c r="P45" s="168">
        <f t="shared" si="1"/>
        <v>15</v>
      </c>
      <c r="Q45" s="157" t="s">
        <v>174</v>
      </c>
      <c r="R45" s="168">
        <f t="shared" si="2"/>
        <v>15</v>
      </c>
      <c r="S45" s="157" t="s">
        <v>47</v>
      </c>
      <c r="T45" s="168">
        <f t="shared" si="3"/>
        <v>15</v>
      </c>
      <c r="U45" s="157" t="s">
        <v>175</v>
      </c>
      <c r="V45" s="168">
        <f t="shared" si="4"/>
        <v>15</v>
      </c>
      <c r="W45" s="157" t="s">
        <v>176</v>
      </c>
      <c r="X45" s="168">
        <f t="shared" si="5"/>
        <v>15</v>
      </c>
      <c r="Y45" s="157" t="s">
        <v>177</v>
      </c>
      <c r="Z45" s="168">
        <f t="shared" si="6"/>
        <v>10</v>
      </c>
      <c r="AA45" s="116">
        <f t="shared" si="7"/>
        <v>100</v>
      </c>
      <c r="AB45" s="117" t="str">
        <f t="shared" si="8"/>
        <v>Fuerte</v>
      </c>
      <c r="AC45" s="185" t="s">
        <v>50</v>
      </c>
      <c r="AD45" s="169" t="str">
        <f t="shared" si="9"/>
        <v>Fuerte</v>
      </c>
      <c r="AE45" s="118" t="str">
        <f t="shared" si="10"/>
        <v>100</v>
      </c>
      <c r="AF45" s="544"/>
      <c r="AG45" s="549"/>
      <c r="AH45" s="527"/>
      <c r="AI45" s="528"/>
      <c r="AJ45" s="531"/>
      <c r="AK45" s="531"/>
      <c r="AL45" s="531"/>
      <c r="AM45" s="528"/>
      <c r="AN45" s="536"/>
      <c r="AO45" s="536"/>
      <c r="AP45" s="532"/>
      <c r="AQ45" s="529"/>
      <c r="AR45" s="529"/>
      <c r="AS45" s="530"/>
    </row>
    <row r="46" spans="2:45" ht="30" x14ac:dyDescent="0.25">
      <c r="B46" s="538"/>
      <c r="C46" s="430"/>
      <c r="D46" s="550" t="str">
        <f>'3-IDENTIFICACIÓN DEL RIESGO'!G46</f>
        <v>Riesgo 3</v>
      </c>
      <c r="E46" s="550"/>
      <c r="F46" s="188"/>
      <c r="G46" s="188"/>
      <c r="H46" s="188"/>
      <c r="I46" s="188"/>
      <c r="J46" s="188"/>
      <c r="K46" s="188"/>
      <c r="L46" s="188"/>
      <c r="M46" s="184"/>
      <c r="N46" s="168" t="b">
        <f t="shared" si="0"/>
        <v>0</v>
      </c>
      <c r="O46" s="157"/>
      <c r="P46" s="168" t="b">
        <f t="shared" si="1"/>
        <v>0</v>
      </c>
      <c r="Q46" s="157"/>
      <c r="R46" s="168" t="b">
        <f t="shared" si="2"/>
        <v>0</v>
      </c>
      <c r="S46" s="157"/>
      <c r="T46" s="168" t="b">
        <f t="shared" si="3"/>
        <v>0</v>
      </c>
      <c r="U46" s="157"/>
      <c r="V46" s="168" t="b">
        <f t="shared" si="4"/>
        <v>0</v>
      </c>
      <c r="W46" s="157"/>
      <c r="X46" s="168" t="b">
        <f t="shared" si="5"/>
        <v>0</v>
      </c>
      <c r="Y46" s="157"/>
      <c r="Z46" s="168" t="b">
        <f t="shared" si="6"/>
        <v>0</v>
      </c>
      <c r="AA46" s="116">
        <f t="shared" si="7"/>
        <v>0</v>
      </c>
      <c r="AB46" s="117" t="str">
        <f t="shared" si="8"/>
        <v>Débil</v>
      </c>
      <c r="AC46" s="185"/>
      <c r="AD46" s="169" t="str">
        <f t="shared" si="9"/>
        <v>Débil</v>
      </c>
      <c r="AE46" s="118" t="str">
        <f t="shared" si="10"/>
        <v>0</v>
      </c>
      <c r="AF46" s="543"/>
      <c r="AG46" s="548" t="e">
        <f t="shared" ref="AG46" si="123">(AE46+AE47)/AF46</f>
        <v>#DIV/0!</v>
      </c>
      <c r="AH46" s="526" t="e">
        <f t="shared" ref="AH46" si="124">IF(AG46&lt;50,"Débil",IF(AG46&lt;=99,"Moderado",IF(AG46=100,"Fuerte",IF(AG46="","ERROR"))))</f>
        <v>#DIV/0!</v>
      </c>
      <c r="AI46" s="528"/>
      <c r="AJ46" s="531" t="e">
        <f t="shared" ref="AJ46" si="125">IF(AH46="Débil",0,IF(AND(AH46="Moderado",AI46="Directamente"),1,IF(AND(AH46="Moderado",AI46="No disminuye"),0,IF(AND(AH46="Fuerte",AI46="Directamente"),2,IF(AND(AH46="Fuerte",AI46="No disminuye"),0)))))</f>
        <v>#DIV/0!</v>
      </c>
      <c r="AK46" s="531" t="e">
        <f>('4-VALORACIÓN DEL RIESGO'!H28-AJ46)</f>
        <v>#DIV/0!</v>
      </c>
      <c r="AL46" s="531" t="e">
        <f t="shared" ref="AL46" si="126">IF(AK46=5,"Casi Seguro",IF(AK46=4,"Probable",IF(AK46=3,"Posible",IF(AK46=2,"Improbable",IF(AK46=1,"Rara Vez",IF(AK46=0,"Rara Vez",IF(AK46&lt;0,"Rara Vez")))))))</f>
        <v>#DIV/0!</v>
      </c>
      <c r="AM46" s="528"/>
      <c r="AN46" s="535" t="e">
        <f t="shared" ref="AN46" si="127">IF(AH46="Débil",0,IF(AND(AH46="Moderado",AM46="Directamente"),1,IF(AND(AH46="Moderado",AM46="Indirectamente"),0,IF(AND(AH46="Moderado",AM46="No disminuye"),0,IF(AND(AH46="Fuerte",AM46="Directamente"),2,IF(AND(AH46="Fuerte",AM46="Indirectamente"),1,IF(AND(AH46="Fuerte",AM46="No disminuye"),0)))))))</f>
        <v>#DIV/0!</v>
      </c>
      <c r="AO46" s="535" t="e">
        <f>('4-VALORACIÓN DEL RIESGO'!AD28-AN46)</f>
        <v>#DIV/0!</v>
      </c>
      <c r="AP46" s="532" t="e">
        <f t="shared" ref="AP46" si="128">IF(AO46=5,"Catastrófico",IF(AO46=4,"Mayor",IF(AO46=3,"Moderado",IF(AO46=2,"Moderado",IF(AO46=1,"Moderado")))))</f>
        <v>#DIV/0!</v>
      </c>
      <c r="AQ46" s="529"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29"/>
      <c r="AS46" s="530" t="s">
        <v>410</v>
      </c>
    </row>
    <row r="47" spans="2:45" ht="30.75" thickBot="1" x14ac:dyDescent="0.3">
      <c r="B47" s="538"/>
      <c r="C47" s="430"/>
      <c r="D47" s="550"/>
      <c r="E47" s="550"/>
      <c r="F47" s="188"/>
      <c r="G47" s="188"/>
      <c r="H47" s="188"/>
      <c r="I47" s="188"/>
      <c r="J47" s="188"/>
      <c r="K47" s="188"/>
      <c r="L47" s="188"/>
      <c r="M47" s="184"/>
      <c r="N47" s="168" t="b">
        <f t="shared" si="0"/>
        <v>0</v>
      </c>
      <c r="O47" s="157"/>
      <c r="P47" s="168" t="b">
        <f t="shared" si="1"/>
        <v>0</v>
      </c>
      <c r="Q47" s="157"/>
      <c r="R47" s="168" t="b">
        <f t="shared" si="2"/>
        <v>0</v>
      </c>
      <c r="S47" s="157"/>
      <c r="T47" s="168" t="b">
        <f t="shared" si="3"/>
        <v>0</v>
      </c>
      <c r="U47" s="157"/>
      <c r="V47" s="168" t="b">
        <f t="shared" si="4"/>
        <v>0</v>
      </c>
      <c r="W47" s="157"/>
      <c r="X47" s="168" t="b">
        <f t="shared" si="5"/>
        <v>0</v>
      </c>
      <c r="Y47" s="157"/>
      <c r="Z47" s="168" t="b">
        <f t="shared" si="6"/>
        <v>0</v>
      </c>
      <c r="AA47" s="116">
        <f t="shared" si="7"/>
        <v>0</v>
      </c>
      <c r="AB47" s="117" t="str">
        <f t="shared" si="8"/>
        <v>Débil</v>
      </c>
      <c r="AC47" s="185"/>
      <c r="AD47" s="169" t="str">
        <f t="shared" si="9"/>
        <v>Débil</v>
      </c>
      <c r="AE47" s="118" t="str">
        <f t="shared" si="10"/>
        <v>0</v>
      </c>
      <c r="AF47" s="544"/>
      <c r="AG47" s="549"/>
      <c r="AH47" s="527"/>
      <c r="AI47" s="528"/>
      <c r="AJ47" s="531"/>
      <c r="AK47" s="531"/>
      <c r="AL47" s="531"/>
      <c r="AM47" s="528"/>
      <c r="AN47" s="536"/>
      <c r="AO47" s="536"/>
      <c r="AP47" s="532"/>
      <c r="AQ47" s="529"/>
      <c r="AR47" s="529"/>
      <c r="AS47" s="530"/>
    </row>
    <row r="48" spans="2:45" ht="30" x14ac:dyDescent="0.25">
      <c r="B48" s="538"/>
      <c r="C48" s="430"/>
      <c r="D48" s="550" t="str">
        <f>'3-IDENTIFICACIÓN DEL RIESGO'!G48</f>
        <v>Riesgo 4</v>
      </c>
      <c r="E48" s="550"/>
      <c r="F48" s="188"/>
      <c r="G48" s="188"/>
      <c r="H48" s="188"/>
      <c r="I48" s="188"/>
      <c r="J48" s="188"/>
      <c r="K48" s="188"/>
      <c r="L48" s="188"/>
      <c r="M48" s="184"/>
      <c r="N48" s="168" t="b">
        <f t="shared" si="0"/>
        <v>0</v>
      </c>
      <c r="O48" s="157"/>
      <c r="P48" s="168" t="b">
        <f t="shared" si="1"/>
        <v>0</v>
      </c>
      <c r="Q48" s="157"/>
      <c r="R48" s="168" t="b">
        <f t="shared" si="2"/>
        <v>0</v>
      </c>
      <c r="S48" s="157"/>
      <c r="T48" s="168" t="b">
        <f t="shared" si="3"/>
        <v>0</v>
      </c>
      <c r="U48" s="157"/>
      <c r="V48" s="168" t="b">
        <f t="shared" si="4"/>
        <v>0</v>
      </c>
      <c r="W48" s="157"/>
      <c r="X48" s="168" t="b">
        <f t="shared" si="5"/>
        <v>0</v>
      </c>
      <c r="Y48" s="157"/>
      <c r="Z48" s="168" t="b">
        <f t="shared" si="6"/>
        <v>0</v>
      </c>
      <c r="AA48" s="116">
        <f t="shared" si="7"/>
        <v>0</v>
      </c>
      <c r="AB48" s="117" t="str">
        <f t="shared" si="8"/>
        <v>Débil</v>
      </c>
      <c r="AC48" s="185"/>
      <c r="AD48" s="169" t="str">
        <f t="shared" si="9"/>
        <v>Débil</v>
      </c>
      <c r="AE48" s="118" t="str">
        <f t="shared" si="10"/>
        <v>0</v>
      </c>
      <c r="AF48" s="543"/>
      <c r="AG48" s="548" t="e">
        <f t="shared" ref="AG48" si="130">(AE48+AE49)/AF48</f>
        <v>#DIV/0!</v>
      </c>
      <c r="AH48" s="526" t="e">
        <f t="shared" ref="AH48" si="131">IF(AG48&lt;50,"Débil",IF(AG48&lt;=99,"Moderado",IF(AG48=100,"Fuerte",IF(AG48="","ERROR"))))</f>
        <v>#DIV/0!</v>
      </c>
      <c r="AI48" s="528"/>
      <c r="AJ48" s="531" t="e">
        <f t="shared" ref="AJ48" si="132">IF(AH48="Débil",0,IF(AND(AH48="Moderado",AI48="Directamente"),1,IF(AND(AH48="Moderado",AI48="No disminuye"),0,IF(AND(AH48="Fuerte",AI48="Directamente"),2,IF(AND(AH48="Fuerte",AI48="No disminuye"),0)))))</f>
        <v>#DIV/0!</v>
      </c>
      <c r="AK48" s="531" t="e">
        <f>('4-VALORACIÓN DEL RIESGO'!H29-AJ48)</f>
        <v>#DIV/0!</v>
      </c>
      <c r="AL48" s="531" t="e">
        <f t="shared" ref="AL48" si="133">IF(AK48=5,"Casi Seguro",IF(AK48=4,"Probable",IF(AK48=3,"Posible",IF(AK48=2,"Improbable",IF(AK48=1,"Rara Vez",IF(AK48=0,"Rara Vez",IF(AK48&lt;0,"Rara Vez")))))))</f>
        <v>#DIV/0!</v>
      </c>
      <c r="AM48" s="528"/>
      <c r="AN48" s="535" t="e">
        <f t="shared" ref="AN48" si="134">IF(AH48="Débil",0,IF(AND(AH48="Moderado",AM48="Directamente"),1,IF(AND(AH48="Moderado",AM48="Indirectamente"),0,IF(AND(AH48="Moderado",AM48="No disminuye"),0,IF(AND(AH48="Fuerte",AM48="Directamente"),2,IF(AND(AH48="Fuerte",AM48="Indirectamente"),1,IF(AND(AH48="Fuerte",AM48="No disminuye"),0)))))))</f>
        <v>#DIV/0!</v>
      </c>
      <c r="AO48" s="535" t="e">
        <f>('4-VALORACIÓN DEL RIESGO'!AD29-AN48)</f>
        <v>#DIV/0!</v>
      </c>
      <c r="AP48" s="532" t="e">
        <f t="shared" ref="AP48" si="135">IF(AO48=5,"Catastrófico",IF(AO48=4,"Mayor",IF(AO48=3,"Moderado",IF(AO48=2,"Moderado",IF(AO48=1,"Moderado")))))</f>
        <v>#DIV/0!</v>
      </c>
      <c r="AQ48" s="529"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29"/>
      <c r="AS48" s="530" t="s">
        <v>410</v>
      </c>
    </row>
    <row r="49" spans="2:45" ht="30.75" thickBot="1" x14ac:dyDescent="0.3">
      <c r="B49" s="538"/>
      <c r="C49" s="430"/>
      <c r="D49" s="550"/>
      <c r="E49" s="550"/>
      <c r="F49" s="188"/>
      <c r="G49" s="188"/>
      <c r="H49" s="188"/>
      <c r="I49" s="188"/>
      <c r="J49" s="188"/>
      <c r="K49" s="188"/>
      <c r="L49" s="188"/>
      <c r="M49" s="184"/>
      <c r="N49" s="168" t="b">
        <f t="shared" si="0"/>
        <v>0</v>
      </c>
      <c r="O49" s="157"/>
      <c r="P49" s="168" t="b">
        <f t="shared" si="1"/>
        <v>0</v>
      </c>
      <c r="Q49" s="157"/>
      <c r="R49" s="168" t="b">
        <f t="shared" si="2"/>
        <v>0</v>
      </c>
      <c r="S49" s="157"/>
      <c r="T49" s="168" t="b">
        <f t="shared" si="3"/>
        <v>0</v>
      </c>
      <c r="U49" s="157"/>
      <c r="V49" s="168" t="b">
        <f t="shared" si="4"/>
        <v>0</v>
      </c>
      <c r="W49" s="157"/>
      <c r="X49" s="168" t="b">
        <f t="shared" si="5"/>
        <v>0</v>
      </c>
      <c r="Y49" s="157"/>
      <c r="Z49" s="168" t="b">
        <f t="shared" si="6"/>
        <v>0</v>
      </c>
      <c r="AA49" s="116">
        <f t="shared" si="7"/>
        <v>0</v>
      </c>
      <c r="AB49" s="117" t="str">
        <f t="shared" si="8"/>
        <v>Débil</v>
      </c>
      <c r="AC49" s="185"/>
      <c r="AD49" s="169" t="str">
        <f t="shared" si="9"/>
        <v>Débil</v>
      </c>
      <c r="AE49" s="118" t="str">
        <f t="shared" si="10"/>
        <v>0</v>
      </c>
      <c r="AF49" s="544"/>
      <c r="AG49" s="549"/>
      <c r="AH49" s="527"/>
      <c r="AI49" s="528"/>
      <c r="AJ49" s="531"/>
      <c r="AK49" s="531"/>
      <c r="AL49" s="531"/>
      <c r="AM49" s="528"/>
      <c r="AN49" s="536"/>
      <c r="AO49" s="536"/>
      <c r="AP49" s="532"/>
      <c r="AQ49" s="529"/>
      <c r="AR49" s="529"/>
      <c r="AS49" s="530"/>
    </row>
    <row r="50" spans="2:45" ht="30" x14ac:dyDescent="0.25">
      <c r="B50" s="538"/>
      <c r="C50" s="430"/>
      <c r="D50" s="550" t="str">
        <f>'3-IDENTIFICACIÓN DEL RIESGO'!G50</f>
        <v>Riesgo 5</v>
      </c>
      <c r="E50" s="550"/>
      <c r="F50" s="188"/>
      <c r="G50" s="188"/>
      <c r="H50" s="188"/>
      <c r="I50" s="188"/>
      <c r="J50" s="188"/>
      <c r="K50" s="188"/>
      <c r="L50" s="188"/>
      <c r="M50" s="184"/>
      <c r="N50" s="168" t="b">
        <f t="shared" si="0"/>
        <v>0</v>
      </c>
      <c r="O50" s="157"/>
      <c r="P50" s="168" t="b">
        <f t="shared" si="1"/>
        <v>0</v>
      </c>
      <c r="Q50" s="157"/>
      <c r="R50" s="168" t="b">
        <f t="shared" si="2"/>
        <v>0</v>
      </c>
      <c r="S50" s="157"/>
      <c r="T50" s="168" t="b">
        <f t="shared" si="3"/>
        <v>0</v>
      </c>
      <c r="U50" s="157"/>
      <c r="V50" s="168" t="b">
        <f t="shared" si="4"/>
        <v>0</v>
      </c>
      <c r="W50" s="157"/>
      <c r="X50" s="168" t="b">
        <f t="shared" si="5"/>
        <v>0</v>
      </c>
      <c r="Y50" s="157"/>
      <c r="Z50" s="168" t="b">
        <f t="shared" si="6"/>
        <v>0</v>
      </c>
      <c r="AA50" s="116">
        <f t="shared" si="7"/>
        <v>0</v>
      </c>
      <c r="AB50" s="117" t="str">
        <f t="shared" si="8"/>
        <v>Débil</v>
      </c>
      <c r="AC50" s="185"/>
      <c r="AD50" s="169" t="str">
        <f t="shared" si="9"/>
        <v>Débil</v>
      </c>
      <c r="AE50" s="118" t="str">
        <f t="shared" si="10"/>
        <v>0</v>
      </c>
      <c r="AF50" s="543"/>
      <c r="AG50" s="548" t="e">
        <f t="shared" ref="AG50" si="137">(AE50+AE51)/AF50</f>
        <v>#DIV/0!</v>
      </c>
      <c r="AH50" s="526" t="e">
        <f t="shared" ref="AH50" si="138">IF(AG50&lt;50,"Débil",IF(AG50&lt;=99,"Moderado",IF(AG50=100,"Fuerte",IF(AG50="","ERROR"))))</f>
        <v>#DIV/0!</v>
      </c>
      <c r="AI50" s="528"/>
      <c r="AJ50" s="531" t="e">
        <f t="shared" ref="AJ50" si="139">IF(AH50="Débil",0,IF(AND(AH50="Moderado",AI50="Directamente"),1,IF(AND(AH50="Moderado",AI50="No disminuye"),0,IF(AND(AH50="Fuerte",AI50="Directamente"),2,IF(AND(AH50="Fuerte",AI50="No disminuye"),0)))))</f>
        <v>#DIV/0!</v>
      </c>
      <c r="AK50" s="531" t="e">
        <f>('4-VALORACIÓN DEL RIESGO'!H30-AJ50)</f>
        <v>#DIV/0!</v>
      </c>
      <c r="AL50" s="531" t="e">
        <f t="shared" ref="AL50" si="140">IF(AK50=5,"Casi Seguro",IF(AK50=4,"Probable",IF(AK50=3,"Posible",IF(AK50=2,"Improbable",IF(AK50=1,"Rara Vez",IF(AK50=0,"Rara Vez",IF(AK50&lt;0,"Rara Vez")))))))</f>
        <v>#DIV/0!</v>
      </c>
      <c r="AM50" s="528"/>
      <c r="AN50" s="535" t="e">
        <f t="shared" ref="AN50" si="141">IF(AH50="Débil",0,IF(AND(AH50="Moderado",AM50="Directamente"),1,IF(AND(AH50="Moderado",AM50="Indirectamente"),0,IF(AND(AH50="Moderado",AM50="No disminuye"),0,IF(AND(AH50="Fuerte",AM50="Directamente"),2,IF(AND(AH50="Fuerte",AM50="Indirectamente"),1,IF(AND(AH50="Fuerte",AM50="No disminuye"),0)))))))</f>
        <v>#DIV/0!</v>
      </c>
      <c r="AO50" s="535" t="e">
        <f>('4-VALORACIÓN DEL RIESGO'!AD30-AN50)</f>
        <v>#DIV/0!</v>
      </c>
      <c r="AP50" s="532" t="e">
        <f t="shared" ref="AP50" si="142">IF(AO50=5,"Catastrófico",IF(AO50=4,"Mayor",IF(AO50=3,"Moderado",IF(AO50=2,"Moderado",IF(AO50=1,"Moderado")))))</f>
        <v>#DIV/0!</v>
      </c>
      <c r="AQ50" s="529"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29"/>
      <c r="AS50" s="530" t="s">
        <v>410</v>
      </c>
    </row>
    <row r="51" spans="2:45" ht="30.75" thickBot="1" x14ac:dyDescent="0.3">
      <c r="B51" s="538"/>
      <c r="C51" s="430"/>
      <c r="D51" s="550"/>
      <c r="E51" s="550"/>
      <c r="F51" s="188"/>
      <c r="G51" s="188"/>
      <c r="H51" s="188"/>
      <c r="I51" s="188"/>
      <c r="J51" s="188"/>
      <c r="K51" s="188"/>
      <c r="L51" s="188"/>
      <c r="M51" s="184"/>
      <c r="N51" s="168" t="b">
        <f t="shared" si="0"/>
        <v>0</v>
      </c>
      <c r="O51" s="157"/>
      <c r="P51" s="168" t="b">
        <f t="shared" si="1"/>
        <v>0</v>
      </c>
      <c r="Q51" s="157"/>
      <c r="R51" s="168" t="b">
        <f t="shared" si="2"/>
        <v>0</v>
      </c>
      <c r="S51" s="157"/>
      <c r="T51" s="168" t="b">
        <f t="shared" si="3"/>
        <v>0</v>
      </c>
      <c r="U51" s="157"/>
      <c r="V51" s="168" t="b">
        <f t="shared" si="4"/>
        <v>0</v>
      </c>
      <c r="W51" s="157"/>
      <c r="X51" s="168" t="b">
        <f t="shared" si="5"/>
        <v>0</v>
      </c>
      <c r="Y51" s="157"/>
      <c r="Z51" s="168" t="b">
        <f t="shared" si="6"/>
        <v>0</v>
      </c>
      <c r="AA51" s="116">
        <f t="shared" si="7"/>
        <v>0</v>
      </c>
      <c r="AB51" s="117" t="str">
        <f t="shared" si="8"/>
        <v>Débil</v>
      </c>
      <c r="AC51" s="185"/>
      <c r="AD51" s="169" t="str">
        <f t="shared" si="9"/>
        <v>Débil</v>
      </c>
      <c r="AE51" s="118" t="str">
        <f t="shared" si="10"/>
        <v>0</v>
      </c>
      <c r="AF51" s="544"/>
      <c r="AG51" s="549"/>
      <c r="AH51" s="527"/>
      <c r="AI51" s="528"/>
      <c r="AJ51" s="531"/>
      <c r="AK51" s="531"/>
      <c r="AL51" s="531"/>
      <c r="AM51" s="528"/>
      <c r="AN51" s="536"/>
      <c r="AO51" s="536"/>
      <c r="AP51" s="532"/>
      <c r="AQ51" s="529"/>
      <c r="AR51" s="529"/>
      <c r="AS51" s="530"/>
    </row>
    <row r="52" spans="2:45" ht="53.25" customHeight="1" x14ac:dyDescent="0.25">
      <c r="B52" s="615" t="str">
        <f>'3-IDENTIFICACIÓN DEL RIESGO'!B52</f>
        <v>PLANIFICACIÓN DEL ORDENAMIENTO SOCIAL DE LA PROPIEDAD</v>
      </c>
      <c r="C52" s="618"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550" t="str">
        <f>'3-IDENTIFICACIÓN DEL RIESGO'!G52</f>
        <v>Alterar u omitir la información física o jurídica de los predios durante la Formulación e implementación de Planes de Ordenamiento Social de la Propiedad, para favorecer a terceros.</v>
      </c>
      <c r="E52" s="550"/>
      <c r="F52" s="188" t="s">
        <v>572</v>
      </c>
      <c r="G52" s="188" t="s">
        <v>573</v>
      </c>
      <c r="H52" s="188" t="s">
        <v>575</v>
      </c>
      <c r="I52" s="188" t="s">
        <v>577</v>
      </c>
      <c r="J52" s="188" t="s">
        <v>579</v>
      </c>
      <c r="K52" s="188" t="s">
        <v>581</v>
      </c>
      <c r="L52" s="188" t="s">
        <v>583</v>
      </c>
      <c r="M52" s="184" t="s">
        <v>172</v>
      </c>
      <c r="N52" s="168">
        <f t="shared" si="0"/>
        <v>15</v>
      </c>
      <c r="O52" s="157" t="s">
        <v>173</v>
      </c>
      <c r="P52" s="168">
        <f t="shared" si="1"/>
        <v>15</v>
      </c>
      <c r="Q52" s="157" t="s">
        <v>174</v>
      </c>
      <c r="R52" s="168">
        <f t="shared" si="2"/>
        <v>15</v>
      </c>
      <c r="S52" s="157" t="s">
        <v>47</v>
      </c>
      <c r="T52" s="168">
        <f t="shared" si="3"/>
        <v>15</v>
      </c>
      <c r="U52" s="157" t="s">
        <v>175</v>
      </c>
      <c r="V52" s="168">
        <f t="shared" si="4"/>
        <v>15</v>
      </c>
      <c r="W52" s="157" t="s">
        <v>176</v>
      </c>
      <c r="X52" s="168">
        <f t="shared" si="5"/>
        <v>15</v>
      </c>
      <c r="Y52" s="157" t="s">
        <v>177</v>
      </c>
      <c r="Z52" s="168">
        <f t="shared" si="6"/>
        <v>10</v>
      </c>
      <c r="AA52" s="116">
        <f t="shared" si="7"/>
        <v>100</v>
      </c>
      <c r="AB52" s="117" t="str">
        <f t="shared" si="8"/>
        <v>Fuerte</v>
      </c>
      <c r="AC52" s="185" t="s">
        <v>50</v>
      </c>
      <c r="AD52" s="169" t="str">
        <f t="shared" si="9"/>
        <v>Fuerte</v>
      </c>
      <c r="AE52" s="118" t="str">
        <f t="shared" si="10"/>
        <v>100</v>
      </c>
      <c r="AF52" s="543">
        <v>2</v>
      </c>
      <c r="AG52" s="548">
        <f t="shared" ref="AG52" si="144">(AE52+AE53)/AF52</f>
        <v>75</v>
      </c>
      <c r="AH52" s="526" t="str">
        <f t="shared" ref="AH52" si="145">IF(AG52&lt;50,"Débil",IF(AG52&lt;=99,"Moderado",IF(AG52=100,"Fuerte",IF(AG52="","ERROR"))))</f>
        <v>Moderado</v>
      </c>
      <c r="AI52" s="528" t="s">
        <v>78</v>
      </c>
      <c r="AJ52" s="531">
        <f t="shared" ref="AJ52" si="146">IF(AH52="Débil",0,IF(AND(AH52="Moderado",AI52="Directamente"),1,IF(AND(AH52="Moderado",AI52="No disminuye"),0,IF(AND(AH52="Fuerte",AI52="Directamente"),2,IF(AND(AH52="Fuerte",AI52="No disminuye"),0)))))</f>
        <v>1</v>
      </c>
      <c r="AK52" s="531">
        <f>('4-VALORACIÓN DEL RIESGO'!H31-AJ52)</f>
        <v>2</v>
      </c>
      <c r="AL52" s="531" t="str">
        <f t="shared" ref="AL52" si="147">IF(AK52=5,"Casi Seguro",IF(AK52=4,"Probable",IF(AK52=3,"Posible",IF(AK52=2,"Improbable",IF(AK52=1,"Rara Vez",IF(AK52=0,"Rara Vez",IF(AK52&lt;0,"Rara Vez")))))))</f>
        <v>Improbable</v>
      </c>
      <c r="AM52" s="528" t="s">
        <v>79</v>
      </c>
      <c r="AN52" s="535">
        <f t="shared" ref="AN52" si="148">IF(AH52="Débil",0,IF(AND(AH52="Moderado",AM52="Directamente"),1,IF(AND(AH52="Moderado",AM52="Indirectamente"),0,IF(AND(AH52="Moderado",AM52="No disminuye"),0,IF(AND(AH52="Fuerte",AM52="Directamente"),2,IF(AND(AH52="Fuerte",AM52="Indirectamente"),1,IF(AND(AH52="Fuerte",AM52="No disminuye"),0)))))))</f>
        <v>0</v>
      </c>
      <c r="AO52" s="535">
        <f>('4-VALORACIÓN DEL RIESGO'!AD31-AN52)</f>
        <v>5</v>
      </c>
      <c r="AP52" s="532" t="str">
        <f t="shared" ref="AP52" si="149">IF(AO52=5,"Catastrófico",IF(AO52=4,"Mayor",IF(AO52=3,"Moderado",IF(AO52=2,"Moderado",IF(AO52=1,"Moderado")))))</f>
        <v>Catastrófico</v>
      </c>
      <c r="AQ52" s="529"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Extremo</v>
      </c>
      <c r="AR52" s="529"/>
      <c r="AS52" s="530" t="s">
        <v>410</v>
      </c>
    </row>
    <row r="53" spans="2:45" ht="30.75" thickBot="1" x14ac:dyDescent="0.3">
      <c r="B53" s="616"/>
      <c r="C53" s="619"/>
      <c r="D53" s="550"/>
      <c r="E53" s="550"/>
      <c r="F53" s="188" t="s">
        <v>572</v>
      </c>
      <c r="G53" s="188" t="s">
        <v>574</v>
      </c>
      <c r="H53" s="188" t="s">
        <v>576</v>
      </c>
      <c r="I53" s="188" t="s">
        <v>578</v>
      </c>
      <c r="J53" s="188" t="s">
        <v>580</v>
      </c>
      <c r="K53" s="188" t="s">
        <v>582</v>
      </c>
      <c r="L53" s="188" t="s">
        <v>584</v>
      </c>
      <c r="M53" s="184" t="s">
        <v>172</v>
      </c>
      <c r="N53" s="168">
        <f t="shared" si="0"/>
        <v>15</v>
      </c>
      <c r="O53" s="157" t="s">
        <v>173</v>
      </c>
      <c r="P53" s="168">
        <f t="shared" si="1"/>
        <v>15</v>
      </c>
      <c r="Q53" s="157" t="s">
        <v>174</v>
      </c>
      <c r="R53" s="168">
        <f t="shared" si="2"/>
        <v>15</v>
      </c>
      <c r="S53" s="157" t="s">
        <v>178</v>
      </c>
      <c r="T53" s="168">
        <f t="shared" si="3"/>
        <v>10</v>
      </c>
      <c r="U53" s="157" t="s">
        <v>175</v>
      </c>
      <c r="V53" s="168">
        <f t="shared" si="4"/>
        <v>15</v>
      </c>
      <c r="W53" s="157" t="s">
        <v>176</v>
      </c>
      <c r="X53" s="168">
        <f t="shared" si="5"/>
        <v>15</v>
      </c>
      <c r="Y53" s="157" t="s">
        <v>177</v>
      </c>
      <c r="Z53" s="168">
        <f t="shared" si="6"/>
        <v>10</v>
      </c>
      <c r="AA53" s="116">
        <f t="shared" si="7"/>
        <v>95</v>
      </c>
      <c r="AB53" s="117" t="str">
        <f t="shared" si="8"/>
        <v>Moderado</v>
      </c>
      <c r="AC53" s="185" t="s">
        <v>50</v>
      </c>
      <c r="AD53" s="169" t="str">
        <f t="shared" si="9"/>
        <v>Moderado</v>
      </c>
      <c r="AE53" s="118" t="str">
        <f t="shared" si="10"/>
        <v>50</v>
      </c>
      <c r="AF53" s="544"/>
      <c r="AG53" s="549"/>
      <c r="AH53" s="527"/>
      <c r="AI53" s="528"/>
      <c r="AJ53" s="531"/>
      <c r="AK53" s="531"/>
      <c r="AL53" s="531"/>
      <c r="AM53" s="528"/>
      <c r="AN53" s="536"/>
      <c r="AO53" s="536"/>
      <c r="AP53" s="532"/>
      <c r="AQ53" s="529"/>
      <c r="AR53" s="529"/>
      <c r="AS53" s="530"/>
    </row>
    <row r="54" spans="2:45" ht="54" x14ac:dyDescent="0.25">
      <c r="B54" s="616"/>
      <c r="C54" s="619"/>
      <c r="D54" s="550" t="str">
        <f>'3-IDENTIFICACIÓN DEL RIESGO'!G54</f>
        <v>Solicitar o recibir dinero o dádivas por la realización u omisión de actuaciones como gestores catastrales, con el propósito de beneficiar a un tercero</v>
      </c>
      <c r="E54" s="550"/>
      <c r="F54" s="188" t="s">
        <v>572</v>
      </c>
      <c r="G54" s="188" t="s">
        <v>585</v>
      </c>
      <c r="H54" s="188" t="s">
        <v>586</v>
      </c>
      <c r="I54" s="188" t="s">
        <v>587</v>
      </c>
      <c r="J54" s="188" t="s">
        <v>588</v>
      </c>
      <c r="K54" s="188" t="s">
        <v>589</v>
      </c>
      <c r="L54" s="188" t="s">
        <v>590</v>
      </c>
      <c r="M54" s="184" t="s">
        <v>172</v>
      </c>
      <c r="N54" s="168">
        <f t="shared" si="0"/>
        <v>15</v>
      </c>
      <c r="O54" s="157" t="s">
        <v>173</v>
      </c>
      <c r="P54" s="168">
        <f t="shared" si="1"/>
        <v>15</v>
      </c>
      <c r="Q54" s="157" t="s">
        <v>174</v>
      </c>
      <c r="R54" s="168">
        <f t="shared" si="2"/>
        <v>15</v>
      </c>
      <c r="S54" s="157" t="s">
        <v>47</v>
      </c>
      <c r="T54" s="168">
        <f t="shared" si="3"/>
        <v>15</v>
      </c>
      <c r="U54" s="157" t="s">
        <v>175</v>
      </c>
      <c r="V54" s="168">
        <f t="shared" si="4"/>
        <v>15</v>
      </c>
      <c r="W54" s="157" t="s">
        <v>176</v>
      </c>
      <c r="X54" s="168">
        <f t="shared" si="5"/>
        <v>15</v>
      </c>
      <c r="Y54" s="157" t="s">
        <v>177</v>
      </c>
      <c r="Z54" s="168">
        <f t="shared" si="6"/>
        <v>10</v>
      </c>
      <c r="AA54" s="116">
        <f t="shared" si="7"/>
        <v>100</v>
      </c>
      <c r="AB54" s="117" t="str">
        <f t="shared" si="8"/>
        <v>Fuerte</v>
      </c>
      <c r="AC54" s="185" t="s">
        <v>50</v>
      </c>
      <c r="AD54" s="169" t="str">
        <f t="shared" si="9"/>
        <v>Fuerte</v>
      </c>
      <c r="AE54" s="118" t="str">
        <f t="shared" si="10"/>
        <v>100</v>
      </c>
      <c r="AF54" s="543">
        <v>1</v>
      </c>
      <c r="AG54" s="548">
        <f t="shared" ref="AG54" si="151">(AE54+AE55)/AF54</f>
        <v>100</v>
      </c>
      <c r="AH54" s="526" t="str">
        <f t="shared" ref="AH54" si="152">IF(AG54&lt;50,"Débil",IF(AG54&lt;=99,"Moderado",IF(AG54=100,"Fuerte",IF(AG54="","ERROR"))))</f>
        <v>Fuerte</v>
      </c>
      <c r="AI54" s="528" t="s">
        <v>78</v>
      </c>
      <c r="AJ54" s="531">
        <f t="shared" ref="AJ54" si="153">IF(AH54="Débil",0,IF(AND(AH54="Moderado",AI54="Directamente"),1,IF(AND(AH54="Moderado",AI54="No disminuye"),0,IF(AND(AH54="Fuerte",AI54="Directamente"),2,IF(AND(AH54="Fuerte",AI54="No disminuye"),0)))))</f>
        <v>2</v>
      </c>
      <c r="AK54" s="531">
        <f>('4-VALORACIÓN DEL RIESGO'!H32-AJ54)</f>
        <v>1</v>
      </c>
      <c r="AL54" s="531" t="str">
        <f t="shared" ref="AL54" si="154">IF(AK54=5,"Casi Seguro",IF(AK54=4,"Probable",IF(AK54=3,"Posible",IF(AK54=2,"Improbable",IF(AK54=1,"Rara Vez",IF(AK54=0,"Rara Vez",IF(AK54&lt;0,"Rara Vez")))))))</f>
        <v>Rara Vez</v>
      </c>
      <c r="AM54" s="528" t="s">
        <v>79</v>
      </c>
      <c r="AN54" s="535">
        <f t="shared" ref="AN54" si="155">IF(AH54="Débil",0,IF(AND(AH54="Moderado",AM54="Directamente"),1,IF(AND(AH54="Moderado",AM54="Indirectamente"),0,IF(AND(AH54="Moderado",AM54="No disminuye"),0,IF(AND(AH54="Fuerte",AM54="Directamente"),2,IF(AND(AH54="Fuerte",AM54="Indirectamente"),1,IF(AND(AH54="Fuerte",AM54="No disminuye"),0)))))))</f>
        <v>1</v>
      </c>
      <c r="AO54" s="535">
        <f>('4-VALORACIÓN DEL RIESGO'!AD32-AN54)</f>
        <v>4</v>
      </c>
      <c r="AP54" s="532" t="str">
        <f t="shared" ref="AP54" si="156">IF(AO54=5,"Catastrófico",IF(AO54=4,"Mayor",IF(AO54=3,"Moderado",IF(AO54=2,"Moderado",IF(AO54=1,"Moderado")))))</f>
        <v>Mayor</v>
      </c>
      <c r="AQ54" s="529"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29"/>
      <c r="AS54" s="530" t="s">
        <v>410</v>
      </c>
    </row>
    <row r="55" spans="2:45" ht="30.75" thickBot="1" x14ac:dyDescent="0.3">
      <c r="B55" s="616"/>
      <c r="C55" s="619"/>
      <c r="D55" s="550"/>
      <c r="E55" s="550"/>
      <c r="F55" s="188"/>
      <c r="G55" s="188"/>
      <c r="H55" s="188"/>
      <c r="I55" s="188"/>
      <c r="J55" s="188"/>
      <c r="K55" s="188"/>
      <c r="L55" s="188"/>
      <c r="M55" s="184"/>
      <c r="N55" s="168" t="b">
        <f t="shared" si="0"/>
        <v>0</v>
      </c>
      <c r="O55" s="157"/>
      <c r="P55" s="168" t="b">
        <f t="shared" si="1"/>
        <v>0</v>
      </c>
      <c r="Q55" s="157"/>
      <c r="R55" s="168" t="b">
        <f t="shared" si="2"/>
        <v>0</v>
      </c>
      <c r="S55" s="157"/>
      <c r="T55" s="168" t="b">
        <f t="shared" si="3"/>
        <v>0</v>
      </c>
      <c r="U55" s="157"/>
      <c r="V55" s="168" t="b">
        <f t="shared" si="4"/>
        <v>0</v>
      </c>
      <c r="W55" s="157"/>
      <c r="X55" s="168" t="b">
        <f t="shared" si="5"/>
        <v>0</v>
      </c>
      <c r="Y55" s="157"/>
      <c r="Z55" s="168" t="b">
        <f t="shared" si="6"/>
        <v>0</v>
      </c>
      <c r="AA55" s="116">
        <f t="shared" si="7"/>
        <v>0</v>
      </c>
      <c r="AB55" s="117" t="str">
        <f t="shared" si="8"/>
        <v>Débil</v>
      </c>
      <c r="AC55" s="185"/>
      <c r="AD55" s="169" t="str">
        <f t="shared" si="9"/>
        <v>Débil</v>
      </c>
      <c r="AE55" s="118" t="str">
        <f t="shared" si="10"/>
        <v>0</v>
      </c>
      <c r="AF55" s="544"/>
      <c r="AG55" s="549"/>
      <c r="AH55" s="527"/>
      <c r="AI55" s="528"/>
      <c r="AJ55" s="531"/>
      <c r="AK55" s="531"/>
      <c r="AL55" s="531"/>
      <c r="AM55" s="528"/>
      <c r="AN55" s="536"/>
      <c r="AO55" s="536"/>
      <c r="AP55" s="532"/>
      <c r="AQ55" s="529"/>
      <c r="AR55" s="529"/>
      <c r="AS55" s="530"/>
    </row>
    <row r="56" spans="2:45" ht="30" x14ac:dyDescent="0.25">
      <c r="B56" s="616"/>
      <c r="C56" s="619"/>
      <c r="D56" s="550" t="str">
        <f>'3-IDENTIFICACIÓN DEL RIESGO'!G56</f>
        <v>Solicitar o recibir dadivas por inscripción en el Registro de Sujetos de Ordenamiento</v>
      </c>
      <c r="E56" s="550"/>
      <c r="F56" s="188" t="s">
        <v>565</v>
      </c>
      <c r="G56" s="188" t="s">
        <v>566</v>
      </c>
      <c r="H56" s="188" t="s">
        <v>591</v>
      </c>
      <c r="I56" s="188" t="s">
        <v>593</v>
      </c>
      <c r="J56" s="188" t="s">
        <v>595</v>
      </c>
      <c r="K56" s="188" t="s">
        <v>597</v>
      </c>
      <c r="L56" s="188" t="s">
        <v>599</v>
      </c>
      <c r="M56" s="184" t="s">
        <v>172</v>
      </c>
      <c r="N56" s="168">
        <f t="shared" si="0"/>
        <v>15</v>
      </c>
      <c r="O56" s="157" t="s">
        <v>173</v>
      </c>
      <c r="P56" s="168">
        <f t="shared" si="1"/>
        <v>15</v>
      </c>
      <c r="Q56" s="157" t="s">
        <v>174</v>
      </c>
      <c r="R56" s="168">
        <f t="shared" si="2"/>
        <v>15</v>
      </c>
      <c r="S56" s="157" t="s">
        <v>47</v>
      </c>
      <c r="T56" s="168">
        <f t="shared" si="3"/>
        <v>15</v>
      </c>
      <c r="U56" s="157" t="s">
        <v>175</v>
      </c>
      <c r="V56" s="168">
        <f t="shared" si="4"/>
        <v>15</v>
      </c>
      <c r="W56" s="157" t="s">
        <v>176</v>
      </c>
      <c r="X56" s="168">
        <f t="shared" si="5"/>
        <v>15</v>
      </c>
      <c r="Y56" s="157" t="s">
        <v>177</v>
      </c>
      <c r="Z56" s="168">
        <f t="shared" si="6"/>
        <v>10</v>
      </c>
      <c r="AA56" s="116">
        <f t="shared" si="7"/>
        <v>100</v>
      </c>
      <c r="AB56" s="117" t="str">
        <f t="shared" si="8"/>
        <v>Fuerte</v>
      </c>
      <c r="AC56" s="185" t="s">
        <v>50</v>
      </c>
      <c r="AD56" s="169" t="str">
        <f t="shared" si="9"/>
        <v>Fuerte</v>
      </c>
      <c r="AE56" s="118" t="str">
        <f t="shared" si="10"/>
        <v>100</v>
      </c>
      <c r="AF56" s="543">
        <v>2</v>
      </c>
      <c r="AG56" s="548">
        <f t="shared" ref="AG56" si="158">(AE56+AE57)/AF56</f>
        <v>75</v>
      </c>
      <c r="AH56" s="526" t="str">
        <f t="shared" ref="AH56" si="159">IF(AG56&lt;50,"Débil",IF(AG56&lt;=99,"Moderado",IF(AG56=100,"Fuerte",IF(AG56="","ERROR"))))</f>
        <v>Moderado</v>
      </c>
      <c r="AI56" s="528" t="s">
        <v>78</v>
      </c>
      <c r="AJ56" s="531">
        <f t="shared" ref="AJ56" si="160">IF(AH56="Débil",0,IF(AND(AH56="Moderado",AI56="Directamente"),1,IF(AND(AH56="Moderado",AI56="No disminuye"),0,IF(AND(AH56="Fuerte",AI56="Directamente"),2,IF(AND(AH56="Fuerte",AI56="No disminuye"),0)))))</f>
        <v>1</v>
      </c>
      <c r="AK56" s="531">
        <f>('4-VALORACIÓN DEL RIESGO'!H33-AJ56)</f>
        <v>0</v>
      </c>
      <c r="AL56" s="531" t="str">
        <f t="shared" ref="AL56" si="161">IF(AK56=5,"Casi Seguro",IF(AK56=4,"Probable",IF(AK56=3,"Posible",IF(AK56=2,"Improbable",IF(AK56=1,"Rara Vez",IF(AK56=0,"Rara Vez",IF(AK56&lt;0,"Rara Vez")))))))</f>
        <v>Rara Vez</v>
      </c>
      <c r="AM56" s="528" t="s">
        <v>79</v>
      </c>
      <c r="AN56" s="535">
        <f t="shared" ref="AN56" si="162">IF(AH56="Débil",0,IF(AND(AH56="Moderado",AM56="Directamente"),1,IF(AND(AH56="Moderado",AM56="Indirectamente"),0,IF(AND(AH56="Moderado",AM56="No disminuye"),0,IF(AND(AH56="Fuerte",AM56="Directamente"),2,IF(AND(AH56="Fuerte",AM56="Indirectamente"),1,IF(AND(AH56="Fuerte",AM56="No disminuye"),0)))))))</f>
        <v>0</v>
      </c>
      <c r="AO56" s="535">
        <f>('4-VALORACIÓN DEL RIESGO'!AD33-AN56)</f>
        <v>4</v>
      </c>
      <c r="AP56" s="532" t="str">
        <f t="shared" ref="AP56" si="163">IF(AO56=5,"Catastrófico",IF(AO56=4,"Mayor",IF(AO56=3,"Moderado",IF(AO56=2,"Moderado",IF(AO56=1,"Moderado")))))</f>
        <v>Mayor</v>
      </c>
      <c r="AQ56" s="529"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Alto</v>
      </c>
      <c r="AR56" s="529"/>
      <c r="AS56" s="530" t="s">
        <v>410</v>
      </c>
    </row>
    <row r="57" spans="2:45" ht="30.75" thickBot="1" x14ac:dyDescent="0.3">
      <c r="B57" s="616"/>
      <c r="C57" s="619"/>
      <c r="D57" s="550"/>
      <c r="E57" s="550"/>
      <c r="F57" s="188" t="s">
        <v>565</v>
      </c>
      <c r="G57" s="188" t="s">
        <v>566</v>
      </c>
      <c r="H57" s="188" t="s">
        <v>592</v>
      </c>
      <c r="I57" s="188" t="s">
        <v>594</v>
      </c>
      <c r="J57" s="188" t="s">
        <v>596</v>
      </c>
      <c r="K57" s="188" t="s">
        <v>598</v>
      </c>
      <c r="L57" s="188" t="s">
        <v>600</v>
      </c>
      <c r="M57" s="184" t="s">
        <v>172</v>
      </c>
      <c r="N57" s="168">
        <f t="shared" si="0"/>
        <v>15</v>
      </c>
      <c r="O57" s="157" t="s">
        <v>173</v>
      </c>
      <c r="P57" s="168">
        <f t="shared" si="1"/>
        <v>15</v>
      </c>
      <c r="Q57" s="157" t="s">
        <v>174</v>
      </c>
      <c r="R57" s="168">
        <f t="shared" si="2"/>
        <v>15</v>
      </c>
      <c r="S57" s="157" t="s">
        <v>178</v>
      </c>
      <c r="T57" s="168">
        <f t="shared" si="3"/>
        <v>10</v>
      </c>
      <c r="U57" s="157" t="s">
        <v>175</v>
      </c>
      <c r="V57" s="168">
        <f t="shared" si="4"/>
        <v>15</v>
      </c>
      <c r="W57" s="157" t="s">
        <v>176</v>
      </c>
      <c r="X57" s="168">
        <f t="shared" si="5"/>
        <v>15</v>
      </c>
      <c r="Y57" s="157" t="s">
        <v>177</v>
      </c>
      <c r="Z57" s="168">
        <f t="shared" si="6"/>
        <v>10</v>
      </c>
      <c r="AA57" s="116">
        <f t="shared" si="7"/>
        <v>95</v>
      </c>
      <c r="AB57" s="117" t="str">
        <f t="shared" si="8"/>
        <v>Moderado</v>
      </c>
      <c r="AC57" s="185" t="s">
        <v>50</v>
      </c>
      <c r="AD57" s="169" t="str">
        <f t="shared" si="9"/>
        <v>Moderado</v>
      </c>
      <c r="AE57" s="118" t="str">
        <f t="shared" si="10"/>
        <v>50</v>
      </c>
      <c r="AF57" s="544"/>
      <c r="AG57" s="549"/>
      <c r="AH57" s="527"/>
      <c r="AI57" s="528"/>
      <c r="AJ57" s="531"/>
      <c r="AK57" s="531"/>
      <c r="AL57" s="531"/>
      <c r="AM57" s="528"/>
      <c r="AN57" s="536"/>
      <c r="AO57" s="536"/>
      <c r="AP57" s="532"/>
      <c r="AQ57" s="529"/>
      <c r="AR57" s="529"/>
      <c r="AS57" s="530"/>
    </row>
    <row r="58" spans="2:45" ht="38.25" customHeight="1" x14ac:dyDescent="0.25">
      <c r="B58" s="616"/>
      <c r="C58" s="619"/>
      <c r="D58" s="550" t="str">
        <f>'3-IDENTIFICACIÓN DEL RIESGO'!G58</f>
        <v>Alterar u omitir información en desarrollo del procedimiento de Registro de Sujetos de Ordenamiento, para favorecer a terceros.</v>
      </c>
      <c r="E58" s="550"/>
      <c r="F58" s="188" t="s">
        <v>565</v>
      </c>
      <c r="G58" s="188" t="s">
        <v>566</v>
      </c>
      <c r="H58" s="188" t="s">
        <v>602</v>
      </c>
      <c r="I58" s="188" t="s">
        <v>604</v>
      </c>
      <c r="J58" s="188" t="s">
        <v>606</v>
      </c>
      <c r="K58" s="188" t="s">
        <v>608</v>
      </c>
      <c r="L58" s="188" t="s">
        <v>610</v>
      </c>
      <c r="M58" s="184" t="s">
        <v>172</v>
      </c>
      <c r="N58" s="168">
        <f t="shared" si="0"/>
        <v>15</v>
      </c>
      <c r="O58" s="157" t="s">
        <v>173</v>
      </c>
      <c r="P58" s="168">
        <f t="shared" si="1"/>
        <v>15</v>
      </c>
      <c r="Q58" s="157" t="s">
        <v>174</v>
      </c>
      <c r="R58" s="168">
        <f t="shared" si="2"/>
        <v>15</v>
      </c>
      <c r="S58" s="157" t="s">
        <v>47</v>
      </c>
      <c r="T58" s="168">
        <f t="shared" si="3"/>
        <v>15</v>
      </c>
      <c r="U58" s="157" t="s">
        <v>175</v>
      </c>
      <c r="V58" s="168">
        <f t="shared" si="4"/>
        <v>15</v>
      </c>
      <c r="W58" s="157" t="s">
        <v>176</v>
      </c>
      <c r="X58" s="168">
        <f t="shared" si="5"/>
        <v>15</v>
      </c>
      <c r="Y58" s="157" t="s">
        <v>177</v>
      </c>
      <c r="Z58" s="168">
        <f t="shared" si="6"/>
        <v>10</v>
      </c>
      <c r="AA58" s="116">
        <f t="shared" si="7"/>
        <v>100</v>
      </c>
      <c r="AB58" s="117" t="str">
        <f t="shared" si="8"/>
        <v>Fuerte</v>
      </c>
      <c r="AC58" s="185" t="s">
        <v>50</v>
      </c>
      <c r="AD58" s="169" t="str">
        <f t="shared" si="9"/>
        <v>Fuerte</v>
      </c>
      <c r="AE58" s="118" t="str">
        <f t="shared" si="10"/>
        <v>100</v>
      </c>
      <c r="AF58" s="543">
        <v>1</v>
      </c>
      <c r="AG58" s="548">
        <f t="shared" ref="AG58" si="165">(AE58+AE59)/AF58</f>
        <v>100</v>
      </c>
      <c r="AH58" s="526" t="str">
        <f t="shared" ref="AH58" si="166">IF(AG58&lt;50,"Débil",IF(AG58&lt;=99,"Moderado",IF(AG58=100,"Fuerte",IF(AG58="","ERROR"))))</f>
        <v>Fuerte</v>
      </c>
      <c r="AI58" s="528" t="s">
        <v>78</v>
      </c>
      <c r="AJ58" s="531">
        <f t="shared" ref="AJ58" si="167">IF(AH58="Débil",0,IF(AND(AH58="Moderado",AI58="Directamente"),1,IF(AND(AH58="Moderado",AI58="No disminuye"),0,IF(AND(AH58="Fuerte",AI58="Directamente"),2,IF(AND(AH58="Fuerte",AI58="No disminuye"),0)))))</f>
        <v>2</v>
      </c>
      <c r="AK58" s="531">
        <f>('4-VALORACIÓN DEL RIESGO'!H34-AJ58)</f>
        <v>-1</v>
      </c>
      <c r="AL58" s="531" t="str">
        <f t="shared" ref="AL58" si="168">IF(AK58=5,"Casi Seguro",IF(AK58=4,"Probable",IF(AK58=3,"Posible",IF(AK58=2,"Improbable",IF(AK58=1,"Rara Vez",IF(AK58=0,"Rara Vez",IF(AK58&lt;0,"Rara Vez")))))))</f>
        <v>Rara Vez</v>
      </c>
      <c r="AM58" s="528" t="s">
        <v>80</v>
      </c>
      <c r="AN58" s="535">
        <f t="shared" ref="AN58" si="169">IF(AH58="Débil",0,IF(AND(AH58="Moderado",AM58="Directamente"),1,IF(AND(AH58="Moderado",AM58="Indirectamente"),0,IF(AND(AH58="Moderado",AM58="No disminuye"),0,IF(AND(AH58="Fuerte",AM58="Directamente"),2,IF(AND(AH58="Fuerte",AM58="Indirectamente"),1,IF(AND(AH58="Fuerte",AM58="No disminuye"),0)))))))</f>
        <v>0</v>
      </c>
      <c r="AO58" s="535">
        <f>('4-VALORACIÓN DEL RIESGO'!AD34-AN58)</f>
        <v>4</v>
      </c>
      <c r="AP58" s="532" t="str">
        <f t="shared" ref="AP58" si="170">IF(AO58=5,"Catastrófico",IF(AO58=4,"Mayor",IF(AO58=3,"Moderado",IF(AO58=2,"Moderado",IF(AO58=1,"Moderado")))))</f>
        <v>Mayor</v>
      </c>
      <c r="AQ58" s="529"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529"/>
      <c r="AS58" s="530" t="s">
        <v>410</v>
      </c>
    </row>
    <row r="59" spans="2:45" ht="30.75" thickBot="1" x14ac:dyDescent="0.3">
      <c r="B59" s="616"/>
      <c r="C59" s="619"/>
      <c r="D59" s="550"/>
      <c r="E59" s="550"/>
      <c r="F59" s="188"/>
      <c r="G59" s="188"/>
      <c r="H59" s="188"/>
      <c r="I59" s="188"/>
      <c r="J59" s="188"/>
      <c r="K59" s="188"/>
      <c r="L59" s="188"/>
      <c r="M59" s="184"/>
      <c r="N59" s="168" t="b">
        <f t="shared" si="0"/>
        <v>0</v>
      </c>
      <c r="O59" s="157"/>
      <c r="P59" s="168" t="b">
        <f t="shared" si="1"/>
        <v>0</v>
      </c>
      <c r="Q59" s="157"/>
      <c r="R59" s="168" t="b">
        <f t="shared" si="2"/>
        <v>0</v>
      </c>
      <c r="S59" s="157"/>
      <c r="T59" s="168" t="b">
        <f t="shared" si="3"/>
        <v>0</v>
      </c>
      <c r="U59" s="157"/>
      <c r="V59" s="168" t="b">
        <f t="shared" si="4"/>
        <v>0</v>
      </c>
      <c r="W59" s="157"/>
      <c r="X59" s="168" t="b">
        <f t="shared" si="5"/>
        <v>0</v>
      </c>
      <c r="Y59" s="157"/>
      <c r="Z59" s="168" t="b">
        <f t="shared" si="6"/>
        <v>0</v>
      </c>
      <c r="AA59" s="116">
        <f t="shared" si="7"/>
        <v>0</v>
      </c>
      <c r="AB59" s="117" t="str">
        <f t="shared" si="8"/>
        <v>Débil</v>
      </c>
      <c r="AC59" s="185"/>
      <c r="AD59" s="169" t="str">
        <f t="shared" si="9"/>
        <v>Débil</v>
      </c>
      <c r="AE59" s="118" t="str">
        <f t="shared" si="10"/>
        <v>0</v>
      </c>
      <c r="AF59" s="544"/>
      <c r="AG59" s="549"/>
      <c r="AH59" s="527"/>
      <c r="AI59" s="528"/>
      <c r="AJ59" s="531"/>
      <c r="AK59" s="531"/>
      <c r="AL59" s="531"/>
      <c r="AM59" s="528"/>
      <c r="AN59" s="536"/>
      <c r="AO59" s="536"/>
      <c r="AP59" s="532"/>
      <c r="AQ59" s="529"/>
      <c r="AR59" s="529"/>
      <c r="AS59" s="530"/>
    </row>
    <row r="60" spans="2:45" ht="43.5" customHeight="1" x14ac:dyDescent="0.25">
      <c r="B60" s="616"/>
      <c r="C60" s="619"/>
      <c r="D60" s="550" t="str">
        <f>'3-IDENTIFICACIÓN DEL RIESGO'!G60</f>
        <v>Alterar u omitir informacion en la expedicion de actos administrativos sobre la implementacion de los POSPR</v>
      </c>
      <c r="E60" s="550"/>
      <c r="F60" s="188" t="s">
        <v>601</v>
      </c>
      <c r="G60" s="188" t="s">
        <v>574</v>
      </c>
      <c r="H60" s="188" t="s">
        <v>603</v>
      </c>
      <c r="I60" s="188" t="s">
        <v>605</v>
      </c>
      <c r="J60" s="188" t="s">
        <v>607</v>
      </c>
      <c r="K60" s="188" t="s">
        <v>609</v>
      </c>
      <c r="L60" s="188" t="s">
        <v>611</v>
      </c>
      <c r="M60" s="184" t="s">
        <v>172</v>
      </c>
      <c r="N60" s="168">
        <f t="shared" si="0"/>
        <v>15</v>
      </c>
      <c r="O60" s="157" t="s">
        <v>173</v>
      </c>
      <c r="P60" s="168">
        <f t="shared" si="1"/>
        <v>15</v>
      </c>
      <c r="Q60" s="157" t="s">
        <v>174</v>
      </c>
      <c r="R60" s="168">
        <f t="shared" si="2"/>
        <v>15</v>
      </c>
      <c r="S60" s="157" t="s">
        <v>47</v>
      </c>
      <c r="T60" s="168">
        <f t="shared" si="3"/>
        <v>15</v>
      </c>
      <c r="U60" s="157" t="s">
        <v>175</v>
      </c>
      <c r="V60" s="168">
        <f t="shared" si="4"/>
        <v>15</v>
      </c>
      <c r="W60" s="157" t="s">
        <v>176</v>
      </c>
      <c r="X60" s="168">
        <f t="shared" si="5"/>
        <v>15</v>
      </c>
      <c r="Y60" s="157" t="s">
        <v>177</v>
      </c>
      <c r="Z60" s="168">
        <f t="shared" si="6"/>
        <v>10</v>
      </c>
      <c r="AA60" s="116">
        <f t="shared" si="7"/>
        <v>100</v>
      </c>
      <c r="AB60" s="117" t="str">
        <f t="shared" si="8"/>
        <v>Fuerte</v>
      </c>
      <c r="AC60" s="185" t="s">
        <v>50</v>
      </c>
      <c r="AD60" s="169" t="str">
        <f t="shared" si="9"/>
        <v>Fuerte</v>
      </c>
      <c r="AE60" s="118" t="str">
        <f t="shared" si="10"/>
        <v>100</v>
      </c>
      <c r="AF60" s="543">
        <v>1</v>
      </c>
      <c r="AG60" s="548">
        <f>(AE60+AE61)/AF60</f>
        <v>100</v>
      </c>
      <c r="AH60" s="526" t="str">
        <f t="shared" ref="AH60:AH62" si="172">IF(AG60&lt;50,"Débil",IF(AG60&lt;=99,"Moderado",IF(AG60=100,"Fuerte",IF(AG60="","ERROR"))))</f>
        <v>Fuerte</v>
      </c>
      <c r="AI60" s="528" t="s">
        <v>78</v>
      </c>
      <c r="AJ60" s="531">
        <f t="shared" ref="AJ60:AJ62" si="173">IF(AH60="Débil",0,IF(AND(AH60="Moderado",AI60="Directamente"),1,IF(AND(AH60="Moderado",AI60="No disminuye"),0,IF(AND(AH60="Fuerte",AI60="Directamente"),2,IF(AND(AH60="Fuerte",AI60="No disminuye"),0)))))</f>
        <v>2</v>
      </c>
      <c r="AK60" s="531">
        <f>('4-VALORACIÓN DEL RIESGO'!H35-AJ60)</f>
        <v>1</v>
      </c>
      <c r="AL60" s="531" t="str">
        <f t="shared" ref="AL60:AL62" si="174">IF(AK60=5,"Casi Seguro",IF(AK60=4,"Probable",IF(AK60=3,"Posible",IF(AK60=2,"Improbable",IF(AK60=1,"Rara Vez",IF(AK60=0,"Rara Vez",IF(AK60&lt;0,"Rara Vez")))))))</f>
        <v>Rara Vez</v>
      </c>
      <c r="AM60" s="528" t="s">
        <v>80</v>
      </c>
      <c r="AN60" s="535">
        <f t="shared" ref="AN60:AN62" si="175">IF(AH60="Débil",0,IF(AND(AH60="Moderado",AM60="Directamente"),1,IF(AND(AH60="Moderado",AM60="Indirectamente"),0,IF(AND(AH60="Moderado",AM60="No disminuye"),0,IF(AND(AH60="Fuerte",AM60="Directamente"),2,IF(AND(AH60="Fuerte",AM60="Indirectamente"),1,IF(AND(AH60="Fuerte",AM60="No disminuye"),0)))))))</f>
        <v>0</v>
      </c>
      <c r="AO60" s="535">
        <f>('4-VALORACIÓN DEL RIESGO'!AD35-AN60)</f>
        <v>5</v>
      </c>
      <c r="AP60" s="532" t="str">
        <f t="shared" ref="AP60:AP62" si="176">IF(AO60=5,"Catastrófico",IF(AO60=4,"Mayor",IF(AO60=3,"Moderado",IF(AO60=2,"Moderado",IF(AO60=1,"Moderado")))))</f>
        <v>Catastrófico</v>
      </c>
      <c r="AQ60" s="529" t="str">
        <f t="shared" ref="AQ60" si="177">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Extremo</v>
      </c>
      <c r="AR60" s="529"/>
      <c r="AS60" s="530" t="s">
        <v>410</v>
      </c>
    </row>
    <row r="61" spans="2:45" ht="30.75" thickBot="1" x14ac:dyDescent="0.3">
      <c r="B61" s="616"/>
      <c r="C61" s="619"/>
      <c r="D61" s="550"/>
      <c r="E61" s="550"/>
      <c r="F61" s="188"/>
      <c r="G61" s="188"/>
      <c r="H61" s="188"/>
      <c r="I61" s="188"/>
      <c r="J61" s="188"/>
      <c r="K61" s="188"/>
      <c r="L61" s="188"/>
      <c r="M61" s="184"/>
      <c r="N61" s="168" t="b">
        <f t="shared" si="0"/>
        <v>0</v>
      </c>
      <c r="O61" s="157"/>
      <c r="P61" s="168" t="b">
        <f t="shared" si="1"/>
        <v>0</v>
      </c>
      <c r="Q61" s="157"/>
      <c r="R61" s="168" t="b">
        <f t="shared" si="2"/>
        <v>0</v>
      </c>
      <c r="S61" s="157"/>
      <c r="T61" s="168" t="b">
        <f t="shared" si="3"/>
        <v>0</v>
      </c>
      <c r="U61" s="157"/>
      <c r="V61" s="168" t="b">
        <f t="shared" si="4"/>
        <v>0</v>
      </c>
      <c r="W61" s="157"/>
      <c r="X61" s="168" t="b">
        <f t="shared" si="5"/>
        <v>0</v>
      </c>
      <c r="Y61" s="157"/>
      <c r="Z61" s="168" t="b">
        <f t="shared" si="6"/>
        <v>0</v>
      </c>
      <c r="AA61" s="116">
        <f t="shared" si="7"/>
        <v>0</v>
      </c>
      <c r="AB61" s="117" t="str">
        <f t="shared" si="8"/>
        <v>Débil</v>
      </c>
      <c r="AC61" s="185"/>
      <c r="AD61" s="169" t="str">
        <f t="shared" si="9"/>
        <v>Débil</v>
      </c>
      <c r="AE61" s="118" t="str">
        <f t="shared" si="10"/>
        <v>0</v>
      </c>
      <c r="AF61" s="544"/>
      <c r="AG61" s="549"/>
      <c r="AH61" s="527"/>
      <c r="AI61" s="528"/>
      <c r="AJ61" s="531"/>
      <c r="AK61" s="531"/>
      <c r="AL61" s="531"/>
      <c r="AM61" s="528"/>
      <c r="AN61" s="536"/>
      <c r="AO61" s="536"/>
      <c r="AP61" s="532"/>
      <c r="AQ61" s="529"/>
      <c r="AR61" s="529"/>
      <c r="AS61" s="530"/>
    </row>
    <row r="62" spans="2:45" ht="63" customHeight="1" x14ac:dyDescent="0.25">
      <c r="B62" s="616"/>
      <c r="C62" s="619"/>
      <c r="D62" s="621" t="str">
        <f>'3-IDENTIFICACIÓN DEL RIESGO'!G62</f>
        <v>Los servidores públicos y/o colaboradores de las UGT, solicitan o reciben dadivas  por diligenciamiento o entrega del Formulario de Inscripción de Sujetos de Ordenamiento - FISO</v>
      </c>
      <c r="E62" s="622"/>
      <c r="F62" s="188" t="s">
        <v>938</v>
      </c>
      <c r="G62" s="188" t="s">
        <v>939</v>
      </c>
      <c r="H62" s="188" t="s">
        <v>940</v>
      </c>
      <c r="I62" s="188" t="s">
        <v>941</v>
      </c>
      <c r="J62" s="188" t="s">
        <v>942</v>
      </c>
      <c r="K62" s="188" t="s">
        <v>943</v>
      </c>
      <c r="L62" s="188" t="s">
        <v>944</v>
      </c>
      <c r="M62" s="184" t="s">
        <v>172</v>
      </c>
      <c r="N62" s="168">
        <f t="shared" si="0"/>
        <v>15</v>
      </c>
      <c r="O62" s="157" t="s">
        <v>173</v>
      </c>
      <c r="P62" s="168">
        <f t="shared" si="1"/>
        <v>15</v>
      </c>
      <c r="Q62" s="157" t="s">
        <v>174</v>
      </c>
      <c r="R62" s="168">
        <f t="shared" si="2"/>
        <v>15</v>
      </c>
      <c r="S62" s="157" t="s">
        <v>47</v>
      </c>
      <c r="T62" s="168">
        <f t="shared" si="3"/>
        <v>15</v>
      </c>
      <c r="U62" s="157" t="s">
        <v>175</v>
      </c>
      <c r="V62" s="168">
        <f t="shared" si="4"/>
        <v>15</v>
      </c>
      <c r="W62" s="157" t="s">
        <v>176</v>
      </c>
      <c r="X62" s="168">
        <f t="shared" si="5"/>
        <v>15</v>
      </c>
      <c r="Y62" s="157" t="s">
        <v>177</v>
      </c>
      <c r="Z62" s="168">
        <f t="shared" si="6"/>
        <v>10</v>
      </c>
      <c r="AA62" s="116">
        <f t="shared" si="7"/>
        <v>100</v>
      </c>
      <c r="AB62" s="117" t="str">
        <f t="shared" si="8"/>
        <v>Fuerte</v>
      </c>
      <c r="AC62" s="185" t="s">
        <v>50</v>
      </c>
      <c r="AD62" s="169" t="str">
        <f t="shared" si="9"/>
        <v>Fuerte</v>
      </c>
      <c r="AE62" s="118" t="str">
        <f t="shared" si="10"/>
        <v>100</v>
      </c>
      <c r="AF62" s="543">
        <v>1</v>
      </c>
      <c r="AG62" s="548">
        <f>(AE62+AE63)/AF62</f>
        <v>100</v>
      </c>
      <c r="AH62" s="526" t="str">
        <f t="shared" si="172"/>
        <v>Fuerte</v>
      </c>
      <c r="AI62" s="528" t="s">
        <v>78</v>
      </c>
      <c r="AJ62" s="531">
        <f t="shared" si="173"/>
        <v>2</v>
      </c>
      <c r="AK62" s="531">
        <f>('4-VALORACIÓN DEL RIESGO'!H37-AJ62)</f>
        <v>-1</v>
      </c>
      <c r="AL62" s="531" t="str">
        <f t="shared" si="174"/>
        <v>Rara Vez</v>
      </c>
      <c r="AM62" s="528" t="s">
        <v>79</v>
      </c>
      <c r="AN62" s="535">
        <f t="shared" si="175"/>
        <v>1</v>
      </c>
      <c r="AO62" s="535">
        <f>('4-VALORACIÓN DEL RIESGO'!AD37-AN62)</f>
        <v>4</v>
      </c>
      <c r="AP62" s="532" t="str">
        <f t="shared" si="176"/>
        <v>Mayor</v>
      </c>
      <c r="AQ62" s="529" t="str">
        <f t="shared" ref="AQ62" si="178">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Alto</v>
      </c>
      <c r="AR62" s="529"/>
      <c r="AS62" s="530" t="s">
        <v>410</v>
      </c>
    </row>
    <row r="63" spans="2:45" ht="30.75" thickBot="1" x14ac:dyDescent="0.3">
      <c r="B63" s="617"/>
      <c r="C63" s="620"/>
      <c r="D63" s="623"/>
      <c r="E63" s="624"/>
      <c r="F63" s="188"/>
      <c r="G63" s="188"/>
      <c r="H63" s="188"/>
      <c r="I63" s="188"/>
      <c r="J63" s="188"/>
      <c r="K63" s="188"/>
      <c r="L63" s="188"/>
      <c r="M63" s="184"/>
      <c r="N63" s="168" t="b">
        <f t="shared" ref="N63" si="179">IF(M63="Asignado",15,IF(M63="NO asignado",0))</f>
        <v>0</v>
      </c>
      <c r="O63" s="157"/>
      <c r="P63" s="168" t="b">
        <f t="shared" ref="P63" si="180">IF(O63="Adecuado",15,IF(O63="Inadecuado",0))</f>
        <v>0</v>
      </c>
      <c r="Q63" s="157"/>
      <c r="R63" s="168" t="b">
        <f t="shared" ref="R63" si="181">IF(Q63="Oportuna",15,IF(Q63="Inoportuna",0))</f>
        <v>0</v>
      </c>
      <c r="S63" s="157"/>
      <c r="T63" s="168" t="b">
        <f t="shared" ref="T63" si="182">IF(S63="Prevenir",15,IF(S63="Detectar",10,IF(S63="No es un control",0)))</f>
        <v>0</v>
      </c>
      <c r="U63" s="157"/>
      <c r="V63" s="168" t="b">
        <f t="shared" ref="V63" si="183">IF(U63="Confiable",15,IF(U63="No confiable",0))</f>
        <v>0</v>
      </c>
      <c r="W63" s="157"/>
      <c r="X63" s="168" t="b">
        <f t="shared" ref="X63" si="184">IF(W63="Se investigan oportunamente",15,IF(W63="No se investigan oportunamente",0))</f>
        <v>0</v>
      </c>
      <c r="Y63" s="157"/>
      <c r="Z63" s="168" t="b">
        <f t="shared" ref="Z63" si="185">IF(Y63="Completa",10,IF(Y63="Incompleta",5,IF(Y63="No existe",0)))</f>
        <v>0</v>
      </c>
      <c r="AA63" s="116">
        <f t="shared" ref="AA63" si="186">N63+P63+R63+T63+V63+X63+Z63</f>
        <v>0</v>
      </c>
      <c r="AB63" s="117" t="str">
        <f t="shared" ref="AB63" si="187">IF(AA63&lt;86,"Débil",(IF(AA63&lt;96,"Moderado","Fuerte")))</f>
        <v>Débil</v>
      </c>
      <c r="AC63" s="185"/>
      <c r="AD63" s="169" t="str">
        <f t="shared" ref="AD63" si="188">IF(OR(AND(AB63="Fuerte",AC63="Moderado"),AND(AB63="Moderado",AC63="Fuerte"),AND(AB63="Moderado",AC63="Moderado")),"Moderado",IF(OR(AND(AB63="Fuerte",AC63="Débil"),AND(AB63="Moderado",AC63="Débil"),AND(AB63="Débil")),"Débil",IF(AND(AB63="Fuerte",AC63="Fuerte"),"Fuerte")))</f>
        <v>Débil</v>
      </c>
      <c r="AE63" s="118" t="str">
        <f t="shared" ref="AE63" si="189">IF(AD63="Fuerte","100",IF(AD63="Moderado","50",IF(AD63="Débil","0")))</f>
        <v>0</v>
      </c>
      <c r="AF63" s="544"/>
      <c r="AG63" s="549"/>
      <c r="AH63" s="527"/>
      <c r="AI63" s="528"/>
      <c r="AJ63" s="531"/>
      <c r="AK63" s="531"/>
      <c r="AL63" s="531"/>
      <c r="AM63" s="528"/>
      <c r="AN63" s="536"/>
      <c r="AO63" s="536"/>
      <c r="AP63" s="532"/>
      <c r="AQ63" s="529"/>
      <c r="AR63" s="529"/>
      <c r="AS63" s="530"/>
    </row>
    <row r="64" spans="2:45" ht="70.5" customHeight="1" x14ac:dyDescent="0.25">
      <c r="B64" s="537" t="str">
        <f>'3-IDENTIFICACIÓN DEL RIESGO'!B64</f>
        <v>SEGURIDAD JURÍDICA SOBRE LA TITULARIDAD DE LA TIERRA Y LOS TERRITORIOS</v>
      </c>
      <c r="C64" s="429" t="str">
        <f>'3-IDENTIFICACIÓN DEL RIESGO'!E64</f>
        <v>1. Dirección de Gestión Jurídica de Tierras.
2. Subdirección de procesos Agrarios y Gestión Jurídica.
3. Subdirección de seguridad Jurídica.
4. Dirección Asuntos Étnicos.
5. Subdirección Asuntos Étnicos.
6. UGT's</v>
      </c>
      <c r="D64" s="550"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4" s="550"/>
      <c r="F64" s="188" t="s">
        <v>639</v>
      </c>
      <c r="G64" s="188" t="s">
        <v>640</v>
      </c>
      <c r="H64" s="188" t="s">
        <v>641</v>
      </c>
      <c r="I64" s="188" t="s">
        <v>642</v>
      </c>
      <c r="J64" s="188" t="s">
        <v>643</v>
      </c>
      <c r="K64" s="188" t="s">
        <v>644</v>
      </c>
      <c r="L64" s="188" t="s">
        <v>645</v>
      </c>
      <c r="M64" s="184" t="s">
        <v>172</v>
      </c>
      <c r="N64" s="168">
        <f t="shared" si="0"/>
        <v>15</v>
      </c>
      <c r="O64" s="157" t="s">
        <v>173</v>
      </c>
      <c r="P64" s="168">
        <f t="shared" si="1"/>
        <v>15</v>
      </c>
      <c r="Q64" s="157" t="s">
        <v>174</v>
      </c>
      <c r="R64" s="168">
        <f t="shared" si="2"/>
        <v>15</v>
      </c>
      <c r="S64" s="157" t="s">
        <v>47</v>
      </c>
      <c r="T64" s="168">
        <f t="shared" si="3"/>
        <v>15</v>
      </c>
      <c r="U64" s="157" t="s">
        <v>175</v>
      </c>
      <c r="V64" s="168">
        <f t="shared" si="4"/>
        <v>15</v>
      </c>
      <c r="W64" s="157" t="s">
        <v>176</v>
      </c>
      <c r="X64" s="168">
        <f t="shared" si="5"/>
        <v>15</v>
      </c>
      <c r="Y64" s="157" t="s">
        <v>177</v>
      </c>
      <c r="Z64" s="168">
        <f t="shared" si="6"/>
        <v>10</v>
      </c>
      <c r="AA64" s="116">
        <f t="shared" si="7"/>
        <v>100</v>
      </c>
      <c r="AB64" s="117" t="str">
        <f t="shared" si="8"/>
        <v>Fuerte</v>
      </c>
      <c r="AC64" s="185" t="s">
        <v>50</v>
      </c>
      <c r="AD64" s="169" t="str">
        <f t="shared" si="9"/>
        <v>Fuerte</v>
      </c>
      <c r="AE64" s="118" t="str">
        <f t="shared" si="10"/>
        <v>100</v>
      </c>
      <c r="AF64" s="543">
        <v>1</v>
      </c>
      <c r="AG64" s="548">
        <f>(AE64+AE65)/AF64</f>
        <v>100</v>
      </c>
      <c r="AH64" s="526" t="str">
        <f t="shared" ref="AH64" si="190">IF(AG64&lt;50,"Débil",IF(AG64&lt;=99,"Moderado",IF(AG64=100,"Fuerte",IF(AG64="","ERROR"))))</f>
        <v>Fuerte</v>
      </c>
      <c r="AI64" s="528" t="s">
        <v>78</v>
      </c>
      <c r="AJ64" s="531">
        <f t="shared" ref="AJ64" si="191">IF(AH64="Débil",0,IF(AND(AH64="Moderado",AI64="Directamente"),1,IF(AND(AH64="Moderado",AI64="No disminuye"),0,IF(AND(AH64="Fuerte",AI64="Directamente"),2,IF(AND(AH64="Fuerte",AI64="No disminuye"),0)))))</f>
        <v>2</v>
      </c>
      <c r="AK64" s="531">
        <f>('4-VALORACIÓN DEL RIESGO'!H37-AJ64)</f>
        <v>-1</v>
      </c>
      <c r="AL64" s="531" t="str">
        <f t="shared" ref="AL64" si="192">IF(AK64=5,"Casi Seguro",IF(AK64=4,"Probable",IF(AK64=3,"Posible",IF(AK64=2,"Improbable",IF(AK64=1,"Rara Vez",IF(AK64=0,"Rara Vez",IF(AK64&lt;0,"Rara Vez")))))))</f>
        <v>Rara Vez</v>
      </c>
      <c r="AM64" s="528" t="s">
        <v>80</v>
      </c>
      <c r="AN64" s="535">
        <f t="shared" ref="AN64" si="193">IF(AH64="Débil",0,IF(AND(AH64="Moderado",AM64="Directamente"),1,IF(AND(AH64="Moderado",AM64="Indirectamente"),0,IF(AND(AH64="Moderado",AM64="No disminuye"),0,IF(AND(AH64="Fuerte",AM64="Directamente"),2,IF(AND(AH64="Fuerte",AM64="Indirectamente"),1,IF(AND(AH64="Fuerte",AM64="No disminuye"),0)))))))</f>
        <v>0</v>
      </c>
      <c r="AO64" s="535">
        <f>('4-VALORACIÓN DEL RIESGO'!AD37-AN64)</f>
        <v>5</v>
      </c>
      <c r="AP64" s="532" t="str">
        <f t="shared" ref="AP64" si="194">IF(AO64=5,"Catastrófico",IF(AO64=4,"Mayor",IF(AO64=3,"Moderado",IF(AO64=2,"Moderado",IF(AO64=1,"Moderado")))))</f>
        <v>Catastrófico</v>
      </c>
      <c r="AQ64" s="529" t="str">
        <f t="shared" ref="AQ64" si="195">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529"/>
      <c r="AS64" s="530" t="s">
        <v>410</v>
      </c>
    </row>
    <row r="65" spans="2:45" ht="39" customHeight="1" thickBot="1" x14ac:dyDescent="0.3">
      <c r="B65" s="538"/>
      <c r="C65" s="430"/>
      <c r="D65" s="550"/>
      <c r="E65" s="550"/>
      <c r="F65" s="188"/>
      <c r="G65" s="188"/>
      <c r="H65" s="188"/>
      <c r="I65" s="188"/>
      <c r="J65" s="188"/>
      <c r="K65" s="188"/>
      <c r="L65" s="188"/>
      <c r="M65" s="184"/>
      <c r="N65" s="168" t="b">
        <f t="shared" si="0"/>
        <v>0</v>
      </c>
      <c r="O65" s="157"/>
      <c r="P65" s="168" t="b">
        <f t="shared" si="1"/>
        <v>0</v>
      </c>
      <c r="Q65" s="157"/>
      <c r="R65" s="168" t="b">
        <f t="shared" si="2"/>
        <v>0</v>
      </c>
      <c r="S65" s="157"/>
      <c r="T65" s="168" t="b">
        <f t="shared" si="3"/>
        <v>0</v>
      </c>
      <c r="U65" s="157"/>
      <c r="V65" s="168" t="b">
        <f t="shared" si="4"/>
        <v>0</v>
      </c>
      <c r="W65" s="157"/>
      <c r="X65" s="168" t="b">
        <f t="shared" si="5"/>
        <v>0</v>
      </c>
      <c r="Y65" s="157"/>
      <c r="Z65" s="168" t="b">
        <f t="shared" si="6"/>
        <v>0</v>
      </c>
      <c r="AA65" s="116">
        <f t="shared" si="7"/>
        <v>0</v>
      </c>
      <c r="AB65" s="117" t="str">
        <f t="shared" si="8"/>
        <v>Débil</v>
      </c>
      <c r="AC65" s="185"/>
      <c r="AD65" s="169" t="str">
        <f t="shared" si="9"/>
        <v>Débil</v>
      </c>
      <c r="AE65" s="118" t="str">
        <f t="shared" si="10"/>
        <v>0</v>
      </c>
      <c r="AF65" s="544"/>
      <c r="AG65" s="549"/>
      <c r="AH65" s="527"/>
      <c r="AI65" s="528"/>
      <c r="AJ65" s="531"/>
      <c r="AK65" s="531"/>
      <c r="AL65" s="531"/>
      <c r="AM65" s="528"/>
      <c r="AN65" s="536"/>
      <c r="AO65" s="536"/>
      <c r="AP65" s="532"/>
      <c r="AQ65" s="529"/>
      <c r="AR65" s="529"/>
      <c r="AS65" s="530"/>
    </row>
    <row r="66" spans="2:45" ht="63" customHeight="1" x14ac:dyDescent="0.25">
      <c r="B66" s="538"/>
      <c r="C66" s="430"/>
      <c r="D66" s="550" t="str">
        <f>'3-IDENTIFICACIÓN DEL RIESGO'!G66</f>
        <v>Servidores públicos y/o colaboradores de las UGT reciben dádivas por agilizar, omitir o dilatar trámites para el desarrollo de procesos agrarios</v>
      </c>
      <c r="E66" s="550"/>
      <c r="F66" s="188" t="s">
        <v>938</v>
      </c>
      <c r="G66" s="188" t="s">
        <v>939</v>
      </c>
      <c r="H66" s="188" t="s">
        <v>945</v>
      </c>
      <c r="I66" s="188" t="s">
        <v>946</v>
      </c>
      <c r="J66" s="188" t="s">
        <v>947</v>
      </c>
      <c r="K66" s="188" t="s">
        <v>948</v>
      </c>
      <c r="L66" s="188" t="s">
        <v>949</v>
      </c>
      <c r="M66" s="184" t="s">
        <v>172</v>
      </c>
      <c r="N66" s="168">
        <f t="shared" si="0"/>
        <v>15</v>
      </c>
      <c r="O66" s="157" t="s">
        <v>173</v>
      </c>
      <c r="P66" s="168">
        <f t="shared" si="1"/>
        <v>15</v>
      </c>
      <c r="Q66" s="157" t="s">
        <v>174</v>
      </c>
      <c r="R66" s="168">
        <f t="shared" si="2"/>
        <v>15</v>
      </c>
      <c r="S66" s="157" t="s">
        <v>47</v>
      </c>
      <c r="T66" s="168">
        <f t="shared" si="3"/>
        <v>15</v>
      </c>
      <c r="U66" s="157" t="s">
        <v>175</v>
      </c>
      <c r="V66" s="168">
        <f t="shared" si="4"/>
        <v>15</v>
      </c>
      <c r="W66" s="157" t="s">
        <v>176</v>
      </c>
      <c r="X66" s="168">
        <f t="shared" si="5"/>
        <v>15</v>
      </c>
      <c r="Y66" s="157" t="s">
        <v>177</v>
      </c>
      <c r="Z66" s="168">
        <f t="shared" si="6"/>
        <v>10</v>
      </c>
      <c r="AA66" s="116">
        <f t="shared" si="7"/>
        <v>100</v>
      </c>
      <c r="AB66" s="117" t="str">
        <f t="shared" si="8"/>
        <v>Fuerte</v>
      </c>
      <c r="AC66" s="185" t="s">
        <v>44</v>
      </c>
      <c r="AD66" s="169" t="str">
        <f t="shared" si="9"/>
        <v>Moderado</v>
      </c>
      <c r="AE66" s="118" t="str">
        <f t="shared" si="10"/>
        <v>50</v>
      </c>
      <c r="AF66" s="543">
        <v>1</v>
      </c>
      <c r="AG66" s="614">
        <f t="shared" ref="AG66" si="196">(AE66+AE67)/AF66</f>
        <v>50</v>
      </c>
      <c r="AH66" s="526" t="str">
        <f t="shared" ref="AH66" si="197">IF(AG66&lt;50,"Débil",IF(AG66&lt;=99,"Moderado",IF(AG66=100,"Fuerte",IF(AG66="","ERROR"))))</f>
        <v>Moderado</v>
      </c>
      <c r="AI66" s="528" t="s">
        <v>78</v>
      </c>
      <c r="AJ66" s="531">
        <f t="shared" ref="AJ66" si="198">IF(AH66="Débil",0,IF(AND(AH66="Moderado",AI66="Directamente"),1,IF(AND(AH66="Moderado",AI66="No disminuye"),0,IF(AND(AH66="Fuerte",AI66="Directamente"),2,IF(AND(AH66="Fuerte",AI66="No disminuye"),0)))))</f>
        <v>1</v>
      </c>
      <c r="AK66" s="531">
        <f>('4-VALORACIÓN DEL RIESGO'!H38-AJ66)</f>
        <v>3</v>
      </c>
      <c r="AL66" s="531" t="str">
        <f t="shared" ref="AL66" si="199">IF(AK66=5,"Casi Seguro",IF(AK66=4,"Probable",IF(AK66=3,"Posible",IF(AK66=2,"Improbable",IF(AK66=1,"Rara Vez",IF(AK66=0,"Rara Vez",IF(AK66&lt;0,"Rara Vez")))))))</f>
        <v>Posible</v>
      </c>
      <c r="AM66" s="528" t="s">
        <v>80</v>
      </c>
      <c r="AN66" s="535">
        <f t="shared" ref="AN66" si="200">IF(AH66="Débil",0,IF(AND(AH66="Moderado",AM66="Directamente"),1,IF(AND(AH66="Moderado",AM66="Indirectamente"),0,IF(AND(AH66="Moderado",AM66="No disminuye"),0,IF(AND(AH66="Fuerte",AM66="Directamente"),2,IF(AND(AH66="Fuerte",AM66="Indirectamente"),1,IF(AND(AH66="Fuerte",AM66="No disminuye"),0)))))))</f>
        <v>0</v>
      </c>
      <c r="AO66" s="535">
        <f>('4-VALORACIÓN DEL RIESGO'!AD38-AN66)</f>
        <v>5</v>
      </c>
      <c r="AP66" s="532" t="str">
        <f t="shared" ref="AP66" si="201">IF(AO66=5,"Catastrófico",IF(AO66=4,"Mayor",IF(AO66=3,"Moderado",IF(AO66=2,"Moderado",IF(AO66=1,"Moderado")))))</f>
        <v>Catastrófico</v>
      </c>
      <c r="AQ66" s="529" t="str">
        <f t="shared" ref="AQ66" si="202">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Extremo</v>
      </c>
      <c r="AR66" s="529"/>
      <c r="AS66" s="530" t="s">
        <v>410</v>
      </c>
    </row>
    <row r="67" spans="2:45" ht="30.75" thickBot="1" x14ac:dyDescent="0.3">
      <c r="B67" s="538"/>
      <c r="C67" s="430"/>
      <c r="D67" s="550"/>
      <c r="E67" s="550"/>
      <c r="F67" s="188"/>
      <c r="G67" s="188"/>
      <c r="H67" s="188"/>
      <c r="I67" s="188"/>
      <c r="J67" s="188"/>
      <c r="K67" s="188"/>
      <c r="L67" s="188"/>
      <c r="M67" s="184"/>
      <c r="N67" s="168" t="b">
        <f t="shared" si="0"/>
        <v>0</v>
      </c>
      <c r="O67" s="157"/>
      <c r="P67" s="168" t="b">
        <f t="shared" si="1"/>
        <v>0</v>
      </c>
      <c r="Q67" s="157"/>
      <c r="R67" s="168" t="b">
        <f t="shared" si="2"/>
        <v>0</v>
      </c>
      <c r="S67" s="157"/>
      <c r="T67" s="168" t="b">
        <f t="shared" si="3"/>
        <v>0</v>
      </c>
      <c r="U67" s="157"/>
      <c r="V67" s="168" t="b">
        <f t="shared" si="4"/>
        <v>0</v>
      </c>
      <c r="W67" s="157"/>
      <c r="X67" s="168" t="b">
        <f t="shared" si="5"/>
        <v>0</v>
      </c>
      <c r="Y67" s="157"/>
      <c r="Z67" s="168" t="b">
        <f t="shared" si="6"/>
        <v>0</v>
      </c>
      <c r="AA67" s="116">
        <f t="shared" si="7"/>
        <v>0</v>
      </c>
      <c r="AB67" s="117" t="str">
        <f t="shared" si="8"/>
        <v>Débil</v>
      </c>
      <c r="AC67" s="185"/>
      <c r="AD67" s="169" t="str">
        <f t="shared" si="9"/>
        <v>Débil</v>
      </c>
      <c r="AE67" s="118" t="str">
        <f t="shared" si="10"/>
        <v>0</v>
      </c>
      <c r="AF67" s="544"/>
      <c r="AG67" s="549"/>
      <c r="AH67" s="527"/>
      <c r="AI67" s="528"/>
      <c r="AJ67" s="531"/>
      <c r="AK67" s="531"/>
      <c r="AL67" s="531"/>
      <c r="AM67" s="528"/>
      <c r="AN67" s="536"/>
      <c r="AO67" s="536"/>
      <c r="AP67" s="532"/>
      <c r="AQ67" s="529"/>
      <c r="AR67" s="529"/>
      <c r="AS67" s="530"/>
    </row>
    <row r="68" spans="2:45" ht="30" x14ac:dyDescent="0.25">
      <c r="B68" s="538"/>
      <c r="C68" s="430"/>
      <c r="D68" s="550" t="str">
        <f>'3-IDENTIFICACIÓN DEL RIESGO'!G68</f>
        <v>Riesgo 3</v>
      </c>
      <c r="E68" s="550"/>
      <c r="F68" s="188"/>
      <c r="G68" s="188"/>
      <c r="H68" s="188"/>
      <c r="I68" s="188"/>
      <c r="J68" s="188"/>
      <c r="K68" s="188"/>
      <c r="L68" s="188"/>
      <c r="M68" s="184"/>
      <c r="N68" s="168" t="b">
        <f t="shared" si="0"/>
        <v>0</v>
      </c>
      <c r="O68" s="157"/>
      <c r="P68" s="168" t="b">
        <f t="shared" si="1"/>
        <v>0</v>
      </c>
      <c r="Q68" s="157"/>
      <c r="R68" s="168" t="b">
        <f t="shared" si="2"/>
        <v>0</v>
      </c>
      <c r="S68" s="157"/>
      <c r="T68" s="168" t="b">
        <f t="shared" si="3"/>
        <v>0</v>
      </c>
      <c r="U68" s="157"/>
      <c r="V68" s="168" t="b">
        <f t="shared" si="4"/>
        <v>0</v>
      </c>
      <c r="W68" s="157"/>
      <c r="X68" s="168" t="b">
        <f t="shared" si="5"/>
        <v>0</v>
      </c>
      <c r="Y68" s="157"/>
      <c r="Z68" s="168" t="b">
        <f t="shared" si="6"/>
        <v>0</v>
      </c>
      <c r="AA68" s="116">
        <f t="shared" si="7"/>
        <v>0</v>
      </c>
      <c r="AB68" s="117" t="str">
        <f t="shared" si="8"/>
        <v>Débil</v>
      </c>
      <c r="AC68" s="185"/>
      <c r="AD68" s="169" t="str">
        <f t="shared" si="9"/>
        <v>Débil</v>
      </c>
      <c r="AE68" s="118" t="str">
        <f t="shared" si="10"/>
        <v>0</v>
      </c>
      <c r="AF68" s="543"/>
      <c r="AG68" s="548" t="e">
        <f t="shared" ref="AG68" si="203">(AE68+AE69)/AF68</f>
        <v>#DIV/0!</v>
      </c>
      <c r="AH68" s="526" t="e">
        <f t="shared" ref="AH68" si="204">IF(AG68&lt;50,"Débil",IF(AG68&lt;=99,"Moderado",IF(AG68=100,"Fuerte",IF(AG68="","ERROR"))))</f>
        <v>#DIV/0!</v>
      </c>
      <c r="AI68" s="528"/>
      <c r="AJ68" s="531" t="e">
        <f t="shared" ref="AJ68" si="205">IF(AH68="Débil",0,IF(AND(AH68="Moderado",AI68="Directamente"),1,IF(AND(AH68="Moderado",AI68="No disminuye"),0,IF(AND(AH68="Fuerte",AI68="Directamente"),2,IF(AND(AH68="Fuerte",AI68="No disminuye"),0)))))</f>
        <v>#DIV/0!</v>
      </c>
      <c r="AK68" s="531" t="e">
        <f>('4-VALORACIÓN DEL RIESGO'!H39-AJ68)</f>
        <v>#DIV/0!</v>
      </c>
      <c r="AL68" s="531" t="e">
        <f t="shared" ref="AL68" si="206">IF(AK68=5,"Casi Seguro",IF(AK68=4,"Probable",IF(AK68=3,"Posible",IF(AK68=2,"Improbable",IF(AK68=1,"Rara Vez",IF(AK68=0,"Rara Vez",IF(AK68&lt;0,"Rara Vez")))))))</f>
        <v>#DIV/0!</v>
      </c>
      <c r="AM68" s="528"/>
      <c r="AN68" s="535" t="e">
        <f t="shared" ref="AN68" si="207">IF(AH68="Débil",0,IF(AND(AH68="Moderado",AM68="Directamente"),1,IF(AND(AH68="Moderado",AM68="Indirectamente"),0,IF(AND(AH68="Moderado",AM68="No disminuye"),0,IF(AND(AH68="Fuerte",AM68="Directamente"),2,IF(AND(AH68="Fuerte",AM68="Indirectamente"),1,IF(AND(AH68="Fuerte",AM68="No disminuye"),0)))))))</f>
        <v>#DIV/0!</v>
      </c>
      <c r="AO68" s="535" t="e">
        <f>('4-VALORACIÓN DEL RIESGO'!AD39-AN68)</f>
        <v>#DIV/0!</v>
      </c>
      <c r="AP68" s="532" t="e">
        <f t="shared" ref="AP68" si="208">IF(AO68=5,"Catastrófico",IF(AO68=4,"Mayor",IF(AO68=3,"Moderado",IF(AO68=2,"Moderado",IF(AO68=1,"Moderado")))))</f>
        <v>#DIV/0!</v>
      </c>
      <c r="AQ68" s="529" t="e">
        <f t="shared" ref="AQ68" si="209">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529"/>
      <c r="AS68" s="530" t="s">
        <v>410</v>
      </c>
    </row>
    <row r="69" spans="2:45" ht="30.75" thickBot="1" x14ac:dyDescent="0.3">
      <c r="B69" s="538"/>
      <c r="C69" s="430"/>
      <c r="D69" s="550"/>
      <c r="E69" s="550"/>
      <c r="F69" s="188"/>
      <c r="G69" s="188"/>
      <c r="H69" s="188"/>
      <c r="I69" s="188"/>
      <c r="J69" s="188"/>
      <c r="K69" s="188"/>
      <c r="L69" s="188"/>
      <c r="M69" s="184"/>
      <c r="N69" s="168" t="b">
        <f t="shared" si="0"/>
        <v>0</v>
      </c>
      <c r="O69" s="157"/>
      <c r="P69" s="168" t="b">
        <f t="shared" si="1"/>
        <v>0</v>
      </c>
      <c r="Q69" s="157"/>
      <c r="R69" s="168" t="b">
        <f t="shared" si="2"/>
        <v>0</v>
      </c>
      <c r="S69" s="157"/>
      <c r="T69" s="168" t="b">
        <f t="shared" si="3"/>
        <v>0</v>
      </c>
      <c r="U69" s="157"/>
      <c r="V69" s="168" t="b">
        <f t="shared" si="4"/>
        <v>0</v>
      </c>
      <c r="W69" s="157"/>
      <c r="X69" s="168" t="b">
        <f t="shared" si="5"/>
        <v>0</v>
      </c>
      <c r="Y69" s="157"/>
      <c r="Z69" s="168" t="b">
        <f t="shared" si="6"/>
        <v>0</v>
      </c>
      <c r="AA69" s="116">
        <f t="shared" si="7"/>
        <v>0</v>
      </c>
      <c r="AB69" s="117" t="str">
        <f t="shared" si="8"/>
        <v>Débil</v>
      </c>
      <c r="AC69" s="185"/>
      <c r="AD69" s="169" t="str">
        <f t="shared" si="9"/>
        <v>Débil</v>
      </c>
      <c r="AE69" s="118" t="str">
        <f t="shared" si="10"/>
        <v>0</v>
      </c>
      <c r="AF69" s="544"/>
      <c r="AG69" s="549"/>
      <c r="AH69" s="527"/>
      <c r="AI69" s="528"/>
      <c r="AJ69" s="531"/>
      <c r="AK69" s="531"/>
      <c r="AL69" s="531"/>
      <c r="AM69" s="528"/>
      <c r="AN69" s="536"/>
      <c r="AO69" s="536"/>
      <c r="AP69" s="532"/>
      <c r="AQ69" s="529"/>
      <c r="AR69" s="529"/>
      <c r="AS69" s="530"/>
    </row>
    <row r="70" spans="2:45" ht="30" x14ac:dyDescent="0.25">
      <c r="B70" s="538"/>
      <c r="C70" s="430"/>
      <c r="D70" s="550" t="str">
        <f>'3-IDENTIFICACIÓN DEL RIESGO'!G70</f>
        <v>Riesgo 4</v>
      </c>
      <c r="E70" s="550"/>
      <c r="F70" s="188"/>
      <c r="G70" s="188"/>
      <c r="H70" s="188"/>
      <c r="I70" s="188"/>
      <c r="J70" s="188"/>
      <c r="K70" s="188"/>
      <c r="L70" s="188"/>
      <c r="M70" s="184"/>
      <c r="N70" s="168" t="b">
        <f t="shared" si="0"/>
        <v>0</v>
      </c>
      <c r="O70" s="157"/>
      <c r="P70" s="168" t="b">
        <f t="shared" si="1"/>
        <v>0</v>
      </c>
      <c r="Q70" s="157"/>
      <c r="R70" s="168" t="b">
        <f t="shared" si="2"/>
        <v>0</v>
      </c>
      <c r="S70" s="157"/>
      <c r="T70" s="168" t="b">
        <f t="shared" si="3"/>
        <v>0</v>
      </c>
      <c r="U70" s="157"/>
      <c r="V70" s="168" t="b">
        <f t="shared" si="4"/>
        <v>0</v>
      </c>
      <c r="W70" s="157"/>
      <c r="X70" s="168" t="b">
        <f t="shared" si="5"/>
        <v>0</v>
      </c>
      <c r="Y70" s="157"/>
      <c r="Z70" s="168" t="b">
        <f t="shared" si="6"/>
        <v>0</v>
      </c>
      <c r="AA70" s="116">
        <f t="shared" si="7"/>
        <v>0</v>
      </c>
      <c r="AB70" s="117" t="str">
        <f t="shared" si="8"/>
        <v>Débil</v>
      </c>
      <c r="AC70" s="185"/>
      <c r="AD70" s="169" t="str">
        <f t="shared" si="9"/>
        <v>Débil</v>
      </c>
      <c r="AE70" s="118" t="str">
        <f t="shared" si="10"/>
        <v>0</v>
      </c>
      <c r="AF70" s="543"/>
      <c r="AG70" s="548" t="e">
        <f t="shared" ref="AG70" si="210">(AE70+AE71)/AF70</f>
        <v>#DIV/0!</v>
      </c>
      <c r="AH70" s="526" t="e">
        <f t="shared" ref="AH70" si="211">IF(AG70&lt;50,"Débil",IF(AG70&lt;=99,"Moderado",IF(AG70=100,"Fuerte",IF(AG70="","ERROR"))))</f>
        <v>#DIV/0!</v>
      </c>
      <c r="AI70" s="528"/>
      <c r="AJ70" s="531" t="e">
        <f t="shared" ref="AJ70" si="212">IF(AH70="Débil",0,IF(AND(AH70="Moderado",AI70="Directamente"),1,IF(AND(AH70="Moderado",AI70="No disminuye"),0,IF(AND(AH70="Fuerte",AI70="Directamente"),2,IF(AND(AH70="Fuerte",AI70="No disminuye"),0)))))</f>
        <v>#DIV/0!</v>
      </c>
      <c r="AK70" s="531" t="e">
        <f>('4-VALORACIÓN DEL RIESGO'!H40-AJ70)</f>
        <v>#DIV/0!</v>
      </c>
      <c r="AL70" s="531" t="e">
        <f t="shared" ref="AL70" si="213">IF(AK70=5,"Casi Seguro",IF(AK70=4,"Probable",IF(AK70=3,"Posible",IF(AK70=2,"Improbable",IF(AK70=1,"Rara Vez",IF(AK70=0,"Rara Vez",IF(AK70&lt;0,"Rara Vez")))))))</f>
        <v>#DIV/0!</v>
      </c>
      <c r="AM70" s="528"/>
      <c r="AN70" s="535" t="e">
        <f t="shared" ref="AN70" si="214">IF(AH70="Débil",0,IF(AND(AH70="Moderado",AM70="Directamente"),1,IF(AND(AH70="Moderado",AM70="Indirectamente"),0,IF(AND(AH70="Moderado",AM70="No disminuye"),0,IF(AND(AH70="Fuerte",AM70="Directamente"),2,IF(AND(AH70="Fuerte",AM70="Indirectamente"),1,IF(AND(AH70="Fuerte",AM70="No disminuye"),0)))))))</f>
        <v>#DIV/0!</v>
      </c>
      <c r="AO70" s="535" t="e">
        <f>('4-VALORACIÓN DEL RIESGO'!AD40-AN70)</f>
        <v>#DIV/0!</v>
      </c>
      <c r="AP70" s="532" t="e">
        <f t="shared" ref="AP70" si="215">IF(AO70=5,"Catastrófico",IF(AO70=4,"Mayor",IF(AO70=3,"Moderado",IF(AO70=2,"Moderado",IF(AO70=1,"Moderado")))))</f>
        <v>#DIV/0!</v>
      </c>
      <c r="AQ70" s="529" t="e">
        <f t="shared" ref="AQ70" si="216">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29"/>
      <c r="AS70" s="530" t="s">
        <v>410</v>
      </c>
    </row>
    <row r="71" spans="2:45" ht="30.75" thickBot="1" x14ac:dyDescent="0.3">
      <c r="B71" s="538"/>
      <c r="C71" s="430"/>
      <c r="D71" s="550"/>
      <c r="E71" s="550"/>
      <c r="F71" s="188"/>
      <c r="G71" s="188"/>
      <c r="H71" s="188"/>
      <c r="I71" s="188"/>
      <c r="J71" s="188"/>
      <c r="K71" s="188"/>
      <c r="L71" s="188"/>
      <c r="M71" s="184"/>
      <c r="N71" s="168" t="b">
        <f t="shared" si="0"/>
        <v>0</v>
      </c>
      <c r="O71" s="157"/>
      <c r="P71" s="168" t="b">
        <f t="shared" si="1"/>
        <v>0</v>
      </c>
      <c r="Q71" s="157"/>
      <c r="R71" s="168" t="b">
        <f t="shared" si="2"/>
        <v>0</v>
      </c>
      <c r="S71" s="157"/>
      <c r="T71" s="168" t="b">
        <f t="shared" si="3"/>
        <v>0</v>
      </c>
      <c r="U71" s="157"/>
      <c r="V71" s="168" t="b">
        <f t="shared" si="4"/>
        <v>0</v>
      </c>
      <c r="W71" s="157"/>
      <c r="X71" s="168" t="b">
        <f t="shared" si="5"/>
        <v>0</v>
      </c>
      <c r="Y71" s="157"/>
      <c r="Z71" s="168" t="b">
        <f t="shared" si="6"/>
        <v>0</v>
      </c>
      <c r="AA71" s="116">
        <f t="shared" si="7"/>
        <v>0</v>
      </c>
      <c r="AB71" s="117" t="str">
        <f t="shared" si="8"/>
        <v>Débil</v>
      </c>
      <c r="AC71" s="185"/>
      <c r="AD71" s="169" t="str">
        <f t="shared" si="9"/>
        <v>Débil</v>
      </c>
      <c r="AE71" s="118" t="str">
        <f t="shared" si="10"/>
        <v>0</v>
      </c>
      <c r="AF71" s="544"/>
      <c r="AG71" s="549"/>
      <c r="AH71" s="527"/>
      <c r="AI71" s="528"/>
      <c r="AJ71" s="531"/>
      <c r="AK71" s="531"/>
      <c r="AL71" s="531"/>
      <c r="AM71" s="528"/>
      <c r="AN71" s="536"/>
      <c r="AO71" s="536"/>
      <c r="AP71" s="532"/>
      <c r="AQ71" s="529"/>
      <c r="AR71" s="529"/>
      <c r="AS71" s="530"/>
    </row>
    <row r="72" spans="2:45" ht="30" x14ac:dyDescent="0.25">
      <c r="B72" s="538"/>
      <c r="C72" s="430"/>
      <c r="D72" s="550" t="str">
        <f>'3-IDENTIFICACIÓN DEL RIESGO'!G72</f>
        <v>Riesgo 5</v>
      </c>
      <c r="E72" s="550"/>
      <c r="F72" s="188"/>
      <c r="G72" s="188"/>
      <c r="H72" s="188"/>
      <c r="I72" s="188"/>
      <c r="J72" s="188"/>
      <c r="K72" s="188"/>
      <c r="L72" s="188"/>
      <c r="M72" s="184"/>
      <c r="N72" s="168" t="b">
        <f t="shared" si="0"/>
        <v>0</v>
      </c>
      <c r="O72" s="157"/>
      <c r="P72" s="168" t="b">
        <f t="shared" si="1"/>
        <v>0</v>
      </c>
      <c r="Q72" s="157"/>
      <c r="R72" s="168" t="b">
        <f t="shared" si="2"/>
        <v>0</v>
      </c>
      <c r="S72" s="157"/>
      <c r="T72" s="168" t="b">
        <f t="shared" si="3"/>
        <v>0</v>
      </c>
      <c r="U72" s="157"/>
      <c r="V72" s="168" t="b">
        <f t="shared" si="4"/>
        <v>0</v>
      </c>
      <c r="W72" s="157"/>
      <c r="X72" s="168" t="b">
        <f t="shared" si="5"/>
        <v>0</v>
      </c>
      <c r="Y72" s="157"/>
      <c r="Z72" s="168" t="b">
        <f t="shared" si="6"/>
        <v>0</v>
      </c>
      <c r="AA72" s="116">
        <f t="shared" si="7"/>
        <v>0</v>
      </c>
      <c r="AB72" s="117" t="str">
        <f t="shared" si="8"/>
        <v>Débil</v>
      </c>
      <c r="AC72" s="185"/>
      <c r="AD72" s="169" t="str">
        <f t="shared" si="9"/>
        <v>Débil</v>
      </c>
      <c r="AE72" s="118" t="str">
        <f t="shared" si="10"/>
        <v>0</v>
      </c>
      <c r="AF72" s="543"/>
      <c r="AG72" s="548" t="e">
        <f t="shared" ref="AG72" si="217">(AE72+AE73)/AF72</f>
        <v>#DIV/0!</v>
      </c>
      <c r="AH72" s="526" t="e">
        <f t="shared" ref="AH72" si="218">IF(AG72&lt;50,"Débil",IF(AG72&lt;=99,"Moderado",IF(AG72=100,"Fuerte",IF(AG72="","ERROR"))))</f>
        <v>#DIV/0!</v>
      </c>
      <c r="AI72" s="528"/>
      <c r="AJ72" s="531" t="e">
        <f t="shared" ref="AJ72" si="219">IF(AH72="Débil",0,IF(AND(AH72="Moderado",AI72="Directamente"),1,IF(AND(AH72="Moderado",AI72="No disminuye"),0,IF(AND(AH72="Fuerte",AI72="Directamente"),2,IF(AND(AH72="Fuerte",AI72="No disminuye"),0)))))</f>
        <v>#DIV/0!</v>
      </c>
      <c r="AK72" s="531" t="e">
        <f>('4-VALORACIÓN DEL RIESGO'!H41-AJ72)</f>
        <v>#DIV/0!</v>
      </c>
      <c r="AL72" s="531" t="e">
        <f t="shared" ref="AL72" si="220">IF(AK72=5,"Casi Seguro",IF(AK72=4,"Probable",IF(AK72=3,"Posible",IF(AK72=2,"Improbable",IF(AK72=1,"Rara Vez",IF(AK72=0,"Rara Vez",IF(AK72&lt;0,"Rara Vez")))))))</f>
        <v>#DIV/0!</v>
      </c>
      <c r="AM72" s="528"/>
      <c r="AN72" s="535" t="e">
        <f t="shared" ref="AN72" si="221">IF(AH72="Débil",0,IF(AND(AH72="Moderado",AM72="Directamente"),1,IF(AND(AH72="Moderado",AM72="Indirectamente"),0,IF(AND(AH72="Moderado",AM72="No disminuye"),0,IF(AND(AH72="Fuerte",AM72="Directamente"),2,IF(AND(AH72="Fuerte",AM72="Indirectamente"),1,IF(AND(AH72="Fuerte",AM72="No disminuye"),0)))))))</f>
        <v>#DIV/0!</v>
      </c>
      <c r="AO72" s="535" t="e">
        <f>('4-VALORACIÓN DEL RIESGO'!AD41-AN72)</f>
        <v>#DIV/0!</v>
      </c>
      <c r="AP72" s="532" t="e">
        <f t="shared" ref="AP72" si="222">IF(AO72=5,"Catastrófico",IF(AO72=4,"Mayor",IF(AO72=3,"Moderado",IF(AO72=2,"Moderado",IF(AO72=1,"Moderado")))))</f>
        <v>#DIV/0!</v>
      </c>
      <c r="AQ72" s="529" t="e">
        <f t="shared" ref="AQ72" si="223">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#DIV/0!</v>
      </c>
      <c r="AR72" s="529"/>
      <c r="AS72" s="530" t="s">
        <v>410</v>
      </c>
    </row>
    <row r="73" spans="2:45" ht="30.75" thickBot="1" x14ac:dyDescent="0.3">
      <c r="B73" s="539"/>
      <c r="C73" s="431"/>
      <c r="D73" s="550"/>
      <c r="E73" s="550"/>
      <c r="F73" s="188"/>
      <c r="G73" s="188"/>
      <c r="H73" s="188"/>
      <c r="I73" s="188"/>
      <c r="J73" s="188"/>
      <c r="K73" s="188"/>
      <c r="L73" s="188"/>
      <c r="M73" s="184"/>
      <c r="N73" s="168" t="b">
        <f t="shared" si="0"/>
        <v>0</v>
      </c>
      <c r="O73" s="157"/>
      <c r="P73" s="168" t="b">
        <f t="shared" si="1"/>
        <v>0</v>
      </c>
      <c r="Q73" s="157"/>
      <c r="R73" s="168" t="b">
        <f t="shared" si="2"/>
        <v>0</v>
      </c>
      <c r="S73" s="157"/>
      <c r="T73" s="168" t="b">
        <f t="shared" si="3"/>
        <v>0</v>
      </c>
      <c r="U73" s="157"/>
      <c r="V73" s="168" t="b">
        <f t="shared" si="4"/>
        <v>0</v>
      </c>
      <c r="W73" s="157"/>
      <c r="X73" s="168" t="b">
        <f t="shared" si="5"/>
        <v>0</v>
      </c>
      <c r="Y73" s="157"/>
      <c r="Z73" s="168" t="b">
        <f t="shared" si="6"/>
        <v>0</v>
      </c>
      <c r="AA73" s="116">
        <f t="shared" si="7"/>
        <v>0</v>
      </c>
      <c r="AB73" s="117" t="str">
        <f t="shared" si="8"/>
        <v>Débil</v>
      </c>
      <c r="AC73" s="185"/>
      <c r="AD73" s="169" t="str">
        <f t="shared" si="9"/>
        <v>Débil</v>
      </c>
      <c r="AE73" s="118" t="str">
        <f t="shared" si="10"/>
        <v>0</v>
      </c>
      <c r="AF73" s="544"/>
      <c r="AG73" s="549"/>
      <c r="AH73" s="527"/>
      <c r="AI73" s="528"/>
      <c r="AJ73" s="531"/>
      <c r="AK73" s="531"/>
      <c r="AL73" s="531"/>
      <c r="AM73" s="528"/>
      <c r="AN73" s="536"/>
      <c r="AO73" s="536"/>
      <c r="AP73" s="532"/>
      <c r="AQ73" s="529"/>
      <c r="AR73" s="529"/>
      <c r="AS73" s="530"/>
    </row>
    <row r="74" spans="2:45" ht="40.5" x14ac:dyDescent="0.25">
      <c r="B74" s="609" t="str">
        <f>'3-IDENTIFICACIÓN DEL RIESGO'!B74</f>
        <v>ACCESO A LA PROPIEDAD DE LA TIERRA Y LOS TERRITORIOS</v>
      </c>
      <c r="C74" s="429" t="str">
        <f>'3-IDENTIFICACIÓN DEL RIESGO'!E74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4" s="550" t="str">
        <f>'3-IDENTIFICACIÓN DEL RIESGO'!G74</f>
        <v>Manipulación y/u omisión de la información obtenida en la visita agronómica o estudio preliminar y complementario de títulos  de expedientes de Compra Directa de la DAT para  beneficio propio o de particulares.</v>
      </c>
      <c r="E74" s="550"/>
      <c r="F74" s="188" t="s">
        <v>669</v>
      </c>
      <c r="G74" s="188" t="s">
        <v>680</v>
      </c>
      <c r="H74" s="188" t="s">
        <v>1171</v>
      </c>
      <c r="I74" s="188" t="s">
        <v>1172</v>
      </c>
      <c r="J74" s="188" t="s">
        <v>1173</v>
      </c>
      <c r="K74" s="188" t="s">
        <v>1174</v>
      </c>
      <c r="L74" s="188" t="s">
        <v>1175</v>
      </c>
      <c r="M74" s="184" t="s">
        <v>172</v>
      </c>
      <c r="N74" s="168">
        <f t="shared" si="0"/>
        <v>15</v>
      </c>
      <c r="O74" s="157" t="s">
        <v>173</v>
      </c>
      <c r="P74" s="168">
        <f t="shared" si="1"/>
        <v>15</v>
      </c>
      <c r="Q74" s="157" t="s">
        <v>174</v>
      </c>
      <c r="R74" s="168">
        <f t="shared" si="2"/>
        <v>15</v>
      </c>
      <c r="S74" s="157" t="s">
        <v>47</v>
      </c>
      <c r="T74" s="168">
        <f t="shared" si="3"/>
        <v>15</v>
      </c>
      <c r="U74" s="157" t="s">
        <v>175</v>
      </c>
      <c r="V74" s="168">
        <f t="shared" si="4"/>
        <v>15</v>
      </c>
      <c r="W74" s="157" t="s">
        <v>176</v>
      </c>
      <c r="X74" s="168">
        <f t="shared" si="5"/>
        <v>15</v>
      </c>
      <c r="Y74" s="157" t="s">
        <v>177</v>
      </c>
      <c r="Z74" s="168">
        <f t="shared" si="6"/>
        <v>10</v>
      </c>
      <c r="AA74" s="116">
        <f t="shared" si="7"/>
        <v>100</v>
      </c>
      <c r="AB74" s="117" t="str">
        <f t="shared" si="8"/>
        <v>Fuerte</v>
      </c>
      <c r="AC74" s="185" t="s">
        <v>50</v>
      </c>
      <c r="AD74" s="169" t="str">
        <f t="shared" si="9"/>
        <v>Fuerte</v>
      </c>
      <c r="AE74" s="118" t="str">
        <f t="shared" si="10"/>
        <v>100</v>
      </c>
      <c r="AF74" s="543">
        <v>2</v>
      </c>
      <c r="AG74" s="548">
        <f t="shared" ref="AG74" si="224">(AE74+AE75)/AF74</f>
        <v>100</v>
      </c>
      <c r="AH74" s="526" t="str">
        <f t="shared" ref="AH74" si="225">IF(AG74&lt;50,"Débil",IF(AG74&lt;=99,"Moderado",IF(AG74=100,"Fuerte",IF(AG74="","ERROR"))))</f>
        <v>Fuerte</v>
      </c>
      <c r="AI74" s="528" t="s">
        <v>78</v>
      </c>
      <c r="AJ74" s="531">
        <f t="shared" ref="AJ74" si="226">IF(AH74="Débil",0,IF(AND(AH74="Moderado",AI74="Directamente"),1,IF(AND(AH74="Moderado",AI74="No disminuye"),0,IF(AND(AH74="Fuerte",AI74="Directamente"),2,IF(AND(AH74="Fuerte",AI74="No disminuye"),0)))))</f>
        <v>2</v>
      </c>
      <c r="AK74" s="531">
        <f>('4-VALORACIÓN DEL RIESGO'!H42-AJ74)</f>
        <v>2</v>
      </c>
      <c r="AL74" s="531" t="str">
        <f t="shared" ref="AL74" si="227">IF(AK74=5,"Casi Seguro",IF(AK74=4,"Probable",IF(AK74=3,"Posible",IF(AK74=2,"Improbable",IF(AK74=1,"Rara Vez",IF(AK74=0,"Rara Vez",IF(AK74&lt;0,"Rara Vez")))))))</f>
        <v>Improbable</v>
      </c>
      <c r="AM74" s="528" t="s">
        <v>80</v>
      </c>
      <c r="AN74" s="535">
        <f t="shared" ref="AN74" si="228">IF(AH74="Débil",0,IF(AND(AH74="Moderado",AM74="Directamente"),1,IF(AND(AH74="Moderado",AM74="Indirectamente"),0,IF(AND(AH74="Moderado",AM74="No disminuye"),0,IF(AND(AH74="Fuerte",AM74="Directamente"),2,IF(AND(AH74="Fuerte",AM74="Indirectamente"),1,IF(AND(AH74="Fuerte",AM74="No disminuye"),0)))))))</f>
        <v>0</v>
      </c>
      <c r="AO74" s="535">
        <f>('4-VALORACIÓN DEL RIESGO'!AD42-AN74)</f>
        <v>5</v>
      </c>
      <c r="AP74" s="532" t="str">
        <f t="shared" ref="AP74" si="229">IF(AO74=5,"Catastrófico",IF(AO74=4,"Mayor",IF(AO74=3,"Moderado",IF(AO74=2,"Moderado",IF(AO74=1,"Moderado")))))</f>
        <v>Catastrófico</v>
      </c>
      <c r="AQ74" s="529" t="str">
        <f t="shared" ref="AQ74" si="230">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29"/>
      <c r="AS74" s="530" t="s">
        <v>410</v>
      </c>
    </row>
    <row r="75" spans="2:45" ht="41.25" thickBot="1" x14ac:dyDescent="0.3">
      <c r="B75" s="581"/>
      <c r="C75" s="430"/>
      <c r="D75" s="550"/>
      <c r="E75" s="550"/>
      <c r="F75" s="188" t="s">
        <v>669</v>
      </c>
      <c r="G75" s="188" t="s">
        <v>992</v>
      </c>
      <c r="H75" s="188" t="s">
        <v>1171</v>
      </c>
      <c r="I75" s="188" t="s">
        <v>1176</v>
      </c>
      <c r="J75" s="188" t="s">
        <v>670</v>
      </c>
      <c r="K75" s="188" t="s">
        <v>671</v>
      </c>
      <c r="L75" s="188" t="s">
        <v>1177</v>
      </c>
      <c r="M75" s="184" t="s">
        <v>172</v>
      </c>
      <c r="N75" s="168">
        <f t="shared" si="0"/>
        <v>15</v>
      </c>
      <c r="O75" s="157" t="s">
        <v>173</v>
      </c>
      <c r="P75" s="168">
        <f t="shared" si="1"/>
        <v>15</v>
      </c>
      <c r="Q75" s="157" t="s">
        <v>174</v>
      </c>
      <c r="R75" s="168">
        <f t="shared" si="2"/>
        <v>15</v>
      </c>
      <c r="S75" s="157" t="s">
        <v>47</v>
      </c>
      <c r="T75" s="168">
        <f t="shared" si="3"/>
        <v>15</v>
      </c>
      <c r="U75" s="157" t="s">
        <v>175</v>
      </c>
      <c r="V75" s="168">
        <f t="shared" si="4"/>
        <v>15</v>
      </c>
      <c r="W75" s="157" t="s">
        <v>176</v>
      </c>
      <c r="X75" s="168">
        <f t="shared" si="5"/>
        <v>15</v>
      </c>
      <c r="Y75" s="157" t="s">
        <v>177</v>
      </c>
      <c r="Z75" s="168">
        <f t="shared" si="6"/>
        <v>10</v>
      </c>
      <c r="AA75" s="116">
        <f t="shared" si="7"/>
        <v>100</v>
      </c>
      <c r="AB75" s="117" t="str">
        <f t="shared" si="8"/>
        <v>Fuerte</v>
      </c>
      <c r="AC75" s="185" t="s">
        <v>50</v>
      </c>
      <c r="AD75" s="169" t="str">
        <f t="shared" si="9"/>
        <v>Fuerte</v>
      </c>
      <c r="AE75" s="118" t="str">
        <f t="shared" si="10"/>
        <v>100</v>
      </c>
      <c r="AF75" s="544"/>
      <c r="AG75" s="549"/>
      <c r="AH75" s="527"/>
      <c r="AI75" s="528"/>
      <c r="AJ75" s="531"/>
      <c r="AK75" s="531"/>
      <c r="AL75" s="531"/>
      <c r="AM75" s="528"/>
      <c r="AN75" s="536"/>
      <c r="AO75" s="536"/>
      <c r="AP75" s="532"/>
      <c r="AQ75" s="529"/>
      <c r="AR75" s="529"/>
      <c r="AS75" s="530"/>
    </row>
    <row r="76" spans="2:45" ht="139.5" customHeight="1" x14ac:dyDescent="0.25">
      <c r="B76" s="581"/>
      <c r="C76" s="430"/>
      <c r="D76" s="550"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E76" s="550"/>
      <c r="F76" s="188" t="s">
        <v>672</v>
      </c>
      <c r="G76" s="188" t="s">
        <v>574</v>
      </c>
      <c r="H76" s="188" t="s">
        <v>1183</v>
      </c>
      <c r="I76" s="188" t="s">
        <v>673</v>
      </c>
      <c r="J76" s="188" t="s">
        <v>674</v>
      </c>
      <c r="K76" s="188" t="s">
        <v>1184</v>
      </c>
      <c r="L76" s="188" t="s">
        <v>1270</v>
      </c>
      <c r="M76" s="184" t="s">
        <v>172</v>
      </c>
      <c r="N76" s="168">
        <f t="shared" si="0"/>
        <v>15</v>
      </c>
      <c r="O76" s="157" t="s">
        <v>173</v>
      </c>
      <c r="P76" s="168">
        <f t="shared" si="1"/>
        <v>15</v>
      </c>
      <c r="Q76" s="157" t="s">
        <v>174</v>
      </c>
      <c r="R76" s="168">
        <f t="shared" si="2"/>
        <v>15</v>
      </c>
      <c r="S76" s="157" t="s">
        <v>47</v>
      </c>
      <c r="T76" s="168">
        <f t="shared" si="3"/>
        <v>15</v>
      </c>
      <c r="U76" s="157" t="s">
        <v>175</v>
      </c>
      <c r="V76" s="168">
        <f t="shared" si="4"/>
        <v>15</v>
      </c>
      <c r="W76" s="157" t="s">
        <v>176</v>
      </c>
      <c r="X76" s="168">
        <f t="shared" si="5"/>
        <v>15</v>
      </c>
      <c r="Y76" s="157" t="s">
        <v>177</v>
      </c>
      <c r="Z76" s="168">
        <f t="shared" si="6"/>
        <v>10</v>
      </c>
      <c r="AA76" s="116">
        <f t="shared" si="7"/>
        <v>100</v>
      </c>
      <c r="AB76" s="117" t="str">
        <f t="shared" si="8"/>
        <v>Fuerte</v>
      </c>
      <c r="AC76" s="185" t="s">
        <v>50</v>
      </c>
      <c r="AD76" s="169" t="str">
        <f t="shared" si="9"/>
        <v>Fuerte</v>
      </c>
      <c r="AE76" s="118" t="str">
        <f t="shared" si="10"/>
        <v>100</v>
      </c>
      <c r="AF76" s="543">
        <v>2</v>
      </c>
      <c r="AG76" s="548">
        <f t="shared" ref="AG76" si="231">(AE76+AE77)/AF76</f>
        <v>100</v>
      </c>
      <c r="AH76" s="526" t="str">
        <f t="shared" ref="AH76" si="232">IF(AG76&lt;50,"Débil",IF(AG76&lt;=99,"Moderado",IF(AG76=100,"Fuerte",IF(AG76="","ERROR"))))</f>
        <v>Fuerte</v>
      </c>
      <c r="AI76" s="528" t="s">
        <v>78</v>
      </c>
      <c r="AJ76" s="531">
        <f t="shared" ref="AJ76" si="233">IF(AH76="Débil",0,IF(AND(AH76="Moderado",AI76="Directamente"),1,IF(AND(AH76="Moderado",AI76="No disminuye"),0,IF(AND(AH76="Fuerte",AI76="Directamente"),2,IF(AND(AH76="Fuerte",AI76="No disminuye"),0)))))</f>
        <v>2</v>
      </c>
      <c r="AK76" s="531">
        <f>('4-VALORACIÓN DEL RIESGO'!H43-AJ76)</f>
        <v>2</v>
      </c>
      <c r="AL76" s="531" t="str">
        <f t="shared" ref="AL76" si="234">IF(AK76=5,"Casi Seguro",IF(AK76=4,"Probable",IF(AK76=3,"Posible",IF(AK76=2,"Improbable",IF(AK76=1,"Rara Vez",IF(AK76=0,"Rara Vez",IF(AK76&lt;0,"Rara Vez")))))))</f>
        <v>Improbable</v>
      </c>
      <c r="AM76" s="528" t="s">
        <v>80</v>
      </c>
      <c r="AN76" s="535">
        <f t="shared" ref="AN76" si="235">IF(AH76="Débil",0,IF(AND(AH76="Moderado",AM76="Directamente"),1,IF(AND(AH76="Moderado",AM76="Indirectamente"),0,IF(AND(AH76="Moderado",AM76="No disminuye"),0,IF(AND(AH76="Fuerte",AM76="Directamente"),2,IF(AND(AH76="Fuerte",AM76="Indirectamente"),1,IF(AND(AH76="Fuerte",AM76="No disminuye"),0)))))))</f>
        <v>0</v>
      </c>
      <c r="AO76" s="535">
        <f>('4-VALORACIÓN DEL RIESGO'!AD43-AN76)</f>
        <v>5</v>
      </c>
      <c r="AP76" s="532" t="str">
        <f t="shared" ref="AP76" si="236">IF(AO76=5,"Catastrófico",IF(AO76=4,"Mayor",IF(AO76=3,"Moderado",IF(AO76=2,"Moderado",IF(AO76=1,"Moderado")))))</f>
        <v>Catastrófico</v>
      </c>
      <c r="AQ76" s="529" t="str">
        <f t="shared" ref="AQ76" si="237">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29"/>
      <c r="AS76" s="530" t="s">
        <v>410</v>
      </c>
    </row>
    <row r="77" spans="2:45" ht="135.75" customHeight="1" thickBot="1" x14ac:dyDescent="0.3">
      <c r="B77" s="581"/>
      <c r="C77" s="430"/>
      <c r="D77" s="550"/>
      <c r="E77" s="550"/>
      <c r="F77" s="188" t="s">
        <v>672</v>
      </c>
      <c r="G77" s="188" t="s">
        <v>574</v>
      </c>
      <c r="H77" s="188" t="s">
        <v>1185</v>
      </c>
      <c r="I77" s="188" t="s">
        <v>1186</v>
      </c>
      <c r="J77" s="188" t="s">
        <v>674</v>
      </c>
      <c r="K77" s="188" t="s">
        <v>1187</v>
      </c>
      <c r="L77" s="188" t="s">
        <v>1188</v>
      </c>
      <c r="M77" s="184" t="s">
        <v>172</v>
      </c>
      <c r="N77" s="168">
        <f t="shared" si="0"/>
        <v>15</v>
      </c>
      <c r="O77" s="157" t="s">
        <v>173</v>
      </c>
      <c r="P77" s="168">
        <f t="shared" si="1"/>
        <v>15</v>
      </c>
      <c r="Q77" s="157" t="s">
        <v>174</v>
      </c>
      <c r="R77" s="168">
        <f t="shared" si="2"/>
        <v>15</v>
      </c>
      <c r="S77" s="157" t="s">
        <v>47</v>
      </c>
      <c r="T77" s="168">
        <f t="shared" si="3"/>
        <v>15</v>
      </c>
      <c r="U77" s="157" t="s">
        <v>175</v>
      </c>
      <c r="V77" s="168">
        <f t="shared" si="4"/>
        <v>15</v>
      </c>
      <c r="W77" s="157" t="s">
        <v>176</v>
      </c>
      <c r="X77" s="168">
        <f t="shared" si="5"/>
        <v>15</v>
      </c>
      <c r="Y77" s="157" t="s">
        <v>177</v>
      </c>
      <c r="Z77" s="168">
        <f t="shared" si="6"/>
        <v>10</v>
      </c>
      <c r="AA77" s="116">
        <f t="shared" si="7"/>
        <v>100</v>
      </c>
      <c r="AB77" s="117" t="str">
        <f t="shared" si="8"/>
        <v>Fuerte</v>
      </c>
      <c r="AC77" s="185" t="s">
        <v>50</v>
      </c>
      <c r="AD77" s="169" t="str">
        <f t="shared" si="9"/>
        <v>Fuerte</v>
      </c>
      <c r="AE77" s="118" t="str">
        <f t="shared" si="10"/>
        <v>100</v>
      </c>
      <c r="AF77" s="544"/>
      <c r="AG77" s="549"/>
      <c r="AH77" s="527"/>
      <c r="AI77" s="528"/>
      <c r="AJ77" s="531"/>
      <c r="AK77" s="531"/>
      <c r="AL77" s="531"/>
      <c r="AM77" s="528"/>
      <c r="AN77" s="536"/>
      <c r="AO77" s="536"/>
      <c r="AP77" s="532"/>
      <c r="AQ77" s="529"/>
      <c r="AR77" s="529"/>
      <c r="AS77" s="530"/>
    </row>
    <row r="78" spans="2:45" ht="54" x14ac:dyDescent="0.25">
      <c r="B78" s="581"/>
      <c r="C78" s="430"/>
      <c r="D78" s="550" t="str">
        <f>'3-IDENTIFICACIÓN DEL RIESGO'!G78</f>
        <v xml:space="preserve">Manipulación de la información en las diferentes etapas del procedimiento de Revocatoria Directa de la DAT para beneficio propio y/o de particulares </v>
      </c>
      <c r="E78" s="550"/>
      <c r="F78" s="188" t="s">
        <v>675</v>
      </c>
      <c r="G78" s="188" t="s">
        <v>574</v>
      </c>
      <c r="H78" s="188" t="s">
        <v>677</v>
      </c>
      <c r="I78" s="188" t="s">
        <v>678</v>
      </c>
      <c r="J78" s="188" t="s">
        <v>679</v>
      </c>
      <c r="K78" s="188" t="s">
        <v>1195</v>
      </c>
      <c r="L78" s="188" t="s">
        <v>1196</v>
      </c>
      <c r="M78" s="184" t="s">
        <v>172</v>
      </c>
      <c r="N78" s="168">
        <f t="shared" si="0"/>
        <v>15</v>
      </c>
      <c r="O78" s="157" t="s">
        <v>173</v>
      </c>
      <c r="P78" s="168">
        <f t="shared" si="1"/>
        <v>15</v>
      </c>
      <c r="Q78" s="157" t="s">
        <v>174</v>
      </c>
      <c r="R78" s="168">
        <f t="shared" si="2"/>
        <v>15</v>
      </c>
      <c r="S78" s="157" t="s">
        <v>47</v>
      </c>
      <c r="T78" s="168">
        <f t="shared" si="3"/>
        <v>15</v>
      </c>
      <c r="U78" s="157" t="s">
        <v>175</v>
      </c>
      <c r="V78" s="168">
        <f t="shared" si="4"/>
        <v>15</v>
      </c>
      <c r="W78" s="157" t="s">
        <v>176</v>
      </c>
      <c r="X78" s="168">
        <f t="shared" si="5"/>
        <v>15</v>
      </c>
      <c r="Y78" s="157" t="s">
        <v>177</v>
      </c>
      <c r="Z78" s="168">
        <f t="shared" si="6"/>
        <v>10</v>
      </c>
      <c r="AA78" s="116">
        <f t="shared" si="7"/>
        <v>100</v>
      </c>
      <c r="AB78" s="117" t="str">
        <f t="shared" si="8"/>
        <v>Fuerte</v>
      </c>
      <c r="AC78" s="185" t="s">
        <v>50</v>
      </c>
      <c r="AD78" s="169" t="str">
        <f t="shared" si="9"/>
        <v>Fuerte</v>
      </c>
      <c r="AE78" s="118" t="str">
        <f t="shared" si="10"/>
        <v>100</v>
      </c>
      <c r="AF78" s="543">
        <v>2</v>
      </c>
      <c r="AG78" s="548">
        <f t="shared" ref="AG78" si="238">(AE78+AE79)/AF78</f>
        <v>100</v>
      </c>
      <c r="AH78" s="526" t="str">
        <f t="shared" ref="AH78" si="239">IF(AG78&lt;50,"Débil",IF(AG78&lt;=99,"Moderado",IF(AG78=100,"Fuerte",IF(AG78="","ERROR"))))</f>
        <v>Fuerte</v>
      </c>
      <c r="AI78" s="528" t="s">
        <v>78</v>
      </c>
      <c r="AJ78" s="531">
        <f t="shared" ref="AJ78" si="240">IF(AH78="Débil",0,IF(AND(AH78="Moderado",AI78="Directamente"),1,IF(AND(AH78="Moderado",AI78="No disminuye"),0,IF(AND(AH78="Fuerte",AI78="Directamente"),2,IF(AND(AH78="Fuerte",AI78="No disminuye"),0)))))</f>
        <v>2</v>
      </c>
      <c r="AK78" s="531">
        <f>('4-VALORACIÓN DEL RIESGO'!H44-AJ78)</f>
        <v>2</v>
      </c>
      <c r="AL78" s="531" t="str">
        <f t="shared" ref="AL78" si="241">IF(AK78=5,"Casi Seguro",IF(AK78=4,"Probable",IF(AK78=3,"Posible",IF(AK78=2,"Improbable",IF(AK78=1,"Rara Vez",IF(AK78=0,"Rara Vez",IF(AK78&lt;0,"Rara Vez")))))))</f>
        <v>Improbable</v>
      </c>
      <c r="AM78" s="528" t="s">
        <v>80</v>
      </c>
      <c r="AN78" s="535">
        <f t="shared" ref="AN78" si="242">IF(AH78="Débil",0,IF(AND(AH78="Moderado",AM78="Directamente"),1,IF(AND(AH78="Moderado",AM78="Indirectamente"),0,IF(AND(AH78="Moderado",AM78="No disminuye"),0,IF(AND(AH78="Fuerte",AM78="Directamente"),2,IF(AND(AH78="Fuerte",AM78="Indirectamente"),1,IF(AND(AH78="Fuerte",AM78="No disminuye"),0)))))))</f>
        <v>0</v>
      </c>
      <c r="AO78" s="535">
        <f>('4-VALORACIÓN DEL RIESGO'!AD44-AN78)</f>
        <v>5</v>
      </c>
      <c r="AP78" s="532" t="str">
        <f t="shared" ref="AP78" si="243">IF(AO78=5,"Catastrófico",IF(AO78=4,"Mayor",IF(AO78=3,"Moderado",IF(AO78=2,"Moderado",IF(AO78=1,"Moderado")))))</f>
        <v>Catastrófico</v>
      </c>
      <c r="AQ78" s="529" t="str">
        <f t="shared" ref="AQ78" si="244">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29"/>
      <c r="AS78" s="530" t="s">
        <v>410</v>
      </c>
    </row>
    <row r="79" spans="2:45" ht="41.25" thickBot="1" x14ac:dyDescent="0.3">
      <c r="B79" s="581"/>
      <c r="C79" s="430"/>
      <c r="D79" s="550"/>
      <c r="E79" s="550"/>
      <c r="F79" s="188" t="s">
        <v>675</v>
      </c>
      <c r="G79" s="188" t="s">
        <v>574</v>
      </c>
      <c r="H79" s="188" t="s">
        <v>1197</v>
      </c>
      <c r="I79" s="188" t="s">
        <v>1198</v>
      </c>
      <c r="J79" s="188" t="s">
        <v>1199</v>
      </c>
      <c r="K79" s="188" t="s">
        <v>1200</v>
      </c>
      <c r="L79" s="188" t="s">
        <v>1201</v>
      </c>
      <c r="M79" s="184" t="s">
        <v>172</v>
      </c>
      <c r="N79" s="168">
        <f t="shared" ref="N79:N142" si="245">IF(M79="Asignado",15,IF(M79="NO asignado",0))</f>
        <v>15</v>
      </c>
      <c r="O79" s="157" t="s">
        <v>173</v>
      </c>
      <c r="P79" s="168">
        <f t="shared" ref="P79:P142" si="246">IF(O79="Adecuado",15,IF(O79="Inadecuado",0))</f>
        <v>15</v>
      </c>
      <c r="Q79" s="157" t="s">
        <v>174</v>
      </c>
      <c r="R79" s="168">
        <f t="shared" ref="R79:R142" si="247">IF(Q79="Oportuna",15,IF(Q79="Inoportuna",0))</f>
        <v>15</v>
      </c>
      <c r="S79" s="157" t="s">
        <v>47</v>
      </c>
      <c r="T79" s="168">
        <f t="shared" ref="T79:T142" si="248">IF(S79="Prevenir",15,IF(S79="Detectar",10,IF(S79="No es un control",0)))</f>
        <v>15</v>
      </c>
      <c r="U79" s="157" t="s">
        <v>175</v>
      </c>
      <c r="V79" s="168">
        <f t="shared" ref="V79:V142" si="249">IF(U79="Confiable",15,IF(U79="No confiable",0))</f>
        <v>15</v>
      </c>
      <c r="W79" s="157" t="s">
        <v>176</v>
      </c>
      <c r="X79" s="168">
        <f t="shared" ref="X79:X142" si="250">IF(W79="Se investigan oportunamente",15,IF(W79="No se investigan oportunamente",0))</f>
        <v>15</v>
      </c>
      <c r="Y79" s="157" t="s">
        <v>177</v>
      </c>
      <c r="Z79" s="168">
        <f t="shared" ref="Z79:Z142" si="251">IF(Y79="Completa",10,IF(Y79="Incompleta",5,IF(Y79="No existe",0)))</f>
        <v>10</v>
      </c>
      <c r="AA79" s="116">
        <f t="shared" ref="AA79:AA142" si="252">N79+P79+R79+T79+V79+X79+Z79</f>
        <v>100</v>
      </c>
      <c r="AB79" s="117" t="str">
        <f t="shared" ref="AB79:AB142" si="253">IF(AA79&lt;86,"Débil",(IF(AA79&lt;96,"Moderado","Fuerte")))</f>
        <v>Fuerte</v>
      </c>
      <c r="AC79" s="185" t="s">
        <v>50</v>
      </c>
      <c r="AD79" s="169" t="str">
        <f t="shared" ref="AD79:AD142" si="254">IF(OR(AND(AB79="Fuerte",AC79="Moderado"),AND(AB79="Moderado",AC79="Fuerte"),AND(AB79="Moderado",AC79="Moderado")),"Moderado",IF(OR(AND(AB79="Fuerte",AC79="Débil"),AND(AB79="Moderado",AC79="Débil"),AND(AB79="Débil")),"Débil",IF(AND(AB79="Fuerte",AC79="Fuerte"),"Fuerte")))</f>
        <v>Fuerte</v>
      </c>
      <c r="AE79" s="118" t="str">
        <f t="shared" ref="AE79:AE142" si="255">IF(AD79="Fuerte","100",IF(AD79="Moderado","50",IF(AD79="Débil","0")))</f>
        <v>100</v>
      </c>
      <c r="AF79" s="544"/>
      <c r="AG79" s="549"/>
      <c r="AH79" s="527"/>
      <c r="AI79" s="528"/>
      <c r="AJ79" s="531"/>
      <c r="AK79" s="531"/>
      <c r="AL79" s="531"/>
      <c r="AM79" s="528"/>
      <c r="AN79" s="536"/>
      <c r="AO79" s="536"/>
      <c r="AP79" s="532"/>
      <c r="AQ79" s="529"/>
      <c r="AR79" s="529"/>
      <c r="AS79" s="530"/>
    </row>
    <row r="80" spans="2:45" ht="52.5" customHeight="1" x14ac:dyDescent="0.25">
      <c r="B80" s="581"/>
      <c r="C80" s="430"/>
      <c r="D80" s="550" t="str">
        <f>'3-IDENTIFICACIÓN DEL RIESGO'!G80</f>
        <v>Manipulación de la información entregada a las  subdirecciones misionales según el  POSPR-P-006 P Procedimiento Unico de Ordenamiento Social de la Propiedad,  para beneficio propio o de terceros</v>
      </c>
      <c r="E80" s="550"/>
      <c r="F80" s="188" t="s">
        <v>672</v>
      </c>
      <c r="G80" s="188" t="s">
        <v>680</v>
      </c>
      <c r="H80" s="188" t="s">
        <v>1213</v>
      </c>
      <c r="I80" s="188" t="s">
        <v>1214</v>
      </c>
      <c r="J80" s="188" t="s">
        <v>681</v>
      </c>
      <c r="K80" s="188" t="s">
        <v>1215</v>
      </c>
      <c r="L80" s="188" t="s">
        <v>1216</v>
      </c>
      <c r="M80" s="184" t="s">
        <v>172</v>
      </c>
      <c r="N80" s="168">
        <f t="shared" si="245"/>
        <v>15</v>
      </c>
      <c r="O80" s="157" t="s">
        <v>173</v>
      </c>
      <c r="P80" s="168">
        <f t="shared" si="246"/>
        <v>15</v>
      </c>
      <c r="Q80" s="157" t="s">
        <v>174</v>
      </c>
      <c r="R80" s="168">
        <f t="shared" si="247"/>
        <v>15</v>
      </c>
      <c r="S80" s="157" t="s">
        <v>47</v>
      </c>
      <c r="T80" s="168">
        <f t="shared" si="248"/>
        <v>15</v>
      </c>
      <c r="U80" s="157" t="s">
        <v>175</v>
      </c>
      <c r="V80" s="168">
        <f t="shared" si="249"/>
        <v>15</v>
      </c>
      <c r="W80" s="157" t="s">
        <v>176</v>
      </c>
      <c r="X80" s="168">
        <f t="shared" si="250"/>
        <v>15</v>
      </c>
      <c r="Y80" s="157" t="s">
        <v>177</v>
      </c>
      <c r="Z80" s="168">
        <f t="shared" si="251"/>
        <v>10</v>
      </c>
      <c r="AA80" s="116">
        <f t="shared" si="252"/>
        <v>100</v>
      </c>
      <c r="AB80" s="117" t="str">
        <f t="shared" si="253"/>
        <v>Fuerte</v>
      </c>
      <c r="AC80" s="185" t="s">
        <v>50</v>
      </c>
      <c r="AD80" s="169" t="str">
        <f t="shared" si="254"/>
        <v>Fuerte</v>
      </c>
      <c r="AE80" s="118" t="str">
        <f t="shared" si="255"/>
        <v>100</v>
      </c>
      <c r="AF80" s="543">
        <v>2</v>
      </c>
      <c r="AG80" s="548">
        <f t="shared" ref="AG80" si="256">(AE80+AE81)/AF80</f>
        <v>100</v>
      </c>
      <c r="AH80" s="526" t="str">
        <f t="shared" ref="AH80" si="257">IF(AG80&lt;50,"Débil",IF(AG80&lt;=99,"Moderado",IF(AG80=100,"Fuerte",IF(AG80="","ERROR"))))</f>
        <v>Fuerte</v>
      </c>
      <c r="AI80" s="528" t="s">
        <v>78</v>
      </c>
      <c r="AJ80" s="531">
        <f t="shared" ref="AJ80" si="258">IF(AH80="Débil",0,IF(AND(AH80="Moderado",AI80="Directamente"),1,IF(AND(AH80="Moderado",AI80="No disminuye"),0,IF(AND(AH80="Fuerte",AI80="Directamente"),2,IF(AND(AH80="Fuerte",AI80="No disminuye"),0)))))</f>
        <v>2</v>
      </c>
      <c r="AK80" s="531">
        <f>('4-VALORACIÓN DEL RIESGO'!H45-AJ80)</f>
        <v>2</v>
      </c>
      <c r="AL80" s="531" t="str">
        <f t="shared" ref="AL80" si="259">IF(AK80=5,"Casi Seguro",IF(AK80=4,"Probable",IF(AK80=3,"Posible",IF(AK80=2,"Improbable",IF(AK80=1,"Rara Vez",IF(AK80=0,"Rara Vez",IF(AK80&lt;0,"Rara Vez")))))))</f>
        <v>Improbable</v>
      </c>
      <c r="AM80" s="528" t="s">
        <v>80</v>
      </c>
      <c r="AN80" s="535">
        <f t="shared" ref="AN80" si="260">IF(AH80="Débil",0,IF(AND(AH80="Moderado",AM80="Directamente"),1,IF(AND(AH80="Moderado",AM80="Indirectamente"),0,IF(AND(AH80="Moderado",AM80="No disminuye"),0,IF(AND(AH80="Fuerte",AM80="Directamente"),2,IF(AND(AH80="Fuerte",AM80="Indirectamente"),1,IF(AND(AH80="Fuerte",AM80="No disminuye"),0)))))))</f>
        <v>0</v>
      </c>
      <c r="AO80" s="535">
        <f>('4-VALORACIÓN DEL RIESGO'!AD45-AN80)</f>
        <v>5</v>
      </c>
      <c r="AP80" s="532" t="str">
        <f t="shared" ref="AP80" si="261">IF(AO80=5,"Catastrófico",IF(AO80=4,"Mayor",IF(AO80=3,"Moderado",IF(AO80=2,"Moderado",IF(AO80=1,"Moderado")))))</f>
        <v>Catastrófico</v>
      </c>
      <c r="AQ80" s="529" t="str">
        <f t="shared" ref="AQ80" si="262">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529"/>
      <c r="AS80" s="530" t="s">
        <v>410</v>
      </c>
    </row>
    <row r="81" spans="2:45" ht="75" customHeight="1" thickBot="1" x14ac:dyDescent="0.3">
      <c r="B81" s="581"/>
      <c r="C81" s="430"/>
      <c r="D81" s="550"/>
      <c r="E81" s="550"/>
      <c r="F81" s="188" t="s">
        <v>672</v>
      </c>
      <c r="G81" s="188" t="s">
        <v>680</v>
      </c>
      <c r="H81" s="188" t="s">
        <v>1217</v>
      </c>
      <c r="I81" s="188" t="s">
        <v>1218</v>
      </c>
      <c r="J81" s="188" t="s">
        <v>681</v>
      </c>
      <c r="K81" s="188" t="s">
        <v>1219</v>
      </c>
      <c r="L81" s="188" t="s">
        <v>1220</v>
      </c>
      <c r="M81" s="184" t="s">
        <v>172</v>
      </c>
      <c r="N81" s="168">
        <f t="shared" si="245"/>
        <v>15</v>
      </c>
      <c r="O81" s="157" t="s">
        <v>173</v>
      </c>
      <c r="P81" s="168">
        <f t="shared" si="246"/>
        <v>15</v>
      </c>
      <c r="Q81" s="157" t="s">
        <v>174</v>
      </c>
      <c r="R81" s="168">
        <f t="shared" si="247"/>
        <v>15</v>
      </c>
      <c r="S81" s="157" t="s">
        <v>47</v>
      </c>
      <c r="T81" s="168">
        <f t="shared" si="248"/>
        <v>15</v>
      </c>
      <c r="U81" s="157" t="s">
        <v>175</v>
      </c>
      <c r="V81" s="168">
        <f t="shared" si="249"/>
        <v>15</v>
      </c>
      <c r="W81" s="157" t="s">
        <v>176</v>
      </c>
      <c r="X81" s="168">
        <f t="shared" si="250"/>
        <v>15</v>
      </c>
      <c r="Y81" s="157" t="s">
        <v>177</v>
      </c>
      <c r="Z81" s="168">
        <f t="shared" si="251"/>
        <v>10</v>
      </c>
      <c r="AA81" s="116">
        <f t="shared" si="252"/>
        <v>100</v>
      </c>
      <c r="AB81" s="117" t="str">
        <f t="shared" si="253"/>
        <v>Fuerte</v>
      </c>
      <c r="AC81" s="185" t="s">
        <v>50</v>
      </c>
      <c r="AD81" s="169" t="str">
        <f t="shared" si="254"/>
        <v>Fuerte</v>
      </c>
      <c r="AE81" s="118" t="str">
        <f t="shared" si="255"/>
        <v>100</v>
      </c>
      <c r="AF81" s="544"/>
      <c r="AG81" s="549"/>
      <c r="AH81" s="527"/>
      <c r="AI81" s="528"/>
      <c r="AJ81" s="531"/>
      <c r="AK81" s="531"/>
      <c r="AL81" s="531"/>
      <c r="AM81" s="528"/>
      <c r="AN81" s="536"/>
      <c r="AO81" s="536"/>
      <c r="AP81" s="532"/>
      <c r="AQ81" s="529"/>
      <c r="AR81" s="529"/>
      <c r="AS81" s="530"/>
    </row>
    <row r="82" spans="2:45" ht="106.5" customHeight="1" x14ac:dyDescent="0.25">
      <c r="B82" s="581"/>
      <c r="C82" s="430"/>
      <c r="D82" s="550" t="str">
        <f>'3-IDENTIFICACIÓN DEL RIESGO'!G82</f>
        <v>Adquisición de predios sin pleno cumplimiento de requisitos o por fuera de las necesidades y prioridades establecidos por la ANT, para beneficio de particulares</v>
      </c>
      <c r="E82" s="550"/>
      <c r="F82" s="188" t="s">
        <v>728</v>
      </c>
      <c r="G82" s="188" t="s">
        <v>729</v>
      </c>
      <c r="H82" s="188" t="s">
        <v>730</v>
      </c>
      <c r="I82" s="188" t="s">
        <v>1253</v>
      </c>
      <c r="J82" s="188" t="s">
        <v>731</v>
      </c>
      <c r="K82" s="188" t="s">
        <v>1254</v>
      </c>
      <c r="L82" s="188" t="s">
        <v>1255</v>
      </c>
      <c r="M82" s="184" t="s">
        <v>172</v>
      </c>
      <c r="N82" s="168">
        <f t="shared" si="245"/>
        <v>15</v>
      </c>
      <c r="O82" s="157" t="s">
        <v>173</v>
      </c>
      <c r="P82" s="168">
        <f t="shared" si="246"/>
        <v>15</v>
      </c>
      <c r="Q82" s="157" t="s">
        <v>174</v>
      </c>
      <c r="R82" s="168">
        <f t="shared" si="247"/>
        <v>15</v>
      </c>
      <c r="S82" s="157" t="s">
        <v>47</v>
      </c>
      <c r="T82" s="168">
        <f t="shared" si="248"/>
        <v>15</v>
      </c>
      <c r="U82" s="157" t="s">
        <v>175</v>
      </c>
      <c r="V82" s="168">
        <f t="shared" si="249"/>
        <v>15</v>
      </c>
      <c r="W82" s="157" t="s">
        <v>176</v>
      </c>
      <c r="X82" s="168">
        <f t="shared" si="250"/>
        <v>15</v>
      </c>
      <c r="Y82" s="157" t="s">
        <v>177</v>
      </c>
      <c r="Z82" s="168">
        <f t="shared" si="251"/>
        <v>10</v>
      </c>
      <c r="AA82" s="116">
        <f t="shared" si="252"/>
        <v>100</v>
      </c>
      <c r="AB82" s="117" t="str">
        <f t="shared" si="253"/>
        <v>Fuerte</v>
      </c>
      <c r="AC82" s="185" t="s">
        <v>50</v>
      </c>
      <c r="AD82" s="169" t="str">
        <f t="shared" si="254"/>
        <v>Fuerte</v>
      </c>
      <c r="AE82" s="118" t="str">
        <f t="shared" si="255"/>
        <v>100</v>
      </c>
      <c r="AF82" s="543">
        <v>2</v>
      </c>
      <c r="AG82" s="548">
        <f t="shared" ref="AG82" si="263">(AE82+AE83)/AF82</f>
        <v>75</v>
      </c>
      <c r="AH82" s="526" t="str">
        <f t="shared" ref="AH82" si="264">IF(AG82&lt;50,"Débil",IF(AG82&lt;=99,"Moderado",IF(AG82=100,"Fuerte",IF(AG82="","ERROR"))))</f>
        <v>Moderado</v>
      </c>
      <c r="AI82" s="528" t="s">
        <v>78</v>
      </c>
      <c r="AJ82" s="531">
        <f t="shared" ref="AJ82" si="265">IF(AH82="Débil",0,IF(AND(AH82="Moderado",AI82="Directamente"),1,IF(AND(AH82="Moderado",AI82="No disminuye"),0,IF(AND(AH82="Fuerte",AI82="Directamente"),2,IF(AND(AH82="Fuerte",AI82="No disminuye"),0)))))</f>
        <v>1</v>
      </c>
      <c r="AK82" s="531">
        <f>('4-VALORACIÓN DEL RIESGO'!H46-AJ82)</f>
        <v>3</v>
      </c>
      <c r="AL82" s="531" t="str">
        <f t="shared" ref="AL82" si="266">IF(AK82=5,"Casi Seguro",IF(AK82=4,"Probable",IF(AK82=3,"Posible",IF(AK82=2,"Improbable",IF(AK82=1,"Rara Vez",IF(AK82=0,"Rara Vez",IF(AK82&lt;0,"Rara Vez")))))))</f>
        <v>Posible</v>
      </c>
      <c r="AM82" s="528" t="s">
        <v>80</v>
      </c>
      <c r="AN82" s="535">
        <f t="shared" ref="AN82" si="267">IF(AH82="Débil",0,IF(AND(AH82="Moderado",AM82="Directamente"),1,IF(AND(AH82="Moderado",AM82="Indirectamente"),0,IF(AND(AH82="Moderado",AM82="No disminuye"),0,IF(AND(AH82="Fuerte",AM82="Directamente"),2,IF(AND(AH82="Fuerte",AM82="Indirectamente"),1,IF(AND(AH82="Fuerte",AM82="No disminuye"),0)))))))</f>
        <v>0</v>
      </c>
      <c r="AO82" s="535">
        <f>('4-VALORACIÓN DEL RIESGO'!AD46-AN82)</f>
        <v>5</v>
      </c>
      <c r="AP82" s="532" t="str">
        <f t="shared" ref="AP82" si="268">IF(AO82=5,"Catastrófico",IF(AO82=4,"Mayor",IF(AO82=3,"Moderado",IF(AO82=2,"Moderado",IF(AO82=1,"Moderado")))))</f>
        <v>Catastrófico</v>
      </c>
      <c r="AQ82" s="529" t="str">
        <f t="shared" ref="AQ82" si="269">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529"/>
      <c r="AS82" s="530" t="s">
        <v>410</v>
      </c>
    </row>
    <row r="83" spans="2:45" ht="75" customHeight="1" thickBot="1" x14ac:dyDescent="0.3">
      <c r="B83" s="581"/>
      <c r="C83" s="430"/>
      <c r="D83" s="550"/>
      <c r="E83" s="550"/>
      <c r="F83" s="188" t="s">
        <v>732</v>
      </c>
      <c r="G83" s="188" t="s">
        <v>733</v>
      </c>
      <c r="H83" s="188" t="s">
        <v>734</v>
      </c>
      <c r="I83" s="188" t="s">
        <v>735</v>
      </c>
      <c r="J83" s="188" t="s">
        <v>736</v>
      </c>
      <c r="K83" s="188" t="s">
        <v>737</v>
      </c>
      <c r="L83" s="188" t="s">
        <v>1161</v>
      </c>
      <c r="M83" s="184" t="s">
        <v>172</v>
      </c>
      <c r="N83" s="168">
        <f t="shared" si="245"/>
        <v>15</v>
      </c>
      <c r="O83" s="157" t="s">
        <v>173</v>
      </c>
      <c r="P83" s="168">
        <f t="shared" si="246"/>
        <v>15</v>
      </c>
      <c r="Q83" s="157" t="s">
        <v>174</v>
      </c>
      <c r="R83" s="168">
        <f t="shared" si="247"/>
        <v>15</v>
      </c>
      <c r="S83" s="157" t="s">
        <v>178</v>
      </c>
      <c r="T83" s="168">
        <f t="shared" si="248"/>
        <v>10</v>
      </c>
      <c r="U83" s="157" t="s">
        <v>175</v>
      </c>
      <c r="V83" s="168">
        <f t="shared" si="249"/>
        <v>15</v>
      </c>
      <c r="W83" s="157" t="s">
        <v>176</v>
      </c>
      <c r="X83" s="168">
        <f t="shared" si="250"/>
        <v>15</v>
      </c>
      <c r="Y83" s="157" t="s">
        <v>177</v>
      </c>
      <c r="Z83" s="168">
        <f t="shared" si="251"/>
        <v>10</v>
      </c>
      <c r="AA83" s="116">
        <f t="shared" si="252"/>
        <v>95</v>
      </c>
      <c r="AB83" s="117" t="str">
        <f t="shared" si="253"/>
        <v>Moderado</v>
      </c>
      <c r="AC83" s="185" t="s">
        <v>50</v>
      </c>
      <c r="AD83" s="169" t="str">
        <f t="shared" si="254"/>
        <v>Moderado</v>
      </c>
      <c r="AE83" s="118" t="str">
        <f t="shared" si="255"/>
        <v>50</v>
      </c>
      <c r="AF83" s="544"/>
      <c r="AG83" s="549"/>
      <c r="AH83" s="527"/>
      <c r="AI83" s="528"/>
      <c r="AJ83" s="531"/>
      <c r="AK83" s="531"/>
      <c r="AL83" s="531"/>
      <c r="AM83" s="528"/>
      <c r="AN83" s="536"/>
      <c r="AO83" s="536"/>
      <c r="AP83" s="532"/>
      <c r="AQ83" s="529"/>
      <c r="AR83" s="529"/>
      <c r="AS83" s="530"/>
    </row>
    <row r="84" spans="2:45" ht="104.25" customHeight="1" x14ac:dyDescent="0.25">
      <c r="B84" s="581"/>
      <c r="C84" s="430"/>
      <c r="D84" s="550" t="str">
        <f>'3-IDENTIFICACIÓN DEL RIESGO'!G84</f>
        <v>Desviación de recursos en el desarrollo del proceso de la iniciativa Comunitaria con enfoque diferencial étnico para beneficio de un contratista o funcionario o un tercero.</v>
      </c>
      <c r="E84" s="550"/>
      <c r="F84" s="188" t="s">
        <v>738</v>
      </c>
      <c r="G84" s="188" t="s">
        <v>739</v>
      </c>
      <c r="H84" s="188" t="s">
        <v>740</v>
      </c>
      <c r="I84" s="188" t="s">
        <v>741</v>
      </c>
      <c r="J84" s="188" t="s">
        <v>742</v>
      </c>
      <c r="K84" s="188" t="s">
        <v>743</v>
      </c>
      <c r="L84" s="188" t="s">
        <v>744</v>
      </c>
      <c r="M84" s="184" t="s">
        <v>172</v>
      </c>
      <c r="N84" s="168">
        <f t="shared" si="245"/>
        <v>15</v>
      </c>
      <c r="O84" s="157" t="s">
        <v>173</v>
      </c>
      <c r="P84" s="168">
        <f t="shared" si="246"/>
        <v>15</v>
      </c>
      <c r="Q84" s="157" t="s">
        <v>174</v>
      </c>
      <c r="R84" s="168">
        <f t="shared" si="247"/>
        <v>15</v>
      </c>
      <c r="S84" s="157" t="s">
        <v>178</v>
      </c>
      <c r="T84" s="168">
        <f t="shared" si="248"/>
        <v>10</v>
      </c>
      <c r="U84" s="157" t="s">
        <v>175</v>
      </c>
      <c r="V84" s="168">
        <f t="shared" si="249"/>
        <v>15</v>
      </c>
      <c r="W84" s="157" t="s">
        <v>176</v>
      </c>
      <c r="X84" s="168">
        <f t="shared" si="250"/>
        <v>15</v>
      </c>
      <c r="Y84" s="157" t="s">
        <v>177</v>
      </c>
      <c r="Z84" s="168">
        <f t="shared" si="251"/>
        <v>10</v>
      </c>
      <c r="AA84" s="116">
        <f t="shared" si="252"/>
        <v>95</v>
      </c>
      <c r="AB84" s="117" t="str">
        <f t="shared" si="253"/>
        <v>Moderado</v>
      </c>
      <c r="AC84" s="185" t="s">
        <v>50</v>
      </c>
      <c r="AD84" s="169" t="str">
        <f t="shared" si="254"/>
        <v>Moderado</v>
      </c>
      <c r="AE84" s="118" t="str">
        <f t="shared" si="255"/>
        <v>50</v>
      </c>
      <c r="AF84" s="543">
        <v>2</v>
      </c>
      <c r="AG84" s="548">
        <f t="shared" ref="AG84" si="270">(AE84+AE85)/AF84</f>
        <v>50</v>
      </c>
      <c r="AH84" s="526" t="str">
        <f t="shared" ref="AH84" si="271">IF(AG84&lt;50,"Débil",IF(AG84&lt;=99,"Moderado",IF(AG84=100,"Fuerte",IF(AG84="","ERROR"))))</f>
        <v>Moderado</v>
      </c>
      <c r="AI84" s="528" t="s">
        <v>78</v>
      </c>
      <c r="AJ84" s="531">
        <f t="shared" ref="AJ84" si="272">IF(AH84="Débil",0,IF(AND(AH84="Moderado",AI84="Directamente"),1,IF(AND(AH84="Moderado",AI84="No disminuye"),0,IF(AND(AH84="Fuerte",AI84="Directamente"),2,IF(AND(AH84="Fuerte",AI84="No disminuye"),0)))))</f>
        <v>1</v>
      </c>
      <c r="AK84" s="531">
        <f>('4-VALORACIÓN DEL RIESGO'!H47-AJ84)</f>
        <v>3</v>
      </c>
      <c r="AL84" s="531" t="str">
        <f t="shared" ref="AL84" si="273">IF(AK84=5,"Casi Seguro",IF(AK84=4,"Probable",IF(AK84=3,"Posible",IF(AK84=2,"Improbable",IF(AK84=1,"Rara Vez",IF(AK84=0,"Rara Vez",IF(AK84&lt;0,"Rara Vez")))))))</f>
        <v>Posible</v>
      </c>
      <c r="AM84" s="528" t="s">
        <v>80</v>
      </c>
      <c r="AN84" s="535">
        <f t="shared" ref="AN84" si="274">IF(AH84="Débil",0,IF(AND(AH84="Moderado",AM84="Directamente"),1,IF(AND(AH84="Moderado",AM84="Indirectamente"),0,IF(AND(AH84="Moderado",AM84="No disminuye"),0,IF(AND(AH84="Fuerte",AM84="Directamente"),2,IF(AND(AH84="Fuerte",AM84="Indirectamente"),1,IF(AND(AH84="Fuerte",AM84="No disminuye"),0)))))))</f>
        <v>0</v>
      </c>
      <c r="AO84" s="535">
        <f>('4-VALORACIÓN DEL RIESGO'!AD47-AN84)</f>
        <v>5</v>
      </c>
      <c r="AP84" s="532" t="str">
        <f t="shared" ref="AP84" si="275">IF(AO84=5,"Catastrófico",IF(AO84=4,"Mayor",IF(AO84=3,"Moderado",IF(AO84=2,"Moderado",IF(AO84=1,"Moderado")))))</f>
        <v>Catastrófico</v>
      </c>
      <c r="AQ84" s="529" t="str">
        <f t="shared" ref="AQ84" si="276">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529"/>
      <c r="AS84" s="530" t="s">
        <v>410</v>
      </c>
    </row>
    <row r="85" spans="2:45" ht="71.25" customHeight="1" thickBot="1" x14ac:dyDescent="0.3">
      <c r="B85" s="581"/>
      <c r="C85" s="430"/>
      <c r="D85" s="550"/>
      <c r="E85" s="550"/>
      <c r="F85" s="188" t="s">
        <v>738</v>
      </c>
      <c r="G85" s="188" t="s">
        <v>745</v>
      </c>
      <c r="H85" s="188" t="s">
        <v>740</v>
      </c>
      <c r="I85" s="188" t="s">
        <v>746</v>
      </c>
      <c r="J85" s="188" t="s">
        <v>747</v>
      </c>
      <c r="K85" s="188" t="s">
        <v>748</v>
      </c>
      <c r="L85" s="188" t="s">
        <v>749</v>
      </c>
      <c r="M85" s="184" t="s">
        <v>172</v>
      </c>
      <c r="N85" s="168">
        <f t="shared" si="245"/>
        <v>15</v>
      </c>
      <c r="O85" s="157" t="s">
        <v>173</v>
      </c>
      <c r="P85" s="168">
        <f t="shared" si="246"/>
        <v>15</v>
      </c>
      <c r="Q85" s="157" t="s">
        <v>174</v>
      </c>
      <c r="R85" s="168">
        <f t="shared" si="247"/>
        <v>15</v>
      </c>
      <c r="S85" s="157" t="s">
        <v>178</v>
      </c>
      <c r="T85" s="168">
        <f t="shared" si="248"/>
        <v>10</v>
      </c>
      <c r="U85" s="157" t="s">
        <v>175</v>
      </c>
      <c r="V85" s="168">
        <f t="shared" si="249"/>
        <v>15</v>
      </c>
      <c r="W85" s="157" t="s">
        <v>176</v>
      </c>
      <c r="X85" s="168">
        <f t="shared" si="250"/>
        <v>15</v>
      </c>
      <c r="Y85" s="157" t="s">
        <v>177</v>
      </c>
      <c r="Z85" s="168">
        <f t="shared" si="251"/>
        <v>10</v>
      </c>
      <c r="AA85" s="116">
        <f t="shared" si="252"/>
        <v>95</v>
      </c>
      <c r="AB85" s="117" t="str">
        <f t="shared" si="253"/>
        <v>Moderado</v>
      </c>
      <c r="AC85" s="185" t="s">
        <v>50</v>
      </c>
      <c r="AD85" s="169" t="str">
        <f t="shared" si="254"/>
        <v>Moderado</v>
      </c>
      <c r="AE85" s="118" t="str">
        <f t="shared" si="255"/>
        <v>50</v>
      </c>
      <c r="AF85" s="544"/>
      <c r="AG85" s="549"/>
      <c r="AH85" s="527"/>
      <c r="AI85" s="528"/>
      <c r="AJ85" s="531"/>
      <c r="AK85" s="531"/>
      <c r="AL85" s="531"/>
      <c r="AM85" s="528"/>
      <c r="AN85" s="536"/>
      <c r="AO85" s="536"/>
      <c r="AP85" s="532"/>
      <c r="AQ85" s="529"/>
      <c r="AR85" s="529"/>
      <c r="AS85" s="530"/>
    </row>
    <row r="86" spans="2:45" ht="89.25" customHeight="1" x14ac:dyDescent="0.25">
      <c r="B86" s="581"/>
      <c r="C86" s="430"/>
      <c r="D86" s="550" t="str">
        <f>'3-IDENTIFICACIÓN DEL RIESGO'!G86</f>
        <v>Dilación en la atención a las solicitudes de comunidades étnicas favorenciendo intereses particulares.</v>
      </c>
      <c r="E86" s="550"/>
      <c r="F86" s="188" t="s">
        <v>750</v>
      </c>
      <c r="G86" s="188" t="s">
        <v>751</v>
      </c>
      <c r="H86" s="188" t="s">
        <v>752</v>
      </c>
      <c r="I86" s="188" t="s">
        <v>753</v>
      </c>
      <c r="J86" s="188" t="s">
        <v>754</v>
      </c>
      <c r="K86" s="188" t="s">
        <v>755</v>
      </c>
      <c r="L86" s="188" t="s">
        <v>756</v>
      </c>
      <c r="M86" s="184" t="s">
        <v>172</v>
      </c>
      <c r="N86" s="168">
        <f t="shared" si="245"/>
        <v>15</v>
      </c>
      <c r="O86" s="157" t="s">
        <v>173</v>
      </c>
      <c r="P86" s="168">
        <f t="shared" si="246"/>
        <v>15</v>
      </c>
      <c r="Q86" s="157" t="s">
        <v>174</v>
      </c>
      <c r="R86" s="168">
        <f t="shared" si="247"/>
        <v>15</v>
      </c>
      <c r="S86" s="157" t="s">
        <v>178</v>
      </c>
      <c r="T86" s="168">
        <f t="shared" si="248"/>
        <v>10</v>
      </c>
      <c r="U86" s="157" t="s">
        <v>175</v>
      </c>
      <c r="V86" s="168">
        <f t="shared" si="249"/>
        <v>15</v>
      </c>
      <c r="W86" s="157" t="s">
        <v>176</v>
      </c>
      <c r="X86" s="168">
        <f t="shared" si="250"/>
        <v>15</v>
      </c>
      <c r="Y86" s="157" t="s">
        <v>177</v>
      </c>
      <c r="Z86" s="168">
        <f t="shared" si="251"/>
        <v>10</v>
      </c>
      <c r="AA86" s="116">
        <f t="shared" si="252"/>
        <v>95</v>
      </c>
      <c r="AB86" s="117" t="str">
        <f t="shared" si="253"/>
        <v>Moderado</v>
      </c>
      <c r="AC86" s="185" t="s">
        <v>50</v>
      </c>
      <c r="AD86" s="169" t="str">
        <f t="shared" si="254"/>
        <v>Moderado</v>
      </c>
      <c r="AE86" s="118" t="str">
        <f t="shared" si="255"/>
        <v>50</v>
      </c>
      <c r="AF86" s="543">
        <v>1</v>
      </c>
      <c r="AG86" s="548">
        <f t="shared" ref="AG86" si="277">(AE86+AE87)/AF86</f>
        <v>50</v>
      </c>
      <c r="AH86" s="526" t="str">
        <f t="shared" ref="AH86" si="278">IF(AG86&lt;50,"Débil",IF(AG86&lt;=99,"Moderado",IF(AG86=100,"Fuerte",IF(AG86="","ERROR"))))</f>
        <v>Moderado</v>
      </c>
      <c r="AI86" s="528" t="s">
        <v>78</v>
      </c>
      <c r="AJ86" s="531">
        <f t="shared" ref="AJ86" si="279">IF(AH86="Débil",0,IF(AND(AH86="Moderado",AI86="Directamente"),1,IF(AND(AH86="Moderado",AI86="No disminuye"),0,IF(AND(AH86="Fuerte",AI86="Directamente"),2,IF(AND(AH86="Fuerte",AI86="No disminuye"),0)))))</f>
        <v>1</v>
      </c>
      <c r="AK86" s="531">
        <f>('4-VALORACIÓN DEL RIESGO'!H48-AJ86)</f>
        <v>0</v>
      </c>
      <c r="AL86" s="531" t="str">
        <f t="shared" ref="AL86" si="280">IF(AK86=5,"Casi Seguro",IF(AK86=4,"Probable",IF(AK86=3,"Posible",IF(AK86=2,"Improbable",IF(AK86=1,"Rara Vez",IF(AK86=0,"Rara Vez",IF(AK86&lt;0,"Rara Vez")))))))</f>
        <v>Rara Vez</v>
      </c>
      <c r="AM86" s="528" t="s">
        <v>80</v>
      </c>
      <c r="AN86" s="535">
        <f t="shared" ref="AN86" si="281">IF(AH86="Débil",0,IF(AND(AH86="Moderado",AM86="Directamente"),1,IF(AND(AH86="Moderado",AM86="Indirectamente"),0,IF(AND(AH86="Moderado",AM86="No disminuye"),0,IF(AND(AH86="Fuerte",AM86="Directamente"),2,IF(AND(AH86="Fuerte",AM86="Indirectamente"),1,IF(AND(AH86="Fuerte",AM86="No disminuye"),0)))))))</f>
        <v>0</v>
      </c>
      <c r="AO86" s="535">
        <f>('4-VALORACIÓN DEL RIESGO'!AD48-AN86)</f>
        <v>5</v>
      </c>
      <c r="AP86" s="532" t="str">
        <f t="shared" ref="AP86" si="282">IF(AO86=5,"Catastrófico",IF(AO86=4,"Mayor",IF(AO86=3,"Moderado",IF(AO86=2,"Moderado",IF(AO86=1,"Moderado")))))</f>
        <v>Catastrófico</v>
      </c>
      <c r="AQ86" s="529" t="str">
        <f t="shared" ref="AQ86" si="283">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29"/>
      <c r="AS86" s="530" t="s">
        <v>410</v>
      </c>
    </row>
    <row r="87" spans="2:45" ht="30.75" thickBot="1" x14ac:dyDescent="0.3">
      <c r="B87" s="581"/>
      <c r="C87" s="430"/>
      <c r="D87" s="550"/>
      <c r="E87" s="550"/>
      <c r="F87" s="188"/>
      <c r="G87" s="188"/>
      <c r="H87" s="188"/>
      <c r="I87" s="188"/>
      <c r="J87" s="188"/>
      <c r="K87" s="188"/>
      <c r="L87" s="188"/>
      <c r="M87" s="184"/>
      <c r="N87" s="168" t="b">
        <f t="shared" si="245"/>
        <v>0</v>
      </c>
      <c r="O87" s="157"/>
      <c r="P87" s="168" t="b">
        <f t="shared" si="246"/>
        <v>0</v>
      </c>
      <c r="Q87" s="157"/>
      <c r="R87" s="168" t="b">
        <f t="shared" si="247"/>
        <v>0</v>
      </c>
      <c r="S87" s="157"/>
      <c r="T87" s="168" t="b">
        <f t="shared" si="248"/>
        <v>0</v>
      </c>
      <c r="U87" s="157"/>
      <c r="V87" s="168" t="b">
        <f t="shared" si="249"/>
        <v>0</v>
      </c>
      <c r="W87" s="157"/>
      <c r="X87" s="168" t="b">
        <f t="shared" si="250"/>
        <v>0</v>
      </c>
      <c r="Y87" s="157"/>
      <c r="Z87" s="168" t="b">
        <f t="shared" si="251"/>
        <v>0</v>
      </c>
      <c r="AA87" s="116">
        <f t="shared" si="252"/>
        <v>0</v>
      </c>
      <c r="AB87" s="117" t="str">
        <f t="shared" si="253"/>
        <v>Débil</v>
      </c>
      <c r="AC87" s="185"/>
      <c r="AD87" s="169" t="str">
        <f t="shared" si="254"/>
        <v>Débil</v>
      </c>
      <c r="AE87" s="118" t="str">
        <f t="shared" si="255"/>
        <v>0</v>
      </c>
      <c r="AF87" s="544"/>
      <c r="AG87" s="549"/>
      <c r="AH87" s="527"/>
      <c r="AI87" s="528"/>
      <c r="AJ87" s="531"/>
      <c r="AK87" s="531"/>
      <c r="AL87" s="531"/>
      <c r="AM87" s="528"/>
      <c r="AN87" s="536"/>
      <c r="AO87" s="536"/>
      <c r="AP87" s="532"/>
      <c r="AQ87" s="529"/>
      <c r="AR87" s="529"/>
      <c r="AS87" s="530"/>
    </row>
    <row r="88" spans="2:45" ht="93" customHeight="1" x14ac:dyDescent="0.25">
      <c r="B88" s="581"/>
      <c r="C88" s="430"/>
      <c r="D88" s="550" t="str">
        <f>'3-IDENTIFICACIÓN DEL RIESGO'!G88</f>
        <v>Favorecimiento en la atención de solicitudes de formalización de territorios colectivos a comunidades étnicas específicas por parte de la Subdirección de Asuntos Étnicos, desconociendo el principio de equidad.</v>
      </c>
      <c r="E88" s="550"/>
      <c r="F88" s="188" t="s">
        <v>750</v>
      </c>
      <c r="G88" s="188" t="s">
        <v>757</v>
      </c>
      <c r="H88" s="188" t="s">
        <v>752</v>
      </c>
      <c r="I88" s="188" t="s">
        <v>758</v>
      </c>
      <c r="J88" s="188" t="s">
        <v>759</v>
      </c>
      <c r="K88" s="188" t="s">
        <v>760</v>
      </c>
      <c r="L88" s="188" t="s">
        <v>761</v>
      </c>
      <c r="M88" s="184" t="s">
        <v>172</v>
      </c>
      <c r="N88" s="168">
        <f t="shared" si="245"/>
        <v>15</v>
      </c>
      <c r="O88" s="157" t="s">
        <v>173</v>
      </c>
      <c r="P88" s="168">
        <f t="shared" si="246"/>
        <v>15</v>
      </c>
      <c r="Q88" s="157" t="s">
        <v>174</v>
      </c>
      <c r="R88" s="168">
        <f t="shared" si="247"/>
        <v>15</v>
      </c>
      <c r="S88" s="157" t="s">
        <v>178</v>
      </c>
      <c r="T88" s="168">
        <f t="shared" si="248"/>
        <v>10</v>
      </c>
      <c r="U88" s="157" t="s">
        <v>175</v>
      </c>
      <c r="V88" s="168">
        <f t="shared" si="249"/>
        <v>15</v>
      </c>
      <c r="W88" s="157" t="s">
        <v>176</v>
      </c>
      <c r="X88" s="168">
        <f t="shared" si="250"/>
        <v>15</v>
      </c>
      <c r="Y88" s="157" t="s">
        <v>177</v>
      </c>
      <c r="Z88" s="168">
        <f t="shared" si="251"/>
        <v>10</v>
      </c>
      <c r="AA88" s="116">
        <f t="shared" si="252"/>
        <v>95</v>
      </c>
      <c r="AB88" s="117" t="str">
        <f t="shared" si="253"/>
        <v>Moderado</v>
      </c>
      <c r="AC88" s="185" t="s">
        <v>50</v>
      </c>
      <c r="AD88" s="169" t="str">
        <f t="shared" si="254"/>
        <v>Moderado</v>
      </c>
      <c r="AE88" s="118" t="str">
        <f t="shared" si="255"/>
        <v>50</v>
      </c>
      <c r="AF88" s="543">
        <v>1</v>
      </c>
      <c r="AG88" s="548">
        <f t="shared" ref="AG88" si="284">(AE88+AE89)/AF88</f>
        <v>50</v>
      </c>
      <c r="AH88" s="526" t="str">
        <f t="shared" ref="AH88" si="285">IF(AG88&lt;50,"Débil",IF(AG88&lt;=99,"Moderado",IF(AG88=100,"Fuerte",IF(AG88="","ERROR"))))</f>
        <v>Moderado</v>
      </c>
      <c r="AI88" s="528" t="s">
        <v>78</v>
      </c>
      <c r="AJ88" s="531">
        <f t="shared" ref="AJ88" si="286">IF(AH88="Débil",0,IF(AND(AH88="Moderado",AI88="Directamente"),1,IF(AND(AH88="Moderado",AI88="No disminuye"),0,IF(AND(AH88="Fuerte",AI88="Directamente"),2,IF(AND(AH88="Fuerte",AI88="No disminuye"),0)))))</f>
        <v>1</v>
      </c>
      <c r="AK88" s="531">
        <f>('4-VALORACIÓN DEL RIESGO'!H49-AJ88)</f>
        <v>1</v>
      </c>
      <c r="AL88" s="531" t="str">
        <f t="shared" ref="AL88" si="287">IF(AK88=5,"Casi Seguro",IF(AK88=4,"Probable",IF(AK88=3,"Posible",IF(AK88=2,"Improbable",IF(AK88=1,"Rara Vez",IF(AK88=0,"Rara Vez",IF(AK88&lt;0,"Rara Vez")))))))</f>
        <v>Rara Vez</v>
      </c>
      <c r="AM88" s="528" t="s">
        <v>80</v>
      </c>
      <c r="AN88" s="535">
        <f t="shared" ref="AN88" si="288">IF(AH88="Débil",0,IF(AND(AH88="Moderado",AM88="Directamente"),1,IF(AND(AH88="Moderado",AM88="Indirectamente"),0,IF(AND(AH88="Moderado",AM88="No disminuye"),0,IF(AND(AH88="Fuerte",AM88="Directamente"),2,IF(AND(AH88="Fuerte",AM88="Indirectamente"),1,IF(AND(AH88="Fuerte",AM88="No disminuye"),0)))))))</f>
        <v>0</v>
      </c>
      <c r="AO88" s="535">
        <f>('4-VALORACIÓN DEL RIESGO'!AD49-AN88)</f>
        <v>5</v>
      </c>
      <c r="AP88" s="532" t="str">
        <f t="shared" ref="AP88" si="289">IF(AO88=5,"Catastrófico",IF(AO88=4,"Mayor",IF(AO88=3,"Moderado",IF(AO88=2,"Moderado",IF(AO88=1,"Moderado")))))</f>
        <v>Catastrófico</v>
      </c>
      <c r="AQ88" s="529" t="str">
        <f t="shared" ref="AQ88" si="290">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29"/>
      <c r="AS88" s="530" t="s">
        <v>410</v>
      </c>
    </row>
    <row r="89" spans="2:45" ht="30.75" thickBot="1" x14ac:dyDescent="0.3">
      <c r="B89" s="581"/>
      <c r="C89" s="430"/>
      <c r="D89" s="550"/>
      <c r="E89" s="550"/>
      <c r="F89" s="188"/>
      <c r="G89" s="188"/>
      <c r="H89" s="188"/>
      <c r="I89" s="188"/>
      <c r="J89" s="188"/>
      <c r="K89" s="188"/>
      <c r="L89" s="188"/>
      <c r="M89" s="184"/>
      <c r="N89" s="168" t="b">
        <f t="shared" si="245"/>
        <v>0</v>
      </c>
      <c r="O89" s="157"/>
      <c r="P89" s="168" t="b">
        <f t="shared" si="246"/>
        <v>0</v>
      </c>
      <c r="Q89" s="157"/>
      <c r="R89" s="168" t="b">
        <f t="shared" si="247"/>
        <v>0</v>
      </c>
      <c r="S89" s="157"/>
      <c r="T89" s="168" t="b">
        <f t="shared" si="248"/>
        <v>0</v>
      </c>
      <c r="U89" s="157"/>
      <c r="V89" s="168" t="b">
        <f t="shared" si="249"/>
        <v>0</v>
      </c>
      <c r="W89" s="157"/>
      <c r="X89" s="168" t="b">
        <f t="shared" si="250"/>
        <v>0</v>
      </c>
      <c r="Y89" s="157"/>
      <c r="Z89" s="168" t="b">
        <f t="shared" si="251"/>
        <v>0</v>
      </c>
      <c r="AA89" s="116">
        <f t="shared" si="252"/>
        <v>0</v>
      </c>
      <c r="AB89" s="117" t="str">
        <f t="shared" si="253"/>
        <v>Débil</v>
      </c>
      <c r="AC89" s="185"/>
      <c r="AD89" s="169" t="str">
        <f t="shared" si="254"/>
        <v>Débil</v>
      </c>
      <c r="AE89" s="118" t="str">
        <f t="shared" si="255"/>
        <v>0</v>
      </c>
      <c r="AF89" s="544"/>
      <c r="AG89" s="549"/>
      <c r="AH89" s="527"/>
      <c r="AI89" s="528"/>
      <c r="AJ89" s="531"/>
      <c r="AK89" s="531"/>
      <c r="AL89" s="531"/>
      <c r="AM89" s="528"/>
      <c r="AN89" s="536"/>
      <c r="AO89" s="536"/>
      <c r="AP89" s="532"/>
      <c r="AQ89" s="529"/>
      <c r="AR89" s="529"/>
      <c r="AS89" s="530"/>
    </row>
    <row r="90" spans="2:45" ht="40.5" x14ac:dyDescent="0.25">
      <c r="B90" s="581"/>
      <c r="C90" s="430"/>
      <c r="D90" s="550" t="str">
        <f>'3-IDENTIFICACIÓN DEL RIESGO'!G90</f>
        <v>Solicitud y/o aceptación de dádivas por agilizar trámites o proferir decisiones administrativas en beneficio de un particular y/o tercero para la adjudicación de bienes</v>
      </c>
      <c r="E90" s="550"/>
      <c r="F90" s="188" t="s">
        <v>938</v>
      </c>
      <c r="G90" s="188" t="s">
        <v>939</v>
      </c>
      <c r="H90" s="188" t="s">
        <v>945</v>
      </c>
      <c r="I90" s="188" t="s">
        <v>946</v>
      </c>
      <c r="J90" s="188" t="s">
        <v>947</v>
      </c>
      <c r="K90" s="188" t="s">
        <v>948</v>
      </c>
      <c r="L90" s="188" t="s">
        <v>949</v>
      </c>
      <c r="M90" s="184" t="s">
        <v>172</v>
      </c>
      <c r="N90" s="168">
        <f t="shared" si="245"/>
        <v>15</v>
      </c>
      <c r="O90" s="157" t="s">
        <v>173</v>
      </c>
      <c r="P90" s="168">
        <f t="shared" si="246"/>
        <v>15</v>
      </c>
      <c r="Q90" s="157" t="s">
        <v>174</v>
      </c>
      <c r="R90" s="168">
        <f t="shared" si="247"/>
        <v>15</v>
      </c>
      <c r="S90" s="157" t="s">
        <v>47</v>
      </c>
      <c r="T90" s="168">
        <f t="shared" si="248"/>
        <v>15</v>
      </c>
      <c r="U90" s="157" t="s">
        <v>175</v>
      </c>
      <c r="V90" s="168">
        <f t="shared" si="249"/>
        <v>15</v>
      </c>
      <c r="W90" s="157" t="s">
        <v>176</v>
      </c>
      <c r="X90" s="168">
        <f t="shared" si="250"/>
        <v>15</v>
      </c>
      <c r="Y90" s="157" t="s">
        <v>177</v>
      </c>
      <c r="Z90" s="168">
        <f t="shared" si="251"/>
        <v>10</v>
      </c>
      <c r="AA90" s="116">
        <f t="shared" si="252"/>
        <v>100</v>
      </c>
      <c r="AB90" s="117" t="str">
        <f t="shared" si="253"/>
        <v>Fuerte</v>
      </c>
      <c r="AC90" s="185" t="s">
        <v>44</v>
      </c>
      <c r="AD90" s="169" t="str">
        <f t="shared" si="254"/>
        <v>Moderado</v>
      </c>
      <c r="AE90" s="118" t="str">
        <f t="shared" si="255"/>
        <v>50</v>
      </c>
      <c r="AF90" s="543">
        <v>1</v>
      </c>
      <c r="AG90" s="548">
        <f t="shared" ref="AG90" si="291">(AE90+AE91)/AF90</f>
        <v>50</v>
      </c>
      <c r="AH90" s="526" t="str">
        <f t="shared" ref="AH90" si="292">IF(AG90&lt;50,"Débil",IF(AG90&lt;=99,"Moderado",IF(AG90=100,"Fuerte",IF(AG90="","ERROR"))))</f>
        <v>Moderado</v>
      </c>
      <c r="AI90" s="528" t="s">
        <v>78</v>
      </c>
      <c r="AJ90" s="531">
        <f t="shared" ref="AJ90" si="293">IF(AH90="Débil",0,IF(AND(AH90="Moderado",AI90="Directamente"),1,IF(AND(AH90="Moderado",AI90="No disminuye"),0,IF(AND(AH90="Fuerte",AI90="Directamente"),2,IF(AND(AH90="Fuerte",AI90="No disminuye"),0)))))</f>
        <v>1</v>
      </c>
      <c r="AK90" s="531">
        <f>('4-VALORACIÓN DEL RIESGO'!H50-AJ90)</f>
        <v>3</v>
      </c>
      <c r="AL90" s="531" t="str">
        <f t="shared" ref="AL90" si="294">IF(AK90=5,"Casi Seguro",IF(AK90=4,"Probable",IF(AK90=3,"Posible",IF(AK90=2,"Improbable",IF(AK90=1,"Rara Vez",IF(AK90=0,"Rara Vez",IF(AK90&lt;0,"Rara Vez")))))))</f>
        <v>Posible</v>
      </c>
      <c r="AM90" s="528" t="s">
        <v>80</v>
      </c>
      <c r="AN90" s="535">
        <f t="shared" ref="AN90" si="295">IF(AH90="Débil",0,IF(AND(AH90="Moderado",AM90="Directamente"),1,IF(AND(AH90="Moderado",AM90="Indirectamente"),0,IF(AND(AH90="Moderado",AM90="No disminuye"),0,IF(AND(AH90="Fuerte",AM90="Directamente"),2,IF(AND(AH90="Fuerte",AM90="Indirectamente"),1,IF(AND(AH90="Fuerte",AM90="No disminuye"),0)))))))</f>
        <v>0</v>
      </c>
      <c r="AO90" s="535">
        <f>('4-VALORACIÓN DEL RIESGO'!AD50-AN90)</f>
        <v>5</v>
      </c>
      <c r="AP90" s="532" t="str">
        <f t="shared" ref="AP90" si="296">IF(AO90=5,"Catastrófico",IF(AO90=4,"Mayor",IF(AO90=3,"Moderado",IF(AO90=2,"Moderado",IF(AO90=1,"Moderado")))))</f>
        <v>Catastrófico</v>
      </c>
      <c r="AQ90" s="529" t="str">
        <f t="shared" ref="AQ90" si="297">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Extremo</v>
      </c>
      <c r="AR90" s="529"/>
      <c r="AS90" s="530" t="s">
        <v>410</v>
      </c>
    </row>
    <row r="91" spans="2:45" ht="30.75" thickBot="1" x14ac:dyDescent="0.3">
      <c r="B91" s="582"/>
      <c r="C91" s="431"/>
      <c r="D91" s="550"/>
      <c r="E91" s="550"/>
      <c r="F91" s="188"/>
      <c r="G91" s="188"/>
      <c r="H91" s="188"/>
      <c r="I91" s="188"/>
      <c r="J91" s="188"/>
      <c r="K91" s="188"/>
      <c r="L91" s="188"/>
      <c r="M91" s="184"/>
      <c r="N91" s="168" t="b">
        <f t="shared" si="245"/>
        <v>0</v>
      </c>
      <c r="O91" s="157"/>
      <c r="P91" s="168" t="b">
        <f t="shared" si="246"/>
        <v>0</v>
      </c>
      <c r="Q91" s="157"/>
      <c r="R91" s="168" t="b">
        <f t="shared" si="247"/>
        <v>0</v>
      </c>
      <c r="S91" s="157"/>
      <c r="T91" s="168" t="b">
        <f t="shared" si="248"/>
        <v>0</v>
      </c>
      <c r="U91" s="157"/>
      <c r="V91" s="168" t="b">
        <f t="shared" si="249"/>
        <v>0</v>
      </c>
      <c r="W91" s="157"/>
      <c r="X91" s="168" t="b">
        <f t="shared" si="250"/>
        <v>0</v>
      </c>
      <c r="Y91" s="157"/>
      <c r="Z91" s="168" t="b">
        <f t="shared" si="251"/>
        <v>0</v>
      </c>
      <c r="AA91" s="116">
        <f t="shared" si="252"/>
        <v>0</v>
      </c>
      <c r="AB91" s="117" t="str">
        <f t="shared" si="253"/>
        <v>Débil</v>
      </c>
      <c r="AC91" s="185"/>
      <c r="AD91" s="169" t="str">
        <f t="shared" si="254"/>
        <v>Débil</v>
      </c>
      <c r="AE91" s="118" t="str">
        <f t="shared" si="255"/>
        <v>0</v>
      </c>
      <c r="AF91" s="544"/>
      <c r="AG91" s="549"/>
      <c r="AH91" s="527"/>
      <c r="AI91" s="528"/>
      <c r="AJ91" s="531"/>
      <c r="AK91" s="531"/>
      <c r="AL91" s="531"/>
      <c r="AM91" s="528"/>
      <c r="AN91" s="536"/>
      <c r="AO91" s="536"/>
      <c r="AP91" s="532"/>
      <c r="AQ91" s="529"/>
      <c r="AR91" s="529"/>
      <c r="AS91" s="530"/>
    </row>
    <row r="92" spans="2:45" ht="72" customHeight="1" x14ac:dyDescent="0.25">
      <c r="B92" s="421" t="str">
        <f>'3-IDENTIFICACIÓN DEL RIESGO'!B92</f>
        <v>ADMINISTRACIÓN DE TIERRAS</v>
      </c>
      <c r="C92" s="422" t="str">
        <f>'3-IDENTIFICACIÓN DEL RIESGO'!E92</f>
        <v>1. Dirección de Acceso a Tierras.
2. Subdirección de Administración de Tierras de la Nación.
3. Dirección de Asuntos Étnicos.
4. Subdirección de Asuntos Étnicos.
5. UGT's.</v>
      </c>
      <c r="D92" s="550" t="str">
        <f>'3-IDENTIFICACIÓN DEL RIESGO'!G92</f>
        <v>Solicitud o aceptación de dádivas por agilizar trámites o proferir decisiones administrativas relacionadas con solicitudes de limitación a la propiedad para beneficio de un particular y/o tercero</v>
      </c>
      <c r="E92" s="550"/>
      <c r="F92" s="188" t="s">
        <v>682</v>
      </c>
      <c r="G92" s="188" t="s">
        <v>574</v>
      </c>
      <c r="H92" s="188" t="s">
        <v>683</v>
      </c>
      <c r="I92" s="188" t="s">
        <v>1227</v>
      </c>
      <c r="J92" s="188" t="s">
        <v>684</v>
      </c>
      <c r="K92" s="188" t="s">
        <v>1228</v>
      </c>
      <c r="L92" s="188" t="s">
        <v>1229</v>
      </c>
      <c r="M92" s="184" t="s">
        <v>172</v>
      </c>
      <c r="N92" s="168">
        <f t="shared" si="245"/>
        <v>15</v>
      </c>
      <c r="O92" s="157" t="s">
        <v>173</v>
      </c>
      <c r="P92" s="168">
        <f t="shared" si="246"/>
        <v>15</v>
      </c>
      <c r="Q92" s="157" t="s">
        <v>174</v>
      </c>
      <c r="R92" s="168">
        <f t="shared" si="247"/>
        <v>15</v>
      </c>
      <c r="S92" s="157" t="s">
        <v>47</v>
      </c>
      <c r="T92" s="168">
        <f t="shared" si="248"/>
        <v>15</v>
      </c>
      <c r="U92" s="157" t="s">
        <v>175</v>
      </c>
      <c r="V92" s="168">
        <f t="shared" si="249"/>
        <v>15</v>
      </c>
      <c r="W92" s="157" t="s">
        <v>176</v>
      </c>
      <c r="X92" s="168">
        <f t="shared" si="250"/>
        <v>15</v>
      </c>
      <c r="Y92" s="157" t="s">
        <v>177</v>
      </c>
      <c r="Z92" s="168">
        <f t="shared" si="251"/>
        <v>10</v>
      </c>
      <c r="AA92" s="116">
        <f t="shared" si="252"/>
        <v>100</v>
      </c>
      <c r="AB92" s="117" t="str">
        <f t="shared" si="253"/>
        <v>Fuerte</v>
      </c>
      <c r="AC92" s="185" t="s">
        <v>50</v>
      </c>
      <c r="AD92" s="169" t="str">
        <f t="shared" si="254"/>
        <v>Fuerte</v>
      </c>
      <c r="AE92" s="118" t="str">
        <f t="shared" si="255"/>
        <v>100</v>
      </c>
      <c r="AF92" s="543">
        <v>2</v>
      </c>
      <c r="AG92" s="548">
        <f t="shared" ref="AG92" si="298">(AE92+AE93)/AF92</f>
        <v>100</v>
      </c>
      <c r="AH92" s="526" t="str">
        <f t="shared" ref="AH92" si="299">IF(AG92&lt;50,"Débil",IF(AG92&lt;=99,"Moderado",IF(AG92=100,"Fuerte",IF(AG92="","ERROR"))))</f>
        <v>Fuerte</v>
      </c>
      <c r="AI92" s="528" t="s">
        <v>78</v>
      </c>
      <c r="AJ92" s="531">
        <f t="shared" ref="AJ92" si="300">IF(AH92="Débil",0,IF(AND(AH92="Moderado",AI92="Directamente"),1,IF(AND(AH92="Moderado",AI92="No disminuye"),0,IF(AND(AH92="Fuerte",AI92="Directamente"),2,IF(AND(AH92="Fuerte",AI92="No disminuye"),0)))))</f>
        <v>2</v>
      </c>
      <c r="AK92" s="531">
        <f>('4-VALORACIÓN DEL RIESGO'!H51-AJ92)</f>
        <v>2</v>
      </c>
      <c r="AL92" s="531" t="str">
        <f t="shared" ref="AL92" si="301">IF(AK92=5,"Casi Seguro",IF(AK92=4,"Probable",IF(AK92=3,"Posible",IF(AK92=2,"Improbable",IF(AK92=1,"Rara Vez",IF(AK92=0,"Rara Vez",IF(AK92&lt;0,"Rara Vez")))))))</f>
        <v>Improbable</v>
      </c>
      <c r="AM92" s="528" t="s">
        <v>79</v>
      </c>
      <c r="AN92" s="535">
        <f t="shared" ref="AN92" si="302">IF(AH92="Débil",0,IF(AND(AH92="Moderado",AM92="Directamente"),1,IF(AND(AH92="Moderado",AM92="Indirectamente"),0,IF(AND(AH92="Moderado",AM92="No disminuye"),0,IF(AND(AH92="Fuerte",AM92="Directamente"),2,IF(AND(AH92="Fuerte",AM92="Indirectamente"),1,IF(AND(AH92="Fuerte",AM92="No disminuye"),0)))))))</f>
        <v>1</v>
      </c>
      <c r="AO92" s="535">
        <f>('4-VALORACIÓN DEL RIESGO'!AD51-AN92)</f>
        <v>4</v>
      </c>
      <c r="AP92" s="532" t="str">
        <f t="shared" ref="AP92" si="303">IF(AO92=5,"Catastrófico",IF(AO92=4,"Mayor",IF(AO92=3,"Moderado",IF(AO92=2,"Moderado",IF(AO92=1,"Moderado")))))</f>
        <v>Mayor</v>
      </c>
      <c r="AQ92" s="529" t="str">
        <f t="shared" ref="AQ92" si="304">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Alto</v>
      </c>
      <c r="AR92" s="529"/>
      <c r="AS92" s="530" t="s">
        <v>410</v>
      </c>
    </row>
    <row r="93" spans="2:45" ht="62.25" customHeight="1" thickBot="1" x14ac:dyDescent="0.3">
      <c r="B93" s="421"/>
      <c r="C93" s="422"/>
      <c r="D93" s="550"/>
      <c r="E93" s="550"/>
      <c r="F93" s="188" t="s">
        <v>682</v>
      </c>
      <c r="G93" s="188" t="s">
        <v>566</v>
      </c>
      <c r="H93" s="188" t="s">
        <v>1230</v>
      </c>
      <c r="I93" s="188" t="s">
        <v>1231</v>
      </c>
      <c r="J93" s="188" t="s">
        <v>685</v>
      </c>
      <c r="K93" s="188" t="s">
        <v>1232</v>
      </c>
      <c r="L93" s="188" t="s">
        <v>686</v>
      </c>
      <c r="M93" s="184" t="s">
        <v>172</v>
      </c>
      <c r="N93" s="168">
        <f t="shared" si="245"/>
        <v>15</v>
      </c>
      <c r="O93" s="157" t="s">
        <v>173</v>
      </c>
      <c r="P93" s="168">
        <f t="shared" si="246"/>
        <v>15</v>
      </c>
      <c r="Q93" s="157" t="s">
        <v>174</v>
      </c>
      <c r="R93" s="168">
        <f t="shared" si="247"/>
        <v>15</v>
      </c>
      <c r="S93" s="157" t="s">
        <v>47</v>
      </c>
      <c r="T93" s="168">
        <f t="shared" si="248"/>
        <v>15</v>
      </c>
      <c r="U93" s="157" t="s">
        <v>175</v>
      </c>
      <c r="V93" s="168">
        <f t="shared" si="249"/>
        <v>15</v>
      </c>
      <c r="W93" s="157" t="s">
        <v>176</v>
      </c>
      <c r="X93" s="168">
        <f t="shared" si="250"/>
        <v>15</v>
      </c>
      <c r="Y93" s="157" t="s">
        <v>177</v>
      </c>
      <c r="Z93" s="168">
        <f t="shared" si="251"/>
        <v>10</v>
      </c>
      <c r="AA93" s="116">
        <f t="shared" si="252"/>
        <v>100</v>
      </c>
      <c r="AB93" s="117" t="str">
        <f t="shared" si="253"/>
        <v>Fuerte</v>
      </c>
      <c r="AC93" s="185" t="s">
        <v>50</v>
      </c>
      <c r="AD93" s="169" t="str">
        <f t="shared" si="254"/>
        <v>Fuerte</v>
      </c>
      <c r="AE93" s="118" t="str">
        <f t="shared" si="255"/>
        <v>100</v>
      </c>
      <c r="AF93" s="544"/>
      <c r="AG93" s="549"/>
      <c r="AH93" s="527"/>
      <c r="AI93" s="528"/>
      <c r="AJ93" s="531"/>
      <c r="AK93" s="531"/>
      <c r="AL93" s="531"/>
      <c r="AM93" s="528"/>
      <c r="AN93" s="536"/>
      <c r="AO93" s="536"/>
      <c r="AP93" s="532"/>
      <c r="AQ93" s="529"/>
      <c r="AR93" s="529"/>
      <c r="AS93" s="530"/>
    </row>
    <row r="94" spans="2:45" ht="53.25" customHeight="1" x14ac:dyDescent="0.25">
      <c r="B94" s="421"/>
      <c r="C94" s="422"/>
      <c r="D94" s="550" t="str">
        <f>'3-IDENTIFICACIÓN DEL RIESGO'!G94</f>
        <v>Uso de la  información sobre adjudicación de baldíos a Entidades de Derecho Público para beneficio particular o de terceros</v>
      </c>
      <c r="E94" s="550"/>
      <c r="F94" s="188" t="s">
        <v>682</v>
      </c>
      <c r="G94" s="188" t="s">
        <v>566</v>
      </c>
      <c r="H94" s="188" t="s">
        <v>1242</v>
      </c>
      <c r="I94" s="188" t="s">
        <v>1243</v>
      </c>
      <c r="J94" s="188" t="s">
        <v>1244</v>
      </c>
      <c r="K94" s="188" t="s">
        <v>1245</v>
      </c>
      <c r="L94" s="188" t="s">
        <v>688</v>
      </c>
      <c r="M94" s="184" t="s">
        <v>172</v>
      </c>
      <c r="N94" s="168">
        <f t="shared" si="245"/>
        <v>15</v>
      </c>
      <c r="O94" s="157" t="s">
        <v>173</v>
      </c>
      <c r="P94" s="168">
        <f t="shared" si="246"/>
        <v>15</v>
      </c>
      <c r="Q94" s="157" t="s">
        <v>174</v>
      </c>
      <c r="R94" s="168">
        <f t="shared" si="247"/>
        <v>15</v>
      </c>
      <c r="S94" s="157" t="s">
        <v>47</v>
      </c>
      <c r="T94" s="168">
        <f t="shared" si="248"/>
        <v>15</v>
      </c>
      <c r="U94" s="157" t="s">
        <v>175</v>
      </c>
      <c r="V94" s="168">
        <f t="shared" si="249"/>
        <v>15</v>
      </c>
      <c r="W94" s="157" t="s">
        <v>176</v>
      </c>
      <c r="X94" s="168">
        <f t="shared" si="250"/>
        <v>15</v>
      </c>
      <c r="Y94" s="157" t="s">
        <v>177</v>
      </c>
      <c r="Z94" s="168">
        <f t="shared" si="251"/>
        <v>10</v>
      </c>
      <c r="AA94" s="116">
        <f t="shared" si="252"/>
        <v>100</v>
      </c>
      <c r="AB94" s="117" t="str">
        <f t="shared" si="253"/>
        <v>Fuerte</v>
      </c>
      <c r="AC94" s="185" t="s">
        <v>50</v>
      </c>
      <c r="AD94" s="169" t="str">
        <f t="shared" si="254"/>
        <v>Fuerte</v>
      </c>
      <c r="AE94" s="118" t="str">
        <f t="shared" si="255"/>
        <v>100</v>
      </c>
      <c r="AF94" s="543">
        <v>2</v>
      </c>
      <c r="AG94" s="548">
        <f t="shared" ref="AG94" si="305">(AE94+AE95)/AF94</f>
        <v>100</v>
      </c>
      <c r="AH94" s="526" t="str">
        <f t="shared" ref="AH94" si="306">IF(AG94&lt;50,"Débil",IF(AG94&lt;=99,"Moderado",IF(AG94=100,"Fuerte",IF(AG94="","ERROR"))))</f>
        <v>Fuerte</v>
      </c>
      <c r="AI94" s="528" t="s">
        <v>78</v>
      </c>
      <c r="AJ94" s="531">
        <f t="shared" ref="AJ94" si="307">IF(AH94="Débil",0,IF(AND(AH94="Moderado",AI94="Directamente"),1,IF(AND(AH94="Moderado",AI94="No disminuye"),0,IF(AND(AH94="Fuerte",AI94="Directamente"),2,IF(AND(AH94="Fuerte",AI94="No disminuye"),0)))))</f>
        <v>2</v>
      </c>
      <c r="AK94" s="531">
        <f>('4-VALORACIÓN DEL RIESGO'!H52-AJ94)</f>
        <v>1</v>
      </c>
      <c r="AL94" s="531" t="str">
        <f t="shared" ref="AL94" si="308">IF(AK94=5,"Casi Seguro",IF(AK94=4,"Probable",IF(AK94=3,"Posible",IF(AK94=2,"Improbable",IF(AK94=1,"Rara Vez",IF(AK94=0,"Rara Vez",IF(AK94&lt;0,"Rara Vez")))))))</f>
        <v>Rara Vez</v>
      </c>
      <c r="AM94" s="528" t="s">
        <v>79</v>
      </c>
      <c r="AN94" s="535">
        <f t="shared" ref="AN94" si="309">IF(AH94="Débil",0,IF(AND(AH94="Moderado",AM94="Directamente"),1,IF(AND(AH94="Moderado",AM94="Indirectamente"),0,IF(AND(AH94="Moderado",AM94="No disminuye"),0,IF(AND(AH94="Fuerte",AM94="Directamente"),2,IF(AND(AH94="Fuerte",AM94="Indirectamente"),1,IF(AND(AH94="Fuerte",AM94="No disminuye"),0)))))))</f>
        <v>1</v>
      </c>
      <c r="AO94" s="535">
        <f>('4-VALORACIÓN DEL RIESGO'!AD52-AN94)</f>
        <v>4</v>
      </c>
      <c r="AP94" s="532" t="str">
        <f t="shared" ref="AP94" si="310">IF(AO94=5,"Catastrófico",IF(AO94=4,"Mayor",IF(AO94=3,"Moderado",IF(AO94=2,"Moderado",IF(AO94=1,"Moderado")))))</f>
        <v>Mayor</v>
      </c>
      <c r="AQ94" s="529" t="str">
        <f t="shared" ref="AQ94" si="311">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Alto</v>
      </c>
      <c r="AR94" s="529"/>
      <c r="AS94" s="530" t="s">
        <v>410</v>
      </c>
    </row>
    <row r="95" spans="2:45" ht="48.75" customHeight="1" thickBot="1" x14ac:dyDescent="0.3">
      <c r="B95" s="421"/>
      <c r="C95" s="422"/>
      <c r="D95" s="550"/>
      <c r="E95" s="550"/>
      <c r="F95" s="188" t="s">
        <v>682</v>
      </c>
      <c r="G95" s="188" t="s">
        <v>566</v>
      </c>
      <c r="H95" s="188" t="s">
        <v>687</v>
      </c>
      <c r="I95" s="188" t="s">
        <v>1246</v>
      </c>
      <c r="J95" s="188" t="s">
        <v>1247</v>
      </c>
      <c r="K95" s="188" t="s">
        <v>689</v>
      </c>
      <c r="L95" s="188" t="s">
        <v>690</v>
      </c>
      <c r="M95" s="184" t="s">
        <v>172</v>
      </c>
      <c r="N95" s="168">
        <f t="shared" si="245"/>
        <v>15</v>
      </c>
      <c r="O95" s="157" t="s">
        <v>173</v>
      </c>
      <c r="P95" s="168">
        <f t="shared" si="246"/>
        <v>15</v>
      </c>
      <c r="Q95" s="157" t="s">
        <v>174</v>
      </c>
      <c r="R95" s="168">
        <f t="shared" si="247"/>
        <v>15</v>
      </c>
      <c r="S95" s="157" t="s">
        <v>47</v>
      </c>
      <c r="T95" s="168">
        <f t="shared" si="248"/>
        <v>15</v>
      </c>
      <c r="U95" s="157" t="s">
        <v>175</v>
      </c>
      <c r="V95" s="168">
        <f t="shared" si="249"/>
        <v>15</v>
      </c>
      <c r="W95" s="157" t="s">
        <v>176</v>
      </c>
      <c r="X95" s="168">
        <f t="shared" si="250"/>
        <v>15</v>
      </c>
      <c r="Y95" s="157" t="s">
        <v>177</v>
      </c>
      <c r="Z95" s="168">
        <f t="shared" si="251"/>
        <v>10</v>
      </c>
      <c r="AA95" s="116">
        <f t="shared" si="252"/>
        <v>100</v>
      </c>
      <c r="AB95" s="117" t="str">
        <f t="shared" si="253"/>
        <v>Fuerte</v>
      </c>
      <c r="AC95" s="185" t="s">
        <v>50</v>
      </c>
      <c r="AD95" s="169" t="str">
        <f t="shared" si="254"/>
        <v>Fuerte</v>
      </c>
      <c r="AE95" s="118" t="str">
        <f t="shared" si="255"/>
        <v>100</v>
      </c>
      <c r="AF95" s="544"/>
      <c r="AG95" s="549"/>
      <c r="AH95" s="527"/>
      <c r="AI95" s="528"/>
      <c r="AJ95" s="531"/>
      <c r="AK95" s="531"/>
      <c r="AL95" s="531"/>
      <c r="AM95" s="528"/>
      <c r="AN95" s="536"/>
      <c r="AO95" s="536"/>
      <c r="AP95" s="532"/>
      <c r="AQ95" s="529"/>
      <c r="AR95" s="529"/>
      <c r="AS95" s="530"/>
    </row>
    <row r="96" spans="2:45" ht="60.75" customHeight="1" x14ac:dyDescent="0.25">
      <c r="B96" s="421"/>
      <c r="C96" s="422"/>
      <c r="D96" s="550" t="str">
        <f>'3-IDENTIFICACIÓN DEL RIESGO'!G96</f>
        <v>Ofrecer en la UGT promesa de éxito en la realización o priorización de un trámite a cambio de un beneficio personal</v>
      </c>
      <c r="E96" s="550"/>
      <c r="F96" s="188" t="s">
        <v>938</v>
      </c>
      <c r="G96" s="188" t="s">
        <v>939</v>
      </c>
      <c r="H96" s="188" t="s">
        <v>945</v>
      </c>
      <c r="I96" s="188" t="s">
        <v>946</v>
      </c>
      <c r="J96" s="188" t="s">
        <v>947</v>
      </c>
      <c r="K96" s="188" t="s">
        <v>948</v>
      </c>
      <c r="L96" s="188" t="s">
        <v>949</v>
      </c>
      <c r="M96" s="184" t="s">
        <v>172</v>
      </c>
      <c r="N96" s="168">
        <f t="shared" si="245"/>
        <v>15</v>
      </c>
      <c r="O96" s="157" t="s">
        <v>173</v>
      </c>
      <c r="P96" s="168">
        <f t="shared" si="246"/>
        <v>15</v>
      </c>
      <c r="Q96" s="157" t="s">
        <v>174</v>
      </c>
      <c r="R96" s="168">
        <f t="shared" si="247"/>
        <v>15</v>
      </c>
      <c r="S96" s="157" t="s">
        <v>47</v>
      </c>
      <c r="T96" s="168">
        <f t="shared" si="248"/>
        <v>15</v>
      </c>
      <c r="U96" s="157" t="s">
        <v>175</v>
      </c>
      <c r="V96" s="168">
        <f t="shared" si="249"/>
        <v>15</v>
      </c>
      <c r="W96" s="157" t="s">
        <v>176</v>
      </c>
      <c r="X96" s="168">
        <f t="shared" si="250"/>
        <v>15</v>
      </c>
      <c r="Y96" s="157" t="s">
        <v>177</v>
      </c>
      <c r="Z96" s="168">
        <f t="shared" si="251"/>
        <v>10</v>
      </c>
      <c r="AA96" s="116">
        <f t="shared" si="252"/>
        <v>100</v>
      </c>
      <c r="AB96" s="117" t="str">
        <f t="shared" si="253"/>
        <v>Fuerte</v>
      </c>
      <c r="AC96" s="185" t="s">
        <v>44</v>
      </c>
      <c r="AD96" s="169" t="str">
        <f t="shared" si="254"/>
        <v>Moderado</v>
      </c>
      <c r="AE96" s="118" t="str">
        <f t="shared" si="255"/>
        <v>50</v>
      </c>
      <c r="AF96" s="543">
        <v>1</v>
      </c>
      <c r="AG96" s="548">
        <f t="shared" ref="AG96" si="312">(AE96+AE97)/AF96</f>
        <v>50</v>
      </c>
      <c r="AH96" s="526" t="str">
        <f t="shared" ref="AH96" si="313">IF(AG96&lt;50,"Débil",IF(AG96&lt;=99,"Moderado",IF(AG96=100,"Fuerte",IF(AG96="","ERROR"))))</f>
        <v>Moderado</v>
      </c>
      <c r="AI96" s="528" t="s">
        <v>78</v>
      </c>
      <c r="AJ96" s="531">
        <f t="shared" ref="AJ96" si="314">IF(AH96="Débil",0,IF(AND(AH96="Moderado",AI96="Directamente"),1,IF(AND(AH96="Moderado",AI96="No disminuye"),0,IF(AND(AH96="Fuerte",AI96="Directamente"),2,IF(AND(AH96="Fuerte",AI96="No disminuye"),0)))))</f>
        <v>1</v>
      </c>
      <c r="AK96" s="531">
        <f>('4-VALORACIÓN DEL RIESGO'!H53-AJ96)</f>
        <v>3</v>
      </c>
      <c r="AL96" s="531" t="str">
        <f t="shared" ref="AL96" si="315">IF(AK96=5,"Casi Seguro",IF(AK96=4,"Probable",IF(AK96=3,"Posible",IF(AK96=2,"Improbable",IF(AK96=1,"Rara Vez",IF(AK96=0,"Rara Vez",IF(AK96&lt;0,"Rara Vez")))))))</f>
        <v>Posible</v>
      </c>
      <c r="AM96" s="528" t="s">
        <v>80</v>
      </c>
      <c r="AN96" s="535">
        <f t="shared" ref="AN96" si="316">IF(AH96="Débil",0,IF(AND(AH96="Moderado",AM96="Directamente"),1,IF(AND(AH96="Moderado",AM96="Indirectamente"),0,IF(AND(AH96="Moderado",AM96="No disminuye"),0,IF(AND(AH96="Fuerte",AM96="Directamente"),2,IF(AND(AH96="Fuerte",AM96="Indirectamente"),1,IF(AND(AH96="Fuerte",AM96="No disminuye"),0)))))))</f>
        <v>0</v>
      </c>
      <c r="AO96" s="535">
        <f>('4-VALORACIÓN DEL RIESGO'!AD53-AN96)</f>
        <v>5</v>
      </c>
      <c r="AP96" s="532" t="str">
        <f t="shared" ref="AP96" si="317">IF(AO96=5,"Catastrófico",IF(AO96=4,"Mayor",IF(AO96=3,"Moderado",IF(AO96=2,"Moderado",IF(AO96=1,"Moderado")))))</f>
        <v>Catastrófico</v>
      </c>
      <c r="AQ96" s="529" t="str">
        <f t="shared" ref="AQ96" si="318">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Extremo</v>
      </c>
      <c r="AR96" s="529"/>
      <c r="AS96" s="530" t="s">
        <v>410</v>
      </c>
    </row>
    <row r="97" spans="2:45" ht="30.75" thickBot="1" x14ac:dyDescent="0.3">
      <c r="B97" s="421"/>
      <c r="C97" s="422"/>
      <c r="D97" s="550"/>
      <c r="E97" s="550"/>
      <c r="F97" s="188"/>
      <c r="G97" s="188"/>
      <c r="H97" s="188"/>
      <c r="I97" s="188"/>
      <c r="J97" s="188"/>
      <c r="K97" s="188"/>
      <c r="L97" s="188"/>
      <c r="M97" s="184"/>
      <c r="N97" s="168" t="b">
        <f t="shared" si="245"/>
        <v>0</v>
      </c>
      <c r="O97" s="157"/>
      <c r="P97" s="168" t="b">
        <f t="shared" si="246"/>
        <v>0</v>
      </c>
      <c r="Q97" s="157"/>
      <c r="R97" s="168" t="b">
        <f t="shared" si="247"/>
        <v>0</v>
      </c>
      <c r="S97" s="157"/>
      <c r="T97" s="168" t="b">
        <f t="shared" si="248"/>
        <v>0</v>
      </c>
      <c r="U97" s="157"/>
      <c r="V97" s="168" t="b">
        <f t="shared" si="249"/>
        <v>0</v>
      </c>
      <c r="W97" s="157"/>
      <c r="X97" s="168" t="b">
        <f t="shared" si="250"/>
        <v>0</v>
      </c>
      <c r="Y97" s="157"/>
      <c r="Z97" s="168" t="b">
        <f t="shared" si="251"/>
        <v>0</v>
      </c>
      <c r="AA97" s="116">
        <f t="shared" si="252"/>
        <v>0</v>
      </c>
      <c r="AB97" s="117" t="str">
        <f t="shared" si="253"/>
        <v>Débil</v>
      </c>
      <c r="AC97" s="185"/>
      <c r="AD97" s="169" t="str">
        <f t="shared" si="254"/>
        <v>Débil</v>
      </c>
      <c r="AE97" s="118" t="str">
        <f t="shared" si="255"/>
        <v>0</v>
      </c>
      <c r="AF97" s="544"/>
      <c r="AG97" s="549"/>
      <c r="AH97" s="527"/>
      <c r="AI97" s="528"/>
      <c r="AJ97" s="531"/>
      <c r="AK97" s="531"/>
      <c r="AL97" s="531"/>
      <c r="AM97" s="528"/>
      <c r="AN97" s="536"/>
      <c r="AO97" s="536"/>
      <c r="AP97" s="532"/>
      <c r="AQ97" s="529"/>
      <c r="AR97" s="529"/>
      <c r="AS97" s="530"/>
    </row>
    <row r="98" spans="2:45" ht="30" x14ac:dyDescent="0.25">
      <c r="B98" s="421"/>
      <c r="C98" s="422"/>
      <c r="D98" s="550" t="str">
        <f>'3-IDENTIFICACIÓN DEL RIESGO'!G98</f>
        <v>Riesgo 4</v>
      </c>
      <c r="E98" s="550"/>
      <c r="F98" s="188"/>
      <c r="G98" s="188"/>
      <c r="H98" s="188"/>
      <c r="I98" s="188"/>
      <c r="J98" s="188"/>
      <c r="K98" s="188"/>
      <c r="L98" s="188"/>
      <c r="M98" s="184"/>
      <c r="N98" s="168" t="b">
        <f t="shared" si="245"/>
        <v>0</v>
      </c>
      <c r="O98" s="157"/>
      <c r="P98" s="168" t="b">
        <f t="shared" si="246"/>
        <v>0</v>
      </c>
      <c r="Q98" s="157"/>
      <c r="R98" s="168" t="b">
        <f t="shared" si="247"/>
        <v>0</v>
      </c>
      <c r="S98" s="157"/>
      <c r="T98" s="168" t="b">
        <f t="shared" si="248"/>
        <v>0</v>
      </c>
      <c r="U98" s="157"/>
      <c r="V98" s="168" t="b">
        <f t="shared" si="249"/>
        <v>0</v>
      </c>
      <c r="W98" s="157"/>
      <c r="X98" s="168" t="b">
        <f t="shared" si="250"/>
        <v>0</v>
      </c>
      <c r="Y98" s="157"/>
      <c r="Z98" s="168" t="b">
        <f t="shared" si="251"/>
        <v>0</v>
      </c>
      <c r="AA98" s="116">
        <f t="shared" si="252"/>
        <v>0</v>
      </c>
      <c r="AB98" s="117" t="str">
        <f t="shared" si="253"/>
        <v>Débil</v>
      </c>
      <c r="AC98" s="185"/>
      <c r="AD98" s="169" t="str">
        <f t="shared" si="254"/>
        <v>Débil</v>
      </c>
      <c r="AE98" s="118" t="str">
        <f t="shared" si="255"/>
        <v>0</v>
      </c>
      <c r="AF98" s="543"/>
      <c r="AG98" s="548" t="e">
        <f t="shared" ref="AG98" si="319">(AE98+AE99)/AF98</f>
        <v>#DIV/0!</v>
      </c>
      <c r="AH98" s="526" t="e">
        <f t="shared" ref="AH98" si="320">IF(AG98&lt;50,"Débil",IF(AG98&lt;=99,"Moderado",IF(AG98=100,"Fuerte",IF(AG98="","ERROR"))))</f>
        <v>#DIV/0!</v>
      </c>
      <c r="AI98" s="528"/>
      <c r="AJ98" s="531" t="e">
        <f t="shared" ref="AJ98" si="321">IF(AH98="Débil",0,IF(AND(AH98="Moderado",AI98="Directamente"),1,IF(AND(AH98="Moderado",AI98="No disminuye"),0,IF(AND(AH98="Fuerte",AI98="Directamente"),2,IF(AND(AH98="Fuerte",AI98="No disminuye"),0)))))</f>
        <v>#DIV/0!</v>
      </c>
      <c r="AK98" s="531" t="e">
        <f>('4-VALORACIÓN DEL RIESGO'!H54-AJ98)</f>
        <v>#DIV/0!</v>
      </c>
      <c r="AL98" s="531" t="e">
        <f t="shared" ref="AL98" si="322">IF(AK98=5,"Casi Seguro",IF(AK98=4,"Probable",IF(AK98=3,"Posible",IF(AK98=2,"Improbable",IF(AK98=1,"Rara Vez",IF(AK98=0,"Rara Vez",IF(AK98&lt;0,"Rara Vez")))))))</f>
        <v>#DIV/0!</v>
      </c>
      <c r="AM98" s="528"/>
      <c r="AN98" s="535" t="e">
        <f t="shared" ref="AN98" si="323">IF(AH98="Débil",0,IF(AND(AH98="Moderado",AM98="Directamente"),1,IF(AND(AH98="Moderado",AM98="Indirectamente"),0,IF(AND(AH98="Moderado",AM98="No disminuye"),0,IF(AND(AH98="Fuerte",AM98="Directamente"),2,IF(AND(AH98="Fuerte",AM98="Indirectamente"),1,IF(AND(AH98="Fuerte",AM98="No disminuye"),0)))))))</f>
        <v>#DIV/0!</v>
      </c>
      <c r="AO98" s="535" t="e">
        <f>('4-VALORACIÓN DEL RIESGO'!AD54-AN98)</f>
        <v>#DIV/0!</v>
      </c>
      <c r="AP98" s="532" t="e">
        <f t="shared" ref="AP98" si="324">IF(AO98=5,"Catastrófico",IF(AO98=4,"Mayor",IF(AO98=3,"Moderado",IF(AO98=2,"Moderado",IF(AO98=1,"Moderado")))))</f>
        <v>#DIV/0!</v>
      </c>
      <c r="AQ98" s="529" t="e">
        <f t="shared" ref="AQ98" si="325">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29"/>
      <c r="AS98" s="530" t="s">
        <v>410</v>
      </c>
    </row>
    <row r="99" spans="2:45" ht="30.75" thickBot="1" x14ac:dyDescent="0.3">
      <c r="B99" s="421"/>
      <c r="C99" s="422"/>
      <c r="D99" s="550"/>
      <c r="E99" s="550"/>
      <c r="F99" s="188"/>
      <c r="G99" s="188"/>
      <c r="H99" s="188"/>
      <c r="I99" s="188"/>
      <c r="J99" s="188"/>
      <c r="K99" s="188"/>
      <c r="L99" s="188"/>
      <c r="M99" s="184"/>
      <c r="N99" s="168" t="b">
        <f t="shared" si="245"/>
        <v>0</v>
      </c>
      <c r="O99" s="157"/>
      <c r="P99" s="168" t="b">
        <f t="shared" si="246"/>
        <v>0</v>
      </c>
      <c r="Q99" s="157"/>
      <c r="R99" s="168" t="b">
        <f t="shared" si="247"/>
        <v>0</v>
      </c>
      <c r="S99" s="157"/>
      <c r="T99" s="168" t="b">
        <f t="shared" si="248"/>
        <v>0</v>
      </c>
      <c r="U99" s="157"/>
      <c r="V99" s="168" t="b">
        <f t="shared" si="249"/>
        <v>0</v>
      </c>
      <c r="W99" s="157"/>
      <c r="X99" s="168" t="b">
        <f t="shared" si="250"/>
        <v>0</v>
      </c>
      <c r="Y99" s="157"/>
      <c r="Z99" s="168" t="b">
        <f t="shared" si="251"/>
        <v>0</v>
      </c>
      <c r="AA99" s="116">
        <f t="shared" si="252"/>
        <v>0</v>
      </c>
      <c r="AB99" s="117" t="str">
        <f t="shared" si="253"/>
        <v>Débil</v>
      </c>
      <c r="AC99" s="185"/>
      <c r="AD99" s="169" t="str">
        <f t="shared" si="254"/>
        <v>Débil</v>
      </c>
      <c r="AE99" s="118" t="str">
        <f t="shared" si="255"/>
        <v>0</v>
      </c>
      <c r="AF99" s="544"/>
      <c r="AG99" s="549"/>
      <c r="AH99" s="527"/>
      <c r="AI99" s="528"/>
      <c r="AJ99" s="531"/>
      <c r="AK99" s="531"/>
      <c r="AL99" s="531"/>
      <c r="AM99" s="528"/>
      <c r="AN99" s="536"/>
      <c r="AO99" s="536"/>
      <c r="AP99" s="532"/>
      <c r="AQ99" s="529"/>
      <c r="AR99" s="529"/>
      <c r="AS99" s="530"/>
    </row>
    <row r="100" spans="2:45" ht="30" x14ac:dyDescent="0.25">
      <c r="B100" s="421"/>
      <c r="C100" s="422"/>
      <c r="D100" s="550" t="str">
        <f>'3-IDENTIFICACIÓN DEL RIESGO'!G100</f>
        <v>Riesgo 5</v>
      </c>
      <c r="E100" s="550"/>
      <c r="F100" s="188"/>
      <c r="G100" s="188"/>
      <c r="H100" s="188"/>
      <c r="I100" s="188"/>
      <c r="J100" s="188"/>
      <c r="K100" s="188"/>
      <c r="L100" s="188"/>
      <c r="M100" s="184"/>
      <c r="N100" s="168" t="b">
        <f t="shared" si="245"/>
        <v>0</v>
      </c>
      <c r="O100" s="157"/>
      <c r="P100" s="168" t="b">
        <f t="shared" si="246"/>
        <v>0</v>
      </c>
      <c r="Q100" s="157"/>
      <c r="R100" s="168" t="b">
        <f t="shared" si="247"/>
        <v>0</v>
      </c>
      <c r="S100" s="157"/>
      <c r="T100" s="168" t="b">
        <f t="shared" si="248"/>
        <v>0</v>
      </c>
      <c r="U100" s="157"/>
      <c r="V100" s="168" t="b">
        <f t="shared" si="249"/>
        <v>0</v>
      </c>
      <c r="W100" s="157"/>
      <c r="X100" s="168" t="b">
        <f t="shared" si="250"/>
        <v>0</v>
      </c>
      <c r="Y100" s="157"/>
      <c r="Z100" s="168" t="b">
        <f t="shared" si="251"/>
        <v>0</v>
      </c>
      <c r="AA100" s="116">
        <f t="shared" si="252"/>
        <v>0</v>
      </c>
      <c r="AB100" s="117" t="str">
        <f t="shared" si="253"/>
        <v>Débil</v>
      </c>
      <c r="AC100" s="185"/>
      <c r="AD100" s="169" t="str">
        <f t="shared" si="254"/>
        <v>Débil</v>
      </c>
      <c r="AE100" s="118" t="str">
        <f t="shared" si="255"/>
        <v>0</v>
      </c>
      <c r="AF100" s="543"/>
      <c r="AG100" s="548" t="e">
        <f t="shared" ref="AG100" si="326">(AE100+AE101)/AF100</f>
        <v>#DIV/0!</v>
      </c>
      <c r="AH100" s="526" t="e">
        <f t="shared" ref="AH100" si="327">IF(AG100&lt;50,"Débil",IF(AG100&lt;=99,"Moderado",IF(AG100=100,"Fuerte",IF(AG100="","ERROR"))))</f>
        <v>#DIV/0!</v>
      </c>
      <c r="AI100" s="528"/>
      <c r="AJ100" s="531" t="e">
        <f t="shared" ref="AJ100" si="328">IF(AH100="Débil",0,IF(AND(AH100="Moderado",AI100="Directamente"),1,IF(AND(AH100="Moderado",AI100="No disminuye"),0,IF(AND(AH100="Fuerte",AI100="Directamente"),2,IF(AND(AH100="Fuerte",AI100="No disminuye"),0)))))</f>
        <v>#DIV/0!</v>
      </c>
      <c r="AK100" s="531" t="e">
        <f>('4-VALORACIÓN DEL RIESGO'!H55-AJ100)</f>
        <v>#DIV/0!</v>
      </c>
      <c r="AL100" s="531" t="e">
        <f t="shared" ref="AL100" si="329">IF(AK100=5,"Casi Seguro",IF(AK100=4,"Probable",IF(AK100=3,"Posible",IF(AK100=2,"Improbable",IF(AK100=1,"Rara Vez",IF(AK100=0,"Rara Vez",IF(AK100&lt;0,"Rara Vez")))))))</f>
        <v>#DIV/0!</v>
      </c>
      <c r="AM100" s="528"/>
      <c r="AN100" s="535" t="e">
        <f t="shared" ref="AN100" si="330">IF(AH100="Débil",0,IF(AND(AH100="Moderado",AM100="Directamente"),1,IF(AND(AH100="Moderado",AM100="Indirectamente"),0,IF(AND(AH100="Moderado",AM100="No disminuye"),0,IF(AND(AH100="Fuerte",AM100="Directamente"),2,IF(AND(AH100="Fuerte",AM100="Indirectamente"),1,IF(AND(AH100="Fuerte",AM100="No disminuye"),0)))))))</f>
        <v>#DIV/0!</v>
      </c>
      <c r="AO100" s="535" t="e">
        <f>('4-VALORACIÓN DEL RIESGO'!AD55-AN100)</f>
        <v>#DIV/0!</v>
      </c>
      <c r="AP100" s="532" t="e">
        <f t="shared" ref="AP100" si="331">IF(AO100=5,"Catastrófico",IF(AO100=4,"Mayor",IF(AO100=3,"Moderado",IF(AO100=2,"Moderado",IF(AO100=1,"Moderado")))))</f>
        <v>#DIV/0!</v>
      </c>
      <c r="AQ100" s="529" t="e">
        <f t="shared" ref="AQ100" si="332">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29"/>
      <c r="AS100" s="530" t="s">
        <v>410</v>
      </c>
    </row>
    <row r="101" spans="2:45" ht="30.75" thickBot="1" x14ac:dyDescent="0.3">
      <c r="B101" s="421"/>
      <c r="C101" s="422"/>
      <c r="D101" s="550"/>
      <c r="E101" s="550"/>
      <c r="F101" s="188"/>
      <c r="G101" s="188"/>
      <c r="H101" s="188"/>
      <c r="I101" s="188"/>
      <c r="J101" s="188"/>
      <c r="K101" s="188"/>
      <c r="L101" s="188"/>
      <c r="M101" s="184"/>
      <c r="N101" s="168" t="b">
        <f t="shared" si="245"/>
        <v>0</v>
      </c>
      <c r="O101" s="157"/>
      <c r="P101" s="168" t="b">
        <f t="shared" si="246"/>
        <v>0</v>
      </c>
      <c r="Q101" s="157"/>
      <c r="R101" s="168" t="b">
        <f t="shared" si="247"/>
        <v>0</v>
      </c>
      <c r="S101" s="157"/>
      <c r="T101" s="168" t="b">
        <f t="shared" si="248"/>
        <v>0</v>
      </c>
      <c r="U101" s="157"/>
      <c r="V101" s="168" t="b">
        <f t="shared" si="249"/>
        <v>0</v>
      </c>
      <c r="W101" s="157"/>
      <c r="X101" s="168" t="b">
        <f t="shared" si="250"/>
        <v>0</v>
      </c>
      <c r="Y101" s="157"/>
      <c r="Z101" s="168" t="b">
        <f t="shared" si="251"/>
        <v>0</v>
      </c>
      <c r="AA101" s="116">
        <f t="shared" si="252"/>
        <v>0</v>
      </c>
      <c r="AB101" s="117" t="str">
        <f t="shared" si="253"/>
        <v>Débil</v>
      </c>
      <c r="AC101" s="185"/>
      <c r="AD101" s="169" t="str">
        <f t="shared" si="254"/>
        <v>Débil</v>
      </c>
      <c r="AE101" s="118" t="str">
        <f t="shared" si="255"/>
        <v>0</v>
      </c>
      <c r="AF101" s="544"/>
      <c r="AG101" s="549"/>
      <c r="AH101" s="527"/>
      <c r="AI101" s="528"/>
      <c r="AJ101" s="531"/>
      <c r="AK101" s="531"/>
      <c r="AL101" s="531"/>
      <c r="AM101" s="528"/>
      <c r="AN101" s="536"/>
      <c r="AO101" s="536"/>
      <c r="AP101" s="532"/>
      <c r="AQ101" s="529"/>
      <c r="AR101" s="529"/>
      <c r="AS101" s="530"/>
    </row>
    <row r="102" spans="2:45" ht="30" x14ac:dyDescent="0.25">
      <c r="B102" s="421" t="str">
        <f>'3-IDENTIFICACIÓN DEL RIESGO'!B102</f>
        <v>EVALUACIÓN DEL IMPACTO DEL ORDENAMIENTO SOCIAL DE LA PROPIEDAD RURAL</v>
      </c>
      <c r="C102" s="422" t="str">
        <f>'3-IDENTIFICACIÓN DEL RIESGO'!E102</f>
        <v>1. Oficina del Planeación.</v>
      </c>
      <c r="D102" s="550" t="str">
        <f>'3-IDENTIFICACIÓN DEL RIESGO'!G102</f>
        <v>SIN IDENTIFICACIÓN DE RIESGOS DE CORRUPCIÓN</v>
      </c>
      <c r="E102" s="550"/>
      <c r="F102" s="188"/>
      <c r="G102" s="188"/>
      <c r="H102" s="188"/>
      <c r="I102" s="188"/>
      <c r="J102" s="188"/>
      <c r="K102" s="188"/>
      <c r="L102" s="188"/>
      <c r="M102" s="184"/>
      <c r="N102" s="168" t="b">
        <f t="shared" si="245"/>
        <v>0</v>
      </c>
      <c r="O102" s="157"/>
      <c r="P102" s="168" t="b">
        <f t="shared" si="246"/>
        <v>0</v>
      </c>
      <c r="Q102" s="157"/>
      <c r="R102" s="168" t="b">
        <f t="shared" si="247"/>
        <v>0</v>
      </c>
      <c r="S102" s="157"/>
      <c r="T102" s="168" t="b">
        <f t="shared" si="248"/>
        <v>0</v>
      </c>
      <c r="U102" s="157"/>
      <c r="V102" s="168" t="b">
        <f t="shared" si="249"/>
        <v>0</v>
      </c>
      <c r="W102" s="157"/>
      <c r="X102" s="168" t="b">
        <f t="shared" si="250"/>
        <v>0</v>
      </c>
      <c r="Y102" s="157"/>
      <c r="Z102" s="168" t="b">
        <f t="shared" si="251"/>
        <v>0</v>
      </c>
      <c r="AA102" s="116">
        <f t="shared" si="252"/>
        <v>0</v>
      </c>
      <c r="AB102" s="117" t="str">
        <f t="shared" si="253"/>
        <v>Débil</v>
      </c>
      <c r="AC102" s="185"/>
      <c r="AD102" s="169" t="str">
        <f t="shared" si="254"/>
        <v>Débil</v>
      </c>
      <c r="AE102" s="118" t="str">
        <f t="shared" si="255"/>
        <v>0</v>
      </c>
      <c r="AF102" s="543"/>
      <c r="AG102" s="548" t="e">
        <f t="shared" ref="AG102" si="333">(AE102+AE103)/AF102</f>
        <v>#DIV/0!</v>
      </c>
      <c r="AH102" s="526" t="e">
        <f t="shared" ref="AH102" si="334">IF(AG102&lt;50,"Débil",IF(AG102&lt;=99,"Moderado",IF(AG102=100,"Fuerte",IF(AG102="","ERROR"))))</f>
        <v>#DIV/0!</v>
      </c>
      <c r="AI102" s="528"/>
      <c r="AJ102" s="531" t="e">
        <f t="shared" ref="AJ102" si="335">IF(AH102="Débil",0,IF(AND(AH102="Moderado",AI102="Directamente"),1,IF(AND(AH102="Moderado",AI102="No disminuye"),0,IF(AND(AH102="Fuerte",AI102="Directamente"),2,IF(AND(AH102="Fuerte",AI102="No disminuye"),0)))))</f>
        <v>#DIV/0!</v>
      </c>
      <c r="AK102" s="531" t="e">
        <f>('4-VALORACIÓN DEL RIESGO'!H56-AJ102)</f>
        <v>#DIV/0!</v>
      </c>
      <c r="AL102" s="531" t="e">
        <f t="shared" ref="AL102" si="336">IF(AK102=5,"Casi Seguro",IF(AK102=4,"Probable",IF(AK102=3,"Posible",IF(AK102=2,"Improbable",IF(AK102=1,"Rara Vez",IF(AK102=0,"Rara Vez",IF(AK102&lt;0,"Rara Vez")))))))</f>
        <v>#DIV/0!</v>
      </c>
      <c r="AM102" s="528"/>
      <c r="AN102" s="535" t="e">
        <f t="shared" ref="AN102" si="337">IF(AH102="Débil",0,IF(AND(AH102="Moderado",AM102="Directamente"),1,IF(AND(AH102="Moderado",AM102="Indirectamente"),0,IF(AND(AH102="Moderado",AM102="No disminuye"),0,IF(AND(AH102="Fuerte",AM102="Directamente"),2,IF(AND(AH102="Fuerte",AM102="Indirectamente"),1,IF(AND(AH102="Fuerte",AM102="No disminuye"),0)))))))</f>
        <v>#DIV/0!</v>
      </c>
      <c r="AO102" s="535" t="e">
        <f>('4-VALORACIÓN DEL RIESGO'!AD56-AN102)</f>
        <v>#DIV/0!</v>
      </c>
      <c r="AP102" s="532" t="e">
        <f t="shared" ref="AP102" si="338">IF(AO102=5,"Catastrófico",IF(AO102=4,"Mayor",IF(AO102=3,"Moderado",IF(AO102=2,"Moderado",IF(AO102=1,"Moderado")))))</f>
        <v>#DIV/0!</v>
      </c>
      <c r="AQ102" s="529" t="e">
        <f t="shared" ref="AQ102" si="339">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29"/>
      <c r="AS102" s="530" t="s">
        <v>410</v>
      </c>
    </row>
    <row r="103" spans="2:45" ht="30.75" thickBot="1" x14ac:dyDescent="0.3">
      <c r="B103" s="421"/>
      <c r="C103" s="422"/>
      <c r="D103" s="550"/>
      <c r="E103" s="550"/>
      <c r="F103" s="188"/>
      <c r="G103" s="188"/>
      <c r="H103" s="188"/>
      <c r="I103" s="188"/>
      <c r="J103" s="188"/>
      <c r="K103" s="188"/>
      <c r="L103" s="188"/>
      <c r="M103" s="184"/>
      <c r="N103" s="168" t="b">
        <f t="shared" si="245"/>
        <v>0</v>
      </c>
      <c r="O103" s="157"/>
      <c r="P103" s="168" t="b">
        <f t="shared" si="246"/>
        <v>0</v>
      </c>
      <c r="Q103" s="157"/>
      <c r="R103" s="168" t="b">
        <f t="shared" si="247"/>
        <v>0</v>
      </c>
      <c r="S103" s="157"/>
      <c r="T103" s="168" t="b">
        <f t="shared" si="248"/>
        <v>0</v>
      </c>
      <c r="U103" s="157"/>
      <c r="V103" s="168" t="b">
        <f t="shared" si="249"/>
        <v>0</v>
      </c>
      <c r="W103" s="157"/>
      <c r="X103" s="168" t="b">
        <f t="shared" si="250"/>
        <v>0</v>
      </c>
      <c r="Y103" s="157"/>
      <c r="Z103" s="168" t="b">
        <f t="shared" si="251"/>
        <v>0</v>
      </c>
      <c r="AA103" s="116">
        <f t="shared" si="252"/>
        <v>0</v>
      </c>
      <c r="AB103" s="117" t="str">
        <f t="shared" si="253"/>
        <v>Débil</v>
      </c>
      <c r="AC103" s="185"/>
      <c r="AD103" s="169" t="str">
        <f t="shared" si="254"/>
        <v>Débil</v>
      </c>
      <c r="AE103" s="118" t="str">
        <f t="shared" si="255"/>
        <v>0</v>
      </c>
      <c r="AF103" s="544"/>
      <c r="AG103" s="549"/>
      <c r="AH103" s="527"/>
      <c r="AI103" s="528"/>
      <c r="AJ103" s="531"/>
      <c r="AK103" s="531"/>
      <c r="AL103" s="531"/>
      <c r="AM103" s="528"/>
      <c r="AN103" s="536"/>
      <c r="AO103" s="536"/>
      <c r="AP103" s="532"/>
      <c r="AQ103" s="529"/>
      <c r="AR103" s="529"/>
      <c r="AS103" s="530"/>
    </row>
    <row r="104" spans="2:45" ht="30" x14ac:dyDescent="0.25">
      <c r="B104" s="421"/>
      <c r="C104" s="422"/>
      <c r="D104" s="550" t="str">
        <f>'3-IDENTIFICACIÓN DEL RIESGO'!G104</f>
        <v>Riesgo 2</v>
      </c>
      <c r="E104" s="550"/>
      <c r="F104" s="188"/>
      <c r="G104" s="188"/>
      <c r="H104" s="188"/>
      <c r="I104" s="188"/>
      <c r="J104" s="188"/>
      <c r="K104" s="188"/>
      <c r="L104" s="188"/>
      <c r="M104" s="184"/>
      <c r="N104" s="168" t="b">
        <f t="shared" si="245"/>
        <v>0</v>
      </c>
      <c r="O104" s="157"/>
      <c r="P104" s="168" t="b">
        <f t="shared" si="246"/>
        <v>0</v>
      </c>
      <c r="Q104" s="157"/>
      <c r="R104" s="168" t="b">
        <f t="shared" si="247"/>
        <v>0</v>
      </c>
      <c r="S104" s="157"/>
      <c r="T104" s="168" t="b">
        <f t="shared" si="248"/>
        <v>0</v>
      </c>
      <c r="U104" s="157"/>
      <c r="V104" s="168" t="b">
        <f t="shared" si="249"/>
        <v>0</v>
      </c>
      <c r="W104" s="157"/>
      <c r="X104" s="168" t="b">
        <f t="shared" si="250"/>
        <v>0</v>
      </c>
      <c r="Y104" s="157"/>
      <c r="Z104" s="168" t="b">
        <f t="shared" si="251"/>
        <v>0</v>
      </c>
      <c r="AA104" s="116">
        <f t="shared" si="252"/>
        <v>0</v>
      </c>
      <c r="AB104" s="117" t="str">
        <f t="shared" si="253"/>
        <v>Débil</v>
      </c>
      <c r="AC104" s="185"/>
      <c r="AD104" s="169" t="str">
        <f t="shared" si="254"/>
        <v>Débil</v>
      </c>
      <c r="AE104" s="118" t="str">
        <f t="shared" si="255"/>
        <v>0</v>
      </c>
      <c r="AF104" s="543"/>
      <c r="AG104" s="548" t="e">
        <f t="shared" ref="AG104" si="340">(AE104+AE105)/AF104</f>
        <v>#DIV/0!</v>
      </c>
      <c r="AH104" s="526" t="e">
        <f t="shared" ref="AH104" si="341">IF(AG104&lt;50,"Débil",IF(AG104&lt;=99,"Moderado",IF(AG104=100,"Fuerte",IF(AG104="","ERROR"))))</f>
        <v>#DIV/0!</v>
      </c>
      <c r="AI104" s="528"/>
      <c r="AJ104" s="531" t="e">
        <f t="shared" ref="AJ104" si="342">IF(AH104="Débil",0,IF(AND(AH104="Moderado",AI104="Directamente"),1,IF(AND(AH104="Moderado",AI104="No disminuye"),0,IF(AND(AH104="Fuerte",AI104="Directamente"),2,IF(AND(AH104="Fuerte",AI104="No disminuye"),0)))))</f>
        <v>#DIV/0!</v>
      </c>
      <c r="AK104" s="531" t="e">
        <f>('4-VALORACIÓN DEL RIESGO'!H57-AJ104)</f>
        <v>#DIV/0!</v>
      </c>
      <c r="AL104" s="531" t="e">
        <f t="shared" ref="AL104" si="343">IF(AK104=5,"Casi Seguro",IF(AK104=4,"Probable",IF(AK104=3,"Posible",IF(AK104=2,"Improbable",IF(AK104=1,"Rara Vez",IF(AK104=0,"Rara Vez",IF(AK104&lt;0,"Rara Vez")))))))</f>
        <v>#DIV/0!</v>
      </c>
      <c r="AM104" s="528"/>
      <c r="AN104" s="535" t="e">
        <f t="shared" ref="AN104" si="344">IF(AH104="Débil",0,IF(AND(AH104="Moderado",AM104="Directamente"),1,IF(AND(AH104="Moderado",AM104="Indirectamente"),0,IF(AND(AH104="Moderado",AM104="No disminuye"),0,IF(AND(AH104="Fuerte",AM104="Directamente"),2,IF(AND(AH104="Fuerte",AM104="Indirectamente"),1,IF(AND(AH104="Fuerte",AM104="No disminuye"),0)))))))</f>
        <v>#DIV/0!</v>
      </c>
      <c r="AO104" s="535" t="e">
        <f>('4-VALORACIÓN DEL RIESGO'!AD57-AN104)</f>
        <v>#DIV/0!</v>
      </c>
      <c r="AP104" s="532" t="e">
        <f t="shared" ref="AP104" si="345">IF(AO104=5,"Catastrófico",IF(AO104=4,"Mayor",IF(AO104=3,"Moderado",IF(AO104=2,"Moderado",IF(AO104=1,"Moderado")))))</f>
        <v>#DIV/0!</v>
      </c>
      <c r="AQ104" s="529" t="e">
        <f t="shared" ref="AQ104" si="346">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29"/>
      <c r="AS104" s="530" t="s">
        <v>410</v>
      </c>
    </row>
    <row r="105" spans="2:45" ht="30.75" thickBot="1" x14ac:dyDescent="0.3">
      <c r="B105" s="421"/>
      <c r="C105" s="422"/>
      <c r="D105" s="550"/>
      <c r="E105" s="550"/>
      <c r="F105" s="188"/>
      <c r="G105" s="188"/>
      <c r="H105" s="188"/>
      <c r="I105" s="188"/>
      <c r="J105" s="188"/>
      <c r="K105" s="188"/>
      <c r="L105" s="188"/>
      <c r="M105" s="184"/>
      <c r="N105" s="168" t="b">
        <f t="shared" si="245"/>
        <v>0</v>
      </c>
      <c r="O105" s="157"/>
      <c r="P105" s="168" t="b">
        <f t="shared" si="246"/>
        <v>0</v>
      </c>
      <c r="Q105" s="157"/>
      <c r="R105" s="168" t="b">
        <f t="shared" si="247"/>
        <v>0</v>
      </c>
      <c r="S105" s="157"/>
      <c r="T105" s="168" t="b">
        <f t="shared" si="248"/>
        <v>0</v>
      </c>
      <c r="U105" s="157"/>
      <c r="V105" s="168" t="b">
        <f t="shared" si="249"/>
        <v>0</v>
      </c>
      <c r="W105" s="157"/>
      <c r="X105" s="168" t="b">
        <f t="shared" si="250"/>
        <v>0</v>
      </c>
      <c r="Y105" s="157"/>
      <c r="Z105" s="168" t="b">
        <f t="shared" si="251"/>
        <v>0</v>
      </c>
      <c r="AA105" s="116">
        <f t="shared" si="252"/>
        <v>0</v>
      </c>
      <c r="AB105" s="117" t="str">
        <f t="shared" si="253"/>
        <v>Débil</v>
      </c>
      <c r="AC105" s="185"/>
      <c r="AD105" s="169" t="str">
        <f t="shared" si="254"/>
        <v>Débil</v>
      </c>
      <c r="AE105" s="118" t="str">
        <f t="shared" si="255"/>
        <v>0</v>
      </c>
      <c r="AF105" s="544"/>
      <c r="AG105" s="549"/>
      <c r="AH105" s="527"/>
      <c r="AI105" s="528"/>
      <c r="AJ105" s="531"/>
      <c r="AK105" s="531"/>
      <c r="AL105" s="531"/>
      <c r="AM105" s="528"/>
      <c r="AN105" s="536"/>
      <c r="AO105" s="536"/>
      <c r="AP105" s="532"/>
      <c r="AQ105" s="529"/>
      <c r="AR105" s="529"/>
      <c r="AS105" s="530"/>
    </row>
    <row r="106" spans="2:45" ht="30" x14ac:dyDescent="0.25">
      <c r="B106" s="421"/>
      <c r="C106" s="422"/>
      <c r="D106" s="550" t="str">
        <f>'3-IDENTIFICACIÓN DEL RIESGO'!G106</f>
        <v>Riesgo 3</v>
      </c>
      <c r="E106" s="550"/>
      <c r="F106" s="188"/>
      <c r="G106" s="188"/>
      <c r="H106" s="188"/>
      <c r="I106" s="188"/>
      <c r="J106" s="188"/>
      <c r="K106" s="188"/>
      <c r="L106" s="188"/>
      <c r="M106" s="184"/>
      <c r="N106" s="168" t="b">
        <f t="shared" si="245"/>
        <v>0</v>
      </c>
      <c r="O106" s="157"/>
      <c r="P106" s="168" t="b">
        <f t="shared" si="246"/>
        <v>0</v>
      </c>
      <c r="Q106" s="157"/>
      <c r="R106" s="168" t="b">
        <f t="shared" si="247"/>
        <v>0</v>
      </c>
      <c r="S106" s="157"/>
      <c r="T106" s="168" t="b">
        <f t="shared" si="248"/>
        <v>0</v>
      </c>
      <c r="U106" s="157"/>
      <c r="V106" s="168" t="b">
        <f t="shared" si="249"/>
        <v>0</v>
      </c>
      <c r="W106" s="157"/>
      <c r="X106" s="168" t="b">
        <f t="shared" si="250"/>
        <v>0</v>
      </c>
      <c r="Y106" s="157"/>
      <c r="Z106" s="168" t="b">
        <f t="shared" si="251"/>
        <v>0</v>
      </c>
      <c r="AA106" s="116">
        <f t="shared" si="252"/>
        <v>0</v>
      </c>
      <c r="AB106" s="117" t="str">
        <f t="shared" si="253"/>
        <v>Débil</v>
      </c>
      <c r="AC106" s="185"/>
      <c r="AD106" s="169" t="str">
        <f t="shared" si="254"/>
        <v>Débil</v>
      </c>
      <c r="AE106" s="118" t="str">
        <f t="shared" si="255"/>
        <v>0</v>
      </c>
      <c r="AF106" s="543"/>
      <c r="AG106" s="548" t="e">
        <f t="shared" ref="AG106" si="347">(AE106+AE107)/AF106</f>
        <v>#DIV/0!</v>
      </c>
      <c r="AH106" s="526" t="e">
        <f t="shared" ref="AH106" si="348">IF(AG106&lt;50,"Débil",IF(AG106&lt;=99,"Moderado",IF(AG106=100,"Fuerte",IF(AG106="","ERROR"))))</f>
        <v>#DIV/0!</v>
      </c>
      <c r="AI106" s="528"/>
      <c r="AJ106" s="531" t="e">
        <f t="shared" ref="AJ106" si="349">IF(AH106="Débil",0,IF(AND(AH106="Moderado",AI106="Directamente"),1,IF(AND(AH106="Moderado",AI106="No disminuye"),0,IF(AND(AH106="Fuerte",AI106="Directamente"),2,IF(AND(AH106="Fuerte",AI106="No disminuye"),0)))))</f>
        <v>#DIV/0!</v>
      </c>
      <c r="AK106" s="531" t="e">
        <f>('4-VALORACIÓN DEL RIESGO'!H58-AJ106)</f>
        <v>#DIV/0!</v>
      </c>
      <c r="AL106" s="531" t="e">
        <f t="shared" ref="AL106" si="350">IF(AK106=5,"Casi Seguro",IF(AK106=4,"Probable",IF(AK106=3,"Posible",IF(AK106=2,"Improbable",IF(AK106=1,"Rara Vez",IF(AK106=0,"Rara Vez",IF(AK106&lt;0,"Rara Vez")))))))</f>
        <v>#DIV/0!</v>
      </c>
      <c r="AM106" s="528"/>
      <c r="AN106" s="535" t="e">
        <f t="shared" ref="AN106" si="351">IF(AH106="Débil",0,IF(AND(AH106="Moderado",AM106="Directamente"),1,IF(AND(AH106="Moderado",AM106="Indirectamente"),0,IF(AND(AH106="Moderado",AM106="No disminuye"),0,IF(AND(AH106="Fuerte",AM106="Directamente"),2,IF(AND(AH106="Fuerte",AM106="Indirectamente"),1,IF(AND(AH106="Fuerte",AM106="No disminuye"),0)))))))</f>
        <v>#DIV/0!</v>
      </c>
      <c r="AO106" s="535" t="e">
        <f>('4-VALORACIÓN DEL RIESGO'!AD58-AN106)</f>
        <v>#DIV/0!</v>
      </c>
      <c r="AP106" s="532" t="e">
        <f t="shared" ref="AP106" si="352">IF(AO106=5,"Catastrófico",IF(AO106=4,"Mayor",IF(AO106=3,"Moderado",IF(AO106=2,"Moderado",IF(AO106=1,"Moderado")))))</f>
        <v>#DIV/0!</v>
      </c>
      <c r="AQ106" s="529" t="e">
        <f t="shared" ref="AQ106" si="353">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29"/>
      <c r="AS106" s="530" t="s">
        <v>410</v>
      </c>
    </row>
    <row r="107" spans="2:45" ht="30.75" thickBot="1" x14ac:dyDescent="0.3">
      <c r="B107" s="421"/>
      <c r="C107" s="422"/>
      <c r="D107" s="550"/>
      <c r="E107" s="550"/>
      <c r="F107" s="188"/>
      <c r="G107" s="188"/>
      <c r="H107" s="188"/>
      <c r="I107" s="188"/>
      <c r="J107" s="188"/>
      <c r="K107" s="188"/>
      <c r="L107" s="188"/>
      <c r="M107" s="184"/>
      <c r="N107" s="168" t="b">
        <f t="shared" si="245"/>
        <v>0</v>
      </c>
      <c r="O107" s="157"/>
      <c r="P107" s="168" t="b">
        <f t="shared" si="246"/>
        <v>0</v>
      </c>
      <c r="Q107" s="157"/>
      <c r="R107" s="168" t="b">
        <f t="shared" si="247"/>
        <v>0</v>
      </c>
      <c r="S107" s="157"/>
      <c r="T107" s="168" t="b">
        <f t="shared" si="248"/>
        <v>0</v>
      </c>
      <c r="U107" s="157"/>
      <c r="V107" s="168" t="b">
        <f t="shared" si="249"/>
        <v>0</v>
      </c>
      <c r="W107" s="157"/>
      <c r="X107" s="168" t="b">
        <f t="shared" si="250"/>
        <v>0</v>
      </c>
      <c r="Y107" s="157"/>
      <c r="Z107" s="168" t="b">
        <f t="shared" si="251"/>
        <v>0</v>
      </c>
      <c r="AA107" s="116">
        <f t="shared" si="252"/>
        <v>0</v>
      </c>
      <c r="AB107" s="117" t="str">
        <f t="shared" si="253"/>
        <v>Débil</v>
      </c>
      <c r="AC107" s="185"/>
      <c r="AD107" s="169" t="str">
        <f t="shared" si="254"/>
        <v>Débil</v>
      </c>
      <c r="AE107" s="118" t="str">
        <f t="shared" si="255"/>
        <v>0</v>
      </c>
      <c r="AF107" s="544"/>
      <c r="AG107" s="549"/>
      <c r="AH107" s="527"/>
      <c r="AI107" s="528"/>
      <c r="AJ107" s="531"/>
      <c r="AK107" s="531"/>
      <c r="AL107" s="531"/>
      <c r="AM107" s="528"/>
      <c r="AN107" s="536"/>
      <c r="AO107" s="536"/>
      <c r="AP107" s="532"/>
      <c r="AQ107" s="529"/>
      <c r="AR107" s="529"/>
      <c r="AS107" s="530"/>
    </row>
    <row r="108" spans="2:45" ht="30" x14ac:dyDescent="0.25">
      <c r="B108" s="421"/>
      <c r="C108" s="422"/>
      <c r="D108" s="550" t="str">
        <f>'3-IDENTIFICACIÓN DEL RIESGO'!G108</f>
        <v>Riesgo 4</v>
      </c>
      <c r="E108" s="550"/>
      <c r="F108" s="188"/>
      <c r="G108" s="188"/>
      <c r="H108" s="188"/>
      <c r="I108" s="188"/>
      <c r="J108" s="188"/>
      <c r="K108" s="188"/>
      <c r="L108" s="188"/>
      <c r="M108" s="184"/>
      <c r="N108" s="168" t="b">
        <f t="shared" si="245"/>
        <v>0</v>
      </c>
      <c r="O108" s="157"/>
      <c r="P108" s="168" t="b">
        <f t="shared" si="246"/>
        <v>0</v>
      </c>
      <c r="Q108" s="157"/>
      <c r="R108" s="168" t="b">
        <f t="shared" si="247"/>
        <v>0</v>
      </c>
      <c r="S108" s="157"/>
      <c r="T108" s="168" t="b">
        <f t="shared" si="248"/>
        <v>0</v>
      </c>
      <c r="U108" s="157"/>
      <c r="V108" s="168" t="b">
        <f t="shared" si="249"/>
        <v>0</v>
      </c>
      <c r="W108" s="157"/>
      <c r="X108" s="168" t="b">
        <f t="shared" si="250"/>
        <v>0</v>
      </c>
      <c r="Y108" s="157"/>
      <c r="Z108" s="168" t="b">
        <f t="shared" si="251"/>
        <v>0</v>
      </c>
      <c r="AA108" s="116">
        <f t="shared" si="252"/>
        <v>0</v>
      </c>
      <c r="AB108" s="117" t="str">
        <f t="shared" si="253"/>
        <v>Débil</v>
      </c>
      <c r="AC108" s="185"/>
      <c r="AD108" s="169" t="str">
        <f t="shared" si="254"/>
        <v>Débil</v>
      </c>
      <c r="AE108" s="118" t="str">
        <f t="shared" si="255"/>
        <v>0</v>
      </c>
      <c r="AF108" s="543"/>
      <c r="AG108" s="548" t="e">
        <f t="shared" ref="AG108" si="354">(AE108+AE109)/AF108</f>
        <v>#DIV/0!</v>
      </c>
      <c r="AH108" s="526" t="e">
        <f t="shared" ref="AH108" si="355">IF(AG108&lt;50,"Débil",IF(AG108&lt;=99,"Moderado",IF(AG108=100,"Fuerte",IF(AG108="","ERROR"))))</f>
        <v>#DIV/0!</v>
      </c>
      <c r="AI108" s="528"/>
      <c r="AJ108" s="531" t="e">
        <f t="shared" ref="AJ108" si="356">IF(AH108="Débil",0,IF(AND(AH108="Moderado",AI108="Directamente"),1,IF(AND(AH108="Moderado",AI108="No disminuye"),0,IF(AND(AH108="Fuerte",AI108="Directamente"),2,IF(AND(AH108="Fuerte",AI108="No disminuye"),0)))))</f>
        <v>#DIV/0!</v>
      </c>
      <c r="AK108" s="531" t="e">
        <f>('4-VALORACIÓN DEL RIESGO'!H59-AJ108)</f>
        <v>#DIV/0!</v>
      </c>
      <c r="AL108" s="531" t="e">
        <f t="shared" ref="AL108" si="357">IF(AK108=5,"Casi Seguro",IF(AK108=4,"Probable",IF(AK108=3,"Posible",IF(AK108=2,"Improbable",IF(AK108=1,"Rara Vez",IF(AK108=0,"Rara Vez",IF(AK108&lt;0,"Rara Vez")))))))</f>
        <v>#DIV/0!</v>
      </c>
      <c r="AM108" s="528"/>
      <c r="AN108" s="535" t="e">
        <f t="shared" ref="AN108" si="358">IF(AH108="Débil",0,IF(AND(AH108="Moderado",AM108="Directamente"),1,IF(AND(AH108="Moderado",AM108="Indirectamente"),0,IF(AND(AH108="Moderado",AM108="No disminuye"),0,IF(AND(AH108="Fuerte",AM108="Directamente"),2,IF(AND(AH108="Fuerte",AM108="Indirectamente"),1,IF(AND(AH108="Fuerte",AM108="No disminuye"),0)))))))</f>
        <v>#DIV/0!</v>
      </c>
      <c r="AO108" s="535" t="e">
        <f>('4-VALORACIÓN DEL RIESGO'!AD59-AN108)</f>
        <v>#DIV/0!</v>
      </c>
      <c r="AP108" s="532" t="e">
        <f t="shared" ref="AP108" si="359">IF(AO108=5,"Catastrófico",IF(AO108=4,"Mayor",IF(AO108=3,"Moderado",IF(AO108=2,"Moderado",IF(AO108=1,"Moderado")))))</f>
        <v>#DIV/0!</v>
      </c>
      <c r="AQ108" s="529" t="e">
        <f t="shared" ref="AQ108" si="360">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29"/>
      <c r="AS108" s="530" t="s">
        <v>410</v>
      </c>
    </row>
    <row r="109" spans="2:45" ht="30.75" thickBot="1" x14ac:dyDescent="0.3">
      <c r="B109" s="421"/>
      <c r="C109" s="422"/>
      <c r="D109" s="550"/>
      <c r="E109" s="550"/>
      <c r="F109" s="188"/>
      <c r="G109" s="188"/>
      <c r="H109" s="188"/>
      <c r="I109" s="188"/>
      <c r="J109" s="188"/>
      <c r="K109" s="188"/>
      <c r="L109" s="188"/>
      <c r="M109" s="184"/>
      <c r="N109" s="168" t="b">
        <f t="shared" si="245"/>
        <v>0</v>
      </c>
      <c r="O109" s="157"/>
      <c r="P109" s="168" t="b">
        <f t="shared" si="246"/>
        <v>0</v>
      </c>
      <c r="Q109" s="157"/>
      <c r="R109" s="168" t="b">
        <f t="shared" si="247"/>
        <v>0</v>
      </c>
      <c r="S109" s="157"/>
      <c r="T109" s="168" t="b">
        <f t="shared" si="248"/>
        <v>0</v>
      </c>
      <c r="U109" s="157"/>
      <c r="V109" s="168" t="b">
        <f t="shared" si="249"/>
        <v>0</v>
      </c>
      <c r="W109" s="157"/>
      <c r="X109" s="168" t="b">
        <f t="shared" si="250"/>
        <v>0</v>
      </c>
      <c r="Y109" s="157"/>
      <c r="Z109" s="168" t="b">
        <f t="shared" si="251"/>
        <v>0</v>
      </c>
      <c r="AA109" s="116">
        <f t="shared" si="252"/>
        <v>0</v>
      </c>
      <c r="AB109" s="117" t="str">
        <f t="shared" si="253"/>
        <v>Débil</v>
      </c>
      <c r="AC109" s="185"/>
      <c r="AD109" s="169" t="str">
        <f t="shared" si="254"/>
        <v>Débil</v>
      </c>
      <c r="AE109" s="118" t="str">
        <f t="shared" si="255"/>
        <v>0</v>
      </c>
      <c r="AF109" s="544"/>
      <c r="AG109" s="549"/>
      <c r="AH109" s="527"/>
      <c r="AI109" s="528"/>
      <c r="AJ109" s="531"/>
      <c r="AK109" s="531"/>
      <c r="AL109" s="531"/>
      <c r="AM109" s="528"/>
      <c r="AN109" s="536"/>
      <c r="AO109" s="536"/>
      <c r="AP109" s="532"/>
      <c r="AQ109" s="529"/>
      <c r="AR109" s="529"/>
      <c r="AS109" s="530"/>
    </row>
    <row r="110" spans="2:45" ht="30" x14ac:dyDescent="0.25">
      <c r="B110" s="421"/>
      <c r="C110" s="422"/>
      <c r="D110" s="550" t="str">
        <f>'3-IDENTIFICACIÓN DEL RIESGO'!G110</f>
        <v>Riesgo 5</v>
      </c>
      <c r="E110" s="550"/>
      <c r="F110" s="188"/>
      <c r="G110" s="188"/>
      <c r="H110" s="188"/>
      <c r="I110" s="188"/>
      <c r="J110" s="188"/>
      <c r="K110" s="188"/>
      <c r="L110" s="188"/>
      <c r="M110" s="184"/>
      <c r="N110" s="168" t="b">
        <f t="shared" si="245"/>
        <v>0</v>
      </c>
      <c r="O110" s="157"/>
      <c r="P110" s="168" t="b">
        <f t="shared" si="246"/>
        <v>0</v>
      </c>
      <c r="Q110" s="157"/>
      <c r="R110" s="168" t="b">
        <f t="shared" si="247"/>
        <v>0</v>
      </c>
      <c r="S110" s="157"/>
      <c r="T110" s="168" t="b">
        <f t="shared" si="248"/>
        <v>0</v>
      </c>
      <c r="U110" s="157"/>
      <c r="V110" s="168" t="b">
        <f t="shared" si="249"/>
        <v>0</v>
      </c>
      <c r="W110" s="157"/>
      <c r="X110" s="168" t="b">
        <f t="shared" si="250"/>
        <v>0</v>
      </c>
      <c r="Y110" s="157"/>
      <c r="Z110" s="168" t="b">
        <f t="shared" si="251"/>
        <v>0</v>
      </c>
      <c r="AA110" s="116">
        <f t="shared" si="252"/>
        <v>0</v>
      </c>
      <c r="AB110" s="117" t="str">
        <f t="shared" si="253"/>
        <v>Débil</v>
      </c>
      <c r="AC110" s="185"/>
      <c r="AD110" s="169" t="str">
        <f t="shared" si="254"/>
        <v>Débil</v>
      </c>
      <c r="AE110" s="118" t="str">
        <f t="shared" si="255"/>
        <v>0</v>
      </c>
      <c r="AF110" s="543"/>
      <c r="AG110" s="548" t="e">
        <f t="shared" ref="AG110" si="361">(AE110+AE111)/AF110</f>
        <v>#DIV/0!</v>
      </c>
      <c r="AH110" s="526" t="e">
        <f t="shared" ref="AH110" si="362">IF(AG110&lt;50,"Débil",IF(AG110&lt;=99,"Moderado",IF(AG110=100,"Fuerte",IF(AG110="","ERROR"))))</f>
        <v>#DIV/0!</v>
      </c>
      <c r="AI110" s="528"/>
      <c r="AJ110" s="531" t="e">
        <f t="shared" ref="AJ110" si="363">IF(AH110="Débil",0,IF(AND(AH110="Moderado",AI110="Directamente"),1,IF(AND(AH110="Moderado",AI110="No disminuye"),0,IF(AND(AH110="Fuerte",AI110="Directamente"),2,IF(AND(AH110="Fuerte",AI110="No disminuye"),0)))))</f>
        <v>#DIV/0!</v>
      </c>
      <c r="AK110" s="531" t="e">
        <f>('4-VALORACIÓN DEL RIESGO'!H60-AJ110)</f>
        <v>#DIV/0!</v>
      </c>
      <c r="AL110" s="531" t="e">
        <f t="shared" ref="AL110" si="364">IF(AK110=5,"Casi Seguro",IF(AK110=4,"Probable",IF(AK110=3,"Posible",IF(AK110=2,"Improbable",IF(AK110=1,"Rara Vez",IF(AK110=0,"Rara Vez",IF(AK110&lt;0,"Rara Vez")))))))</f>
        <v>#DIV/0!</v>
      </c>
      <c r="AM110" s="528"/>
      <c r="AN110" s="535" t="e">
        <f t="shared" ref="AN110" si="365">IF(AH110="Débil",0,IF(AND(AH110="Moderado",AM110="Directamente"),1,IF(AND(AH110="Moderado",AM110="Indirectamente"),0,IF(AND(AH110="Moderado",AM110="No disminuye"),0,IF(AND(AH110="Fuerte",AM110="Directamente"),2,IF(AND(AH110="Fuerte",AM110="Indirectamente"),1,IF(AND(AH110="Fuerte",AM110="No disminuye"),0)))))))</f>
        <v>#DIV/0!</v>
      </c>
      <c r="AO110" s="535" t="e">
        <f>('4-VALORACIÓN DEL RIESGO'!AD60-AN110)</f>
        <v>#DIV/0!</v>
      </c>
      <c r="AP110" s="532" t="e">
        <f t="shared" ref="AP110" si="366">IF(AO110=5,"Catastrófico",IF(AO110=4,"Mayor",IF(AO110=3,"Moderado",IF(AO110=2,"Moderado",IF(AO110=1,"Moderado")))))</f>
        <v>#DIV/0!</v>
      </c>
      <c r="AQ110" s="529" t="e">
        <f t="shared" ref="AQ110" si="367">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#DIV/0!</v>
      </c>
      <c r="AR110" s="529"/>
      <c r="AS110" s="530" t="s">
        <v>410</v>
      </c>
    </row>
    <row r="111" spans="2:45" ht="30.75" thickBot="1" x14ac:dyDescent="0.3">
      <c r="B111" s="421"/>
      <c r="C111" s="422"/>
      <c r="D111" s="550"/>
      <c r="E111" s="550"/>
      <c r="F111" s="188"/>
      <c r="G111" s="188"/>
      <c r="H111" s="188"/>
      <c r="I111" s="188"/>
      <c r="J111" s="188"/>
      <c r="K111" s="188"/>
      <c r="L111" s="188"/>
      <c r="M111" s="184"/>
      <c r="N111" s="168" t="b">
        <f t="shared" si="245"/>
        <v>0</v>
      </c>
      <c r="O111" s="157"/>
      <c r="P111" s="168" t="b">
        <f t="shared" si="246"/>
        <v>0</v>
      </c>
      <c r="Q111" s="157"/>
      <c r="R111" s="168" t="b">
        <f t="shared" si="247"/>
        <v>0</v>
      </c>
      <c r="S111" s="157"/>
      <c r="T111" s="168" t="b">
        <f t="shared" si="248"/>
        <v>0</v>
      </c>
      <c r="U111" s="157"/>
      <c r="V111" s="168" t="b">
        <f t="shared" si="249"/>
        <v>0</v>
      </c>
      <c r="W111" s="157"/>
      <c r="X111" s="168" t="b">
        <f t="shared" si="250"/>
        <v>0</v>
      </c>
      <c r="Y111" s="157"/>
      <c r="Z111" s="168" t="b">
        <f t="shared" si="251"/>
        <v>0</v>
      </c>
      <c r="AA111" s="116">
        <f t="shared" si="252"/>
        <v>0</v>
      </c>
      <c r="AB111" s="117" t="str">
        <f t="shared" si="253"/>
        <v>Débil</v>
      </c>
      <c r="AC111" s="185"/>
      <c r="AD111" s="169" t="str">
        <f t="shared" si="254"/>
        <v>Débil</v>
      </c>
      <c r="AE111" s="118" t="str">
        <f t="shared" si="255"/>
        <v>0</v>
      </c>
      <c r="AF111" s="544"/>
      <c r="AG111" s="549"/>
      <c r="AH111" s="527"/>
      <c r="AI111" s="528"/>
      <c r="AJ111" s="531"/>
      <c r="AK111" s="531"/>
      <c r="AL111" s="531"/>
      <c r="AM111" s="528"/>
      <c r="AN111" s="536"/>
      <c r="AO111" s="536"/>
      <c r="AP111" s="532"/>
      <c r="AQ111" s="529"/>
      <c r="AR111" s="529"/>
      <c r="AS111" s="530"/>
    </row>
    <row r="112" spans="2:45" ht="181.5" customHeight="1" x14ac:dyDescent="0.25">
      <c r="B112" s="609" t="str">
        <f>'3-IDENTIFICACIÓN DEL RIESGO'!B112</f>
        <v>GESTIÓN DE LA INFORMACIÓN</v>
      </c>
      <c r="C112" s="429" t="str">
        <f>'3-IDENTIFICACIÓN DEL RIESGO'!E112</f>
        <v>1. Dirección General (Comunicaciones y Topografía).
2.Secretaria General.
3. Dirección de Gestión del Ordenamiento Social de la Propiedad.
4. Subdirección de Sistemas de Información de Tierras.</v>
      </c>
      <c r="D112" s="550"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E112" s="550"/>
      <c r="F112" s="188" t="s">
        <v>436</v>
      </c>
      <c r="G112" s="188" t="s">
        <v>437</v>
      </c>
      <c r="H112" s="188" t="s">
        <v>438</v>
      </c>
      <c r="I112" s="188" t="s">
        <v>439</v>
      </c>
      <c r="J112" s="188" t="s">
        <v>440</v>
      </c>
      <c r="K112" s="188" t="s">
        <v>441</v>
      </c>
      <c r="L112" s="188" t="s">
        <v>442</v>
      </c>
      <c r="M112" s="184" t="s">
        <v>172</v>
      </c>
      <c r="N112" s="168">
        <f t="shared" si="245"/>
        <v>15</v>
      </c>
      <c r="O112" s="157" t="s">
        <v>173</v>
      </c>
      <c r="P112" s="168">
        <f t="shared" si="246"/>
        <v>15</v>
      </c>
      <c r="Q112" s="157" t="s">
        <v>174</v>
      </c>
      <c r="R112" s="168">
        <f t="shared" si="247"/>
        <v>15</v>
      </c>
      <c r="S112" s="157" t="s">
        <v>47</v>
      </c>
      <c r="T112" s="168">
        <f t="shared" si="248"/>
        <v>15</v>
      </c>
      <c r="U112" s="157" t="s">
        <v>175</v>
      </c>
      <c r="V112" s="168">
        <f t="shared" si="249"/>
        <v>15</v>
      </c>
      <c r="W112" s="157" t="s">
        <v>176</v>
      </c>
      <c r="X112" s="168">
        <f t="shared" si="250"/>
        <v>15</v>
      </c>
      <c r="Y112" s="157" t="s">
        <v>177</v>
      </c>
      <c r="Z112" s="168">
        <f t="shared" si="251"/>
        <v>10</v>
      </c>
      <c r="AA112" s="116">
        <f t="shared" si="252"/>
        <v>100</v>
      </c>
      <c r="AB112" s="117" t="str">
        <f t="shared" si="253"/>
        <v>Fuerte</v>
      </c>
      <c r="AC112" s="185" t="s">
        <v>44</v>
      </c>
      <c r="AD112" s="169" t="str">
        <f t="shared" si="254"/>
        <v>Moderado</v>
      </c>
      <c r="AE112" s="118" t="str">
        <f t="shared" si="255"/>
        <v>50</v>
      </c>
      <c r="AF112" s="543">
        <v>1</v>
      </c>
      <c r="AG112" s="548">
        <f t="shared" ref="AG112" si="368">(AE112+AE113)/AF112</f>
        <v>50</v>
      </c>
      <c r="AH112" s="526" t="str">
        <f t="shared" ref="AH112" si="369">IF(AG112&lt;50,"Débil",IF(AG112&lt;=99,"Moderado",IF(AG112=100,"Fuerte",IF(AG112="","ERROR"))))</f>
        <v>Moderado</v>
      </c>
      <c r="AI112" s="528" t="s">
        <v>78</v>
      </c>
      <c r="AJ112" s="531">
        <f t="shared" ref="AJ112" si="370">IF(AH112="Débil",0,IF(AND(AH112="Moderado",AI112="Directamente"),1,IF(AND(AH112="Moderado",AI112="No disminuye"),0,IF(AND(AH112="Fuerte",AI112="Directamente"),2,IF(AND(AH112="Fuerte",AI112="No disminuye"),0)))))</f>
        <v>1</v>
      </c>
      <c r="AK112" s="531">
        <f>('4-VALORACIÓN DEL RIESGO'!H61-AJ112)</f>
        <v>3</v>
      </c>
      <c r="AL112" s="531" t="str">
        <f t="shared" ref="AL112" si="371">IF(AK112=5,"Casi Seguro",IF(AK112=4,"Probable",IF(AK112=3,"Posible",IF(AK112=2,"Improbable",IF(AK112=1,"Rara Vez",IF(AK112=0,"Rara Vez",IF(AK112&lt;0,"Rara Vez")))))))</f>
        <v>Posible</v>
      </c>
      <c r="AM112" s="528" t="s">
        <v>80</v>
      </c>
      <c r="AN112" s="535">
        <f t="shared" ref="AN112" si="372">IF(AH112="Débil",0,IF(AND(AH112="Moderado",AM112="Directamente"),1,IF(AND(AH112="Moderado",AM112="Indirectamente"),0,IF(AND(AH112="Moderado",AM112="No disminuye"),0,IF(AND(AH112="Fuerte",AM112="Directamente"),2,IF(AND(AH112="Fuerte",AM112="Indirectamente"),1,IF(AND(AH112="Fuerte",AM112="No disminuye"),0)))))))</f>
        <v>0</v>
      </c>
      <c r="AO112" s="535">
        <f>('4-VALORACIÓN DEL RIESGO'!AD61-AN112)</f>
        <v>5</v>
      </c>
      <c r="AP112" s="532" t="str">
        <f t="shared" ref="AP112" si="373">IF(AO112=5,"Catastrófico",IF(AO112=4,"Mayor",IF(AO112=3,"Moderado",IF(AO112=2,"Moderado",IF(AO112=1,"Moderado")))))</f>
        <v>Catastrófico</v>
      </c>
      <c r="AQ112" s="529" t="str">
        <f t="shared" ref="AQ112" si="374">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Extremo</v>
      </c>
      <c r="AR112" s="529"/>
      <c r="AS112" s="530" t="s">
        <v>410</v>
      </c>
    </row>
    <row r="113" spans="2:45" ht="40.5" customHeight="1" thickBot="1" x14ac:dyDescent="0.3">
      <c r="B113" s="581"/>
      <c r="C113" s="430"/>
      <c r="D113" s="550"/>
      <c r="E113" s="550"/>
      <c r="F113" s="188"/>
      <c r="G113" s="188"/>
      <c r="H113" s="188"/>
      <c r="I113" s="188"/>
      <c r="J113" s="188"/>
      <c r="K113" s="188"/>
      <c r="L113" s="188"/>
      <c r="M113" s="184"/>
      <c r="N113" s="168" t="b">
        <f t="shared" si="245"/>
        <v>0</v>
      </c>
      <c r="O113" s="157"/>
      <c r="P113" s="168" t="b">
        <f t="shared" si="246"/>
        <v>0</v>
      </c>
      <c r="Q113" s="157"/>
      <c r="R113" s="168" t="b">
        <f t="shared" si="247"/>
        <v>0</v>
      </c>
      <c r="S113" s="157"/>
      <c r="T113" s="168" t="b">
        <f t="shared" si="248"/>
        <v>0</v>
      </c>
      <c r="U113" s="157"/>
      <c r="V113" s="168" t="b">
        <f t="shared" si="249"/>
        <v>0</v>
      </c>
      <c r="W113" s="157"/>
      <c r="X113" s="168" t="b">
        <f t="shared" si="250"/>
        <v>0</v>
      </c>
      <c r="Y113" s="157"/>
      <c r="Z113" s="168" t="b">
        <f t="shared" si="251"/>
        <v>0</v>
      </c>
      <c r="AA113" s="116">
        <f t="shared" si="252"/>
        <v>0</v>
      </c>
      <c r="AB113" s="117" t="str">
        <f t="shared" si="253"/>
        <v>Débil</v>
      </c>
      <c r="AC113" s="185"/>
      <c r="AD113" s="169" t="str">
        <f t="shared" si="254"/>
        <v>Débil</v>
      </c>
      <c r="AE113" s="118" t="str">
        <f t="shared" si="255"/>
        <v>0</v>
      </c>
      <c r="AF113" s="544"/>
      <c r="AG113" s="549"/>
      <c r="AH113" s="527"/>
      <c r="AI113" s="528"/>
      <c r="AJ113" s="531"/>
      <c r="AK113" s="531"/>
      <c r="AL113" s="531"/>
      <c r="AM113" s="528"/>
      <c r="AN113" s="536"/>
      <c r="AO113" s="536"/>
      <c r="AP113" s="532"/>
      <c r="AQ113" s="529"/>
      <c r="AR113" s="529"/>
      <c r="AS113" s="530"/>
    </row>
    <row r="114" spans="2:45" ht="30" x14ac:dyDescent="0.25">
      <c r="B114" s="581"/>
      <c r="C114" s="430"/>
      <c r="D114" s="550" t="str">
        <f>'3-IDENTIFICACIÓN DEL RIESGO'!G114</f>
        <v>Riesgo 2</v>
      </c>
      <c r="E114" s="550"/>
      <c r="F114" s="188"/>
      <c r="G114" s="188"/>
      <c r="H114" s="188"/>
      <c r="I114" s="188"/>
      <c r="J114" s="188"/>
      <c r="K114" s="188"/>
      <c r="L114" s="188"/>
      <c r="M114" s="184"/>
      <c r="N114" s="168" t="b">
        <f t="shared" si="245"/>
        <v>0</v>
      </c>
      <c r="O114" s="157"/>
      <c r="P114" s="168" t="b">
        <f t="shared" si="246"/>
        <v>0</v>
      </c>
      <c r="Q114" s="157"/>
      <c r="R114" s="168" t="b">
        <f t="shared" si="247"/>
        <v>0</v>
      </c>
      <c r="S114" s="157"/>
      <c r="T114" s="168" t="b">
        <f t="shared" si="248"/>
        <v>0</v>
      </c>
      <c r="U114" s="157"/>
      <c r="V114" s="168" t="b">
        <f t="shared" si="249"/>
        <v>0</v>
      </c>
      <c r="W114" s="157"/>
      <c r="X114" s="168" t="b">
        <f t="shared" si="250"/>
        <v>0</v>
      </c>
      <c r="Y114" s="157"/>
      <c r="Z114" s="168" t="b">
        <f t="shared" si="251"/>
        <v>0</v>
      </c>
      <c r="AA114" s="116">
        <f t="shared" si="252"/>
        <v>0</v>
      </c>
      <c r="AB114" s="117" t="str">
        <f t="shared" si="253"/>
        <v>Débil</v>
      </c>
      <c r="AC114" s="185"/>
      <c r="AD114" s="169" t="str">
        <f t="shared" si="254"/>
        <v>Débil</v>
      </c>
      <c r="AE114" s="118" t="str">
        <f t="shared" si="255"/>
        <v>0</v>
      </c>
      <c r="AF114" s="543"/>
      <c r="AG114" s="548" t="e">
        <f t="shared" ref="AG114" si="375">(AE114+AE115)/AF114</f>
        <v>#DIV/0!</v>
      </c>
      <c r="AH114" s="526" t="e">
        <f t="shared" ref="AH114" si="376">IF(AG114&lt;50,"Débil",IF(AG114&lt;=99,"Moderado",IF(AG114=100,"Fuerte",IF(AG114="","ERROR"))))</f>
        <v>#DIV/0!</v>
      </c>
      <c r="AI114" s="528"/>
      <c r="AJ114" s="531" t="e">
        <f t="shared" ref="AJ114" si="377">IF(AH114="Débil",0,IF(AND(AH114="Moderado",AI114="Directamente"),1,IF(AND(AH114="Moderado",AI114="No disminuye"),0,IF(AND(AH114="Fuerte",AI114="Directamente"),2,IF(AND(AH114="Fuerte",AI114="No disminuye"),0)))))</f>
        <v>#DIV/0!</v>
      </c>
      <c r="AK114" s="531" t="e">
        <f>('4-VALORACIÓN DEL RIESGO'!H62-AJ114)</f>
        <v>#DIV/0!</v>
      </c>
      <c r="AL114" s="531" t="e">
        <f t="shared" ref="AL114" si="378">IF(AK114=5,"Casi Seguro",IF(AK114=4,"Probable",IF(AK114=3,"Posible",IF(AK114=2,"Improbable",IF(AK114=1,"Rara Vez",IF(AK114=0,"Rara Vez",IF(AK114&lt;0,"Rara Vez")))))))</f>
        <v>#DIV/0!</v>
      </c>
      <c r="AM114" s="528"/>
      <c r="AN114" s="535" t="e">
        <f t="shared" ref="AN114" si="379">IF(AH114="Débil",0,IF(AND(AH114="Moderado",AM114="Directamente"),1,IF(AND(AH114="Moderado",AM114="Indirectamente"),0,IF(AND(AH114="Moderado",AM114="No disminuye"),0,IF(AND(AH114="Fuerte",AM114="Directamente"),2,IF(AND(AH114="Fuerte",AM114="Indirectamente"),1,IF(AND(AH114="Fuerte",AM114="No disminuye"),0)))))))</f>
        <v>#DIV/0!</v>
      </c>
      <c r="AO114" s="535" t="e">
        <f>('4-VALORACIÓN DEL RIESGO'!AD62-AN114)</f>
        <v>#DIV/0!</v>
      </c>
      <c r="AP114" s="532" t="e">
        <f t="shared" ref="AP114" si="380">IF(AO114=5,"Catastrófico",IF(AO114=4,"Mayor",IF(AO114=3,"Moderado",IF(AO114=2,"Moderado",IF(AO114=1,"Moderado")))))</f>
        <v>#DIV/0!</v>
      </c>
      <c r="AQ114" s="529" t="e">
        <f t="shared" ref="AQ114" si="381">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29"/>
      <c r="AS114" s="530" t="s">
        <v>410</v>
      </c>
    </row>
    <row r="115" spans="2:45" ht="30.75" thickBot="1" x14ac:dyDescent="0.3">
      <c r="B115" s="581"/>
      <c r="C115" s="430"/>
      <c r="D115" s="550"/>
      <c r="E115" s="550"/>
      <c r="F115" s="188"/>
      <c r="G115" s="188"/>
      <c r="H115" s="188"/>
      <c r="I115" s="188"/>
      <c r="J115" s="188"/>
      <c r="K115" s="188"/>
      <c r="L115" s="188"/>
      <c r="M115" s="184"/>
      <c r="N115" s="168" t="b">
        <f t="shared" si="245"/>
        <v>0</v>
      </c>
      <c r="O115" s="157"/>
      <c r="P115" s="168" t="b">
        <f t="shared" si="246"/>
        <v>0</v>
      </c>
      <c r="Q115" s="157"/>
      <c r="R115" s="168" t="b">
        <f t="shared" si="247"/>
        <v>0</v>
      </c>
      <c r="S115" s="157"/>
      <c r="T115" s="168" t="b">
        <f t="shared" si="248"/>
        <v>0</v>
      </c>
      <c r="U115" s="157"/>
      <c r="V115" s="168" t="b">
        <f t="shared" si="249"/>
        <v>0</v>
      </c>
      <c r="W115" s="157"/>
      <c r="X115" s="168" t="b">
        <f t="shared" si="250"/>
        <v>0</v>
      </c>
      <c r="Y115" s="157"/>
      <c r="Z115" s="168" t="b">
        <f t="shared" si="251"/>
        <v>0</v>
      </c>
      <c r="AA115" s="116">
        <f t="shared" si="252"/>
        <v>0</v>
      </c>
      <c r="AB115" s="117" t="str">
        <f t="shared" si="253"/>
        <v>Débil</v>
      </c>
      <c r="AC115" s="185"/>
      <c r="AD115" s="169" t="str">
        <f t="shared" si="254"/>
        <v>Débil</v>
      </c>
      <c r="AE115" s="118" t="str">
        <f t="shared" si="255"/>
        <v>0</v>
      </c>
      <c r="AF115" s="544"/>
      <c r="AG115" s="549"/>
      <c r="AH115" s="527"/>
      <c r="AI115" s="528"/>
      <c r="AJ115" s="531"/>
      <c r="AK115" s="531"/>
      <c r="AL115" s="531"/>
      <c r="AM115" s="528"/>
      <c r="AN115" s="536"/>
      <c r="AO115" s="536"/>
      <c r="AP115" s="532"/>
      <c r="AQ115" s="529"/>
      <c r="AR115" s="529"/>
      <c r="AS115" s="530"/>
    </row>
    <row r="116" spans="2:45" ht="30" x14ac:dyDescent="0.25">
      <c r="B116" s="581"/>
      <c r="C116" s="430"/>
      <c r="D116" s="550" t="str">
        <f>'3-IDENTIFICACIÓN DEL RIESGO'!G116</f>
        <v>Riesgo 3</v>
      </c>
      <c r="E116" s="550"/>
      <c r="F116" s="188"/>
      <c r="G116" s="188"/>
      <c r="H116" s="188"/>
      <c r="I116" s="188"/>
      <c r="J116" s="188"/>
      <c r="K116" s="188"/>
      <c r="L116" s="188"/>
      <c r="M116" s="184"/>
      <c r="N116" s="168" t="b">
        <f t="shared" si="245"/>
        <v>0</v>
      </c>
      <c r="O116" s="157"/>
      <c r="P116" s="168" t="b">
        <f t="shared" si="246"/>
        <v>0</v>
      </c>
      <c r="Q116" s="157"/>
      <c r="R116" s="168" t="b">
        <f t="shared" si="247"/>
        <v>0</v>
      </c>
      <c r="S116" s="157"/>
      <c r="T116" s="168" t="b">
        <f t="shared" si="248"/>
        <v>0</v>
      </c>
      <c r="U116" s="157"/>
      <c r="V116" s="168" t="b">
        <f t="shared" si="249"/>
        <v>0</v>
      </c>
      <c r="W116" s="157"/>
      <c r="X116" s="168" t="b">
        <f t="shared" si="250"/>
        <v>0</v>
      </c>
      <c r="Y116" s="157"/>
      <c r="Z116" s="168" t="b">
        <f t="shared" si="251"/>
        <v>0</v>
      </c>
      <c r="AA116" s="116">
        <f t="shared" si="252"/>
        <v>0</v>
      </c>
      <c r="AB116" s="117" t="str">
        <f t="shared" si="253"/>
        <v>Débil</v>
      </c>
      <c r="AC116" s="185"/>
      <c r="AD116" s="169" t="str">
        <f t="shared" si="254"/>
        <v>Débil</v>
      </c>
      <c r="AE116" s="118" t="str">
        <f t="shared" si="255"/>
        <v>0</v>
      </c>
      <c r="AF116" s="543"/>
      <c r="AG116" s="548" t="e">
        <f t="shared" ref="AG116" si="382">(AE116+AE117)/AF116</f>
        <v>#DIV/0!</v>
      </c>
      <c r="AH116" s="526" t="e">
        <f t="shared" ref="AH116" si="383">IF(AG116&lt;50,"Débil",IF(AG116&lt;=99,"Moderado",IF(AG116=100,"Fuerte",IF(AG116="","ERROR"))))</f>
        <v>#DIV/0!</v>
      </c>
      <c r="AI116" s="528"/>
      <c r="AJ116" s="531" t="e">
        <f t="shared" ref="AJ116" si="384">IF(AH116="Débil",0,IF(AND(AH116="Moderado",AI116="Directamente"),1,IF(AND(AH116="Moderado",AI116="No disminuye"),0,IF(AND(AH116="Fuerte",AI116="Directamente"),2,IF(AND(AH116="Fuerte",AI116="No disminuye"),0)))))</f>
        <v>#DIV/0!</v>
      </c>
      <c r="AK116" s="531" t="e">
        <f>('4-VALORACIÓN DEL RIESGO'!H63-AJ116)</f>
        <v>#DIV/0!</v>
      </c>
      <c r="AL116" s="531" t="e">
        <f t="shared" ref="AL116" si="385">IF(AK116=5,"Casi Seguro",IF(AK116=4,"Probable",IF(AK116=3,"Posible",IF(AK116=2,"Improbable",IF(AK116=1,"Rara Vez",IF(AK116=0,"Rara Vez",IF(AK116&lt;0,"Rara Vez")))))))</f>
        <v>#DIV/0!</v>
      </c>
      <c r="AM116" s="528"/>
      <c r="AN116" s="535" t="e">
        <f t="shared" ref="AN116" si="386">IF(AH116="Débil",0,IF(AND(AH116="Moderado",AM116="Directamente"),1,IF(AND(AH116="Moderado",AM116="Indirectamente"),0,IF(AND(AH116="Moderado",AM116="No disminuye"),0,IF(AND(AH116="Fuerte",AM116="Directamente"),2,IF(AND(AH116="Fuerte",AM116="Indirectamente"),1,IF(AND(AH116="Fuerte",AM116="No disminuye"),0)))))))</f>
        <v>#DIV/0!</v>
      </c>
      <c r="AO116" s="535" t="e">
        <f>('4-VALORACIÓN DEL RIESGO'!AD63-AN116)</f>
        <v>#DIV/0!</v>
      </c>
      <c r="AP116" s="532" t="e">
        <f t="shared" ref="AP116" si="387">IF(AO116=5,"Catastrófico",IF(AO116=4,"Mayor",IF(AO116=3,"Moderado",IF(AO116=2,"Moderado",IF(AO116=1,"Moderado")))))</f>
        <v>#DIV/0!</v>
      </c>
      <c r="AQ116" s="529" t="e">
        <f t="shared" ref="AQ116" si="388">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29"/>
      <c r="AS116" s="530" t="s">
        <v>410</v>
      </c>
    </row>
    <row r="117" spans="2:45" ht="30.75" thickBot="1" x14ac:dyDescent="0.3">
      <c r="B117" s="581"/>
      <c r="C117" s="430"/>
      <c r="D117" s="550"/>
      <c r="E117" s="550"/>
      <c r="F117" s="188"/>
      <c r="G117" s="188"/>
      <c r="H117" s="188"/>
      <c r="I117" s="188"/>
      <c r="J117" s="188"/>
      <c r="K117" s="188"/>
      <c r="L117" s="188"/>
      <c r="M117" s="184"/>
      <c r="N117" s="168" t="b">
        <f t="shared" si="245"/>
        <v>0</v>
      </c>
      <c r="O117" s="157"/>
      <c r="P117" s="168" t="b">
        <f t="shared" si="246"/>
        <v>0</v>
      </c>
      <c r="Q117" s="157"/>
      <c r="R117" s="168" t="b">
        <f t="shared" si="247"/>
        <v>0</v>
      </c>
      <c r="S117" s="157"/>
      <c r="T117" s="168" t="b">
        <f t="shared" si="248"/>
        <v>0</v>
      </c>
      <c r="U117" s="157"/>
      <c r="V117" s="168" t="b">
        <f t="shared" si="249"/>
        <v>0</v>
      </c>
      <c r="W117" s="157"/>
      <c r="X117" s="168" t="b">
        <f t="shared" si="250"/>
        <v>0</v>
      </c>
      <c r="Y117" s="157"/>
      <c r="Z117" s="168" t="b">
        <f t="shared" si="251"/>
        <v>0</v>
      </c>
      <c r="AA117" s="116">
        <f t="shared" si="252"/>
        <v>0</v>
      </c>
      <c r="AB117" s="117" t="str">
        <f t="shared" si="253"/>
        <v>Débil</v>
      </c>
      <c r="AC117" s="185"/>
      <c r="AD117" s="169" t="str">
        <f t="shared" si="254"/>
        <v>Débil</v>
      </c>
      <c r="AE117" s="118" t="str">
        <f t="shared" si="255"/>
        <v>0</v>
      </c>
      <c r="AF117" s="544"/>
      <c r="AG117" s="549"/>
      <c r="AH117" s="527"/>
      <c r="AI117" s="528"/>
      <c r="AJ117" s="531"/>
      <c r="AK117" s="531"/>
      <c r="AL117" s="531"/>
      <c r="AM117" s="528"/>
      <c r="AN117" s="536"/>
      <c r="AO117" s="536"/>
      <c r="AP117" s="532"/>
      <c r="AQ117" s="529"/>
      <c r="AR117" s="529"/>
      <c r="AS117" s="530"/>
    </row>
    <row r="118" spans="2:45" ht="30" x14ac:dyDescent="0.25">
      <c r="B118" s="581"/>
      <c r="C118" s="430"/>
      <c r="D118" s="550" t="str">
        <f>'3-IDENTIFICACIÓN DEL RIESGO'!G118</f>
        <v>Riesgo 4</v>
      </c>
      <c r="E118" s="550"/>
      <c r="F118" s="188"/>
      <c r="G118" s="188"/>
      <c r="H118" s="188"/>
      <c r="I118" s="188"/>
      <c r="J118" s="188"/>
      <c r="K118" s="188"/>
      <c r="L118" s="188"/>
      <c r="M118" s="184"/>
      <c r="N118" s="168" t="b">
        <f t="shared" si="245"/>
        <v>0</v>
      </c>
      <c r="O118" s="157"/>
      <c r="P118" s="168" t="b">
        <f t="shared" si="246"/>
        <v>0</v>
      </c>
      <c r="Q118" s="157"/>
      <c r="R118" s="168" t="b">
        <f t="shared" si="247"/>
        <v>0</v>
      </c>
      <c r="S118" s="157"/>
      <c r="T118" s="168" t="b">
        <f t="shared" si="248"/>
        <v>0</v>
      </c>
      <c r="U118" s="157"/>
      <c r="V118" s="168" t="b">
        <f t="shared" si="249"/>
        <v>0</v>
      </c>
      <c r="W118" s="157"/>
      <c r="X118" s="168" t="b">
        <f t="shared" si="250"/>
        <v>0</v>
      </c>
      <c r="Y118" s="157"/>
      <c r="Z118" s="168" t="b">
        <f t="shared" si="251"/>
        <v>0</v>
      </c>
      <c r="AA118" s="116">
        <f t="shared" si="252"/>
        <v>0</v>
      </c>
      <c r="AB118" s="117" t="str">
        <f t="shared" si="253"/>
        <v>Débil</v>
      </c>
      <c r="AC118" s="185"/>
      <c r="AD118" s="169" t="str">
        <f t="shared" si="254"/>
        <v>Débil</v>
      </c>
      <c r="AE118" s="118" t="str">
        <f t="shared" si="255"/>
        <v>0</v>
      </c>
      <c r="AF118" s="543"/>
      <c r="AG118" s="548" t="e">
        <f t="shared" ref="AG118" si="389">(AE118+AE119)/AF118</f>
        <v>#DIV/0!</v>
      </c>
      <c r="AH118" s="526" t="e">
        <f t="shared" ref="AH118" si="390">IF(AG118&lt;50,"Débil",IF(AG118&lt;=99,"Moderado",IF(AG118=100,"Fuerte",IF(AG118="","ERROR"))))</f>
        <v>#DIV/0!</v>
      </c>
      <c r="AI118" s="528"/>
      <c r="AJ118" s="531" t="e">
        <f t="shared" ref="AJ118" si="391">IF(AH118="Débil",0,IF(AND(AH118="Moderado",AI118="Directamente"),1,IF(AND(AH118="Moderado",AI118="No disminuye"),0,IF(AND(AH118="Fuerte",AI118="Directamente"),2,IF(AND(AH118="Fuerte",AI118="No disminuye"),0)))))</f>
        <v>#DIV/0!</v>
      </c>
      <c r="AK118" s="531" t="e">
        <f>('4-VALORACIÓN DEL RIESGO'!H64-AJ118)</f>
        <v>#DIV/0!</v>
      </c>
      <c r="AL118" s="531" t="e">
        <f t="shared" ref="AL118" si="392">IF(AK118=5,"Casi Seguro",IF(AK118=4,"Probable",IF(AK118=3,"Posible",IF(AK118=2,"Improbable",IF(AK118=1,"Rara Vez",IF(AK118=0,"Rara Vez",IF(AK118&lt;0,"Rara Vez")))))))</f>
        <v>#DIV/0!</v>
      </c>
      <c r="AM118" s="528"/>
      <c r="AN118" s="535" t="e">
        <f t="shared" ref="AN118" si="393">IF(AH118="Débil",0,IF(AND(AH118="Moderado",AM118="Directamente"),1,IF(AND(AH118="Moderado",AM118="Indirectamente"),0,IF(AND(AH118="Moderado",AM118="No disminuye"),0,IF(AND(AH118="Fuerte",AM118="Directamente"),2,IF(AND(AH118="Fuerte",AM118="Indirectamente"),1,IF(AND(AH118="Fuerte",AM118="No disminuye"),0)))))))</f>
        <v>#DIV/0!</v>
      </c>
      <c r="AO118" s="535" t="e">
        <f>('4-VALORACIÓN DEL RIESGO'!AD64-AN118)</f>
        <v>#DIV/0!</v>
      </c>
      <c r="AP118" s="532" t="e">
        <f t="shared" ref="AP118" si="394">IF(AO118=5,"Catastrófico",IF(AO118=4,"Mayor",IF(AO118=3,"Moderado",IF(AO118=2,"Moderado",IF(AO118=1,"Moderado")))))</f>
        <v>#DIV/0!</v>
      </c>
      <c r="AQ118" s="529" t="e">
        <f t="shared" ref="AQ118" si="395">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29"/>
      <c r="AS118" s="530" t="s">
        <v>410</v>
      </c>
    </row>
    <row r="119" spans="2:45" ht="30.75" thickBot="1" x14ac:dyDescent="0.3">
      <c r="B119" s="581"/>
      <c r="C119" s="430"/>
      <c r="D119" s="550"/>
      <c r="E119" s="550"/>
      <c r="F119" s="188"/>
      <c r="G119" s="188"/>
      <c r="H119" s="188"/>
      <c r="I119" s="188"/>
      <c r="J119" s="188"/>
      <c r="K119" s="188"/>
      <c r="L119" s="188"/>
      <c r="M119" s="184"/>
      <c r="N119" s="168" t="b">
        <f t="shared" si="245"/>
        <v>0</v>
      </c>
      <c r="O119" s="157"/>
      <c r="P119" s="168" t="b">
        <f t="shared" si="246"/>
        <v>0</v>
      </c>
      <c r="Q119" s="157"/>
      <c r="R119" s="168" t="b">
        <f t="shared" si="247"/>
        <v>0</v>
      </c>
      <c r="S119" s="157"/>
      <c r="T119" s="168" t="b">
        <f t="shared" si="248"/>
        <v>0</v>
      </c>
      <c r="U119" s="157"/>
      <c r="V119" s="168" t="b">
        <f t="shared" si="249"/>
        <v>0</v>
      </c>
      <c r="W119" s="157"/>
      <c r="X119" s="168" t="b">
        <f t="shared" si="250"/>
        <v>0</v>
      </c>
      <c r="Y119" s="157"/>
      <c r="Z119" s="168" t="b">
        <f t="shared" si="251"/>
        <v>0</v>
      </c>
      <c r="AA119" s="116">
        <f t="shared" si="252"/>
        <v>0</v>
      </c>
      <c r="AB119" s="117" t="str">
        <f t="shared" si="253"/>
        <v>Débil</v>
      </c>
      <c r="AC119" s="185"/>
      <c r="AD119" s="169" t="str">
        <f t="shared" si="254"/>
        <v>Débil</v>
      </c>
      <c r="AE119" s="118" t="str">
        <f t="shared" si="255"/>
        <v>0</v>
      </c>
      <c r="AF119" s="544"/>
      <c r="AG119" s="549"/>
      <c r="AH119" s="527"/>
      <c r="AI119" s="528"/>
      <c r="AJ119" s="531"/>
      <c r="AK119" s="531"/>
      <c r="AL119" s="531"/>
      <c r="AM119" s="528"/>
      <c r="AN119" s="536"/>
      <c r="AO119" s="536"/>
      <c r="AP119" s="532"/>
      <c r="AQ119" s="529"/>
      <c r="AR119" s="529"/>
      <c r="AS119" s="530"/>
    </row>
    <row r="120" spans="2:45" ht="30" x14ac:dyDescent="0.25">
      <c r="B120" s="581"/>
      <c r="C120" s="430"/>
      <c r="D120" s="550" t="str">
        <f>'3-IDENTIFICACIÓN DEL RIESGO'!G120</f>
        <v>Riesgo 5</v>
      </c>
      <c r="E120" s="550"/>
      <c r="F120" s="188"/>
      <c r="G120" s="188"/>
      <c r="H120" s="188"/>
      <c r="I120" s="188"/>
      <c r="J120" s="188"/>
      <c r="K120" s="188"/>
      <c r="L120" s="188"/>
      <c r="M120" s="184"/>
      <c r="N120" s="168" t="b">
        <f t="shared" si="245"/>
        <v>0</v>
      </c>
      <c r="O120" s="157"/>
      <c r="P120" s="168" t="b">
        <f t="shared" si="246"/>
        <v>0</v>
      </c>
      <c r="Q120" s="157"/>
      <c r="R120" s="168" t="b">
        <f t="shared" si="247"/>
        <v>0</v>
      </c>
      <c r="S120" s="157"/>
      <c r="T120" s="168" t="b">
        <f t="shared" si="248"/>
        <v>0</v>
      </c>
      <c r="U120" s="157"/>
      <c r="V120" s="168" t="b">
        <f t="shared" si="249"/>
        <v>0</v>
      </c>
      <c r="W120" s="157"/>
      <c r="X120" s="168" t="b">
        <f t="shared" si="250"/>
        <v>0</v>
      </c>
      <c r="Y120" s="157"/>
      <c r="Z120" s="168" t="b">
        <f t="shared" si="251"/>
        <v>0</v>
      </c>
      <c r="AA120" s="116">
        <f t="shared" si="252"/>
        <v>0</v>
      </c>
      <c r="AB120" s="117" t="str">
        <f t="shared" si="253"/>
        <v>Débil</v>
      </c>
      <c r="AC120" s="185"/>
      <c r="AD120" s="169" t="str">
        <f t="shared" si="254"/>
        <v>Débil</v>
      </c>
      <c r="AE120" s="118" t="str">
        <f t="shared" si="255"/>
        <v>0</v>
      </c>
      <c r="AF120" s="543"/>
      <c r="AG120" s="548" t="e">
        <f t="shared" ref="AG120" si="396">(AE120+AE121)/AF120</f>
        <v>#DIV/0!</v>
      </c>
      <c r="AH120" s="526" t="e">
        <f t="shared" ref="AH120" si="397">IF(AG120&lt;50,"Débil",IF(AG120&lt;=99,"Moderado",IF(AG120=100,"Fuerte",IF(AG120="","ERROR"))))</f>
        <v>#DIV/0!</v>
      </c>
      <c r="AI120" s="528"/>
      <c r="AJ120" s="531" t="e">
        <f t="shared" ref="AJ120" si="398">IF(AH120="Débil",0,IF(AND(AH120="Moderado",AI120="Directamente"),1,IF(AND(AH120="Moderado",AI120="No disminuye"),0,IF(AND(AH120="Fuerte",AI120="Directamente"),2,IF(AND(AH120="Fuerte",AI120="No disminuye"),0)))))</f>
        <v>#DIV/0!</v>
      </c>
      <c r="AK120" s="531" t="e">
        <f>('4-VALORACIÓN DEL RIESGO'!H65-AJ120)</f>
        <v>#DIV/0!</v>
      </c>
      <c r="AL120" s="531" t="e">
        <f t="shared" ref="AL120" si="399">IF(AK120=5,"Casi Seguro",IF(AK120=4,"Probable",IF(AK120=3,"Posible",IF(AK120=2,"Improbable",IF(AK120=1,"Rara Vez",IF(AK120=0,"Rara Vez",IF(AK120&lt;0,"Rara Vez")))))))</f>
        <v>#DIV/0!</v>
      </c>
      <c r="AM120" s="528"/>
      <c r="AN120" s="535" t="e">
        <f t="shared" ref="AN120" si="400">IF(AH120="Débil",0,IF(AND(AH120="Moderado",AM120="Directamente"),1,IF(AND(AH120="Moderado",AM120="Indirectamente"),0,IF(AND(AH120="Moderado",AM120="No disminuye"),0,IF(AND(AH120="Fuerte",AM120="Directamente"),2,IF(AND(AH120="Fuerte",AM120="Indirectamente"),1,IF(AND(AH120="Fuerte",AM120="No disminuye"),0)))))))</f>
        <v>#DIV/0!</v>
      </c>
      <c r="AO120" s="535" t="e">
        <f>('4-VALORACIÓN DEL RIESGO'!AD65-AN120)</f>
        <v>#DIV/0!</v>
      </c>
      <c r="AP120" s="532" t="e">
        <f t="shared" ref="AP120" si="401">IF(AO120=5,"Catastrófico",IF(AO120=4,"Mayor",IF(AO120=3,"Moderado",IF(AO120=2,"Moderado",IF(AO120=1,"Moderado")))))</f>
        <v>#DIV/0!</v>
      </c>
      <c r="AQ120" s="529" t="e">
        <f t="shared" ref="AQ120" si="402">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#DIV/0!</v>
      </c>
      <c r="AR120" s="529"/>
      <c r="AS120" s="530" t="s">
        <v>410</v>
      </c>
    </row>
    <row r="121" spans="2:45" ht="30.75" thickBot="1" x14ac:dyDescent="0.3">
      <c r="B121" s="582"/>
      <c r="C121" s="431"/>
      <c r="D121" s="550"/>
      <c r="E121" s="550"/>
      <c r="F121" s="188"/>
      <c r="G121" s="188"/>
      <c r="H121" s="188"/>
      <c r="I121" s="188"/>
      <c r="J121" s="188"/>
      <c r="K121" s="188"/>
      <c r="L121" s="188"/>
      <c r="M121" s="184"/>
      <c r="N121" s="168" t="b">
        <f t="shared" si="245"/>
        <v>0</v>
      </c>
      <c r="O121" s="157"/>
      <c r="P121" s="168" t="b">
        <f t="shared" si="246"/>
        <v>0</v>
      </c>
      <c r="Q121" s="157"/>
      <c r="R121" s="168" t="b">
        <f t="shared" si="247"/>
        <v>0</v>
      </c>
      <c r="S121" s="157"/>
      <c r="T121" s="168" t="b">
        <f t="shared" si="248"/>
        <v>0</v>
      </c>
      <c r="U121" s="157"/>
      <c r="V121" s="168" t="b">
        <f t="shared" si="249"/>
        <v>0</v>
      </c>
      <c r="W121" s="157"/>
      <c r="X121" s="168" t="b">
        <f t="shared" si="250"/>
        <v>0</v>
      </c>
      <c r="Y121" s="157"/>
      <c r="Z121" s="168" t="b">
        <f t="shared" si="251"/>
        <v>0</v>
      </c>
      <c r="AA121" s="116">
        <f t="shared" si="252"/>
        <v>0</v>
      </c>
      <c r="AB121" s="117" t="str">
        <f t="shared" si="253"/>
        <v>Débil</v>
      </c>
      <c r="AC121" s="185"/>
      <c r="AD121" s="169" t="str">
        <f t="shared" si="254"/>
        <v>Débil</v>
      </c>
      <c r="AE121" s="118" t="str">
        <f t="shared" si="255"/>
        <v>0</v>
      </c>
      <c r="AF121" s="544"/>
      <c r="AG121" s="549"/>
      <c r="AH121" s="527"/>
      <c r="AI121" s="528"/>
      <c r="AJ121" s="531"/>
      <c r="AK121" s="531"/>
      <c r="AL121" s="531"/>
      <c r="AM121" s="528"/>
      <c r="AN121" s="536"/>
      <c r="AO121" s="536"/>
      <c r="AP121" s="532"/>
      <c r="AQ121" s="529"/>
      <c r="AR121" s="529"/>
      <c r="AS121" s="530"/>
    </row>
    <row r="122" spans="2:45" ht="81" x14ac:dyDescent="0.25">
      <c r="B122" s="537" t="str">
        <f>'3-IDENTIFICACIÓN DEL RIESGO'!B122</f>
        <v>GESTIÓN DEL TALENTO HUMANO</v>
      </c>
      <c r="C122" s="429" t="str">
        <f>'3-IDENTIFICACIÓN DEL RIESGO'!E122</f>
        <v>1. Subdirección de Talento Humano.
2. Secretaría General.</v>
      </c>
      <c r="D122" s="550" t="str">
        <f>'3-IDENTIFICACIÓN DEL RIESGO'!G122</f>
        <v>Vinculación de personal sin cumplimiento de requisitos mínimos en beneficio particular o de un tercero.</v>
      </c>
      <c r="E122" s="550"/>
      <c r="F122" s="188" t="s">
        <v>839</v>
      </c>
      <c r="G122" s="188" t="s">
        <v>680</v>
      </c>
      <c r="H122" s="188" t="s">
        <v>840</v>
      </c>
      <c r="I122" s="188" t="s">
        <v>841</v>
      </c>
      <c r="J122" s="188" t="s">
        <v>842</v>
      </c>
      <c r="K122" s="188" t="s">
        <v>843</v>
      </c>
      <c r="L122" s="188" t="s">
        <v>844</v>
      </c>
      <c r="M122" s="184" t="s">
        <v>172</v>
      </c>
      <c r="N122" s="168">
        <f t="shared" si="245"/>
        <v>15</v>
      </c>
      <c r="O122" s="157" t="s">
        <v>173</v>
      </c>
      <c r="P122" s="168">
        <f t="shared" si="246"/>
        <v>15</v>
      </c>
      <c r="Q122" s="157" t="s">
        <v>174</v>
      </c>
      <c r="R122" s="168">
        <f t="shared" si="247"/>
        <v>15</v>
      </c>
      <c r="S122" s="157" t="s">
        <v>178</v>
      </c>
      <c r="T122" s="168">
        <f t="shared" si="248"/>
        <v>10</v>
      </c>
      <c r="U122" s="157" t="s">
        <v>175</v>
      </c>
      <c r="V122" s="168">
        <f t="shared" si="249"/>
        <v>15</v>
      </c>
      <c r="W122" s="157" t="s">
        <v>176</v>
      </c>
      <c r="X122" s="168">
        <f t="shared" si="250"/>
        <v>15</v>
      </c>
      <c r="Y122" s="157" t="s">
        <v>177</v>
      </c>
      <c r="Z122" s="168">
        <f t="shared" si="251"/>
        <v>10</v>
      </c>
      <c r="AA122" s="116">
        <f t="shared" si="252"/>
        <v>95</v>
      </c>
      <c r="AB122" s="117" t="str">
        <f t="shared" si="253"/>
        <v>Moderado</v>
      </c>
      <c r="AC122" s="185" t="s">
        <v>50</v>
      </c>
      <c r="AD122" s="169" t="str">
        <f t="shared" si="254"/>
        <v>Moderado</v>
      </c>
      <c r="AE122" s="118" t="str">
        <f t="shared" si="255"/>
        <v>50</v>
      </c>
      <c r="AF122" s="543">
        <v>1</v>
      </c>
      <c r="AG122" s="548">
        <f t="shared" ref="AG122" si="403">(AE122+AE123)/AF122</f>
        <v>50</v>
      </c>
      <c r="AH122" s="526" t="str">
        <f t="shared" ref="AH122" si="404">IF(AG122&lt;50,"Débil",IF(AG122&lt;=99,"Moderado",IF(AG122=100,"Fuerte",IF(AG122="","ERROR"))))</f>
        <v>Moderado</v>
      </c>
      <c r="AI122" s="528" t="s">
        <v>78</v>
      </c>
      <c r="AJ122" s="531">
        <f t="shared" ref="AJ122" si="405">IF(AH122="Débil",0,IF(AND(AH122="Moderado",AI122="Directamente"),1,IF(AND(AH122="Moderado",AI122="No disminuye"),0,IF(AND(AH122="Fuerte",AI122="Directamente"),2,IF(AND(AH122="Fuerte",AI122="No disminuye"),0)))))</f>
        <v>1</v>
      </c>
      <c r="AK122" s="531">
        <f>('4-VALORACIÓN DEL RIESGO'!H66-AJ122)</f>
        <v>0</v>
      </c>
      <c r="AL122" s="531" t="str">
        <f t="shared" ref="AL122" si="406">IF(AK122=5,"Casi Seguro",IF(AK122=4,"Probable",IF(AK122=3,"Posible",IF(AK122=2,"Improbable",IF(AK122=1,"Rara Vez",IF(AK122=0,"Rara Vez",IF(AK122&lt;0,"Rara Vez")))))))</f>
        <v>Rara Vez</v>
      </c>
      <c r="AM122" s="528" t="s">
        <v>79</v>
      </c>
      <c r="AN122" s="535">
        <f t="shared" ref="AN122" si="407">IF(AH122="Débil",0,IF(AND(AH122="Moderado",AM122="Directamente"),1,IF(AND(AH122="Moderado",AM122="Indirectamente"),0,IF(AND(AH122="Moderado",AM122="No disminuye"),0,IF(AND(AH122="Fuerte",AM122="Directamente"),2,IF(AND(AH122="Fuerte",AM122="Indirectamente"),1,IF(AND(AH122="Fuerte",AM122="No disminuye"),0)))))))</f>
        <v>0</v>
      </c>
      <c r="AO122" s="535">
        <f>('4-VALORACIÓN DEL RIESGO'!AD66-AN122)</f>
        <v>4</v>
      </c>
      <c r="AP122" s="532" t="str">
        <f t="shared" ref="AP122" si="408">IF(AO122=5,"Catastrófico",IF(AO122=4,"Mayor",IF(AO122=3,"Moderado",IF(AO122=2,"Moderado",IF(AO122=1,"Moderado")))))</f>
        <v>Mayor</v>
      </c>
      <c r="AQ122" s="529" t="str">
        <f t="shared" ref="AQ122" si="409">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Alto</v>
      </c>
      <c r="AR122" s="529"/>
      <c r="AS122" s="530" t="s">
        <v>410</v>
      </c>
    </row>
    <row r="123" spans="2:45" ht="30.75" thickBot="1" x14ac:dyDescent="0.3">
      <c r="B123" s="538"/>
      <c r="C123" s="430"/>
      <c r="D123" s="550"/>
      <c r="E123" s="550"/>
      <c r="F123" s="188"/>
      <c r="G123" s="188"/>
      <c r="H123" s="188"/>
      <c r="I123" s="188"/>
      <c r="J123" s="188"/>
      <c r="K123" s="188"/>
      <c r="L123" s="188"/>
      <c r="M123" s="184"/>
      <c r="N123" s="168" t="b">
        <f t="shared" si="245"/>
        <v>0</v>
      </c>
      <c r="O123" s="157"/>
      <c r="P123" s="168" t="b">
        <f t="shared" si="246"/>
        <v>0</v>
      </c>
      <c r="Q123" s="157"/>
      <c r="R123" s="168" t="b">
        <f t="shared" si="247"/>
        <v>0</v>
      </c>
      <c r="S123" s="157"/>
      <c r="T123" s="168" t="b">
        <f t="shared" si="248"/>
        <v>0</v>
      </c>
      <c r="U123" s="157"/>
      <c r="V123" s="168" t="b">
        <f t="shared" si="249"/>
        <v>0</v>
      </c>
      <c r="W123" s="157"/>
      <c r="X123" s="168" t="b">
        <f t="shared" si="250"/>
        <v>0</v>
      </c>
      <c r="Y123" s="157"/>
      <c r="Z123" s="168" t="b">
        <f t="shared" si="251"/>
        <v>0</v>
      </c>
      <c r="AA123" s="116">
        <f t="shared" si="252"/>
        <v>0</v>
      </c>
      <c r="AB123" s="117" t="str">
        <f t="shared" si="253"/>
        <v>Débil</v>
      </c>
      <c r="AC123" s="185"/>
      <c r="AD123" s="169" t="str">
        <f t="shared" si="254"/>
        <v>Débil</v>
      </c>
      <c r="AE123" s="118" t="str">
        <f t="shared" si="255"/>
        <v>0</v>
      </c>
      <c r="AF123" s="544"/>
      <c r="AG123" s="549"/>
      <c r="AH123" s="527"/>
      <c r="AI123" s="528"/>
      <c r="AJ123" s="531"/>
      <c r="AK123" s="531"/>
      <c r="AL123" s="531"/>
      <c r="AM123" s="528"/>
      <c r="AN123" s="536"/>
      <c r="AO123" s="536"/>
      <c r="AP123" s="532"/>
      <c r="AQ123" s="529"/>
      <c r="AR123" s="529"/>
      <c r="AS123" s="530"/>
    </row>
    <row r="124" spans="2:45" ht="40.5" x14ac:dyDescent="0.25">
      <c r="B124" s="538"/>
      <c r="C124" s="430"/>
      <c r="D124" s="550" t="str">
        <f>'3-IDENTIFICACIÓN DEL RIESGO'!G124</f>
        <v>Pérdida o manipulación de  expedientes de historia laboral para beneficio personal o de tercero.</v>
      </c>
      <c r="E124" s="550"/>
      <c r="F124" s="188" t="s">
        <v>845</v>
      </c>
      <c r="G124" s="188" t="s">
        <v>680</v>
      </c>
      <c r="H124" s="188" t="s">
        <v>846</v>
      </c>
      <c r="I124" s="188" t="s">
        <v>847</v>
      </c>
      <c r="J124" s="188" t="s">
        <v>848</v>
      </c>
      <c r="K124" s="188" t="s">
        <v>849</v>
      </c>
      <c r="L124" s="188" t="s">
        <v>850</v>
      </c>
      <c r="M124" s="184" t="s">
        <v>172</v>
      </c>
      <c r="N124" s="168">
        <f t="shared" si="245"/>
        <v>15</v>
      </c>
      <c r="O124" s="157" t="s">
        <v>173</v>
      </c>
      <c r="P124" s="168">
        <f t="shared" si="246"/>
        <v>15</v>
      </c>
      <c r="Q124" s="157" t="s">
        <v>174</v>
      </c>
      <c r="R124" s="168">
        <f t="shared" si="247"/>
        <v>15</v>
      </c>
      <c r="S124" s="157" t="s">
        <v>178</v>
      </c>
      <c r="T124" s="168">
        <f t="shared" si="248"/>
        <v>10</v>
      </c>
      <c r="U124" s="157" t="s">
        <v>175</v>
      </c>
      <c r="V124" s="168">
        <f t="shared" si="249"/>
        <v>15</v>
      </c>
      <c r="W124" s="157" t="s">
        <v>176</v>
      </c>
      <c r="X124" s="168">
        <f t="shared" si="250"/>
        <v>15</v>
      </c>
      <c r="Y124" s="157" t="s">
        <v>177</v>
      </c>
      <c r="Z124" s="168">
        <f t="shared" si="251"/>
        <v>10</v>
      </c>
      <c r="AA124" s="116">
        <f t="shared" si="252"/>
        <v>95</v>
      </c>
      <c r="AB124" s="117" t="str">
        <f t="shared" si="253"/>
        <v>Moderado</v>
      </c>
      <c r="AC124" s="185" t="s">
        <v>44</v>
      </c>
      <c r="AD124" s="169" t="str">
        <f t="shared" si="254"/>
        <v>Moderado</v>
      </c>
      <c r="AE124" s="118" t="str">
        <f t="shared" si="255"/>
        <v>50</v>
      </c>
      <c r="AF124" s="543">
        <v>1</v>
      </c>
      <c r="AG124" s="548">
        <f t="shared" ref="AG124" si="410">(AE124+AE125)/AF124</f>
        <v>50</v>
      </c>
      <c r="AH124" s="526" t="str">
        <f t="shared" ref="AH124" si="411">IF(AG124&lt;50,"Débil",IF(AG124&lt;=99,"Moderado",IF(AG124=100,"Fuerte",IF(AG124="","ERROR"))))</f>
        <v>Moderado</v>
      </c>
      <c r="AI124" s="528" t="s">
        <v>78</v>
      </c>
      <c r="AJ124" s="531">
        <f t="shared" ref="AJ124" si="412">IF(AH124="Débil",0,IF(AND(AH124="Moderado",AI124="Directamente"),1,IF(AND(AH124="Moderado",AI124="No disminuye"),0,IF(AND(AH124="Fuerte",AI124="Directamente"),2,IF(AND(AH124="Fuerte",AI124="No disminuye"),0)))))</f>
        <v>1</v>
      </c>
      <c r="AK124" s="531">
        <f>('4-VALORACIÓN DEL RIESGO'!H67-AJ124)</f>
        <v>0</v>
      </c>
      <c r="AL124" s="531" t="str">
        <f t="shared" ref="AL124" si="413">IF(AK124=5,"Casi Seguro",IF(AK124=4,"Probable",IF(AK124=3,"Posible",IF(AK124=2,"Improbable",IF(AK124=1,"Rara Vez",IF(AK124=0,"Rara Vez",IF(AK124&lt;0,"Rara Vez")))))))</f>
        <v>Rara Vez</v>
      </c>
      <c r="AM124" s="528" t="s">
        <v>79</v>
      </c>
      <c r="AN124" s="535">
        <f t="shared" ref="AN124" si="414">IF(AH124="Débil",0,IF(AND(AH124="Moderado",AM124="Directamente"),1,IF(AND(AH124="Moderado",AM124="Indirectamente"),0,IF(AND(AH124="Moderado",AM124="No disminuye"),0,IF(AND(AH124="Fuerte",AM124="Directamente"),2,IF(AND(AH124="Fuerte",AM124="Indirectamente"),1,IF(AND(AH124="Fuerte",AM124="No disminuye"),0)))))))</f>
        <v>0</v>
      </c>
      <c r="AO124" s="535">
        <f>('4-VALORACIÓN DEL RIESGO'!AD67-AN124)</f>
        <v>4</v>
      </c>
      <c r="AP124" s="532" t="str">
        <f t="shared" ref="AP124" si="415">IF(AO124=5,"Catastrófico",IF(AO124=4,"Mayor",IF(AO124=3,"Moderado",IF(AO124=2,"Moderado",IF(AO124=1,"Moderado")))))</f>
        <v>Mayor</v>
      </c>
      <c r="AQ124" s="529" t="str">
        <f t="shared" ref="AQ124" si="416">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Alto</v>
      </c>
      <c r="AR124" s="529"/>
      <c r="AS124" s="530" t="s">
        <v>410</v>
      </c>
    </row>
    <row r="125" spans="2:45" ht="30.75" thickBot="1" x14ac:dyDescent="0.3">
      <c r="B125" s="538"/>
      <c r="C125" s="430"/>
      <c r="D125" s="550"/>
      <c r="E125" s="550"/>
      <c r="F125" s="188"/>
      <c r="G125" s="188"/>
      <c r="H125" s="188"/>
      <c r="I125" s="188"/>
      <c r="J125" s="188"/>
      <c r="K125" s="188"/>
      <c r="L125" s="188"/>
      <c r="M125" s="184"/>
      <c r="N125" s="168" t="b">
        <f t="shared" si="245"/>
        <v>0</v>
      </c>
      <c r="O125" s="157"/>
      <c r="P125" s="168" t="b">
        <f t="shared" si="246"/>
        <v>0</v>
      </c>
      <c r="Q125" s="157"/>
      <c r="R125" s="168" t="b">
        <f t="shared" si="247"/>
        <v>0</v>
      </c>
      <c r="S125" s="157"/>
      <c r="T125" s="168" t="b">
        <f t="shared" si="248"/>
        <v>0</v>
      </c>
      <c r="U125" s="157"/>
      <c r="V125" s="168" t="b">
        <f t="shared" si="249"/>
        <v>0</v>
      </c>
      <c r="W125" s="157"/>
      <c r="X125" s="168" t="b">
        <f t="shared" si="250"/>
        <v>0</v>
      </c>
      <c r="Y125" s="157"/>
      <c r="Z125" s="168" t="b">
        <f t="shared" si="251"/>
        <v>0</v>
      </c>
      <c r="AA125" s="116">
        <f t="shared" si="252"/>
        <v>0</v>
      </c>
      <c r="AB125" s="117" t="str">
        <f t="shared" si="253"/>
        <v>Débil</v>
      </c>
      <c r="AC125" s="185"/>
      <c r="AD125" s="169" t="str">
        <f t="shared" si="254"/>
        <v>Débil</v>
      </c>
      <c r="AE125" s="118" t="str">
        <f t="shared" si="255"/>
        <v>0</v>
      </c>
      <c r="AF125" s="544"/>
      <c r="AG125" s="549"/>
      <c r="AH125" s="527"/>
      <c r="AI125" s="528"/>
      <c r="AJ125" s="531"/>
      <c r="AK125" s="531"/>
      <c r="AL125" s="531"/>
      <c r="AM125" s="528"/>
      <c r="AN125" s="536"/>
      <c r="AO125" s="536"/>
      <c r="AP125" s="532"/>
      <c r="AQ125" s="529"/>
      <c r="AR125" s="529"/>
      <c r="AS125" s="530"/>
    </row>
    <row r="126" spans="2:45" ht="44.25" customHeight="1" x14ac:dyDescent="0.25">
      <c r="B126" s="538"/>
      <c r="C126" s="430"/>
      <c r="D126" s="550" t="str">
        <f>'3-IDENTIFICACIÓN DEL RIESGO'!G126</f>
        <v>Pérdida de documentación en los expedientes de procesos de investigación disciplinaria, en beneficio del o de los investigados</v>
      </c>
      <c r="E126" s="550"/>
      <c r="F126" s="188" t="s">
        <v>851</v>
      </c>
      <c r="G126" s="188" t="s">
        <v>574</v>
      </c>
      <c r="H126" s="188" t="s">
        <v>852</v>
      </c>
      <c r="I126" s="188" t="s">
        <v>853</v>
      </c>
      <c r="J126" s="188" t="s">
        <v>854</v>
      </c>
      <c r="K126" s="188" t="s">
        <v>855</v>
      </c>
      <c r="L126" s="188" t="s">
        <v>856</v>
      </c>
      <c r="M126" s="184" t="s">
        <v>172</v>
      </c>
      <c r="N126" s="168">
        <f t="shared" si="245"/>
        <v>15</v>
      </c>
      <c r="O126" s="157" t="s">
        <v>173</v>
      </c>
      <c r="P126" s="168">
        <f t="shared" si="246"/>
        <v>15</v>
      </c>
      <c r="Q126" s="157" t="s">
        <v>174</v>
      </c>
      <c r="R126" s="168">
        <f t="shared" si="247"/>
        <v>15</v>
      </c>
      <c r="S126" s="157" t="s">
        <v>47</v>
      </c>
      <c r="T126" s="168">
        <f t="shared" si="248"/>
        <v>15</v>
      </c>
      <c r="U126" s="157" t="s">
        <v>175</v>
      </c>
      <c r="V126" s="168">
        <f t="shared" si="249"/>
        <v>15</v>
      </c>
      <c r="W126" s="157" t="s">
        <v>176</v>
      </c>
      <c r="X126" s="168">
        <f t="shared" si="250"/>
        <v>15</v>
      </c>
      <c r="Y126" s="157" t="s">
        <v>179</v>
      </c>
      <c r="Z126" s="168">
        <f t="shared" si="251"/>
        <v>5</v>
      </c>
      <c r="AA126" s="116">
        <f t="shared" si="252"/>
        <v>95</v>
      </c>
      <c r="AB126" s="117" t="str">
        <f t="shared" si="253"/>
        <v>Moderado</v>
      </c>
      <c r="AC126" s="185" t="s">
        <v>44</v>
      </c>
      <c r="AD126" s="169" t="str">
        <f t="shared" si="254"/>
        <v>Moderado</v>
      </c>
      <c r="AE126" s="118" t="str">
        <f t="shared" si="255"/>
        <v>50</v>
      </c>
      <c r="AF126" s="543">
        <v>1</v>
      </c>
      <c r="AG126" s="548">
        <f t="shared" ref="AG126" si="417">(AE126+AE127)/AF126</f>
        <v>50</v>
      </c>
      <c r="AH126" s="526" t="str">
        <f t="shared" ref="AH126" si="418">IF(AG126&lt;50,"Débil",IF(AG126&lt;=99,"Moderado",IF(AG126=100,"Fuerte",IF(AG126="","ERROR"))))</f>
        <v>Moderado</v>
      </c>
      <c r="AI126" s="528" t="s">
        <v>78</v>
      </c>
      <c r="AJ126" s="531">
        <f t="shared" ref="AJ126" si="419">IF(AH126="Débil",0,IF(AND(AH126="Moderado",AI126="Directamente"),1,IF(AND(AH126="Moderado",AI126="No disminuye"),0,IF(AND(AH126="Fuerte",AI126="Directamente"),2,IF(AND(AH126="Fuerte",AI126="No disminuye"),0)))))</f>
        <v>1</v>
      </c>
      <c r="AK126" s="531">
        <f>('4-VALORACIÓN DEL RIESGO'!H68-AJ126)</f>
        <v>2</v>
      </c>
      <c r="AL126" s="531" t="str">
        <f t="shared" ref="AL126" si="420">IF(AK126=5,"Casi Seguro",IF(AK126=4,"Probable",IF(AK126=3,"Posible",IF(AK126=2,"Improbable",IF(AK126=1,"Rara Vez",IF(AK126=0,"Rara Vez",IF(AK126&lt;0,"Rara Vez")))))))</f>
        <v>Improbable</v>
      </c>
      <c r="AM126" s="528" t="s">
        <v>79</v>
      </c>
      <c r="AN126" s="535">
        <f t="shared" ref="AN126" si="421">IF(AH126="Débil",0,IF(AND(AH126="Moderado",AM126="Directamente"),1,IF(AND(AH126="Moderado",AM126="Indirectamente"),0,IF(AND(AH126="Moderado",AM126="No disminuye"),0,IF(AND(AH126="Fuerte",AM126="Directamente"),2,IF(AND(AH126="Fuerte",AM126="Indirectamente"),1,IF(AND(AH126="Fuerte",AM126="No disminuye"),0)))))))</f>
        <v>0</v>
      </c>
      <c r="AO126" s="535">
        <f>('4-VALORACIÓN DEL RIESGO'!AD68-AN126)</f>
        <v>5</v>
      </c>
      <c r="AP126" s="532" t="str">
        <f t="shared" ref="AP126" si="422">IF(AO126=5,"Catastrófico",IF(AO126=4,"Mayor",IF(AO126=3,"Moderado",IF(AO126=2,"Moderado",IF(AO126=1,"Moderado")))))</f>
        <v>Catastrófico</v>
      </c>
      <c r="AQ126" s="529" t="str">
        <f t="shared" ref="AQ126" si="423">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529"/>
      <c r="AS126" s="530" t="s">
        <v>410</v>
      </c>
    </row>
    <row r="127" spans="2:45" ht="30.75" thickBot="1" x14ac:dyDescent="0.3">
      <c r="B127" s="538"/>
      <c r="C127" s="430"/>
      <c r="D127" s="550"/>
      <c r="E127" s="550"/>
      <c r="F127" s="188"/>
      <c r="G127" s="188"/>
      <c r="H127" s="188"/>
      <c r="I127" s="188"/>
      <c r="J127" s="188"/>
      <c r="K127" s="188"/>
      <c r="L127" s="188"/>
      <c r="M127" s="184"/>
      <c r="N127" s="168" t="b">
        <f t="shared" si="245"/>
        <v>0</v>
      </c>
      <c r="O127" s="157"/>
      <c r="P127" s="168" t="b">
        <f t="shared" si="246"/>
        <v>0</v>
      </c>
      <c r="Q127" s="157"/>
      <c r="R127" s="168" t="b">
        <f t="shared" si="247"/>
        <v>0</v>
      </c>
      <c r="S127" s="157"/>
      <c r="T127" s="168" t="b">
        <f t="shared" si="248"/>
        <v>0</v>
      </c>
      <c r="U127" s="157"/>
      <c r="V127" s="168" t="b">
        <f t="shared" si="249"/>
        <v>0</v>
      </c>
      <c r="W127" s="157"/>
      <c r="X127" s="168" t="b">
        <f t="shared" si="250"/>
        <v>0</v>
      </c>
      <c r="Y127" s="157"/>
      <c r="Z127" s="168" t="b">
        <f t="shared" si="251"/>
        <v>0</v>
      </c>
      <c r="AA127" s="116">
        <f t="shared" si="252"/>
        <v>0</v>
      </c>
      <c r="AB127" s="117" t="str">
        <f t="shared" si="253"/>
        <v>Débil</v>
      </c>
      <c r="AC127" s="185"/>
      <c r="AD127" s="169" t="str">
        <f t="shared" si="254"/>
        <v>Débil</v>
      </c>
      <c r="AE127" s="118" t="str">
        <f t="shared" si="255"/>
        <v>0</v>
      </c>
      <c r="AF127" s="544"/>
      <c r="AG127" s="549"/>
      <c r="AH127" s="527"/>
      <c r="AI127" s="528"/>
      <c r="AJ127" s="531"/>
      <c r="AK127" s="531"/>
      <c r="AL127" s="531"/>
      <c r="AM127" s="528"/>
      <c r="AN127" s="536"/>
      <c r="AO127" s="536"/>
      <c r="AP127" s="532"/>
      <c r="AQ127" s="529"/>
      <c r="AR127" s="529"/>
      <c r="AS127" s="530"/>
    </row>
    <row r="128" spans="2:45" ht="40.5" x14ac:dyDescent="0.25">
      <c r="B128" s="538"/>
      <c r="C128" s="430"/>
      <c r="D128" s="550" t="str">
        <f>'3-IDENTIFICACIÓN DEL RIESGO'!G128</f>
        <v>Prescripción o caducidad de la acción disciplinaria en favor de los implicados.</v>
      </c>
      <c r="E128" s="550"/>
      <c r="F128" s="188" t="s">
        <v>851</v>
      </c>
      <c r="G128" s="188" t="s">
        <v>574</v>
      </c>
      <c r="H128" s="188" t="s">
        <v>857</v>
      </c>
      <c r="I128" s="188" t="s">
        <v>858</v>
      </c>
      <c r="J128" s="188" t="s">
        <v>859</v>
      </c>
      <c r="K128" s="188" t="s">
        <v>855</v>
      </c>
      <c r="L128" s="188" t="s">
        <v>860</v>
      </c>
      <c r="M128" s="184" t="s">
        <v>172</v>
      </c>
      <c r="N128" s="168">
        <f t="shared" si="245"/>
        <v>15</v>
      </c>
      <c r="O128" s="157" t="s">
        <v>173</v>
      </c>
      <c r="P128" s="168">
        <f t="shared" si="246"/>
        <v>15</v>
      </c>
      <c r="Q128" s="157" t="s">
        <v>174</v>
      </c>
      <c r="R128" s="168">
        <f t="shared" si="247"/>
        <v>15</v>
      </c>
      <c r="S128" s="157" t="s">
        <v>178</v>
      </c>
      <c r="T128" s="168">
        <f t="shared" si="248"/>
        <v>10</v>
      </c>
      <c r="U128" s="157" t="s">
        <v>175</v>
      </c>
      <c r="V128" s="168">
        <f t="shared" si="249"/>
        <v>15</v>
      </c>
      <c r="W128" s="157" t="s">
        <v>176</v>
      </c>
      <c r="X128" s="168">
        <f t="shared" si="250"/>
        <v>15</v>
      </c>
      <c r="Y128" s="157" t="s">
        <v>179</v>
      </c>
      <c r="Z128" s="168">
        <f t="shared" si="251"/>
        <v>5</v>
      </c>
      <c r="AA128" s="116">
        <f t="shared" si="252"/>
        <v>90</v>
      </c>
      <c r="AB128" s="117" t="str">
        <f t="shared" si="253"/>
        <v>Moderado</v>
      </c>
      <c r="AC128" s="185" t="s">
        <v>44</v>
      </c>
      <c r="AD128" s="169" t="str">
        <f t="shared" si="254"/>
        <v>Moderado</v>
      </c>
      <c r="AE128" s="118" t="str">
        <f t="shared" si="255"/>
        <v>50</v>
      </c>
      <c r="AF128" s="543">
        <v>1</v>
      </c>
      <c r="AG128" s="548">
        <f t="shared" ref="AG128" si="424">(AE128+AE129)/AF128</f>
        <v>50</v>
      </c>
      <c r="AH128" s="526" t="str">
        <f t="shared" ref="AH128" si="425">IF(AG128&lt;50,"Débil",IF(AG128&lt;=99,"Moderado",IF(AG128=100,"Fuerte",IF(AG128="","ERROR"))))</f>
        <v>Moderado</v>
      </c>
      <c r="AI128" s="528" t="s">
        <v>78</v>
      </c>
      <c r="AJ128" s="531">
        <f t="shared" ref="AJ128" si="426">IF(AH128="Débil",0,IF(AND(AH128="Moderado",AI128="Directamente"),1,IF(AND(AH128="Moderado",AI128="No disminuye"),0,IF(AND(AH128="Fuerte",AI128="Directamente"),2,IF(AND(AH128="Fuerte",AI128="No disminuye"),0)))))</f>
        <v>1</v>
      </c>
      <c r="AK128" s="531">
        <f>('4-VALORACIÓN DEL RIESGO'!H69-AJ128)</f>
        <v>2</v>
      </c>
      <c r="AL128" s="531" t="str">
        <f t="shared" ref="AL128" si="427">IF(AK128=5,"Casi Seguro",IF(AK128=4,"Probable",IF(AK128=3,"Posible",IF(AK128=2,"Improbable",IF(AK128=1,"Rara Vez",IF(AK128=0,"Rara Vez",IF(AK128&lt;0,"Rara Vez")))))))</f>
        <v>Improbable</v>
      </c>
      <c r="AM128" s="528" t="s">
        <v>79</v>
      </c>
      <c r="AN128" s="535">
        <f t="shared" ref="AN128" si="428">IF(AH128="Débil",0,IF(AND(AH128="Moderado",AM128="Directamente"),1,IF(AND(AH128="Moderado",AM128="Indirectamente"),0,IF(AND(AH128="Moderado",AM128="No disminuye"),0,IF(AND(AH128="Fuerte",AM128="Directamente"),2,IF(AND(AH128="Fuerte",AM128="Indirectamente"),1,IF(AND(AH128="Fuerte",AM128="No disminuye"),0)))))))</f>
        <v>0</v>
      </c>
      <c r="AO128" s="535">
        <f>('4-VALORACIÓN DEL RIESGO'!AD69-AN128)</f>
        <v>5</v>
      </c>
      <c r="AP128" s="532" t="str">
        <f t="shared" ref="AP128" si="429">IF(AO128=5,"Catastrófico",IF(AO128=4,"Mayor",IF(AO128=3,"Moderado",IF(AO128=2,"Moderado",IF(AO128=1,"Moderado")))))</f>
        <v>Catastrófico</v>
      </c>
      <c r="AQ128" s="529" t="str">
        <f t="shared" ref="AQ128" si="430">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Extremo</v>
      </c>
      <c r="AR128" s="529"/>
      <c r="AS128" s="530" t="s">
        <v>410</v>
      </c>
    </row>
    <row r="129" spans="2:45" ht="30.75" thickBot="1" x14ac:dyDescent="0.3">
      <c r="B129" s="538"/>
      <c r="C129" s="430"/>
      <c r="D129" s="550"/>
      <c r="E129" s="550"/>
      <c r="F129" s="188"/>
      <c r="G129" s="188"/>
      <c r="H129" s="188"/>
      <c r="I129" s="188"/>
      <c r="J129" s="188"/>
      <c r="K129" s="188"/>
      <c r="L129" s="188"/>
      <c r="M129" s="184"/>
      <c r="N129" s="168" t="b">
        <f t="shared" si="245"/>
        <v>0</v>
      </c>
      <c r="O129" s="157"/>
      <c r="P129" s="168" t="b">
        <f t="shared" si="246"/>
        <v>0</v>
      </c>
      <c r="Q129" s="157"/>
      <c r="R129" s="168" t="b">
        <f t="shared" si="247"/>
        <v>0</v>
      </c>
      <c r="S129" s="157"/>
      <c r="T129" s="168" t="b">
        <f t="shared" si="248"/>
        <v>0</v>
      </c>
      <c r="U129" s="157"/>
      <c r="V129" s="168" t="b">
        <f t="shared" si="249"/>
        <v>0</v>
      </c>
      <c r="W129" s="157"/>
      <c r="X129" s="168" t="b">
        <f t="shared" si="250"/>
        <v>0</v>
      </c>
      <c r="Y129" s="157"/>
      <c r="Z129" s="168" t="b">
        <f t="shared" si="251"/>
        <v>0</v>
      </c>
      <c r="AA129" s="116">
        <f t="shared" si="252"/>
        <v>0</v>
      </c>
      <c r="AB129" s="117" t="str">
        <f t="shared" si="253"/>
        <v>Débil</v>
      </c>
      <c r="AC129" s="185"/>
      <c r="AD129" s="169" t="str">
        <f t="shared" si="254"/>
        <v>Débil</v>
      </c>
      <c r="AE129" s="118" t="str">
        <f t="shared" si="255"/>
        <v>0</v>
      </c>
      <c r="AF129" s="544"/>
      <c r="AG129" s="549"/>
      <c r="AH129" s="527"/>
      <c r="AI129" s="528"/>
      <c r="AJ129" s="531"/>
      <c r="AK129" s="531"/>
      <c r="AL129" s="531"/>
      <c r="AM129" s="528"/>
      <c r="AN129" s="536"/>
      <c r="AO129" s="536"/>
      <c r="AP129" s="532"/>
      <c r="AQ129" s="529"/>
      <c r="AR129" s="529"/>
      <c r="AS129" s="530"/>
    </row>
    <row r="130" spans="2:45" ht="30" x14ac:dyDescent="0.25">
      <c r="B130" s="538"/>
      <c r="C130" s="430"/>
      <c r="D130" s="550" t="str">
        <f>'3-IDENTIFICACIÓN DEL RIESGO'!G130</f>
        <v>Riesgo 5</v>
      </c>
      <c r="E130" s="550"/>
      <c r="F130" s="188"/>
      <c r="G130" s="188"/>
      <c r="H130" s="188"/>
      <c r="I130" s="188"/>
      <c r="J130" s="188"/>
      <c r="K130" s="188"/>
      <c r="L130" s="188"/>
      <c r="M130" s="184"/>
      <c r="N130" s="168" t="b">
        <f t="shared" si="245"/>
        <v>0</v>
      </c>
      <c r="O130" s="157"/>
      <c r="P130" s="168" t="b">
        <f t="shared" si="246"/>
        <v>0</v>
      </c>
      <c r="Q130" s="157"/>
      <c r="R130" s="168" t="b">
        <f t="shared" si="247"/>
        <v>0</v>
      </c>
      <c r="S130" s="157"/>
      <c r="T130" s="168" t="b">
        <f t="shared" si="248"/>
        <v>0</v>
      </c>
      <c r="U130" s="157"/>
      <c r="V130" s="168" t="b">
        <f t="shared" si="249"/>
        <v>0</v>
      </c>
      <c r="W130" s="157"/>
      <c r="X130" s="168" t="b">
        <f t="shared" si="250"/>
        <v>0</v>
      </c>
      <c r="Y130" s="157"/>
      <c r="Z130" s="168" t="b">
        <f t="shared" si="251"/>
        <v>0</v>
      </c>
      <c r="AA130" s="116">
        <f t="shared" si="252"/>
        <v>0</v>
      </c>
      <c r="AB130" s="117" t="str">
        <f t="shared" si="253"/>
        <v>Débil</v>
      </c>
      <c r="AC130" s="185"/>
      <c r="AD130" s="169" t="str">
        <f t="shared" si="254"/>
        <v>Débil</v>
      </c>
      <c r="AE130" s="118" t="str">
        <f t="shared" si="255"/>
        <v>0</v>
      </c>
      <c r="AF130" s="543"/>
      <c r="AG130" s="548" t="e">
        <f t="shared" ref="AG130" si="431">(AE130+AE131)/AF130</f>
        <v>#DIV/0!</v>
      </c>
      <c r="AH130" s="526" t="e">
        <f t="shared" ref="AH130" si="432">IF(AG130&lt;50,"Débil",IF(AG130&lt;=99,"Moderado",IF(AG130=100,"Fuerte",IF(AG130="","ERROR"))))</f>
        <v>#DIV/0!</v>
      </c>
      <c r="AI130" s="528"/>
      <c r="AJ130" s="531" t="e">
        <f t="shared" ref="AJ130" si="433">IF(AH130="Débil",0,IF(AND(AH130="Moderado",AI130="Directamente"),1,IF(AND(AH130="Moderado",AI130="No disminuye"),0,IF(AND(AH130="Fuerte",AI130="Directamente"),2,IF(AND(AH130="Fuerte",AI130="No disminuye"),0)))))</f>
        <v>#DIV/0!</v>
      </c>
      <c r="AK130" s="531" t="e">
        <f>('4-VALORACIÓN DEL RIESGO'!H70-AJ130)</f>
        <v>#DIV/0!</v>
      </c>
      <c r="AL130" s="531" t="e">
        <f t="shared" ref="AL130" si="434">IF(AK130=5,"Casi Seguro",IF(AK130=4,"Probable",IF(AK130=3,"Posible",IF(AK130=2,"Improbable",IF(AK130=1,"Rara Vez",IF(AK130=0,"Rara Vez",IF(AK130&lt;0,"Rara Vez")))))))</f>
        <v>#DIV/0!</v>
      </c>
      <c r="AM130" s="528"/>
      <c r="AN130" s="535" t="e">
        <f t="shared" ref="AN130" si="435">IF(AH130="Débil",0,IF(AND(AH130="Moderado",AM130="Directamente"),1,IF(AND(AH130="Moderado",AM130="Indirectamente"),0,IF(AND(AH130="Moderado",AM130="No disminuye"),0,IF(AND(AH130="Fuerte",AM130="Directamente"),2,IF(AND(AH130="Fuerte",AM130="Indirectamente"),1,IF(AND(AH130="Fuerte",AM130="No disminuye"),0)))))))</f>
        <v>#DIV/0!</v>
      </c>
      <c r="AO130" s="535" t="e">
        <f>('4-VALORACIÓN DEL RIESGO'!AD70-AN130)</f>
        <v>#DIV/0!</v>
      </c>
      <c r="AP130" s="532" t="e">
        <f t="shared" ref="AP130" si="436">IF(AO130=5,"Catastrófico",IF(AO130=4,"Mayor",IF(AO130=3,"Moderado",IF(AO130=2,"Moderado",IF(AO130=1,"Moderado")))))</f>
        <v>#DIV/0!</v>
      </c>
      <c r="AQ130" s="529" t="e">
        <f t="shared" ref="AQ130" si="437">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#DIV/0!</v>
      </c>
      <c r="AR130" s="529"/>
      <c r="AS130" s="530" t="s">
        <v>410</v>
      </c>
    </row>
    <row r="131" spans="2:45" ht="30.75" thickBot="1" x14ac:dyDescent="0.3">
      <c r="B131" s="539"/>
      <c r="C131" s="431"/>
      <c r="D131" s="550"/>
      <c r="E131" s="550"/>
      <c r="F131" s="188"/>
      <c r="G131" s="188"/>
      <c r="H131" s="188"/>
      <c r="I131" s="188"/>
      <c r="J131" s="188"/>
      <c r="K131" s="188"/>
      <c r="L131" s="188"/>
      <c r="M131" s="184"/>
      <c r="N131" s="168" t="b">
        <f t="shared" si="245"/>
        <v>0</v>
      </c>
      <c r="O131" s="157"/>
      <c r="P131" s="168" t="b">
        <f t="shared" si="246"/>
        <v>0</v>
      </c>
      <c r="Q131" s="157"/>
      <c r="R131" s="168" t="b">
        <f t="shared" si="247"/>
        <v>0</v>
      </c>
      <c r="S131" s="157"/>
      <c r="T131" s="168" t="b">
        <f t="shared" si="248"/>
        <v>0</v>
      </c>
      <c r="U131" s="157"/>
      <c r="V131" s="168" t="b">
        <f t="shared" si="249"/>
        <v>0</v>
      </c>
      <c r="W131" s="157"/>
      <c r="X131" s="168" t="b">
        <f t="shared" si="250"/>
        <v>0</v>
      </c>
      <c r="Y131" s="157"/>
      <c r="Z131" s="168" t="b">
        <f t="shared" si="251"/>
        <v>0</v>
      </c>
      <c r="AA131" s="116">
        <f t="shared" si="252"/>
        <v>0</v>
      </c>
      <c r="AB131" s="117" t="str">
        <f t="shared" si="253"/>
        <v>Débil</v>
      </c>
      <c r="AC131" s="185"/>
      <c r="AD131" s="169" t="str">
        <f t="shared" si="254"/>
        <v>Débil</v>
      </c>
      <c r="AE131" s="118" t="str">
        <f t="shared" si="255"/>
        <v>0</v>
      </c>
      <c r="AF131" s="544"/>
      <c r="AG131" s="549"/>
      <c r="AH131" s="527"/>
      <c r="AI131" s="528"/>
      <c r="AJ131" s="531"/>
      <c r="AK131" s="531"/>
      <c r="AL131" s="531"/>
      <c r="AM131" s="528"/>
      <c r="AN131" s="536"/>
      <c r="AO131" s="536"/>
      <c r="AP131" s="532"/>
      <c r="AQ131" s="529"/>
      <c r="AR131" s="529"/>
      <c r="AS131" s="530"/>
    </row>
    <row r="132" spans="2:45" ht="68.25" customHeight="1" x14ac:dyDescent="0.25">
      <c r="B132" s="537" t="str">
        <f>'3-IDENTIFICACIÓN DEL RIESGO'!B132</f>
        <v>APOYO JURÍDICO</v>
      </c>
      <c r="C132" s="429" t="str">
        <f>'3-IDENTIFICACIÓN DEL RIESGO'!E132</f>
        <v>1. Oficina Jurídica</v>
      </c>
      <c r="D132" s="550" t="str">
        <f>'3-IDENTIFICACIÓN DEL RIESGO'!G132</f>
        <v xml:space="preserve">Emitir conceptos y viabilidades jurídicas para favorecer intereses propios o de terceros </v>
      </c>
      <c r="E132" s="550"/>
      <c r="F132" s="188" t="s">
        <v>505</v>
      </c>
      <c r="G132" s="188" t="s">
        <v>507</v>
      </c>
      <c r="H132" s="188" t="s">
        <v>508</v>
      </c>
      <c r="I132" s="188" t="s">
        <v>509</v>
      </c>
      <c r="J132" s="188" t="s">
        <v>510</v>
      </c>
      <c r="K132" s="188" t="s">
        <v>511</v>
      </c>
      <c r="L132" s="188" t="s">
        <v>512</v>
      </c>
      <c r="M132" s="184" t="s">
        <v>172</v>
      </c>
      <c r="N132" s="168">
        <f t="shared" si="245"/>
        <v>15</v>
      </c>
      <c r="O132" s="157" t="s">
        <v>173</v>
      </c>
      <c r="P132" s="168">
        <f t="shared" si="246"/>
        <v>15</v>
      </c>
      <c r="Q132" s="157" t="s">
        <v>174</v>
      </c>
      <c r="R132" s="168">
        <f t="shared" si="247"/>
        <v>15</v>
      </c>
      <c r="S132" s="157" t="s">
        <v>47</v>
      </c>
      <c r="T132" s="168">
        <f t="shared" si="248"/>
        <v>15</v>
      </c>
      <c r="U132" s="157" t="s">
        <v>175</v>
      </c>
      <c r="V132" s="168">
        <f t="shared" si="249"/>
        <v>15</v>
      </c>
      <c r="W132" s="157" t="s">
        <v>176</v>
      </c>
      <c r="X132" s="168">
        <f t="shared" si="250"/>
        <v>15</v>
      </c>
      <c r="Y132" s="157" t="s">
        <v>177</v>
      </c>
      <c r="Z132" s="168">
        <f t="shared" si="251"/>
        <v>10</v>
      </c>
      <c r="AA132" s="116">
        <f t="shared" si="252"/>
        <v>100</v>
      </c>
      <c r="AB132" s="117" t="str">
        <f t="shared" si="253"/>
        <v>Fuerte</v>
      </c>
      <c r="AC132" s="185" t="s">
        <v>50</v>
      </c>
      <c r="AD132" s="169" t="str">
        <f t="shared" si="254"/>
        <v>Fuerte</v>
      </c>
      <c r="AE132" s="118" t="str">
        <f t="shared" si="255"/>
        <v>100</v>
      </c>
      <c r="AF132" s="543">
        <v>1</v>
      </c>
      <c r="AG132" s="548">
        <f t="shared" ref="AG132" si="438">(AE132+AE133)/AF132</f>
        <v>100</v>
      </c>
      <c r="AH132" s="526" t="str">
        <f t="shared" ref="AH132" si="439">IF(AG132&lt;50,"Débil",IF(AG132&lt;=99,"Moderado",IF(AG132=100,"Fuerte",IF(AG132="","ERROR"))))</f>
        <v>Fuerte</v>
      </c>
      <c r="AI132" s="528" t="s">
        <v>78</v>
      </c>
      <c r="AJ132" s="531">
        <f t="shared" ref="AJ132" si="440">IF(AH132="Débil",0,IF(AND(AH132="Moderado",AI132="Directamente"),1,IF(AND(AH132="Moderado",AI132="No disminuye"),0,IF(AND(AH132="Fuerte",AI132="Directamente"),2,IF(AND(AH132="Fuerte",AI132="No disminuye"),0)))))</f>
        <v>2</v>
      </c>
      <c r="AK132" s="531">
        <f>('4-VALORACIÓN DEL RIESGO'!H71-AJ132)</f>
        <v>1</v>
      </c>
      <c r="AL132" s="531" t="str">
        <f t="shared" ref="AL132" si="441">IF(AK132=5,"Casi Seguro",IF(AK132=4,"Probable",IF(AK132=3,"Posible",IF(AK132=2,"Improbable",IF(AK132=1,"Rara Vez",IF(AK132=0,"Rara Vez",IF(AK132&lt;0,"Rara Vez")))))))</f>
        <v>Rara Vez</v>
      </c>
      <c r="AM132" s="528" t="s">
        <v>80</v>
      </c>
      <c r="AN132" s="535">
        <f t="shared" ref="AN132" si="442">IF(AH132="Débil",0,IF(AND(AH132="Moderado",AM132="Directamente"),1,IF(AND(AH132="Moderado",AM132="Indirectamente"),0,IF(AND(AH132="Moderado",AM132="No disminuye"),0,IF(AND(AH132="Fuerte",AM132="Directamente"),2,IF(AND(AH132="Fuerte",AM132="Indirectamente"),1,IF(AND(AH132="Fuerte",AM132="No disminuye"),0)))))))</f>
        <v>0</v>
      </c>
      <c r="AO132" s="535">
        <f>('4-VALORACIÓN DEL RIESGO'!AD71-AN132)</f>
        <v>5</v>
      </c>
      <c r="AP132" s="532" t="str">
        <f t="shared" ref="AP132" si="443">IF(AO132=5,"Catastrófico",IF(AO132=4,"Mayor",IF(AO132=3,"Moderado",IF(AO132=2,"Moderado",IF(AO132=1,"Moderado")))))</f>
        <v>Catastrófico</v>
      </c>
      <c r="AQ132" s="529" t="str">
        <f t="shared" ref="AQ132" si="444">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529"/>
      <c r="AS132" s="530" t="s">
        <v>410</v>
      </c>
    </row>
    <row r="133" spans="2:45" ht="46.5" customHeight="1" thickBot="1" x14ac:dyDescent="0.3">
      <c r="B133" s="538"/>
      <c r="C133" s="430"/>
      <c r="D133" s="550"/>
      <c r="E133" s="550"/>
      <c r="F133" s="188"/>
      <c r="G133" s="188"/>
      <c r="H133" s="188"/>
      <c r="I133" s="188"/>
      <c r="J133" s="188"/>
      <c r="K133" s="188"/>
      <c r="L133" s="188"/>
      <c r="M133" s="184"/>
      <c r="N133" s="168" t="b">
        <f t="shared" si="245"/>
        <v>0</v>
      </c>
      <c r="O133" s="157"/>
      <c r="P133" s="168" t="b">
        <f t="shared" si="246"/>
        <v>0</v>
      </c>
      <c r="Q133" s="157"/>
      <c r="R133" s="168" t="b">
        <f t="shared" si="247"/>
        <v>0</v>
      </c>
      <c r="S133" s="157"/>
      <c r="T133" s="168" t="b">
        <f t="shared" si="248"/>
        <v>0</v>
      </c>
      <c r="U133" s="157"/>
      <c r="V133" s="168" t="b">
        <f t="shared" si="249"/>
        <v>0</v>
      </c>
      <c r="W133" s="157"/>
      <c r="X133" s="168" t="b">
        <f t="shared" si="250"/>
        <v>0</v>
      </c>
      <c r="Y133" s="157"/>
      <c r="Z133" s="168" t="b">
        <f t="shared" si="251"/>
        <v>0</v>
      </c>
      <c r="AA133" s="116">
        <f t="shared" si="252"/>
        <v>0</v>
      </c>
      <c r="AB133" s="117" t="str">
        <f t="shared" si="253"/>
        <v>Débil</v>
      </c>
      <c r="AC133" s="185"/>
      <c r="AD133" s="169" t="str">
        <f t="shared" si="254"/>
        <v>Débil</v>
      </c>
      <c r="AE133" s="118" t="str">
        <f t="shared" si="255"/>
        <v>0</v>
      </c>
      <c r="AF133" s="544"/>
      <c r="AG133" s="549"/>
      <c r="AH133" s="527"/>
      <c r="AI133" s="528"/>
      <c r="AJ133" s="531"/>
      <c r="AK133" s="531"/>
      <c r="AL133" s="531"/>
      <c r="AM133" s="528"/>
      <c r="AN133" s="536"/>
      <c r="AO133" s="536"/>
      <c r="AP133" s="532"/>
      <c r="AQ133" s="529"/>
      <c r="AR133" s="529"/>
      <c r="AS133" s="530"/>
    </row>
    <row r="134" spans="2:45" ht="67.5" customHeight="1" x14ac:dyDescent="0.25">
      <c r="B134" s="538"/>
      <c r="C134" s="430"/>
      <c r="D134" s="550" t="str">
        <f>'3-IDENTIFICACIÓN DEL RIESGO'!G134</f>
        <v xml:space="preserve">Aplicación discrecional de las normas para favorecer intereses de terceros </v>
      </c>
      <c r="E134" s="550"/>
      <c r="F134" s="188" t="s">
        <v>505</v>
      </c>
      <c r="G134" s="188" t="s">
        <v>507</v>
      </c>
      <c r="H134" s="188" t="s">
        <v>508</v>
      </c>
      <c r="I134" s="188" t="s">
        <v>513</v>
      </c>
      <c r="J134" s="188" t="s">
        <v>510</v>
      </c>
      <c r="K134" s="188" t="s">
        <v>511</v>
      </c>
      <c r="L134" s="188" t="s">
        <v>512</v>
      </c>
      <c r="M134" s="184" t="s">
        <v>172</v>
      </c>
      <c r="N134" s="168">
        <f t="shared" si="245"/>
        <v>15</v>
      </c>
      <c r="O134" s="157" t="s">
        <v>173</v>
      </c>
      <c r="P134" s="168">
        <f t="shared" si="246"/>
        <v>15</v>
      </c>
      <c r="Q134" s="157" t="s">
        <v>174</v>
      </c>
      <c r="R134" s="168">
        <f t="shared" si="247"/>
        <v>15</v>
      </c>
      <c r="S134" s="157" t="s">
        <v>178</v>
      </c>
      <c r="T134" s="168">
        <f t="shared" si="248"/>
        <v>10</v>
      </c>
      <c r="U134" s="157" t="s">
        <v>175</v>
      </c>
      <c r="V134" s="168">
        <f t="shared" si="249"/>
        <v>15</v>
      </c>
      <c r="W134" s="157" t="s">
        <v>176</v>
      </c>
      <c r="X134" s="168">
        <f t="shared" si="250"/>
        <v>15</v>
      </c>
      <c r="Y134" s="157" t="s">
        <v>177</v>
      </c>
      <c r="Z134" s="168">
        <f t="shared" si="251"/>
        <v>10</v>
      </c>
      <c r="AA134" s="116">
        <f t="shared" si="252"/>
        <v>95</v>
      </c>
      <c r="AB134" s="117" t="str">
        <f t="shared" si="253"/>
        <v>Moderado</v>
      </c>
      <c r="AC134" s="185" t="s">
        <v>44</v>
      </c>
      <c r="AD134" s="169" t="str">
        <f t="shared" si="254"/>
        <v>Moderado</v>
      </c>
      <c r="AE134" s="118" t="str">
        <f t="shared" si="255"/>
        <v>50</v>
      </c>
      <c r="AF134" s="543">
        <v>1</v>
      </c>
      <c r="AG134" s="548">
        <f t="shared" ref="AG134" si="445">(AE134+AE135)/AF134</f>
        <v>50</v>
      </c>
      <c r="AH134" s="526" t="str">
        <f t="shared" ref="AH134" si="446">IF(AG134&lt;50,"Débil",IF(AG134&lt;=99,"Moderado",IF(AG134=100,"Fuerte",IF(AG134="","ERROR"))))</f>
        <v>Moderado</v>
      </c>
      <c r="AI134" s="528" t="s">
        <v>78</v>
      </c>
      <c r="AJ134" s="531">
        <f t="shared" ref="AJ134" si="447">IF(AH134="Débil",0,IF(AND(AH134="Moderado",AI134="Directamente"),1,IF(AND(AH134="Moderado",AI134="No disminuye"),0,IF(AND(AH134="Fuerte",AI134="Directamente"),2,IF(AND(AH134="Fuerte",AI134="No disminuye"),0)))))</f>
        <v>1</v>
      </c>
      <c r="AK134" s="531">
        <f>('4-VALORACIÓN DEL RIESGO'!H72-AJ134)</f>
        <v>3</v>
      </c>
      <c r="AL134" s="531" t="str">
        <f t="shared" ref="AL134" si="448">IF(AK134=5,"Casi Seguro",IF(AK134=4,"Probable",IF(AK134=3,"Posible",IF(AK134=2,"Improbable",IF(AK134=1,"Rara Vez",IF(AK134=0,"Rara Vez",IF(AK134&lt;0,"Rara Vez")))))))</f>
        <v>Posible</v>
      </c>
      <c r="AM134" s="528" t="s">
        <v>80</v>
      </c>
      <c r="AN134" s="535">
        <f t="shared" ref="AN134" si="449">IF(AH134="Débil",0,IF(AND(AH134="Moderado",AM134="Directamente"),1,IF(AND(AH134="Moderado",AM134="Indirectamente"),0,IF(AND(AH134="Moderado",AM134="No disminuye"),0,IF(AND(AH134="Fuerte",AM134="Directamente"),2,IF(AND(AH134="Fuerte",AM134="Indirectamente"),1,IF(AND(AH134="Fuerte",AM134="No disminuye"),0)))))))</f>
        <v>0</v>
      </c>
      <c r="AO134" s="535">
        <f>('4-VALORACIÓN DEL RIESGO'!AD72-AN134)</f>
        <v>5</v>
      </c>
      <c r="AP134" s="532" t="str">
        <f t="shared" ref="AP134" si="450">IF(AO134=5,"Catastrófico",IF(AO134=4,"Mayor",IF(AO134=3,"Moderado",IF(AO134=2,"Moderado",IF(AO134=1,"Moderado")))))</f>
        <v>Catastrófico</v>
      </c>
      <c r="AQ134" s="529" t="str">
        <f t="shared" ref="AQ134" si="451">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Extremo</v>
      </c>
      <c r="AR134" s="529"/>
      <c r="AS134" s="530" t="s">
        <v>410</v>
      </c>
    </row>
    <row r="135" spans="2:45" ht="30.75" thickBot="1" x14ac:dyDescent="0.3">
      <c r="B135" s="538"/>
      <c r="C135" s="430"/>
      <c r="D135" s="550"/>
      <c r="E135" s="550"/>
      <c r="F135" s="188"/>
      <c r="G135" s="188"/>
      <c r="H135" s="188"/>
      <c r="I135" s="188"/>
      <c r="J135" s="188"/>
      <c r="K135" s="188"/>
      <c r="L135" s="188"/>
      <c r="M135" s="184"/>
      <c r="N135" s="168" t="b">
        <f t="shared" si="245"/>
        <v>0</v>
      </c>
      <c r="O135" s="157"/>
      <c r="P135" s="168" t="b">
        <f t="shared" si="246"/>
        <v>0</v>
      </c>
      <c r="Q135" s="157"/>
      <c r="R135" s="168" t="b">
        <f t="shared" si="247"/>
        <v>0</v>
      </c>
      <c r="S135" s="157"/>
      <c r="T135" s="168" t="b">
        <f t="shared" si="248"/>
        <v>0</v>
      </c>
      <c r="U135" s="157"/>
      <c r="V135" s="168" t="b">
        <f t="shared" si="249"/>
        <v>0</v>
      </c>
      <c r="W135" s="157"/>
      <c r="X135" s="168" t="b">
        <f t="shared" si="250"/>
        <v>0</v>
      </c>
      <c r="Y135" s="157"/>
      <c r="Z135" s="168" t="b">
        <f t="shared" si="251"/>
        <v>0</v>
      </c>
      <c r="AA135" s="116">
        <f t="shared" si="252"/>
        <v>0</v>
      </c>
      <c r="AB135" s="117" t="str">
        <f t="shared" si="253"/>
        <v>Débil</v>
      </c>
      <c r="AC135" s="185"/>
      <c r="AD135" s="169" t="str">
        <f t="shared" si="254"/>
        <v>Débil</v>
      </c>
      <c r="AE135" s="118" t="str">
        <f t="shared" si="255"/>
        <v>0</v>
      </c>
      <c r="AF135" s="544"/>
      <c r="AG135" s="549"/>
      <c r="AH135" s="527"/>
      <c r="AI135" s="528"/>
      <c r="AJ135" s="531"/>
      <c r="AK135" s="531"/>
      <c r="AL135" s="531"/>
      <c r="AM135" s="528"/>
      <c r="AN135" s="536"/>
      <c r="AO135" s="536"/>
      <c r="AP135" s="532"/>
      <c r="AQ135" s="529"/>
      <c r="AR135" s="529"/>
      <c r="AS135" s="530"/>
    </row>
    <row r="136" spans="2:45" ht="83.25" customHeight="1" x14ac:dyDescent="0.25">
      <c r="B136" s="538"/>
      <c r="C136" s="430"/>
      <c r="D136" s="550" t="str">
        <f>'3-IDENTIFICACIÓN DEL RIESGO'!G136</f>
        <v>No ejecutar las accciones de cobro coactivo para favorecer intereses propios o de terceros.</v>
      </c>
      <c r="E136" s="550"/>
      <c r="F136" s="188" t="s">
        <v>506</v>
      </c>
      <c r="G136" s="188" t="s">
        <v>514</v>
      </c>
      <c r="H136" s="188" t="s">
        <v>515</v>
      </c>
      <c r="I136" s="188" t="s">
        <v>516</v>
      </c>
      <c r="J136" s="188" t="s">
        <v>517</v>
      </c>
      <c r="K136" s="188" t="s">
        <v>511</v>
      </c>
      <c r="L136" s="188" t="s">
        <v>518</v>
      </c>
      <c r="M136" s="184" t="s">
        <v>172</v>
      </c>
      <c r="N136" s="168">
        <f t="shared" si="245"/>
        <v>15</v>
      </c>
      <c r="O136" s="157" t="s">
        <v>173</v>
      </c>
      <c r="P136" s="168">
        <f t="shared" si="246"/>
        <v>15</v>
      </c>
      <c r="Q136" s="157" t="s">
        <v>174</v>
      </c>
      <c r="R136" s="168">
        <f t="shared" si="247"/>
        <v>15</v>
      </c>
      <c r="S136" s="157" t="s">
        <v>47</v>
      </c>
      <c r="T136" s="168">
        <f t="shared" si="248"/>
        <v>15</v>
      </c>
      <c r="U136" s="157" t="s">
        <v>175</v>
      </c>
      <c r="V136" s="168">
        <f t="shared" si="249"/>
        <v>15</v>
      </c>
      <c r="W136" s="157" t="s">
        <v>176</v>
      </c>
      <c r="X136" s="168">
        <f t="shared" si="250"/>
        <v>15</v>
      </c>
      <c r="Y136" s="157" t="s">
        <v>177</v>
      </c>
      <c r="Z136" s="168">
        <f t="shared" si="251"/>
        <v>10</v>
      </c>
      <c r="AA136" s="116">
        <f t="shared" si="252"/>
        <v>100</v>
      </c>
      <c r="AB136" s="117" t="str">
        <f t="shared" si="253"/>
        <v>Fuerte</v>
      </c>
      <c r="AC136" s="185" t="s">
        <v>50</v>
      </c>
      <c r="AD136" s="169" t="str">
        <f t="shared" si="254"/>
        <v>Fuerte</v>
      </c>
      <c r="AE136" s="118" t="str">
        <f t="shared" si="255"/>
        <v>100</v>
      </c>
      <c r="AF136" s="543">
        <v>1</v>
      </c>
      <c r="AG136" s="548">
        <f t="shared" ref="AG136" si="452">(AE136+AE137)/AF136</f>
        <v>100</v>
      </c>
      <c r="AH136" s="526" t="str">
        <f t="shared" ref="AH136" si="453">IF(AG136&lt;50,"Débil",IF(AG136&lt;=99,"Moderado",IF(AG136=100,"Fuerte",IF(AG136="","ERROR"))))</f>
        <v>Fuerte</v>
      </c>
      <c r="AI136" s="528" t="s">
        <v>78</v>
      </c>
      <c r="AJ136" s="531">
        <f t="shared" ref="AJ136" si="454">IF(AH136="Débil",0,IF(AND(AH136="Moderado",AI136="Directamente"),1,IF(AND(AH136="Moderado",AI136="No disminuye"),0,IF(AND(AH136="Fuerte",AI136="Directamente"),2,IF(AND(AH136="Fuerte",AI136="No disminuye"),0)))))</f>
        <v>2</v>
      </c>
      <c r="AK136" s="531">
        <f>('4-VALORACIÓN DEL RIESGO'!H73-AJ136)</f>
        <v>-1</v>
      </c>
      <c r="AL136" s="531" t="str">
        <f t="shared" ref="AL136" si="455">IF(AK136=5,"Casi Seguro",IF(AK136=4,"Probable",IF(AK136=3,"Posible",IF(AK136=2,"Improbable",IF(AK136=1,"Rara Vez",IF(AK136=0,"Rara Vez",IF(AK136&lt;0,"Rara Vez")))))))</f>
        <v>Rara Vez</v>
      </c>
      <c r="AM136" s="528" t="s">
        <v>80</v>
      </c>
      <c r="AN136" s="535">
        <f t="shared" ref="AN136" si="456">IF(AH136="Débil",0,IF(AND(AH136="Moderado",AM136="Directamente"),1,IF(AND(AH136="Moderado",AM136="Indirectamente"),0,IF(AND(AH136="Moderado",AM136="No disminuye"),0,IF(AND(AH136="Fuerte",AM136="Directamente"),2,IF(AND(AH136="Fuerte",AM136="Indirectamente"),1,IF(AND(AH136="Fuerte",AM136="No disminuye"),0)))))))</f>
        <v>0</v>
      </c>
      <c r="AO136" s="535">
        <f>('4-VALORACIÓN DEL RIESGO'!AD73-AN136)</f>
        <v>4</v>
      </c>
      <c r="AP136" s="532" t="str">
        <f t="shared" ref="AP136" si="457">IF(AO136=5,"Catastrófico",IF(AO136=4,"Mayor",IF(AO136=3,"Moderado",IF(AO136=2,"Moderado",IF(AO136=1,"Moderado")))))</f>
        <v>Mayor</v>
      </c>
      <c r="AQ136" s="529" t="str">
        <f t="shared" ref="AQ136" si="458">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Alto</v>
      </c>
      <c r="AR136" s="529"/>
      <c r="AS136" s="530" t="s">
        <v>410</v>
      </c>
    </row>
    <row r="137" spans="2:45" ht="30.75" thickBot="1" x14ac:dyDescent="0.3">
      <c r="B137" s="538"/>
      <c r="C137" s="430"/>
      <c r="D137" s="550"/>
      <c r="E137" s="550"/>
      <c r="F137" s="188"/>
      <c r="G137" s="188"/>
      <c r="H137" s="188"/>
      <c r="I137" s="188"/>
      <c r="J137" s="188"/>
      <c r="K137" s="188"/>
      <c r="L137" s="188"/>
      <c r="M137" s="184"/>
      <c r="N137" s="168" t="b">
        <f t="shared" si="245"/>
        <v>0</v>
      </c>
      <c r="O137" s="157"/>
      <c r="P137" s="168" t="b">
        <f t="shared" si="246"/>
        <v>0</v>
      </c>
      <c r="Q137" s="157"/>
      <c r="R137" s="168" t="b">
        <f t="shared" si="247"/>
        <v>0</v>
      </c>
      <c r="S137" s="157"/>
      <c r="T137" s="168" t="b">
        <f t="shared" si="248"/>
        <v>0</v>
      </c>
      <c r="U137" s="157"/>
      <c r="V137" s="168" t="b">
        <f t="shared" si="249"/>
        <v>0</v>
      </c>
      <c r="W137" s="157"/>
      <c r="X137" s="168" t="b">
        <f t="shared" si="250"/>
        <v>0</v>
      </c>
      <c r="Y137" s="157"/>
      <c r="Z137" s="168" t="b">
        <f t="shared" si="251"/>
        <v>0</v>
      </c>
      <c r="AA137" s="116">
        <f t="shared" si="252"/>
        <v>0</v>
      </c>
      <c r="AB137" s="117" t="str">
        <f t="shared" si="253"/>
        <v>Débil</v>
      </c>
      <c r="AC137" s="185"/>
      <c r="AD137" s="169" t="str">
        <f t="shared" si="254"/>
        <v>Débil</v>
      </c>
      <c r="AE137" s="118" t="str">
        <f t="shared" si="255"/>
        <v>0</v>
      </c>
      <c r="AF137" s="544"/>
      <c r="AG137" s="549"/>
      <c r="AH137" s="527"/>
      <c r="AI137" s="528"/>
      <c r="AJ137" s="531"/>
      <c r="AK137" s="531"/>
      <c r="AL137" s="531"/>
      <c r="AM137" s="528"/>
      <c r="AN137" s="536"/>
      <c r="AO137" s="536"/>
      <c r="AP137" s="532"/>
      <c r="AQ137" s="529"/>
      <c r="AR137" s="529"/>
      <c r="AS137" s="530"/>
    </row>
    <row r="138" spans="2:45" ht="67.5" x14ac:dyDescent="0.25">
      <c r="B138" s="538"/>
      <c r="C138" s="430"/>
      <c r="D138" s="550" t="str">
        <f>'3-IDENTIFICACIÓN DEL RIESGO'!G138</f>
        <v xml:space="preserve"> Orientar la defensa jurídica de la ANT o algunas de sus actuaciones  en perjuicio de sus intereses para favorecer a un tercero.</v>
      </c>
      <c r="E138" s="550"/>
      <c r="F138" s="188" t="s">
        <v>506</v>
      </c>
      <c r="G138" s="188" t="s">
        <v>519</v>
      </c>
      <c r="H138" s="188" t="s">
        <v>520</v>
      </c>
      <c r="I138" s="188" t="s">
        <v>521</v>
      </c>
      <c r="J138" s="188" t="s">
        <v>517</v>
      </c>
      <c r="K138" s="188" t="s">
        <v>511</v>
      </c>
      <c r="L138" s="188" t="s">
        <v>522</v>
      </c>
      <c r="M138" s="184" t="s">
        <v>172</v>
      </c>
      <c r="N138" s="168">
        <f t="shared" si="245"/>
        <v>15</v>
      </c>
      <c r="O138" s="157" t="s">
        <v>173</v>
      </c>
      <c r="P138" s="168">
        <f t="shared" si="246"/>
        <v>15</v>
      </c>
      <c r="Q138" s="157" t="s">
        <v>174</v>
      </c>
      <c r="R138" s="168">
        <f t="shared" si="247"/>
        <v>15</v>
      </c>
      <c r="S138" s="157" t="s">
        <v>47</v>
      </c>
      <c r="T138" s="168">
        <f t="shared" si="248"/>
        <v>15</v>
      </c>
      <c r="U138" s="157" t="s">
        <v>175</v>
      </c>
      <c r="V138" s="168">
        <f t="shared" si="249"/>
        <v>15</v>
      </c>
      <c r="W138" s="157" t="s">
        <v>176</v>
      </c>
      <c r="X138" s="168">
        <f t="shared" si="250"/>
        <v>15</v>
      </c>
      <c r="Y138" s="157" t="s">
        <v>177</v>
      </c>
      <c r="Z138" s="168">
        <f t="shared" si="251"/>
        <v>10</v>
      </c>
      <c r="AA138" s="116">
        <f t="shared" si="252"/>
        <v>100</v>
      </c>
      <c r="AB138" s="117" t="str">
        <f t="shared" si="253"/>
        <v>Fuerte</v>
      </c>
      <c r="AC138" s="185" t="s">
        <v>50</v>
      </c>
      <c r="AD138" s="169" t="str">
        <f t="shared" si="254"/>
        <v>Fuerte</v>
      </c>
      <c r="AE138" s="118" t="str">
        <f t="shared" si="255"/>
        <v>100</v>
      </c>
      <c r="AF138" s="543">
        <v>1</v>
      </c>
      <c r="AG138" s="548">
        <f t="shared" ref="AG138" si="459">(AE138+AE139)/AF138</f>
        <v>100</v>
      </c>
      <c r="AH138" s="526" t="str">
        <f t="shared" ref="AH138" si="460">IF(AG138&lt;50,"Débil",IF(AG138&lt;=99,"Moderado",IF(AG138=100,"Fuerte",IF(AG138="","ERROR"))))</f>
        <v>Fuerte</v>
      </c>
      <c r="AI138" s="528" t="s">
        <v>78</v>
      </c>
      <c r="AJ138" s="531">
        <f t="shared" ref="AJ138" si="461">IF(AH138="Débil",0,IF(AND(AH138="Moderado",AI138="Directamente"),1,IF(AND(AH138="Moderado",AI138="No disminuye"),0,IF(AND(AH138="Fuerte",AI138="Directamente"),2,IF(AND(AH138="Fuerte",AI138="No disminuye"),0)))))</f>
        <v>2</v>
      </c>
      <c r="AK138" s="531">
        <f>('4-VALORACIÓN DEL RIESGO'!H74-AJ138)</f>
        <v>1</v>
      </c>
      <c r="AL138" s="531" t="str">
        <f t="shared" ref="AL138" si="462">IF(AK138=5,"Casi Seguro",IF(AK138=4,"Probable",IF(AK138=3,"Posible",IF(AK138=2,"Improbable",IF(AK138=1,"Rara Vez",IF(AK138=0,"Rara Vez",IF(AK138&lt;0,"Rara Vez")))))))</f>
        <v>Rara Vez</v>
      </c>
      <c r="AM138" s="528" t="s">
        <v>80</v>
      </c>
      <c r="AN138" s="535">
        <f t="shared" ref="AN138" si="463">IF(AH138="Débil",0,IF(AND(AH138="Moderado",AM138="Directamente"),1,IF(AND(AH138="Moderado",AM138="Indirectamente"),0,IF(AND(AH138="Moderado",AM138="No disminuye"),0,IF(AND(AH138="Fuerte",AM138="Directamente"),2,IF(AND(AH138="Fuerte",AM138="Indirectamente"),1,IF(AND(AH138="Fuerte",AM138="No disminuye"),0)))))))</f>
        <v>0</v>
      </c>
      <c r="AO138" s="535">
        <f>('4-VALORACIÓN DEL RIESGO'!AD74-AN138)</f>
        <v>5</v>
      </c>
      <c r="AP138" s="532" t="str">
        <f t="shared" ref="AP138" si="464">IF(AO138=5,"Catastrófico",IF(AO138=4,"Mayor",IF(AO138=3,"Moderado",IF(AO138=2,"Moderado",IF(AO138=1,"Moderado")))))</f>
        <v>Catastrófico</v>
      </c>
      <c r="AQ138" s="529" t="str">
        <f t="shared" ref="AQ138" si="465">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Extremo</v>
      </c>
      <c r="AR138" s="529"/>
      <c r="AS138" s="530" t="s">
        <v>410</v>
      </c>
    </row>
    <row r="139" spans="2:45" ht="30.75" thickBot="1" x14ac:dyDescent="0.3">
      <c r="B139" s="538"/>
      <c r="C139" s="430"/>
      <c r="D139" s="550"/>
      <c r="E139" s="550"/>
      <c r="F139" s="188"/>
      <c r="G139" s="188"/>
      <c r="H139" s="188"/>
      <c r="I139" s="188"/>
      <c r="J139" s="188"/>
      <c r="K139" s="188"/>
      <c r="L139" s="188"/>
      <c r="M139" s="184"/>
      <c r="N139" s="168" t="b">
        <f t="shared" si="245"/>
        <v>0</v>
      </c>
      <c r="O139" s="157"/>
      <c r="P139" s="168" t="b">
        <f t="shared" si="246"/>
        <v>0</v>
      </c>
      <c r="Q139" s="157"/>
      <c r="R139" s="168" t="b">
        <f t="shared" si="247"/>
        <v>0</v>
      </c>
      <c r="S139" s="157"/>
      <c r="T139" s="168" t="b">
        <f t="shared" si="248"/>
        <v>0</v>
      </c>
      <c r="U139" s="157"/>
      <c r="V139" s="168" t="b">
        <f t="shared" si="249"/>
        <v>0</v>
      </c>
      <c r="W139" s="157"/>
      <c r="X139" s="168" t="b">
        <f t="shared" si="250"/>
        <v>0</v>
      </c>
      <c r="Y139" s="157"/>
      <c r="Z139" s="168" t="b">
        <f t="shared" si="251"/>
        <v>0</v>
      </c>
      <c r="AA139" s="116">
        <f t="shared" si="252"/>
        <v>0</v>
      </c>
      <c r="AB139" s="117" t="str">
        <f t="shared" si="253"/>
        <v>Débil</v>
      </c>
      <c r="AC139" s="185"/>
      <c r="AD139" s="169" t="str">
        <f t="shared" si="254"/>
        <v>Débil</v>
      </c>
      <c r="AE139" s="118" t="str">
        <f t="shared" si="255"/>
        <v>0</v>
      </c>
      <c r="AF139" s="544"/>
      <c r="AG139" s="549"/>
      <c r="AH139" s="527"/>
      <c r="AI139" s="528"/>
      <c r="AJ139" s="531"/>
      <c r="AK139" s="531"/>
      <c r="AL139" s="531"/>
      <c r="AM139" s="528"/>
      <c r="AN139" s="536"/>
      <c r="AO139" s="536"/>
      <c r="AP139" s="532"/>
      <c r="AQ139" s="529"/>
      <c r="AR139" s="529"/>
      <c r="AS139" s="530"/>
    </row>
    <row r="140" spans="2:45" ht="30" x14ac:dyDescent="0.25">
      <c r="B140" s="538"/>
      <c r="C140" s="430"/>
      <c r="D140" s="550" t="str">
        <f>'3-IDENTIFICACIÓN DEL RIESGO'!G140</f>
        <v>Riesgo 5</v>
      </c>
      <c r="E140" s="550"/>
      <c r="F140" s="188"/>
      <c r="G140" s="188"/>
      <c r="H140" s="188"/>
      <c r="I140" s="188"/>
      <c r="J140" s="188"/>
      <c r="K140" s="188"/>
      <c r="L140" s="188"/>
      <c r="M140" s="184"/>
      <c r="N140" s="168" t="b">
        <f t="shared" si="245"/>
        <v>0</v>
      </c>
      <c r="O140" s="157"/>
      <c r="P140" s="168" t="b">
        <f t="shared" si="246"/>
        <v>0</v>
      </c>
      <c r="Q140" s="157"/>
      <c r="R140" s="168" t="b">
        <f t="shared" si="247"/>
        <v>0</v>
      </c>
      <c r="S140" s="157"/>
      <c r="T140" s="168" t="b">
        <f t="shared" si="248"/>
        <v>0</v>
      </c>
      <c r="U140" s="157"/>
      <c r="V140" s="168" t="b">
        <f t="shared" si="249"/>
        <v>0</v>
      </c>
      <c r="W140" s="157"/>
      <c r="X140" s="168" t="b">
        <f t="shared" si="250"/>
        <v>0</v>
      </c>
      <c r="Y140" s="157"/>
      <c r="Z140" s="168" t="b">
        <f t="shared" si="251"/>
        <v>0</v>
      </c>
      <c r="AA140" s="116">
        <f t="shared" si="252"/>
        <v>0</v>
      </c>
      <c r="AB140" s="117" t="str">
        <f t="shared" si="253"/>
        <v>Débil</v>
      </c>
      <c r="AC140" s="185"/>
      <c r="AD140" s="169" t="str">
        <f t="shared" si="254"/>
        <v>Débil</v>
      </c>
      <c r="AE140" s="118" t="str">
        <f t="shared" si="255"/>
        <v>0</v>
      </c>
      <c r="AF140" s="543"/>
      <c r="AG140" s="548" t="e">
        <f t="shared" ref="AG140" si="466">(AE140+AE141)/AF140</f>
        <v>#DIV/0!</v>
      </c>
      <c r="AH140" s="526" t="e">
        <f t="shared" ref="AH140" si="467">IF(AG140&lt;50,"Débil",IF(AG140&lt;=99,"Moderado",IF(AG140=100,"Fuerte",IF(AG140="","ERROR"))))</f>
        <v>#DIV/0!</v>
      </c>
      <c r="AI140" s="528"/>
      <c r="AJ140" s="531" t="e">
        <f t="shared" ref="AJ140" si="468">IF(AH140="Débil",0,IF(AND(AH140="Moderado",AI140="Directamente"),1,IF(AND(AH140="Moderado",AI140="No disminuye"),0,IF(AND(AH140="Fuerte",AI140="Directamente"),2,IF(AND(AH140="Fuerte",AI140="No disminuye"),0)))))</f>
        <v>#DIV/0!</v>
      </c>
      <c r="AK140" s="531" t="e">
        <f>('4-VALORACIÓN DEL RIESGO'!H75-AJ140)</f>
        <v>#DIV/0!</v>
      </c>
      <c r="AL140" s="531" t="e">
        <f t="shared" ref="AL140" si="469">IF(AK140=5,"Casi Seguro",IF(AK140=4,"Probable",IF(AK140=3,"Posible",IF(AK140=2,"Improbable",IF(AK140=1,"Rara Vez",IF(AK140=0,"Rara Vez",IF(AK140&lt;0,"Rara Vez")))))))</f>
        <v>#DIV/0!</v>
      </c>
      <c r="AM140" s="528"/>
      <c r="AN140" s="535" t="e">
        <f t="shared" ref="AN140" si="470">IF(AH140="Débil",0,IF(AND(AH140="Moderado",AM140="Directamente"),1,IF(AND(AH140="Moderado",AM140="Indirectamente"),0,IF(AND(AH140="Moderado",AM140="No disminuye"),0,IF(AND(AH140="Fuerte",AM140="Directamente"),2,IF(AND(AH140="Fuerte",AM140="Indirectamente"),1,IF(AND(AH140="Fuerte",AM140="No disminuye"),0)))))))</f>
        <v>#DIV/0!</v>
      </c>
      <c r="AO140" s="535" t="e">
        <f>('4-VALORACIÓN DEL RIESGO'!AD75-AN140)</f>
        <v>#DIV/0!</v>
      </c>
      <c r="AP140" s="532" t="e">
        <f t="shared" ref="AP140" si="471">IF(AO140=5,"Catastrófico",IF(AO140=4,"Mayor",IF(AO140=3,"Moderado",IF(AO140=2,"Moderado",IF(AO140=1,"Moderado")))))</f>
        <v>#DIV/0!</v>
      </c>
      <c r="AQ140" s="529" t="e">
        <f t="shared" ref="AQ140" si="472">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#DIV/0!</v>
      </c>
      <c r="AR140" s="529"/>
      <c r="AS140" s="530" t="s">
        <v>410</v>
      </c>
    </row>
    <row r="141" spans="2:45" ht="30.75" thickBot="1" x14ac:dyDescent="0.3">
      <c r="B141" s="539"/>
      <c r="C141" s="431"/>
      <c r="D141" s="550"/>
      <c r="E141" s="550"/>
      <c r="F141" s="188"/>
      <c r="G141" s="188"/>
      <c r="H141" s="188"/>
      <c r="I141" s="188"/>
      <c r="J141" s="188"/>
      <c r="K141" s="188"/>
      <c r="L141" s="188"/>
      <c r="M141" s="184"/>
      <c r="N141" s="168" t="b">
        <f t="shared" si="245"/>
        <v>0</v>
      </c>
      <c r="O141" s="157"/>
      <c r="P141" s="168" t="b">
        <f t="shared" si="246"/>
        <v>0</v>
      </c>
      <c r="Q141" s="157"/>
      <c r="R141" s="168" t="b">
        <f t="shared" si="247"/>
        <v>0</v>
      </c>
      <c r="S141" s="157"/>
      <c r="T141" s="168" t="b">
        <f t="shared" si="248"/>
        <v>0</v>
      </c>
      <c r="U141" s="157"/>
      <c r="V141" s="168" t="b">
        <f t="shared" si="249"/>
        <v>0</v>
      </c>
      <c r="W141" s="157"/>
      <c r="X141" s="168" t="b">
        <f t="shared" si="250"/>
        <v>0</v>
      </c>
      <c r="Y141" s="157"/>
      <c r="Z141" s="168" t="b">
        <f t="shared" si="251"/>
        <v>0</v>
      </c>
      <c r="AA141" s="116">
        <f t="shared" si="252"/>
        <v>0</v>
      </c>
      <c r="AB141" s="117" t="str">
        <f t="shared" si="253"/>
        <v>Débil</v>
      </c>
      <c r="AC141" s="185"/>
      <c r="AD141" s="169" t="str">
        <f t="shared" si="254"/>
        <v>Débil</v>
      </c>
      <c r="AE141" s="118" t="str">
        <f t="shared" si="255"/>
        <v>0</v>
      </c>
      <c r="AF141" s="544"/>
      <c r="AG141" s="549"/>
      <c r="AH141" s="527"/>
      <c r="AI141" s="528"/>
      <c r="AJ141" s="531"/>
      <c r="AK141" s="531"/>
      <c r="AL141" s="531"/>
      <c r="AM141" s="528"/>
      <c r="AN141" s="536"/>
      <c r="AO141" s="536"/>
      <c r="AP141" s="532"/>
      <c r="AQ141" s="529"/>
      <c r="AR141" s="529"/>
      <c r="AS141" s="530"/>
    </row>
    <row r="142" spans="2:45" ht="212.25" customHeight="1" x14ac:dyDescent="0.25">
      <c r="B142" s="537" t="str">
        <f>'3-IDENTIFICACIÓN DEL RIESGO'!B142</f>
        <v>ADQUISICIÓN DE BIENES Y SERVICIOS</v>
      </c>
      <c r="C142" s="429" t="str">
        <f>'3-IDENTIFICACIÓN DEL RIESGO'!E142</f>
        <v>1. Subdirección Administrativa y Financiera.
2. Secretaría General.</v>
      </c>
      <c r="D142" s="550" t="str">
        <f>'3-IDENTIFICACIÓN DEL RIESGO'!G142</f>
        <v>Celebración indebida de contratos en beneficio particular o de un tercero.</v>
      </c>
      <c r="E142" s="550"/>
      <c r="F142" s="188" t="s">
        <v>861</v>
      </c>
      <c r="G142" s="188" t="s">
        <v>862</v>
      </c>
      <c r="H142" s="188" t="s">
        <v>863</v>
      </c>
      <c r="I142" s="188" t="s">
        <v>864</v>
      </c>
      <c r="J142" s="188" t="s">
        <v>865</v>
      </c>
      <c r="K142" s="188" t="s">
        <v>866</v>
      </c>
      <c r="L142" s="188" t="s">
        <v>867</v>
      </c>
      <c r="M142" s="184" t="s">
        <v>172</v>
      </c>
      <c r="N142" s="168">
        <f t="shared" si="245"/>
        <v>15</v>
      </c>
      <c r="O142" s="157" t="s">
        <v>173</v>
      </c>
      <c r="P142" s="168">
        <f t="shared" si="246"/>
        <v>15</v>
      </c>
      <c r="Q142" s="157" t="s">
        <v>174</v>
      </c>
      <c r="R142" s="168">
        <f t="shared" si="247"/>
        <v>15</v>
      </c>
      <c r="S142" s="157" t="s">
        <v>47</v>
      </c>
      <c r="T142" s="168">
        <f t="shared" si="248"/>
        <v>15</v>
      </c>
      <c r="U142" s="157" t="s">
        <v>175</v>
      </c>
      <c r="V142" s="168">
        <f t="shared" si="249"/>
        <v>15</v>
      </c>
      <c r="W142" s="157" t="s">
        <v>176</v>
      </c>
      <c r="X142" s="168">
        <f t="shared" si="250"/>
        <v>15</v>
      </c>
      <c r="Y142" s="157" t="s">
        <v>179</v>
      </c>
      <c r="Z142" s="168">
        <f t="shared" si="251"/>
        <v>5</v>
      </c>
      <c r="AA142" s="116">
        <f t="shared" si="252"/>
        <v>95</v>
      </c>
      <c r="AB142" s="117" t="str">
        <f t="shared" si="253"/>
        <v>Moderado</v>
      </c>
      <c r="AC142" s="185" t="s">
        <v>50</v>
      </c>
      <c r="AD142" s="169" t="str">
        <f t="shared" si="254"/>
        <v>Moderado</v>
      </c>
      <c r="AE142" s="118" t="str">
        <f t="shared" si="255"/>
        <v>50</v>
      </c>
      <c r="AF142" s="543">
        <v>1</v>
      </c>
      <c r="AG142" s="548">
        <f t="shared" ref="AG142" si="473">(AE142+AE143)/AF142</f>
        <v>50</v>
      </c>
      <c r="AH142" s="526" t="str">
        <f t="shared" ref="AH142" si="474">IF(AG142&lt;50,"Débil",IF(AG142&lt;=99,"Moderado",IF(AG142=100,"Fuerte",IF(AG142="","ERROR"))))</f>
        <v>Moderado</v>
      </c>
      <c r="AI142" s="528" t="s">
        <v>78</v>
      </c>
      <c r="AJ142" s="531">
        <f t="shared" ref="AJ142" si="475">IF(AH142="Débil",0,IF(AND(AH142="Moderado",AI142="Directamente"),1,IF(AND(AH142="Moderado",AI142="No disminuye"),0,IF(AND(AH142="Fuerte",AI142="Directamente"),2,IF(AND(AH142="Fuerte",AI142="No disminuye"),0)))))</f>
        <v>1</v>
      </c>
      <c r="AK142" s="531">
        <f>('4-VALORACIÓN DEL RIESGO'!H76-AJ142)</f>
        <v>3</v>
      </c>
      <c r="AL142" s="531" t="str">
        <f t="shared" ref="AL142" si="476">IF(AK142=5,"Casi Seguro",IF(AK142=4,"Probable",IF(AK142=3,"Posible",IF(AK142=2,"Improbable",IF(AK142=1,"Rara Vez",IF(AK142=0,"Rara Vez",IF(AK142&lt;0,"Rara Vez")))))))</f>
        <v>Posible</v>
      </c>
      <c r="AM142" s="528" t="s">
        <v>79</v>
      </c>
      <c r="AN142" s="535">
        <f t="shared" ref="AN142" si="477">IF(AH142="Débil",0,IF(AND(AH142="Moderado",AM142="Directamente"),1,IF(AND(AH142="Moderado",AM142="Indirectamente"),0,IF(AND(AH142="Moderado",AM142="No disminuye"),0,IF(AND(AH142="Fuerte",AM142="Directamente"),2,IF(AND(AH142="Fuerte",AM142="Indirectamente"),1,IF(AND(AH142="Fuerte",AM142="No disminuye"),0)))))))</f>
        <v>0</v>
      </c>
      <c r="AO142" s="535">
        <f>('4-VALORACIÓN DEL RIESGO'!AD76-AN142)</f>
        <v>5</v>
      </c>
      <c r="AP142" s="532" t="str">
        <f t="shared" ref="AP142" si="478">IF(AO142=5,"Catastrófico",IF(AO142=4,"Mayor",IF(AO142=3,"Moderado",IF(AO142=2,"Moderado",IF(AO142=1,"Moderado")))))</f>
        <v>Catastrófico</v>
      </c>
      <c r="AQ142" s="529" t="str">
        <f t="shared" ref="AQ142" si="479">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29"/>
      <c r="AS142" s="530" t="s">
        <v>410</v>
      </c>
    </row>
    <row r="143" spans="2:45" ht="30.75" thickBot="1" x14ac:dyDescent="0.3">
      <c r="B143" s="538"/>
      <c r="C143" s="430"/>
      <c r="D143" s="550"/>
      <c r="E143" s="550"/>
      <c r="F143" s="188"/>
      <c r="G143" s="188"/>
      <c r="H143" s="188"/>
      <c r="I143" s="188"/>
      <c r="J143" s="188"/>
      <c r="K143" s="188"/>
      <c r="L143" s="188"/>
      <c r="M143" s="184"/>
      <c r="N143" s="168" t="b">
        <f t="shared" ref="N143:N171" si="480">IF(M143="Asignado",15,IF(M143="NO asignado",0))</f>
        <v>0</v>
      </c>
      <c r="O143" s="157"/>
      <c r="P143" s="168" t="b">
        <f t="shared" ref="P143:P171" si="481">IF(O143="Adecuado",15,IF(O143="Inadecuado",0))</f>
        <v>0</v>
      </c>
      <c r="Q143" s="157"/>
      <c r="R143" s="168" t="b">
        <f t="shared" ref="R143:R170" si="482">IF(Q143="Oportuna",15,IF(Q143="Inoportuna",0))</f>
        <v>0</v>
      </c>
      <c r="S143" s="157"/>
      <c r="T143" s="168" t="b">
        <f t="shared" ref="T143:T171" si="483">IF(S143="Prevenir",15,IF(S143="Detectar",10,IF(S143="No es un control",0)))</f>
        <v>0</v>
      </c>
      <c r="U143" s="157"/>
      <c r="V143" s="168" t="b">
        <f t="shared" ref="V143:V171" si="484">IF(U143="Confiable",15,IF(U143="No confiable",0))</f>
        <v>0</v>
      </c>
      <c r="W143" s="157"/>
      <c r="X143" s="168" t="b">
        <f t="shared" ref="X143:X171" si="485">IF(W143="Se investigan oportunamente",15,IF(W143="No se investigan oportunamente",0))</f>
        <v>0</v>
      </c>
      <c r="Y143" s="157"/>
      <c r="Z143" s="168" t="b">
        <f t="shared" ref="Z143:Z171" si="486">IF(Y143="Completa",10,IF(Y143="Incompleta",5,IF(Y143="No existe",0)))</f>
        <v>0</v>
      </c>
      <c r="AA143" s="116">
        <f t="shared" ref="AA143:AA171" si="487">N143+P143+R143+T143+V143+X143+Z143</f>
        <v>0</v>
      </c>
      <c r="AB143" s="117" t="str">
        <f t="shared" ref="AB143:AB171" si="488">IF(AA143&lt;86,"Débil",(IF(AA143&lt;96,"Moderado","Fuerte")))</f>
        <v>Débil</v>
      </c>
      <c r="AC143" s="185"/>
      <c r="AD143" s="169" t="str">
        <f t="shared" ref="AD143:AD171" si="489">IF(OR(AND(AB143="Fuerte",AC143="Moderado"),AND(AB143="Moderado",AC143="Fuerte"),AND(AB143="Moderado",AC143="Moderado")),"Moderado",IF(OR(AND(AB143="Fuerte",AC143="Débil"),AND(AB143="Moderado",AC143="Débil"),AND(AB143="Débil")),"Débil",IF(AND(AB143="Fuerte",AC143="Fuerte"),"Fuerte")))</f>
        <v>Débil</v>
      </c>
      <c r="AE143" s="118" t="str">
        <f t="shared" ref="AE143:AE171" si="490">IF(AD143="Fuerte","100",IF(AD143="Moderado","50",IF(AD143="Débil","0")))</f>
        <v>0</v>
      </c>
      <c r="AF143" s="544"/>
      <c r="AG143" s="549"/>
      <c r="AH143" s="527"/>
      <c r="AI143" s="528"/>
      <c r="AJ143" s="531"/>
      <c r="AK143" s="531"/>
      <c r="AL143" s="531"/>
      <c r="AM143" s="528"/>
      <c r="AN143" s="536"/>
      <c r="AO143" s="536"/>
      <c r="AP143" s="532"/>
      <c r="AQ143" s="529"/>
      <c r="AR143" s="529"/>
      <c r="AS143" s="530"/>
    </row>
    <row r="144" spans="2:45" ht="80.25" customHeight="1" x14ac:dyDescent="0.25">
      <c r="B144" s="538"/>
      <c r="C144" s="430"/>
      <c r="D144" s="550" t="str">
        <f>'3-IDENTIFICACIÓN DEL RIESGO'!G144</f>
        <v>Aprobación de informes y pagos de contratos sin cumplimineto del objeto, obligaciones y/o requisitos contractuales en beneficio particular o de terceros.</v>
      </c>
      <c r="E144" s="550"/>
      <c r="F144" s="188" t="s">
        <v>868</v>
      </c>
      <c r="G144" s="188" t="s">
        <v>869</v>
      </c>
      <c r="H144" s="188" t="s">
        <v>870</v>
      </c>
      <c r="I144" s="188" t="s">
        <v>871</v>
      </c>
      <c r="J144" s="188" t="s">
        <v>873</v>
      </c>
      <c r="K144" s="188" t="s">
        <v>874</v>
      </c>
      <c r="L144" s="188" t="s">
        <v>876</v>
      </c>
      <c r="M144" s="184" t="s">
        <v>172</v>
      </c>
      <c r="N144" s="168">
        <f t="shared" si="480"/>
        <v>15</v>
      </c>
      <c r="O144" s="157" t="s">
        <v>173</v>
      </c>
      <c r="P144" s="168">
        <f t="shared" si="481"/>
        <v>15</v>
      </c>
      <c r="Q144" s="157" t="s">
        <v>174</v>
      </c>
      <c r="R144" s="168">
        <f t="shared" si="482"/>
        <v>15</v>
      </c>
      <c r="S144" s="157" t="s">
        <v>178</v>
      </c>
      <c r="T144" s="168">
        <f t="shared" si="483"/>
        <v>10</v>
      </c>
      <c r="U144" s="157" t="s">
        <v>175</v>
      </c>
      <c r="V144" s="168">
        <f t="shared" si="484"/>
        <v>15</v>
      </c>
      <c r="W144" s="157" t="s">
        <v>176</v>
      </c>
      <c r="X144" s="168">
        <f t="shared" si="485"/>
        <v>15</v>
      </c>
      <c r="Y144" s="157" t="s">
        <v>177</v>
      </c>
      <c r="Z144" s="168">
        <f t="shared" si="486"/>
        <v>10</v>
      </c>
      <c r="AA144" s="116">
        <f t="shared" si="487"/>
        <v>95</v>
      </c>
      <c r="AB144" s="117" t="str">
        <f t="shared" si="488"/>
        <v>Moderado</v>
      </c>
      <c r="AC144" s="185" t="s">
        <v>44</v>
      </c>
      <c r="AD144" s="169" t="str">
        <f t="shared" si="489"/>
        <v>Moderado</v>
      </c>
      <c r="AE144" s="118" t="str">
        <f t="shared" si="490"/>
        <v>50</v>
      </c>
      <c r="AF144" s="543">
        <v>2</v>
      </c>
      <c r="AG144" s="548">
        <f t="shared" ref="AG144" si="491">(AE144+AE145)/AF144</f>
        <v>50</v>
      </c>
      <c r="AH144" s="526" t="str">
        <f t="shared" ref="AH144" si="492">IF(AG144&lt;50,"Débil",IF(AG144&lt;=99,"Moderado",IF(AG144=100,"Fuerte",IF(AG144="","ERROR"))))</f>
        <v>Moderado</v>
      </c>
      <c r="AI144" s="528" t="s">
        <v>80</v>
      </c>
      <c r="AJ144" s="531">
        <f t="shared" ref="AJ144" si="493">IF(AH144="Débil",0,IF(AND(AH144="Moderado",AI144="Directamente"),1,IF(AND(AH144="Moderado",AI144="No disminuye"),0,IF(AND(AH144="Fuerte",AI144="Directamente"),2,IF(AND(AH144="Fuerte",AI144="No disminuye"),0)))))</f>
        <v>0</v>
      </c>
      <c r="AK144" s="531">
        <f>('4-VALORACIÓN DEL RIESGO'!H77-AJ144)</f>
        <v>4</v>
      </c>
      <c r="AL144" s="531" t="str">
        <f t="shared" ref="AL144" si="494">IF(AK144=5,"Casi Seguro",IF(AK144=4,"Probable",IF(AK144=3,"Posible",IF(AK144=2,"Improbable",IF(AK144=1,"Rara Vez",IF(AK144=0,"Rara Vez",IF(AK144&lt;0,"Rara Vez")))))))</f>
        <v>Probable</v>
      </c>
      <c r="AM144" s="528" t="s">
        <v>79</v>
      </c>
      <c r="AN144" s="535">
        <f t="shared" ref="AN144" si="495">IF(AH144="Débil",0,IF(AND(AH144="Moderado",AM144="Directamente"),1,IF(AND(AH144="Moderado",AM144="Indirectamente"),0,IF(AND(AH144="Moderado",AM144="No disminuye"),0,IF(AND(AH144="Fuerte",AM144="Directamente"),2,IF(AND(AH144="Fuerte",AM144="Indirectamente"),1,IF(AND(AH144="Fuerte",AM144="No disminuye"),0)))))))</f>
        <v>0</v>
      </c>
      <c r="AO144" s="535">
        <f>('4-VALORACIÓN DEL RIESGO'!AD77-AN144)</f>
        <v>5</v>
      </c>
      <c r="AP144" s="532" t="str">
        <f t="shared" ref="AP144" si="496">IF(AO144=5,"Catastrófico",IF(AO144=4,"Mayor",IF(AO144=3,"Moderado",IF(AO144=2,"Moderado",IF(AO144=1,"Moderado")))))</f>
        <v>Catastrófico</v>
      </c>
      <c r="AQ144" s="529" t="str">
        <f t="shared" ref="AQ144" si="497">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Extremo</v>
      </c>
      <c r="AR144" s="529"/>
      <c r="AS144" s="530" t="s">
        <v>410</v>
      </c>
    </row>
    <row r="145" spans="2:45" ht="79.5" customHeight="1" thickBot="1" x14ac:dyDescent="0.3">
      <c r="B145" s="538"/>
      <c r="C145" s="430"/>
      <c r="D145" s="550"/>
      <c r="E145" s="550"/>
      <c r="F145" s="188" t="s">
        <v>868</v>
      </c>
      <c r="G145" s="188" t="s">
        <v>869</v>
      </c>
      <c r="H145" s="188" t="s">
        <v>870</v>
      </c>
      <c r="I145" s="188" t="s">
        <v>872</v>
      </c>
      <c r="J145" s="188" t="s">
        <v>873</v>
      </c>
      <c r="K145" s="188" t="s">
        <v>875</v>
      </c>
      <c r="L145" s="188" t="s">
        <v>877</v>
      </c>
      <c r="M145" s="184" t="s">
        <v>172</v>
      </c>
      <c r="N145" s="168">
        <f t="shared" si="480"/>
        <v>15</v>
      </c>
      <c r="O145" s="157" t="s">
        <v>173</v>
      </c>
      <c r="P145" s="168">
        <f t="shared" si="481"/>
        <v>15</v>
      </c>
      <c r="Q145" s="157" t="s">
        <v>174</v>
      </c>
      <c r="R145" s="168">
        <f t="shared" si="482"/>
        <v>15</v>
      </c>
      <c r="S145" s="157" t="s">
        <v>178</v>
      </c>
      <c r="T145" s="168">
        <f t="shared" si="483"/>
        <v>10</v>
      </c>
      <c r="U145" s="157" t="s">
        <v>175</v>
      </c>
      <c r="V145" s="168">
        <f t="shared" si="484"/>
        <v>15</v>
      </c>
      <c r="W145" s="157" t="s">
        <v>176</v>
      </c>
      <c r="X145" s="168">
        <f t="shared" si="485"/>
        <v>15</v>
      </c>
      <c r="Y145" s="157" t="s">
        <v>177</v>
      </c>
      <c r="Z145" s="168">
        <f t="shared" si="486"/>
        <v>10</v>
      </c>
      <c r="AA145" s="116">
        <f t="shared" si="487"/>
        <v>95</v>
      </c>
      <c r="AB145" s="117" t="str">
        <f t="shared" si="488"/>
        <v>Moderado</v>
      </c>
      <c r="AC145" s="185" t="s">
        <v>44</v>
      </c>
      <c r="AD145" s="169" t="str">
        <f t="shared" si="489"/>
        <v>Moderado</v>
      </c>
      <c r="AE145" s="118" t="str">
        <f t="shared" si="490"/>
        <v>50</v>
      </c>
      <c r="AF145" s="544"/>
      <c r="AG145" s="549"/>
      <c r="AH145" s="527"/>
      <c r="AI145" s="528"/>
      <c r="AJ145" s="531"/>
      <c r="AK145" s="531"/>
      <c r="AL145" s="531"/>
      <c r="AM145" s="528"/>
      <c r="AN145" s="536"/>
      <c r="AO145" s="536"/>
      <c r="AP145" s="532"/>
      <c r="AQ145" s="529"/>
      <c r="AR145" s="529"/>
      <c r="AS145" s="530"/>
    </row>
    <row r="146" spans="2:45" ht="41.25" customHeight="1" x14ac:dyDescent="0.25">
      <c r="B146" s="538"/>
      <c r="C146" s="430"/>
      <c r="D146" s="550" t="str">
        <f>'3-IDENTIFICACIÓN DEL RIESGO'!G146</f>
        <v>Riesgo 3</v>
      </c>
      <c r="E146" s="550"/>
      <c r="F146" s="188"/>
      <c r="G146" s="188"/>
      <c r="H146" s="188"/>
      <c r="I146" s="188"/>
      <c r="J146" s="188"/>
      <c r="K146" s="188"/>
      <c r="L146" s="188"/>
      <c r="M146" s="184"/>
      <c r="N146" s="168" t="b">
        <f t="shared" si="480"/>
        <v>0</v>
      </c>
      <c r="O146" s="157"/>
      <c r="P146" s="168" t="b">
        <f t="shared" si="481"/>
        <v>0</v>
      </c>
      <c r="Q146" s="157"/>
      <c r="R146" s="168" t="b">
        <f t="shared" si="482"/>
        <v>0</v>
      </c>
      <c r="S146" s="157"/>
      <c r="T146" s="168" t="b">
        <f t="shared" si="483"/>
        <v>0</v>
      </c>
      <c r="U146" s="157"/>
      <c r="V146" s="168" t="b">
        <f t="shared" si="484"/>
        <v>0</v>
      </c>
      <c r="W146" s="157"/>
      <c r="X146" s="168" t="b">
        <f t="shared" si="485"/>
        <v>0</v>
      </c>
      <c r="Y146" s="157"/>
      <c r="Z146" s="168" t="b">
        <f t="shared" si="486"/>
        <v>0</v>
      </c>
      <c r="AA146" s="116">
        <f t="shared" si="487"/>
        <v>0</v>
      </c>
      <c r="AB146" s="117" t="str">
        <f t="shared" si="488"/>
        <v>Débil</v>
      </c>
      <c r="AC146" s="185"/>
      <c r="AD146" s="169" t="str">
        <f t="shared" si="489"/>
        <v>Débil</v>
      </c>
      <c r="AE146" s="118" t="str">
        <f t="shared" si="490"/>
        <v>0</v>
      </c>
      <c r="AF146" s="543"/>
      <c r="AG146" s="548" t="e">
        <f t="shared" ref="AG146" si="498">(AE146+AE147)/AF146</f>
        <v>#DIV/0!</v>
      </c>
      <c r="AH146" s="526" t="e">
        <f t="shared" ref="AH146" si="499">IF(AG146&lt;50,"Débil",IF(AG146&lt;=99,"Moderado",IF(AG146=100,"Fuerte",IF(AG146="","ERROR"))))</f>
        <v>#DIV/0!</v>
      </c>
      <c r="AI146" s="528"/>
      <c r="AJ146" s="531" t="e">
        <f t="shared" ref="AJ146" si="500">IF(AH146="Débil",0,IF(AND(AH146="Moderado",AI146="Directamente"),1,IF(AND(AH146="Moderado",AI146="No disminuye"),0,IF(AND(AH146="Fuerte",AI146="Directamente"),2,IF(AND(AH146="Fuerte",AI146="No disminuye"),0)))))</f>
        <v>#DIV/0!</v>
      </c>
      <c r="AK146" s="531" t="e">
        <f>('4-VALORACIÓN DEL RIESGO'!H78-AJ146)</f>
        <v>#DIV/0!</v>
      </c>
      <c r="AL146" s="531" t="e">
        <f t="shared" ref="AL146" si="501">IF(AK146=5,"Casi Seguro",IF(AK146=4,"Probable",IF(AK146=3,"Posible",IF(AK146=2,"Improbable",IF(AK146=1,"Rara Vez",IF(AK146=0,"Rara Vez",IF(AK146&lt;0,"Rara Vez")))))))</f>
        <v>#DIV/0!</v>
      </c>
      <c r="AM146" s="528"/>
      <c r="AN146" s="535" t="e">
        <f t="shared" ref="AN146" si="502">IF(AH146="Débil",0,IF(AND(AH146="Moderado",AM146="Directamente"),1,IF(AND(AH146="Moderado",AM146="Indirectamente"),0,IF(AND(AH146="Moderado",AM146="No disminuye"),0,IF(AND(AH146="Fuerte",AM146="Directamente"),2,IF(AND(AH146="Fuerte",AM146="Indirectamente"),1,IF(AND(AH146="Fuerte",AM146="No disminuye"),0)))))))</f>
        <v>#DIV/0!</v>
      </c>
      <c r="AO146" s="535" t="e">
        <f>('4-VALORACIÓN DEL RIESGO'!AD78-AN146)</f>
        <v>#DIV/0!</v>
      </c>
      <c r="AP146" s="532" t="e">
        <f t="shared" ref="AP146" si="503">IF(AO146=5,"Catastrófico",IF(AO146=4,"Mayor",IF(AO146=3,"Moderado",IF(AO146=2,"Moderado",IF(AO146=1,"Moderado")))))</f>
        <v>#DIV/0!</v>
      </c>
      <c r="AQ146" s="529" t="e">
        <f t="shared" ref="AQ146" si="504">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29"/>
      <c r="AS146" s="530" t="s">
        <v>410</v>
      </c>
    </row>
    <row r="147" spans="2:45" ht="30.75" thickBot="1" x14ac:dyDescent="0.3">
      <c r="B147" s="538"/>
      <c r="C147" s="430"/>
      <c r="D147" s="550"/>
      <c r="E147" s="550"/>
      <c r="F147" s="188"/>
      <c r="G147" s="188"/>
      <c r="H147" s="188"/>
      <c r="I147" s="188"/>
      <c r="J147" s="188"/>
      <c r="K147" s="188"/>
      <c r="L147" s="188"/>
      <c r="M147" s="184"/>
      <c r="N147" s="168" t="b">
        <f t="shared" si="480"/>
        <v>0</v>
      </c>
      <c r="O147" s="157"/>
      <c r="P147" s="168" t="b">
        <f t="shared" si="481"/>
        <v>0</v>
      </c>
      <c r="Q147" s="157"/>
      <c r="R147" s="168" t="b">
        <f t="shared" si="482"/>
        <v>0</v>
      </c>
      <c r="S147" s="157"/>
      <c r="T147" s="168" t="b">
        <f t="shared" si="483"/>
        <v>0</v>
      </c>
      <c r="U147" s="157"/>
      <c r="V147" s="168" t="b">
        <f t="shared" si="484"/>
        <v>0</v>
      </c>
      <c r="W147" s="157"/>
      <c r="X147" s="168" t="b">
        <f t="shared" si="485"/>
        <v>0</v>
      </c>
      <c r="Y147" s="157"/>
      <c r="Z147" s="168" t="b">
        <f t="shared" si="486"/>
        <v>0</v>
      </c>
      <c r="AA147" s="116">
        <f t="shared" si="487"/>
        <v>0</v>
      </c>
      <c r="AB147" s="117" t="str">
        <f t="shared" si="488"/>
        <v>Débil</v>
      </c>
      <c r="AC147" s="185"/>
      <c r="AD147" s="169" t="str">
        <f t="shared" si="489"/>
        <v>Débil</v>
      </c>
      <c r="AE147" s="118" t="str">
        <f t="shared" si="490"/>
        <v>0</v>
      </c>
      <c r="AF147" s="544"/>
      <c r="AG147" s="549"/>
      <c r="AH147" s="527"/>
      <c r="AI147" s="528"/>
      <c r="AJ147" s="531"/>
      <c r="AK147" s="531"/>
      <c r="AL147" s="531"/>
      <c r="AM147" s="528"/>
      <c r="AN147" s="536"/>
      <c r="AO147" s="536"/>
      <c r="AP147" s="532"/>
      <c r="AQ147" s="529"/>
      <c r="AR147" s="529"/>
      <c r="AS147" s="530"/>
    </row>
    <row r="148" spans="2:45" ht="30" x14ac:dyDescent="0.25">
      <c r="B148" s="538"/>
      <c r="C148" s="430"/>
      <c r="D148" s="550" t="str">
        <f>'3-IDENTIFICACIÓN DEL RIESGO'!G148</f>
        <v>Riesgo 4</v>
      </c>
      <c r="E148" s="550"/>
      <c r="F148" s="188"/>
      <c r="G148" s="188"/>
      <c r="H148" s="188"/>
      <c r="I148" s="188"/>
      <c r="J148" s="188"/>
      <c r="K148" s="188"/>
      <c r="L148" s="188"/>
      <c r="M148" s="184"/>
      <c r="N148" s="168" t="b">
        <f t="shared" si="480"/>
        <v>0</v>
      </c>
      <c r="O148" s="157"/>
      <c r="P148" s="168" t="b">
        <f t="shared" si="481"/>
        <v>0</v>
      </c>
      <c r="Q148" s="157"/>
      <c r="R148" s="168" t="b">
        <f t="shared" si="482"/>
        <v>0</v>
      </c>
      <c r="S148" s="157"/>
      <c r="T148" s="168" t="b">
        <f t="shared" si="483"/>
        <v>0</v>
      </c>
      <c r="U148" s="157"/>
      <c r="V148" s="168" t="b">
        <f t="shared" si="484"/>
        <v>0</v>
      </c>
      <c r="W148" s="157"/>
      <c r="X148" s="168" t="b">
        <f t="shared" si="485"/>
        <v>0</v>
      </c>
      <c r="Y148" s="157"/>
      <c r="Z148" s="168" t="b">
        <f t="shared" si="486"/>
        <v>0</v>
      </c>
      <c r="AA148" s="116">
        <f t="shared" si="487"/>
        <v>0</v>
      </c>
      <c r="AB148" s="117" t="str">
        <f t="shared" si="488"/>
        <v>Débil</v>
      </c>
      <c r="AC148" s="185"/>
      <c r="AD148" s="169" t="str">
        <f t="shared" si="489"/>
        <v>Débil</v>
      </c>
      <c r="AE148" s="118" t="str">
        <f t="shared" si="490"/>
        <v>0</v>
      </c>
      <c r="AF148" s="543"/>
      <c r="AG148" s="548" t="e">
        <f t="shared" ref="AG148" si="505">(AE148+AE149)/AF148</f>
        <v>#DIV/0!</v>
      </c>
      <c r="AH148" s="526" t="e">
        <f t="shared" ref="AH148" si="506">IF(AG148&lt;50,"Débil",IF(AG148&lt;=99,"Moderado",IF(AG148=100,"Fuerte",IF(AG148="","ERROR"))))</f>
        <v>#DIV/0!</v>
      </c>
      <c r="AI148" s="528"/>
      <c r="AJ148" s="531" t="e">
        <f t="shared" ref="AJ148" si="507">IF(AH148="Débil",0,IF(AND(AH148="Moderado",AI148="Directamente"),1,IF(AND(AH148="Moderado",AI148="No disminuye"),0,IF(AND(AH148="Fuerte",AI148="Directamente"),2,IF(AND(AH148="Fuerte",AI148="No disminuye"),0)))))</f>
        <v>#DIV/0!</v>
      </c>
      <c r="AK148" s="531" t="e">
        <f>('4-VALORACIÓN DEL RIESGO'!H79-AJ148)</f>
        <v>#DIV/0!</v>
      </c>
      <c r="AL148" s="531" t="e">
        <f t="shared" ref="AL148" si="508">IF(AK148=5,"Casi Seguro",IF(AK148=4,"Probable",IF(AK148=3,"Posible",IF(AK148=2,"Improbable",IF(AK148=1,"Rara Vez",IF(AK148=0,"Rara Vez",IF(AK148&lt;0,"Rara Vez")))))))</f>
        <v>#DIV/0!</v>
      </c>
      <c r="AM148" s="528"/>
      <c r="AN148" s="535" t="e">
        <f t="shared" ref="AN148" si="509">IF(AH148="Débil",0,IF(AND(AH148="Moderado",AM148="Directamente"),1,IF(AND(AH148="Moderado",AM148="Indirectamente"),0,IF(AND(AH148="Moderado",AM148="No disminuye"),0,IF(AND(AH148="Fuerte",AM148="Directamente"),2,IF(AND(AH148="Fuerte",AM148="Indirectamente"),1,IF(AND(AH148="Fuerte",AM148="No disminuye"),0)))))))</f>
        <v>#DIV/0!</v>
      </c>
      <c r="AO148" s="535" t="e">
        <f>('4-VALORACIÓN DEL RIESGO'!AD79-AN148)</f>
        <v>#DIV/0!</v>
      </c>
      <c r="AP148" s="532" t="e">
        <f t="shared" ref="AP148" si="510">IF(AO148=5,"Catastrófico",IF(AO148=4,"Mayor",IF(AO148=3,"Moderado",IF(AO148=2,"Moderado",IF(AO148=1,"Moderado")))))</f>
        <v>#DIV/0!</v>
      </c>
      <c r="AQ148" s="529" t="e">
        <f t="shared" ref="AQ148" si="511">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29"/>
      <c r="AS148" s="530" t="s">
        <v>410</v>
      </c>
    </row>
    <row r="149" spans="2:45" ht="30.75" thickBot="1" x14ac:dyDescent="0.3">
      <c r="B149" s="538"/>
      <c r="C149" s="430"/>
      <c r="D149" s="550"/>
      <c r="E149" s="550"/>
      <c r="F149" s="188"/>
      <c r="G149" s="188"/>
      <c r="H149" s="188"/>
      <c r="I149" s="188"/>
      <c r="J149" s="188"/>
      <c r="K149" s="188"/>
      <c r="L149" s="188"/>
      <c r="M149" s="184"/>
      <c r="N149" s="168" t="b">
        <f t="shared" si="480"/>
        <v>0</v>
      </c>
      <c r="O149" s="157"/>
      <c r="P149" s="168" t="b">
        <f t="shared" si="481"/>
        <v>0</v>
      </c>
      <c r="Q149" s="157"/>
      <c r="R149" s="168" t="b">
        <f t="shared" si="482"/>
        <v>0</v>
      </c>
      <c r="S149" s="157"/>
      <c r="T149" s="168" t="b">
        <f t="shared" si="483"/>
        <v>0</v>
      </c>
      <c r="U149" s="157"/>
      <c r="V149" s="168" t="b">
        <f t="shared" si="484"/>
        <v>0</v>
      </c>
      <c r="W149" s="157"/>
      <c r="X149" s="168" t="b">
        <f t="shared" si="485"/>
        <v>0</v>
      </c>
      <c r="Y149" s="157"/>
      <c r="Z149" s="168" t="b">
        <f t="shared" si="486"/>
        <v>0</v>
      </c>
      <c r="AA149" s="116">
        <f t="shared" si="487"/>
        <v>0</v>
      </c>
      <c r="AB149" s="117" t="str">
        <f t="shared" si="488"/>
        <v>Débil</v>
      </c>
      <c r="AC149" s="185"/>
      <c r="AD149" s="169" t="str">
        <f t="shared" si="489"/>
        <v>Débil</v>
      </c>
      <c r="AE149" s="118" t="str">
        <f t="shared" si="490"/>
        <v>0</v>
      </c>
      <c r="AF149" s="544"/>
      <c r="AG149" s="549"/>
      <c r="AH149" s="527"/>
      <c r="AI149" s="528"/>
      <c r="AJ149" s="531"/>
      <c r="AK149" s="531"/>
      <c r="AL149" s="531"/>
      <c r="AM149" s="528"/>
      <c r="AN149" s="536"/>
      <c r="AO149" s="536"/>
      <c r="AP149" s="532"/>
      <c r="AQ149" s="529"/>
      <c r="AR149" s="529"/>
      <c r="AS149" s="530"/>
    </row>
    <row r="150" spans="2:45" ht="30" x14ac:dyDescent="0.25">
      <c r="B150" s="538"/>
      <c r="C150" s="430"/>
      <c r="D150" s="550" t="str">
        <f>'3-IDENTIFICACIÓN DEL RIESGO'!G150</f>
        <v>Riesgo 5</v>
      </c>
      <c r="E150" s="550"/>
      <c r="F150" s="188"/>
      <c r="G150" s="188"/>
      <c r="H150" s="188"/>
      <c r="I150" s="188"/>
      <c r="J150" s="188"/>
      <c r="K150" s="188"/>
      <c r="L150" s="188"/>
      <c r="M150" s="184"/>
      <c r="N150" s="168" t="b">
        <f t="shared" si="480"/>
        <v>0</v>
      </c>
      <c r="O150" s="157"/>
      <c r="P150" s="168" t="b">
        <f t="shared" si="481"/>
        <v>0</v>
      </c>
      <c r="Q150" s="157"/>
      <c r="R150" s="168" t="b">
        <f t="shared" si="482"/>
        <v>0</v>
      </c>
      <c r="S150" s="157"/>
      <c r="T150" s="168" t="b">
        <f t="shared" si="483"/>
        <v>0</v>
      </c>
      <c r="U150" s="157"/>
      <c r="V150" s="168" t="b">
        <f t="shared" si="484"/>
        <v>0</v>
      </c>
      <c r="W150" s="157"/>
      <c r="X150" s="168" t="b">
        <f t="shared" si="485"/>
        <v>0</v>
      </c>
      <c r="Y150" s="157"/>
      <c r="Z150" s="168" t="b">
        <f t="shared" si="486"/>
        <v>0</v>
      </c>
      <c r="AA150" s="116">
        <f t="shared" si="487"/>
        <v>0</v>
      </c>
      <c r="AB150" s="117" t="str">
        <f t="shared" si="488"/>
        <v>Débil</v>
      </c>
      <c r="AC150" s="185"/>
      <c r="AD150" s="169" t="str">
        <f t="shared" si="489"/>
        <v>Débil</v>
      </c>
      <c r="AE150" s="118" t="str">
        <f t="shared" si="490"/>
        <v>0</v>
      </c>
      <c r="AF150" s="543"/>
      <c r="AG150" s="548" t="e">
        <f t="shared" ref="AG150" si="512">(AE150+AE151)/AF150</f>
        <v>#DIV/0!</v>
      </c>
      <c r="AH150" s="526" t="e">
        <f t="shared" ref="AH150" si="513">IF(AG150&lt;50,"Débil",IF(AG150&lt;=99,"Moderado",IF(AG150=100,"Fuerte",IF(AG150="","ERROR"))))</f>
        <v>#DIV/0!</v>
      </c>
      <c r="AI150" s="528"/>
      <c r="AJ150" s="531" t="e">
        <f t="shared" ref="AJ150" si="514">IF(AH150="Débil",0,IF(AND(AH150="Moderado",AI150="Directamente"),1,IF(AND(AH150="Moderado",AI150="No disminuye"),0,IF(AND(AH150="Fuerte",AI150="Directamente"),2,IF(AND(AH150="Fuerte",AI150="No disminuye"),0)))))</f>
        <v>#DIV/0!</v>
      </c>
      <c r="AK150" s="531" t="e">
        <f>('4-VALORACIÓN DEL RIESGO'!H80-AJ150)</f>
        <v>#DIV/0!</v>
      </c>
      <c r="AL150" s="531" t="e">
        <f t="shared" ref="AL150" si="515">IF(AK150=5,"Casi Seguro",IF(AK150=4,"Probable",IF(AK150=3,"Posible",IF(AK150=2,"Improbable",IF(AK150=1,"Rara Vez",IF(AK150=0,"Rara Vez",IF(AK150&lt;0,"Rara Vez")))))))</f>
        <v>#DIV/0!</v>
      </c>
      <c r="AM150" s="528"/>
      <c r="AN150" s="535" t="e">
        <f t="shared" ref="AN150" si="516">IF(AH150="Débil",0,IF(AND(AH150="Moderado",AM150="Directamente"),1,IF(AND(AH150="Moderado",AM150="Indirectamente"),0,IF(AND(AH150="Moderado",AM150="No disminuye"),0,IF(AND(AH150="Fuerte",AM150="Directamente"),2,IF(AND(AH150="Fuerte",AM150="Indirectamente"),1,IF(AND(AH150="Fuerte",AM150="No disminuye"),0)))))))</f>
        <v>#DIV/0!</v>
      </c>
      <c r="AO150" s="535" t="e">
        <f>('4-VALORACIÓN DEL RIESGO'!AD80-AN150)</f>
        <v>#DIV/0!</v>
      </c>
      <c r="AP150" s="532" t="e">
        <f t="shared" ref="AP150" si="517">IF(AO150=5,"Catastrófico",IF(AO150=4,"Mayor",IF(AO150=3,"Moderado",IF(AO150=2,"Moderado",IF(AO150=1,"Moderado")))))</f>
        <v>#DIV/0!</v>
      </c>
      <c r="AQ150" s="529" t="e">
        <f t="shared" ref="AQ150" si="518">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#DIV/0!</v>
      </c>
      <c r="AR150" s="529"/>
      <c r="AS150" s="530" t="s">
        <v>410</v>
      </c>
    </row>
    <row r="151" spans="2:45" ht="30.75" thickBot="1" x14ac:dyDescent="0.3">
      <c r="B151" s="539"/>
      <c r="C151" s="431"/>
      <c r="D151" s="550"/>
      <c r="E151" s="550"/>
      <c r="F151" s="188"/>
      <c r="G151" s="188"/>
      <c r="H151" s="188"/>
      <c r="I151" s="188"/>
      <c r="J151" s="188"/>
      <c r="K151" s="188"/>
      <c r="L151" s="188"/>
      <c r="M151" s="184"/>
      <c r="N151" s="168" t="b">
        <f t="shared" si="480"/>
        <v>0</v>
      </c>
      <c r="O151" s="157"/>
      <c r="P151" s="168" t="b">
        <f t="shared" si="481"/>
        <v>0</v>
      </c>
      <c r="Q151" s="157"/>
      <c r="R151" s="168" t="b">
        <f t="shared" si="482"/>
        <v>0</v>
      </c>
      <c r="S151" s="157"/>
      <c r="T151" s="168" t="b">
        <f t="shared" si="483"/>
        <v>0</v>
      </c>
      <c r="U151" s="157"/>
      <c r="V151" s="168" t="b">
        <f t="shared" si="484"/>
        <v>0</v>
      </c>
      <c r="W151" s="157"/>
      <c r="X151" s="168" t="b">
        <f t="shared" si="485"/>
        <v>0</v>
      </c>
      <c r="Y151" s="157"/>
      <c r="Z151" s="168" t="b">
        <f t="shared" si="486"/>
        <v>0</v>
      </c>
      <c r="AA151" s="116">
        <f t="shared" si="487"/>
        <v>0</v>
      </c>
      <c r="AB151" s="117" t="str">
        <f t="shared" si="488"/>
        <v>Débil</v>
      </c>
      <c r="AC151" s="185"/>
      <c r="AD151" s="169" t="str">
        <f t="shared" si="489"/>
        <v>Débil</v>
      </c>
      <c r="AE151" s="118" t="str">
        <f t="shared" si="490"/>
        <v>0</v>
      </c>
      <c r="AF151" s="544"/>
      <c r="AG151" s="549"/>
      <c r="AH151" s="527"/>
      <c r="AI151" s="528"/>
      <c r="AJ151" s="531"/>
      <c r="AK151" s="531"/>
      <c r="AL151" s="531"/>
      <c r="AM151" s="528"/>
      <c r="AN151" s="536"/>
      <c r="AO151" s="536"/>
      <c r="AP151" s="532"/>
      <c r="AQ151" s="529"/>
      <c r="AR151" s="529"/>
      <c r="AS151" s="530"/>
    </row>
    <row r="152" spans="2:45" ht="90" customHeight="1" x14ac:dyDescent="0.25">
      <c r="B152" s="537" t="str">
        <f>'3-IDENTIFICACIÓN DEL RIESGO'!B152</f>
        <v>ADMINISTRACIÓN DE BIENES Y SERVICIOS</v>
      </c>
      <c r="C152" s="429" t="str">
        <f>'3-IDENTIFICACIÓN DEL RIESGO'!E152</f>
        <v>1. Subdirección Administrativa y Financiera.
2. Secretaría General.</v>
      </c>
      <c r="D152" s="550" t="str">
        <f>'3-IDENTIFICACIÓN DEL RIESGO'!G152</f>
        <v>Pérdida o uso indebido de bienes devolutivos de la Agencia Nacional de Tierras para beneficio personal o de terceros</v>
      </c>
      <c r="E152" s="550"/>
      <c r="F152" s="188" t="s">
        <v>964</v>
      </c>
      <c r="G152" s="188" t="s">
        <v>680</v>
      </c>
      <c r="H152" s="188" t="s">
        <v>965</v>
      </c>
      <c r="I152" s="188" t="s">
        <v>966</v>
      </c>
      <c r="J152" s="188" t="s">
        <v>967</v>
      </c>
      <c r="K152" s="188" t="s">
        <v>968</v>
      </c>
      <c r="L152" s="188" t="s">
        <v>969</v>
      </c>
      <c r="M152" s="184" t="s">
        <v>172</v>
      </c>
      <c r="N152" s="168">
        <f t="shared" si="480"/>
        <v>15</v>
      </c>
      <c r="O152" s="157" t="s">
        <v>173</v>
      </c>
      <c r="P152" s="168">
        <f t="shared" si="481"/>
        <v>15</v>
      </c>
      <c r="Q152" s="157" t="s">
        <v>174</v>
      </c>
      <c r="R152" s="168">
        <f t="shared" si="482"/>
        <v>15</v>
      </c>
      <c r="S152" s="157" t="s">
        <v>178</v>
      </c>
      <c r="T152" s="168">
        <f t="shared" si="483"/>
        <v>10</v>
      </c>
      <c r="U152" s="157" t="s">
        <v>175</v>
      </c>
      <c r="V152" s="168">
        <f t="shared" si="484"/>
        <v>15</v>
      </c>
      <c r="W152" s="157" t="s">
        <v>176</v>
      </c>
      <c r="X152" s="168">
        <f t="shared" si="485"/>
        <v>15</v>
      </c>
      <c r="Y152" s="157" t="s">
        <v>177</v>
      </c>
      <c r="Z152" s="168">
        <f t="shared" si="486"/>
        <v>10</v>
      </c>
      <c r="AA152" s="116">
        <f t="shared" si="487"/>
        <v>95</v>
      </c>
      <c r="AB152" s="117" t="str">
        <f t="shared" si="488"/>
        <v>Moderado</v>
      </c>
      <c r="AC152" s="185" t="s">
        <v>50</v>
      </c>
      <c r="AD152" s="169" t="str">
        <f t="shared" si="489"/>
        <v>Moderado</v>
      </c>
      <c r="AE152" s="118" t="str">
        <f t="shared" si="490"/>
        <v>50</v>
      </c>
      <c r="AF152" s="543">
        <v>1</v>
      </c>
      <c r="AG152" s="548">
        <f t="shared" ref="AG152" si="519">(AE152+AE153)/AF152</f>
        <v>50</v>
      </c>
      <c r="AH152" s="526" t="str">
        <f t="shared" ref="AH152" si="520">IF(AG152&lt;50,"Débil",IF(AG152&lt;=99,"Moderado",IF(AG152=100,"Fuerte",IF(AG152="","ERROR"))))</f>
        <v>Moderado</v>
      </c>
      <c r="AI152" s="528" t="s">
        <v>78</v>
      </c>
      <c r="AJ152" s="531">
        <f t="shared" ref="AJ152" si="521">IF(AH152="Débil",0,IF(AND(AH152="Moderado",AI152="Directamente"),1,IF(AND(AH152="Moderado",AI152="No disminuye"),0,IF(AND(AH152="Fuerte",AI152="Directamente"),2,IF(AND(AH152="Fuerte",AI152="No disminuye"),0)))))</f>
        <v>1</v>
      </c>
      <c r="AK152" s="531">
        <f>('4-VALORACIÓN DEL RIESGO'!H81-AJ152)</f>
        <v>3</v>
      </c>
      <c r="AL152" s="531" t="str">
        <f t="shared" ref="AL152" si="522">IF(AK152=5,"Casi Seguro",IF(AK152=4,"Probable",IF(AK152=3,"Posible",IF(AK152=2,"Improbable",IF(AK152=1,"Rara Vez",IF(AK152=0,"Rara Vez",IF(AK152&lt;0,"Rara Vez")))))))</f>
        <v>Posible</v>
      </c>
      <c r="AM152" s="528" t="s">
        <v>79</v>
      </c>
      <c r="AN152" s="535">
        <f t="shared" ref="AN152" si="523">IF(AH152="Débil",0,IF(AND(AH152="Moderado",AM152="Directamente"),1,IF(AND(AH152="Moderado",AM152="Indirectamente"),0,IF(AND(AH152="Moderado",AM152="No disminuye"),0,IF(AND(AH152="Fuerte",AM152="Directamente"),2,IF(AND(AH152="Fuerte",AM152="Indirectamente"),1,IF(AND(AH152="Fuerte",AM152="No disminuye"),0)))))))</f>
        <v>0</v>
      </c>
      <c r="AO152" s="535">
        <f>('4-VALORACIÓN DEL RIESGO'!AD81-AN152)</f>
        <v>4</v>
      </c>
      <c r="AP152" s="532" t="str">
        <f t="shared" ref="AP152" si="524">IF(AO152=5,"Catastrófico",IF(AO152=4,"Mayor",IF(AO152=3,"Moderado",IF(AO152=2,"Moderado",IF(AO152=1,"Moderado")))))</f>
        <v>Mayor</v>
      </c>
      <c r="AQ152" s="529" t="str">
        <f t="shared" ref="AQ152" si="525">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29"/>
      <c r="AS152" s="530" t="s">
        <v>410</v>
      </c>
    </row>
    <row r="153" spans="2:45" ht="30.75" thickBot="1" x14ac:dyDescent="0.3">
      <c r="B153" s="538"/>
      <c r="C153" s="430"/>
      <c r="D153" s="550"/>
      <c r="E153" s="550"/>
      <c r="F153" s="188"/>
      <c r="G153" s="188"/>
      <c r="H153" s="188"/>
      <c r="I153" s="188"/>
      <c r="J153" s="188"/>
      <c r="K153" s="188"/>
      <c r="L153" s="188"/>
      <c r="M153" s="184"/>
      <c r="N153" s="168" t="b">
        <f t="shared" si="480"/>
        <v>0</v>
      </c>
      <c r="O153" s="157"/>
      <c r="P153" s="168" t="b">
        <f t="shared" si="481"/>
        <v>0</v>
      </c>
      <c r="Q153" s="157"/>
      <c r="R153" s="168" t="b">
        <f t="shared" si="482"/>
        <v>0</v>
      </c>
      <c r="S153" s="157"/>
      <c r="T153" s="168" t="b">
        <f t="shared" si="483"/>
        <v>0</v>
      </c>
      <c r="U153" s="157"/>
      <c r="V153" s="168" t="b">
        <f t="shared" si="484"/>
        <v>0</v>
      </c>
      <c r="W153" s="157"/>
      <c r="X153" s="168" t="b">
        <f t="shared" si="485"/>
        <v>0</v>
      </c>
      <c r="Y153" s="157"/>
      <c r="Z153" s="168" t="b">
        <f t="shared" si="486"/>
        <v>0</v>
      </c>
      <c r="AA153" s="116">
        <f t="shared" si="487"/>
        <v>0</v>
      </c>
      <c r="AB153" s="117" t="str">
        <f t="shared" si="488"/>
        <v>Débil</v>
      </c>
      <c r="AC153" s="185"/>
      <c r="AD153" s="169" t="str">
        <f t="shared" si="489"/>
        <v>Débil</v>
      </c>
      <c r="AE153" s="118" t="str">
        <f t="shared" si="490"/>
        <v>0</v>
      </c>
      <c r="AF153" s="544"/>
      <c r="AG153" s="549"/>
      <c r="AH153" s="527"/>
      <c r="AI153" s="528"/>
      <c r="AJ153" s="531"/>
      <c r="AK153" s="531"/>
      <c r="AL153" s="531"/>
      <c r="AM153" s="528"/>
      <c r="AN153" s="536"/>
      <c r="AO153" s="536"/>
      <c r="AP153" s="532"/>
      <c r="AQ153" s="529"/>
      <c r="AR153" s="529"/>
      <c r="AS153" s="530"/>
    </row>
    <row r="154" spans="2:45" ht="87.75" customHeight="1" x14ac:dyDescent="0.25">
      <c r="B154" s="538"/>
      <c r="C154" s="430"/>
      <c r="D154" s="550" t="str">
        <f>'3-IDENTIFICACIÓN DEL RIESGO'!G154</f>
        <v>Pérdida o manipulación de expedientes con información institucional para beneficio particular o de un tercero</v>
      </c>
      <c r="E154" s="550"/>
      <c r="F154" s="188" t="s">
        <v>970</v>
      </c>
      <c r="G154" s="188" t="s">
        <v>680</v>
      </c>
      <c r="H154" s="188" t="s">
        <v>971</v>
      </c>
      <c r="I154" s="188" t="s">
        <v>972</v>
      </c>
      <c r="J154" s="188" t="s">
        <v>973</v>
      </c>
      <c r="K154" s="188" t="s">
        <v>974</v>
      </c>
      <c r="L154" s="188" t="s">
        <v>975</v>
      </c>
      <c r="M154" s="184" t="s">
        <v>172</v>
      </c>
      <c r="N154" s="168">
        <f t="shared" si="480"/>
        <v>15</v>
      </c>
      <c r="O154" s="157" t="s">
        <v>173</v>
      </c>
      <c r="P154" s="168">
        <f t="shared" si="481"/>
        <v>15</v>
      </c>
      <c r="Q154" s="157" t="s">
        <v>174</v>
      </c>
      <c r="R154" s="168">
        <f t="shared" si="482"/>
        <v>15</v>
      </c>
      <c r="S154" s="157" t="s">
        <v>47</v>
      </c>
      <c r="T154" s="168">
        <f t="shared" si="483"/>
        <v>15</v>
      </c>
      <c r="U154" s="157" t="s">
        <v>175</v>
      </c>
      <c r="V154" s="168">
        <f t="shared" si="484"/>
        <v>15</v>
      </c>
      <c r="W154" s="157" t="s">
        <v>176</v>
      </c>
      <c r="X154" s="168">
        <f t="shared" si="485"/>
        <v>15</v>
      </c>
      <c r="Y154" s="157" t="s">
        <v>177</v>
      </c>
      <c r="Z154" s="168">
        <f t="shared" si="486"/>
        <v>10</v>
      </c>
      <c r="AA154" s="116">
        <f t="shared" si="487"/>
        <v>100</v>
      </c>
      <c r="AB154" s="117" t="str">
        <f t="shared" si="488"/>
        <v>Fuerte</v>
      </c>
      <c r="AC154" s="185" t="s">
        <v>50</v>
      </c>
      <c r="AD154" s="169" t="str">
        <f t="shared" si="489"/>
        <v>Fuerte</v>
      </c>
      <c r="AE154" s="118" t="str">
        <f t="shared" si="490"/>
        <v>100</v>
      </c>
      <c r="AF154" s="543">
        <v>1</v>
      </c>
      <c r="AG154" s="548">
        <f t="shared" ref="AG154" si="526">(AE154+AE155)/AF154</f>
        <v>100</v>
      </c>
      <c r="AH154" s="526" t="str">
        <f t="shared" ref="AH154" si="527">IF(AG154&lt;50,"Débil",IF(AG154&lt;=99,"Moderado",IF(AG154=100,"Fuerte",IF(AG154="","ERROR"))))</f>
        <v>Fuerte</v>
      </c>
      <c r="AI154" s="528" t="s">
        <v>78</v>
      </c>
      <c r="AJ154" s="531">
        <f t="shared" ref="AJ154" si="528">IF(AH154="Débil",0,IF(AND(AH154="Moderado",AI154="Directamente"),1,IF(AND(AH154="Moderado",AI154="No disminuye"),0,IF(AND(AH154="Fuerte",AI154="Directamente"),2,IF(AND(AH154="Fuerte",AI154="No disminuye"),0)))))</f>
        <v>2</v>
      </c>
      <c r="AK154" s="531">
        <f>('4-VALORACIÓN DEL RIESGO'!H82-AJ154)</f>
        <v>1</v>
      </c>
      <c r="AL154" s="531" t="str">
        <f t="shared" ref="AL154" si="529">IF(AK154=5,"Casi Seguro",IF(AK154=4,"Probable",IF(AK154=3,"Posible",IF(AK154=2,"Improbable",IF(AK154=1,"Rara Vez",IF(AK154=0,"Rara Vez",IF(AK154&lt;0,"Rara Vez")))))))</f>
        <v>Rara Vez</v>
      </c>
      <c r="AM154" s="528" t="s">
        <v>80</v>
      </c>
      <c r="AN154" s="535">
        <f t="shared" ref="AN154" si="530">IF(AH154="Débil",0,IF(AND(AH154="Moderado",AM154="Directamente"),1,IF(AND(AH154="Moderado",AM154="Indirectamente"),0,IF(AND(AH154="Moderado",AM154="No disminuye"),0,IF(AND(AH154="Fuerte",AM154="Directamente"),2,IF(AND(AH154="Fuerte",AM154="Indirectamente"),1,IF(AND(AH154="Fuerte",AM154="No disminuye"),0)))))))</f>
        <v>0</v>
      </c>
      <c r="AO154" s="535">
        <f>('4-VALORACIÓN DEL RIESGO'!AD82-AN154)</f>
        <v>5</v>
      </c>
      <c r="AP154" s="532" t="str">
        <f t="shared" ref="AP154" si="531">IF(AO154=5,"Catastrófico",IF(AO154=4,"Mayor",IF(AO154=3,"Moderado",IF(AO154=2,"Moderado",IF(AO154=1,"Moderado")))))</f>
        <v>Catastrófico</v>
      </c>
      <c r="AQ154" s="529" t="str">
        <f t="shared" ref="AQ154" si="532">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Extremo</v>
      </c>
      <c r="AR154" s="529"/>
      <c r="AS154" s="530" t="s">
        <v>410</v>
      </c>
    </row>
    <row r="155" spans="2:45" ht="30.75" thickBot="1" x14ac:dyDescent="0.3">
      <c r="B155" s="538"/>
      <c r="C155" s="430"/>
      <c r="D155" s="550"/>
      <c r="E155" s="550"/>
      <c r="F155" s="188"/>
      <c r="G155" s="188"/>
      <c r="H155" s="188"/>
      <c r="I155" s="188"/>
      <c r="J155" s="188"/>
      <c r="K155" s="188"/>
      <c r="L155" s="188"/>
      <c r="M155" s="184"/>
      <c r="N155" s="168" t="b">
        <f t="shared" si="480"/>
        <v>0</v>
      </c>
      <c r="O155" s="157"/>
      <c r="P155" s="168" t="b">
        <f t="shared" si="481"/>
        <v>0</v>
      </c>
      <c r="Q155" s="157"/>
      <c r="R155" s="168" t="b">
        <f t="shared" si="482"/>
        <v>0</v>
      </c>
      <c r="S155" s="157"/>
      <c r="T155" s="168" t="b">
        <f t="shared" si="483"/>
        <v>0</v>
      </c>
      <c r="U155" s="157"/>
      <c r="V155" s="168" t="b">
        <f t="shared" si="484"/>
        <v>0</v>
      </c>
      <c r="W155" s="157"/>
      <c r="X155" s="168" t="b">
        <f t="shared" si="485"/>
        <v>0</v>
      </c>
      <c r="Y155" s="157"/>
      <c r="Z155" s="168" t="b">
        <f t="shared" si="486"/>
        <v>0</v>
      </c>
      <c r="AA155" s="116">
        <f t="shared" si="487"/>
        <v>0</v>
      </c>
      <c r="AB155" s="117" t="str">
        <f t="shared" si="488"/>
        <v>Débil</v>
      </c>
      <c r="AC155" s="185"/>
      <c r="AD155" s="169" t="str">
        <f t="shared" si="489"/>
        <v>Débil</v>
      </c>
      <c r="AE155" s="118" t="str">
        <f t="shared" si="490"/>
        <v>0</v>
      </c>
      <c r="AF155" s="544"/>
      <c r="AG155" s="549"/>
      <c r="AH155" s="527"/>
      <c r="AI155" s="528"/>
      <c r="AJ155" s="531"/>
      <c r="AK155" s="531"/>
      <c r="AL155" s="531"/>
      <c r="AM155" s="528"/>
      <c r="AN155" s="536"/>
      <c r="AO155" s="536"/>
      <c r="AP155" s="532"/>
      <c r="AQ155" s="529"/>
      <c r="AR155" s="529"/>
      <c r="AS155" s="530"/>
    </row>
    <row r="156" spans="2:45" ht="30" x14ac:dyDescent="0.25">
      <c r="B156" s="538"/>
      <c r="C156" s="430"/>
      <c r="D156" s="550" t="str">
        <f>'3-IDENTIFICACIÓN DEL RIESGO'!G156</f>
        <v>Riesgo 3</v>
      </c>
      <c r="E156" s="550"/>
      <c r="F156" s="188"/>
      <c r="G156" s="188"/>
      <c r="H156" s="188"/>
      <c r="I156" s="188"/>
      <c r="J156" s="188"/>
      <c r="K156" s="188"/>
      <c r="L156" s="188"/>
      <c r="M156" s="184"/>
      <c r="N156" s="168" t="b">
        <f t="shared" si="480"/>
        <v>0</v>
      </c>
      <c r="O156" s="157"/>
      <c r="P156" s="168" t="b">
        <f t="shared" si="481"/>
        <v>0</v>
      </c>
      <c r="Q156" s="157"/>
      <c r="R156" s="168" t="b">
        <f t="shared" si="482"/>
        <v>0</v>
      </c>
      <c r="S156" s="157"/>
      <c r="T156" s="168" t="b">
        <f t="shared" si="483"/>
        <v>0</v>
      </c>
      <c r="U156" s="157"/>
      <c r="V156" s="168" t="b">
        <f t="shared" si="484"/>
        <v>0</v>
      </c>
      <c r="W156" s="157"/>
      <c r="X156" s="168" t="b">
        <f t="shared" si="485"/>
        <v>0</v>
      </c>
      <c r="Y156" s="157"/>
      <c r="Z156" s="168" t="b">
        <f t="shared" si="486"/>
        <v>0</v>
      </c>
      <c r="AA156" s="116">
        <f t="shared" si="487"/>
        <v>0</v>
      </c>
      <c r="AB156" s="117" t="str">
        <f t="shared" si="488"/>
        <v>Débil</v>
      </c>
      <c r="AC156" s="185"/>
      <c r="AD156" s="169" t="str">
        <f t="shared" si="489"/>
        <v>Débil</v>
      </c>
      <c r="AE156" s="118" t="str">
        <f t="shared" si="490"/>
        <v>0</v>
      </c>
      <c r="AF156" s="543"/>
      <c r="AG156" s="548" t="e">
        <f t="shared" ref="AG156" si="533">(AE156+AE157)/AF156</f>
        <v>#DIV/0!</v>
      </c>
      <c r="AH156" s="526" t="e">
        <f t="shared" ref="AH156" si="534">IF(AG156&lt;50,"Débil",IF(AG156&lt;=99,"Moderado",IF(AG156=100,"Fuerte",IF(AG156="","ERROR"))))</f>
        <v>#DIV/0!</v>
      </c>
      <c r="AI156" s="528"/>
      <c r="AJ156" s="531" t="e">
        <f t="shared" ref="AJ156" si="535">IF(AH156="Débil",0,IF(AND(AH156="Moderado",AI156="Directamente"),1,IF(AND(AH156="Moderado",AI156="No disminuye"),0,IF(AND(AH156="Fuerte",AI156="Directamente"),2,IF(AND(AH156="Fuerte",AI156="No disminuye"),0)))))</f>
        <v>#DIV/0!</v>
      </c>
      <c r="AK156" s="531" t="e">
        <f>('4-VALORACIÓN DEL RIESGO'!H83-AJ156)</f>
        <v>#DIV/0!</v>
      </c>
      <c r="AL156" s="531" t="e">
        <f t="shared" ref="AL156" si="536">IF(AK156=5,"Casi Seguro",IF(AK156=4,"Probable",IF(AK156=3,"Posible",IF(AK156=2,"Improbable",IF(AK156=1,"Rara Vez",IF(AK156=0,"Rara Vez",IF(AK156&lt;0,"Rara Vez")))))))</f>
        <v>#DIV/0!</v>
      </c>
      <c r="AM156" s="528"/>
      <c r="AN156" s="535" t="e">
        <f t="shared" ref="AN156" si="537">IF(AH156="Débil",0,IF(AND(AH156="Moderado",AM156="Directamente"),1,IF(AND(AH156="Moderado",AM156="Indirectamente"),0,IF(AND(AH156="Moderado",AM156="No disminuye"),0,IF(AND(AH156="Fuerte",AM156="Directamente"),2,IF(AND(AH156="Fuerte",AM156="Indirectamente"),1,IF(AND(AH156="Fuerte",AM156="No disminuye"),0)))))))</f>
        <v>#DIV/0!</v>
      </c>
      <c r="AO156" s="535" t="e">
        <f>('4-VALORACIÓN DEL RIESGO'!AD83-AN156)</f>
        <v>#DIV/0!</v>
      </c>
      <c r="AP156" s="532" t="e">
        <f t="shared" ref="AP156" si="538">IF(AO156=5,"Catastrófico",IF(AO156=4,"Mayor",IF(AO156=3,"Moderado",IF(AO156=2,"Moderado",IF(AO156=1,"Moderado")))))</f>
        <v>#DIV/0!</v>
      </c>
      <c r="AQ156" s="529" t="e">
        <f t="shared" ref="AQ156" si="539">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29"/>
      <c r="AS156" s="530" t="s">
        <v>410</v>
      </c>
    </row>
    <row r="157" spans="2:45" ht="30.75" thickBot="1" x14ac:dyDescent="0.3">
      <c r="B157" s="538"/>
      <c r="C157" s="430"/>
      <c r="D157" s="550"/>
      <c r="E157" s="550"/>
      <c r="F157" s="188"/>
      <c r="G157" s="188"/>
      <c r="H157" s="188"/>
      <c r="I157" s="188"/>
      <c r="J157" s="188"/>
      <c r="K157" s="188"/>
      <c r="L157" s="188"/>
      <c r="M157" s="184"/>
      <c r="N157" s="168" t="b">
        <f t="shared" si="480"/>
        <v>0</v>
      </c>
      <c r="O157" s="157"/>
      <c r="P157" s="168" t="b">
        <f t="shared" si="481"/>
        <v>0</v>
      </c>
      <c r="Q157" s="157"/>
      <c r="R157" s="168" t="b">
        <f t="shared" si="482"/>
        <v>0</v>
      </c>
      <c r="S157" s="157"/>
      <c r="T157" s="168" t="b">
        <f t="shared" si="483"/>
        <v>0</v>
      </c>
      <c r="U157" s="157"/>
      <c r="V157" s="168" t="b">
        <f t="shared" si="484"/>
        <v>0</v>
      </c>
      <c r="W157" s="157"/>
      <c r="X157" s="168" t="b">
        <f t="shared" si="485"/>
        <v>0</v>
      </c>
      <c r="Y157" s="157"/>
      <c r="Z157" s="168" t="b">
        <f t="shared" si="486"/>
        <v>0</v>
      </c>
      <c r="AA157" s="116">
        <f t="shared" si="487"/>
        <v>0</v>
      </c>
      <c r="AB157" s="117" t="str">
        <f t="shared" si="488"/>
        <v>Débil</v>
      </c>
      <c r="AC157" s="185"/>
      <c r="AD157" s="169" t="str">
        <f t="shared" si="489"/>
        <v>Débil</v>
      </c>
      <c r="AE157" s="118" t="str">
        <f t="shared" si="490"/>
        <v>0</v>
      </c>
      <c r="AF157" s="544"/>
      <c r="AG157" s="549"/>
      <c r="AH157" s="527"/>
      <c r="AI157" s="528"/>
      <c r="AJ157" s="531"/>
      <c r="AK157" s="531"/>
      <c r="AL157" s="531"/>
      <c r="AM157" s="528"/>
      <c r="AN157" s="536"/>
      <c r="AO157" s="536"/>
      <c r="AP157" s="532"/>
      <c r="AQ157" s="529"/>
      <c r="AR157" s="529"/>
      <c r="AS157" s="530"/>
    </row>
    <row r="158" spans="2:45" ht="30" x14ac:dyDescent="0.25">
      <c r="B158" s="538"/>
      <c r="C158" s="430"/>
      <c r="D158" s="550" t="str">
        <f>'3-IDENTIFICACIÓN DEL RIESGO'!G158</f>
        <v>Riesgo 4</v>
      </c>
      <c r="E158" s="550"/>
      <c r="F158" s="188"/>
      <c r="G158" s="188"/>
      <c r="H158" s="188"/>
      <c r="I158" s="188"/>
      <c r="J158" s="188"/>
      <c r="K158" s="188"/>
      <c r="L158" s="188"/>
      <c r="M158" s="184"/>
      <c r="N158" s="168" t="b">
        <f t="shared" si="480"/>
        <v>0</v>
      </c>
      <c r="O158" s="157"/>
      <c r="P158" s="168" t="b">
        <f t="shared" si="481"/>
        <v>0</v>
      </c>
      <c r="Q158" s="157"/>
      <c r="R158" s="168" t="b">
        <f t="shared" si="482"/>
        <v>0</v>
      </c>
      <c r="S158" s="157"/>
      <c r="T158" s="168" t="b">
        <f t="shared" si="483"/>
        <v>0</v>
      </c>
      <c r="U158" s="157"/>
      <c r="V158" s="168" t="b">
        <f t="shared" si="484"/>
        <v>0</v>
      </c>
      <c r="W158" s="157"/>
      <c r="X158" s="168" t="b">
        <f t="shared" si="485"/>
        <v>0</v>
      </c>
      <c r="Y158" s="157"/>
      <c r="Z158" s="168" t="b">
        <f t="shared" si="486"/>
        <v>0</v>
      </c>
      <c r="AA158" s="116">
        <f t="shared" si="487"/>
        <v>0</v>
      </c>
      <c r="AB158" s="117" t="str">
        <f t="shared" si="488"/>
        <v>Débil</v>
      </c>
      <c r="AC158" s="185"/>
      <c r="AD158" s="169" t="str">
        <f t="shared" si="489"/>
        <v>Débil</v>
      </c>
      <c r="AE158" s="118" t="str">
        <f t="shared" si="490"/>
        <v>0</v>
      </c>
      <c r="AF158" s="543"/>
      <c r="AG158" s="548" t="e">
        <f t="shared" ref="AG158" si="540">(AE158+AE159)/AF158</f>
        <v>#DIV/0!</v>
      </c>
      <c r="AH158" s="526" t="e">
        <f t="shared" ref="AH158" si="541">IF(AG158&lt;50,"Débil",IF(AG158&lt;=99,"Moderado",IF(AG158=100,"Fuerte",IF(AG158="","ERROR"))))</f>
        <v>#DIV/0!</v>
      </c>
      <c r="AI158" s="528"/>
      <c r="AJ158" s="531" t="e">
        <f t="shared" ref="AJ158" si="542">IF(AH158="Débil",0,IF(AND(AH158="Moderado",AI158="Directamente"),1,IF(AND(AH158="Moderado",AI158="No disminuye"),0,IF(AND(AH158="Fuerte",AI158="Directamente"),2,IF(AND(AH158="Fuerte",AI158="No disminuye"),0)))))</f>
        <v>#DIV/0!</v>
      </c>
      <c r="AK158" s="531" t="e">
        <f>('4-VALORACIÓN DEL RIESGO'!H84-AJ158)</f>
        <v>#DIV/0!</v>
      </c>
      <c r="AL158" s="531" t="e">
        <f t="shared" ref="AL158" si="543">IF(AK158=5,"Casi Seguro",IF(AK158=4,"Probable",IF(AK158=3,"Posible",IF(AK158=2,"Improbable",IF(AK158=1,"Rara Vez",IF(AK158=0,"Rara Vez",IF(AK158&lt;0,"Rara Vez")))))))</f>
        <v>#DIV/0!</v>
      </c>
      <c r="AM158" s="528"/>
      <c r="AN158" s="535" t="e">
        <f t="shared" ref="AN158" si="544">IF(AH158="Débil",0,IF(AND(AH158="Moderado",AM158="Directamente"),1,IF(AND(AH158="Moderado",AM158="Indirectamente"),0,IF(AND(AH158="Moderado",AM158="No disminuye"),0,IF(AND(AH158="Fuerte",AM158="Directamente"),2,IF(AND(AH158="Fuerte",AM158="Indirectamente"),1,IF(AND(AH158="Fuerte",AM158="No disminuye"),0)))))))</f>
        <v>#DIV/0!</v>
      </c>
      <c r="AO158" s="535" t="e">
        <f>('4-VALORACIÓN DEL RIESGO'!AD84-AN158)</f>
        <v>#DIV/0!</v>
      </c>
      <c r="AP158" s="532" t="e">
        <f t="shared" ref="AP158" si="545">IF(AO158=5,"Catastrófico",IF(AO158=4,"Mayor",IF(AO158=3,"Moderado",IF(AO158=2,"Moderado",IF(AO158=1,"Moderado")))))</f>
        <v>#DIV/0!</v>
      </c>
      <c r="AQ158" s="529" t="e">
        <f t="shared" ref="AQ158" si="546">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29"/>
      <c r="AS158" s="530" t="s">
        <v>410</v>
      </c>
    </row>
    <row r="159" spans="2:45" ht="30.75" thickBot="1" x14ac:dyDescent="0.3">
      <c r="B159" s="538"/>
      <c r="C159" s="430"/>
      <c r="D159" s="550"/>
      <c r="E159" s="550"/>
      <c r="F159" s="188"/>
      <c r="G159" s="188"/>
      <c r="H159" s="188"/>
      <c r="I159" s="188"/>
      <c r="J159" s="188"/>
      <c r="K159" s="188"/>
      <c r="L159" s="188"/>
      <c r="M159" s="184"/>
      <c r="N159" s="168" t="b">
        <f t="shared" si="480"/>
        <v>0</v>
      </c>
      <c r="O159" s="157"/>
      <c r="P159" s="168" t="b">
        <f t="shared" si="481"/>
        <v>0</v>
      </c>
      <c r="Q159" s="157"/>
      <c r="R159" s="168" t="b">
        <f t="shared" si="482"/>
        <v>0</v>
      </c>
      <c r="S159" s="157"/>
      <c r="T159" s="168" t="b">
        <f t="shared" si="483"/>
        <v>0</v>
      </c>
      <c r="U159" s="157"/>
      <c r="V159" s="168" t="b">
        <f t="shared" si="484"/>
        <v>0</v>
      </c>
      <c r="W159" s="157"/>
      <c r="X159" s="168" t="b">
        <f t="shared" si="485"/>
        <v>0</v>
      </c>
      <c r="Y159" s="157"/>
      <c r="Z159" s="168" t="b">
        <f t="shared" si="486"/>
        <v>0</v>
      </c>
      <c r="AA159" s="116">
        <f t="shared" si="487"/>
        <v>0</v>
      </c>
      <c r="AB159" s="117" t="str">
        <f t="shared" si="488"/>
        <v>Débil</v>
      </c>
      <c r="AC159" s="185"/>
      <c r="AD159" s="169" t="str">
        <f t="shared" si="489"/>
        <v>Débil</v>
      </c>
      <c r="AE159" s="118" t="str">
        <f t="shared" si="490"/>
        <v>0</v>
      </c>
      <c r="AF159" s="544"/>
      <c r="AG159" s="549"/>
      <c r="AH159" s="527"/>
      <c r="AI159" s="528"/>
      <c r="AJ159" s="531"/>
      <c r="AK159" s="531"/>
      <c r="AL159" s="531"/>
      <c r="AM159" s="528"/>
      <c r="AN159" s="536"/>
      <c r="AO159" s="536"/>
      <c r="AP159" s="532"/>
      <c r="AQ159" s="529"/>
      <c r="AR159" s="529"/>
      <c r="AS159" s="530"/>
    </row>
    <row r="160" spans="2:45" ht="30" x14ac:dyDescent="0.25">
      <c r="B160" s="538"/>
      <c r="C160" s="430"/>
      <c r="D160" s="550" t="str">
        <f>'3-IDENTIFICACIÓN DEL RIESGO'!G160</f>
        <v>Riesgo 5</v>
      </c>
      <c r="E160" s="550"/>
      <c r="F160" s="188"/>
      <c r="G160" s="188"/>
      <c r="H160" s="188"/>
      <c r="I160" s="188"/>
      <c r="J160" s="188"/>
      <c r="K160" s="188"/>
      <c r="L160" s="188"/>
      <c r="M160" s="184"/>
      <c r="N160" s="168" t="b">
        <f t="shared" si="480"/>
        <v>0</v>
      </c>
      <c r="O160" s="157"/>
      <c r="P160" s="168" t="b">
        <f t="shared" si="481"/>
        <v>0</v>
      </c>
      <c r="Q160" s="157"/>
      <c r="R160" s="168" t="b">
        <f t="shared" si="482"/>
        <v>0</v>
      </c>
      <c r="S160" s="157"/>
      <c r="T160" s="168" t="b">
        <f t="shared" si="483"/>
        <v>0</v>
      </c>
      <c r="U160" s="157"/>
      <c r="V160" s="168" t="b">
        <f t="shared" si="484"/>
        <v>0</v>
      </c>
      <c r="W160" s="157"/>
      <c r="X160" s="168" t="b">
        <f t="shared" si="485"/>
        <v>0</v>
      </c>
      <c r="Y160" s="157"/>
      <c r="Z160" s="168" t="b">
        <f t="shared" si="486"/>
        <v>0</v>
      </c>
      <c r="AA160" s="116">
        <f t="shared" si="487"/>
        <v>0</v>
      </c>
      <c r="AB160" s="117" t="str">
        <f t="shared" si="488"/>
        <v>Débil</v>
      </c>
      <c r="AC160" s="185"/>
      <c r="AD160" s="169" t="str">
        <f t="shared" si="489"/>
        <v>Débil</v>
      </c>
      <c r="AE160" s="118" t="str">
        <f t="shared" si="490"/>
        <v>0</v>
      </c>
      <c r="AF160" s="543"/>
      <c r="AG160" s="548" t="e">
        <f t="shared" ref="AG160" si="547">(AE160+AE161)/AF160</f>
        <v>#DIV/0!</v>
      </c>
      <c r="AH160" s="526" t="e">
        <f t="shared" ref="AH160" si="548">IF(AG160&lt;50,"Débil",IF(AG160&lt;=99,"Moderado",IF(AG160=100,"Fuerte",IF(AG160="","ERROR"))))</f>
        <v>#DIV/0!</v>
      </c>
      <c r="AI160" s="528"/>
      <c r="AJ160" s="531" t="e">
        <f t="shared" ref="AJ160" si="549">IF(AH160="Débil",0,IF(AND(AH160="Moderado",AI160="Directamente"),1,IF(AND(AH160="Moderado",AI160="No disminuye"),0,IF(AND(AH160="Fuerte",AI160="Directamente"),2,IF(AND(AH160="Fuerte",AI160="No disminuye"),0)))))</f>
        <v>#DIV/0!</v>
      </c>
      <c r="AK160" s="531" t="e">
        <f>('4-VALORACIÓN DEL RIESGO'!H85-AJ160)</f>
        <v>#DIV/0!</v>
      </c>
      <c r="AL160" s="531" t="e">
        <f t="shared" ref="AL160" si="550">IF(AK160=5,"Casi Seguro",IF(AK160=4,"Probable",IF(AK160=3,"Posible",IF(AK160=2,"Improbable",IF(AK160=1,"Rara Vez",IF(AK160=0,"Rara Vez",IF(AK160&lt;0,"Rara Vez")))))))</f>
        <v>#DIV/0!</v>
      </c>
      <c r="AM160" s="528"/>
      <c r="AN160" s="535" t="e">
        <f t="shared" ref="AN160" si="551">IF(AH160="Débil",0,IF(AND(AH160="Moderado",AM160="Directamente"),1,IF(AND(AH160="Moderado",AM160="Indirectamente"),0,IF(AND(AH160="Moderado",AM160="No disminuye"),0,IF(AND(AH160="Fuerte",AM160="Directamente"),2,IF(AND(AH160="Fuerte",AM160="Indirectamente"),1,IF(AND(AH160="Fuerte",AM160="No disminuye"),0)))))))</f>
        <v>#DIV/0!</v>
      </c>
      <c r="AO160" s="535" t="e">
        <f>('4-VALORACIÓN DEL RIESGO'!AD85-AN160)</f>
        <v>#DIV/0!</v>
      </c>
      <c r="AP160" s="532" t="e">
        <f t="shared" ref="AP160" si="552">IF(AO160=5,"Catastrófico",IF(AO160=4,"Mayor",IF(AO160=3,"Moderado",IF(AO160=2,"Moderado",IF(AO160=1,"Moderado")))))</f>
        <v>#DIV/0!</v>
      </c>
      <c r="AQ160" s="529" t="e">
        <f t="shared" ref="AQ160" si="553">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#DIV/0!</v>
      </c>
      <c r="AR160" s="529"/>
      <c r="AS160" s="530" t="s">
        <v>410</v>
      </c>
    </row>
    <row r="161" spans="2:45" ht="30.75" thickBot="1" x14ac:dyDescent="0.3">
      <c r="B161" s="539"/>
      <c r="C161" s="431"/>
      <c r="D161" s="550"/>
      <c r="E161" s="550"/>
      <c r="F161" s="188"/>
      <c r="G161" s="188"/>
      <c r="H161" s="188"/>
      <c r="I161" s="188"/>
      <c r="J161" s="188"/>
      <c r="K161" s="188"/>
      <c r="L161" s="188"/>
      <c r="M161" s="184"/>
      <c r="N161" s="168" t="b">
        <f t="shared" si="480"/>
        <v>0</v>
      </c>
      <c r="O161" s="157"/>
      <c r="P161" s="168" t="b">
        <f t="shared" si="481"/>
        <v>0</v>
      </c>
      <c r="Q161" s="157"/>
      <c r="R161" s="168" t="b">
        <f t="shared" si="482"/>
        <v>0</v>
      </c>
      <c r="S161" s="157"/>
      <c r="T161" s="168" t="b">
        <f t="shared" si="483"/>
        <v>0</v>
      </c>
      <c r="U161" s="157"/>
      <c r="V161" s="168" t="b">
        <f t="shared" si="484"/>
        <v>0</v>
      </c>
      <c r="W161" s="157"/>
      <c r="X161" s="168" t="b">
        <f t="shared" si="485"/>
        <v>0</v>
      </c>
      <c r="Y161" s="157"/>
      <c r="Z161" s="168" t="b">
        <f t="shared" si="486"/>
        <v>0</v>
      </c>
      <c r="AA161" s="116">
        <f t="shared" si="487"/>
        <v>0</v>
      </c>
      <c r="AB161" s="117" t="str">
        <f t="shared" si="488"/>
        <v>Débil</v>
      </c>
      <c r="AC161" s="185"/>
      <c r="AD161" s="169" t="str">
        <f t="shared" si="489"/>
        <v>Débil</v>
      </c>
      <c r="AE161" s="118" t="str">
        <f t="shared" si="490"/>
        <v>0</v>
      </c>
      <c r="AF161" s="544"/>
      <c r="AG161" s="549"/>
      <c r="AH161" s="527"/>
      <c r="AI161" s="528"/>
      <c r="AJ161" s="531"/>
      <c r="AK161" s="531"/>
      <c r="AL161" s="531"/>
      <c r="AM161" s="528"/>
      <c r="AN161" s="536"/>
      <c r="AO161" s="536"/>
      <c r="AP161" s="532"/>
      <c r="AQ161" s="529"/>
      <c r="AR161" s="529"/>
      <c r="AS161" s="530"/>
    </row>
    <row r="162" spans="2:45" ht="86.25" customHeight="1" x14ac:dyDescent="0.25">
      <c r="B162" s="421" t="str">
        <f>'3-IDENTIFICACIÓN DEL RIESGO'!B162</f>
        <v>GESTIÓN FINANCIERA</v>
      </c>
      <c r="C162" s="422" t="str">
        <f>'3-IDENTIFICACIÓN DEL RIESGO'!E162</f>
        <v xml:space="preserve">1. Secretaría General.
2. Subdirección Administrativa y Financiera.
3. Subdirección de Administracion de Tierras de la Nación.
4. Oficina de Planeación </v>
      </c>
      <c r="D162" s="550" t="str">
        <f>'3-IDENTIFICACIÓN DEL RIESGO'!G162</f>
        <v>Constitución de obligaciones y/o pagos realizados por la Agencia Nacional de Tierras, sin el cumplimiento de requisitos legales, presupuestales y contables, en beneficio de un particular.</v>
      </c>
      <c r="E162" s="550"/>
      <c r="F162" s="188" t="s">
        <v>878</v>
      </c>
      <c r="G162" s="188" t="s">
        <v>574</v>
      </c>
      <c r="H162" s="188" t="s">
        <v>879</v>
      </c>
      <c r="I162" s="188" t="s">
        <v>880</v>
      </c>
      <c r="J162" s="188" t="s">
        <v>881</v>
      </c>
      <c r="K162" s="188" t="s">
        <v>882</v>
      </c>
      <c r="L162" s="188" t="s">
        <v>883</v>
      </c>
      <c r="M162" s="184" t="s">
        <v>172</v>
      </c>
      <c r="N162" s="168">
        <f t="shared" si="480"/>
        <v>15</v>
      </c>
      <c r="O162" s="157" t="s">
        <v>173</v>
      </c>
      <c r="P162" s="168">
        <f t="shared" si="481"/>
        <v>15</v>
      </c>
      <c r="Q162" s="157" t="s">
        <v>174</v>
      </c>
      <c r="R162" s="168">
        <f t="shared" si="482"/>
        <v>15</v>
      </c>
      <c r="S162" s="157" t="s">
        <v>178</v>
      </c>
      <c r="T162" s="168">
        <f t="shared" si="483"/>
        <v>10</v>
      </c>
      <c r="U162" s="157" t="s">
        <v>175</v>
      </c>
      <c r="V162" s="168">
        <f t="shared" si="484"/>
        <v>15</v>
      </c>
      <c r="W162" s="157" t="s">
        <v>176</v>
      </c>
      <c r="X162" s="168">
        <f t="shared" si="485"/>
        <v>15</v>
      </c>
      <c r="Y162" s="157" t="s">
        <v>177</v>
      </c>
      <c r="Z162" s="168">
        <f t="shared" si="486"/>
        <v>10</v>
      </c>
      <c r="AA162" s="116">
        <f t="shared" si="487"/>
        <v>95</v>
      </c>
      <c r="AB162" s="117" t="str">
        <f t="shared" si="488"/>
        <v>Moderado</v>
      </c>
      <c r="AC162" s="185" t="s">
        <v>50</v>
      </c>
      <c r="AD162" s="169" t="str">
        <f t="shared" si="489"/>
        <v>Moderado</v>
      </c>
      <c r="AE162" s="118" t="str">
        <f t="shared" si="490"/>
        <v>50</v>
      </c>
      <c r="AF162" s="543">
        <v>1</v>
      </c>
      <c r="AG162" s="548">
        <f t="shared" ref="AG162" si="554">(AE162+AE163)/AF162</f>
        <v>50</v>
      </c>
      <c r="AH162" s="526" t="str">
        <f t="shared" ref="AH162" si="555">IF(AG162&lt;50,"Débil",IF(AG162&lt;=99,"Moderado",IF(AG162=100,"Fuerte",IF(AG162="","ERROR"))))</f>
        <v>Moderado</v>
      </c>
      <c r="AI162" s="528" t="s">
        <v>78</v>
      </c>
      <c r="AJ162" s="531">
        <f t="shared" ref="AJ162" si="556">IF(AH162="Débil",0,IF(AND(AH162="Moderado",AI162="Directamente"),1,IF(AND(AH162="Moderado",AI162="No disminuye"),0,IF(AND(AH162="Fuerte",AI162="Directamente"),2,IF(AND(AH162="Fuerte",AI162="No disminuye"),0)))))</f>
        <v>1</v>
      </c>
      <c r="AK162" s="531">
        <f>('4-VALORACIÓN DEL RIESGO'!H86-AJ162)</f>
        <v>0</v>
      </c>
      <c r="AL162" s="531" t="str">
        <f t="shared" ref="AL162" si="557">IF(AK162=5,"Casi Seguro",IF(AK162=4,"Probable",IF(AK162=3,"Posible",IF(AK162=2,"Improbable",IF(AK162=1,"Rara Vez",IF(AK162=0,"Rara Vez",IF(AK162&lt;0,"Rara Vez")))))))</f>
        <v>Rara Vez</v>
      </c>
      <c r="AM162" s="528" t="s">
        <v>79</v>
      </c>
      <c r="AN162" s="535">
        <f t="shared" ref="AN162" si="558">IF(AH162="Débil",0,IF(AND(AH162="Moderado",AM162="Directamente"),1,IF(AND(AH162="Moderado",AM162="Indirectamente"),0,IF(AND(AH162="Moderado",AM162="No disminuye"),0,IF(AND(AH162="Fuerte",AM162="Directamente"),2,IF(AND(AH162="Fuerte",AM162="Indirectamente"),1,IF(AND(AH162="Fuerte",AM162="No disminuye"),0)))))))</f>
        <v>0</v>
      </c>
      <c r="AO162" s="535">
        <f>('4-VALORACIÓN DEL RIESGO'!AD86-AN162)</f>
        <v>5</v>
      </c>
      <c r="AP162" s="532" t="str">
        <f t="shared" ref="AP162" si="559">IF(AO162=5,"Catastrófico",IF(AO162=4,"Mayor",IF(AO162=3,"Moderado",IF(AO162=2,"Moderado",IF(AO162=1,"Moderado")))))</f>
        <v>Catastrófico</v>
      </c>
      <c r="AQ162" s="529" t="str">
        <f t="shared" ref="AQ162" si="560">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Extremo</v>
      </c>
      <c r="AR162" s="529"/>
      <c r="AS162" s="530" t="s">
        <v>410</v>
      </c>
    </row>
    <row r="163" spans="2:45" ht="30.75" thickBot="1" x14ac:dyDescent="0.3">
      <c r="B163" s="421"/>
      <c r="C163" s="422"/>
      <c r="D163" s="550"/>
      <c r="E163" s="550"/>
      <c r="F163" s="188"/>
      <c r="G163" s="188"/>
      <c r="H163" s="188"/>
      <c r="I163" s="188"/>
      <c r="J163" s="188"/>
      <c r="K163" s="188"/>
      <c r="L163" s="188"/>
      <c r="M163" s="184"/>
      <c r="N163" s="168" t="b">
        <f t="shared" si="480"/>
        <v>0</v>
      </c>
      <c r="O163" s="157"/>
      <c r="P163" s="168" t="b">
        <f t="shared" si="481"/>
        <v>0</v>
      </c>
      <c r="Q163" s="157"/>
      <c r="R163" s="168" t="b">
        <f t="shared" si="482"/>
        <v>0</v>
      </c>
      <c r="S163" s="157"/>
      <c r="T163" s="168" t="b">
        <f t="shared" si="483"/>
        <v>0</v>
      </c>
      <c r="U163" s="157"/>
      <c r="V163" s="168" t="b">
        <f t="shared" si="484"/>
        <v>0</v>
      </c>
      <c r="W163" s="157"/>
      <c r="X163" s="168" t="b">
        <f t="shared" si="485"/>
        <v>0</v>
      </c>
      <c r="Y163" s="157"/>
      <c r="Z163" s="168" t="b">
        <f t="shared" si="486"/>
        <v>0</v>
      </c>
      <c r="AA163" s="116">
        <f t="shared" si="487"/>
        <v>0</v>
      </c>
      <c r="AB163" s="117" t="str">
        <f t="shared" si="488"/>
        <v>Débil</v>
      </c>
      <c r="AC163" s="185"/>
      <c r="AD163" s="169" t="str">
        <f t="shared" si="489"/>
        <v>Débil</v>
      </c>
      <c r="AE163" s="118" t="str">
        <f t="shared" si="490"/>
        <v>0</v>
      </c>
      <c r="AF163" s="544"/>
      <c r="AG163" s="549"/>
      <c r="AH163" s="527"/>
      <c r="AI163" s="528"/>
      <c r="AJ163" s="531"/>
      <c r="AK163" s="531"/>
      <c r="AL163" s="531"/>
      <c r="AM163" s="528"/>
      <c r="AN163" s="536"/>
      <c r="AO163" s="536"/>
      <c r="AP163" s="532"/>
      <c r="AQ163" s="529"/>
      <c r="AR163" s="529"/>
      <c r="AS163" s="530"/>
    </row>
    <row r="164" spans="2:45" ht="30" x14ac:dyDescent="0.25">
      <c r="B164" s="421"/>
      <c r="C164" s="422"/>
      <c r="D164" s="550" t="str">
        <f>'3-IDENTIFICACIÓN DEL RIESGO'!G164</f>
        <v>Riesgo 2</v>
      </c>
      <c r="E164" s="550"/>
      <c r="F164" s="188"/>
      <c r="G164" s="188"/>
      <c r="H164" s="188"/>
      <c r="I164" s="188"/>
      <c r="J164" s="188"/>
      <c r="K164" s="188"/>
      <c r="L164" s="188"/>
      <c r="M164" s="184"/>
      <c r="N164" s="168" t="b">
        <f t="shared" si="480"/>
        <v>0</v>
      </c>
      <c r="O164" s="157"/>
      <c r="P164" s="168" t="b">
        <f t="shared" si="481"/>
        <v>0</v>
      </c>
      <c r="Q164" s="157"/>
      <c r="R164" s="168" t="b">
        <f t="shared" si="482"/>
        <v>0</v>
      </c>
      <c r="S164" s="157"/>
      <c r="T164" s="168" t="b">
        <f t="shared" si="483"/>
        <v>0</v>
      </c>
      <c r="U164" s="157"/>
      <c r="V164" s="168" t="b">
        <f t="shared" si="484"/>
        <v>0</v>
      </c>
      <c r="W164" s="157"/>
      <c r="X164" s="168" t="b">
        <f t="shared" si="485"/>
        <v>0</v>
      </c>
      <c r="Y164" s="157"/>
      <c r="Z164" s="168" t="b">
        <f t="shared" si="486"/>
        <v>0</v>
      </c>
      <c r="AA164" s="116">
        <f t="shared" si="487"/>
        <v>0</v>
      </c>
      <c r="AB164" s="117" t="str">
        <f t="shared" si="488"/>
        <v>Débil</v>
      </c>
      <c r="AC164" s="185"/>
      <c r="AD164" s="169" t="str">
        <f t="shared" si="489"/>
        <v>Débil</v>
      </c>
      <c r="AE164" s="118" t="str">
        <f t="shared" si="490"/>
        <v>0</v>
      </c>
      <c r="AF164" s="543"/>
      <c r="AG164" s="548" t="e">
        <f t="shared" ref="AG164" si="561">(AE164+AE165)/AF164</f>
        <v>#DIV/0!</v>
      </c>
      <c r="AH164" s="526" t="e">
        <f t="shared" ref="AH164" si="562">IF(AG164&lt;50,"Débil",IF(AG164&lt;=99,"Moderado",IF(AG164=100,"Fuerte",IF(AG164="","ERROR"))))</f>
        <v>#DIV/0!</v>
      </c>
      <c r="AI164" s="528"/>
      <c r="AJ164" s="531" t="e">
        <f t="shared" ref="AJ164" si="563">IF(AH164="Débil",0,IF(AND(AH164="Moderado",AI164="Directamente"),1,IF(AND(AH164="Moderado",AI164="No disminuye"),0,IF(AND(AH164="Fuerte",AI164="Directamente"),2,IF(AND(AH164="Fuerte",AI164="No disminuye"),0)))))</f>
        <v>#DIV/0!</v>
      </c>
      <c r="AK164" s="531" t="e">
        <f>('4-VALORACIÓN DEL RIESGO'!H87-AJ164)</f>
        <v>#DIV/0!</v>
      </c>
      <c r="AL164" s="531" t="e">
        <f t="shared" ref="AL164" si="564">IF(AK164=5,"Casi Seguro",IF(AK164=4,"Probable",IF(AK164=3,"Posible",IF(AK164=2,"Improbable",IF(AK164=1,"Rara Vez",IF(AK164=0,"Rara Vez",IF(AK164&lt;0,"Rara Vez")))))))</f>
        <v>#DIV/0!</v>
      </c>
      <c r="AM164" s="528"/>
      <c r="AN164" s="535" t="e">
        <f t="shared" ref="AN164" si="565">IF(AH164="Débil",0,IF(AND(AH164="Moderado",AM164="Directamente"),1,IF(AND(AH164="Moderado",AM164="Indirectamente"),0,IF(AND(AH164="Moderado",AM164="No disminuye"),0,IF(AND(AH164="Fuerte",AM164="Directamente"),2,IF(AND(AH164="Fuerte",AM164="Indirectamente"),1,IF(AND(AH164="Fuerte",AM164="No disminuye"),0)))))))</f>
        <v>#DIV/0!</v>
      </c>
      <c r="AO164" s="535" t="e">
        <f>('4-VALORACIÓN DEL RIESGO'!AD87-AN164)</f>
        <v>#DIV/0!</v>
      </c>
      <c r="AP164" s="532" t="e">
        <f t="shared" ref="AP164" si="566">IF(AO164=5,"Catastrófico",IF(AO164=4,"Mayor",IF(AO164=3,"Moderado",IF(AO164=2,"Moderado",IF(AO164=1,"Moderado")))))</f>
        <v>#DIV/0!</v>
      </c>
      <c r="AQ164" s="529" t="e">
        <f t="shared" ref="AQ164" si="567">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29"/>
      <c r="AS164" s="530" t="s">
        <v>410</v>
      </c>
    </row>
    <row r="165" spans="2:45" ht="30.75" thickBot="1" x14ac:dyDescent="0.3">
      <c r="B165" s="421"/>
      <c r="C165" s="422"/>
      <c r="D165" s="550"/>
      <c r="E165" s="550"/>
      <c r="F165" s="188"/>
      <c r="G165" s="188"/>
      <c r="H165" s="188"/>
      <c r="I165" s="188"/>
      <c r="J165" s="188"/>
      <c r="K165" s="188"/>
      <c r="L165" s="188"/>
      <c r="M165" s="184"/>
      <c r="N165" s="168" t="b">
        <f t="shared" si="480"/>
        <v>0</v>
      </c>
      <c r="O165" s="157"/>
      <c r="P165" s="168" t="b">
        <f t="shared" si="481"/>
        <v>0</v>
      </c>
      <c r="Q165" s="157"/>
      <c r="R165" s="168" t="b">
        <f t="shared" si="482"/>
        <v>0</v>
      </c>
      <c r="S165" s="157"/>
      <c r="T165" s="168" t="b">
        <f t="shared" si="483"/>
        <v>0</v>
      </c>
      <c r="U165" s="157"/>
      <c r="V165" s="168" t="b">
        <f t="shared" si="484"/>
        <v>0</v>
      </c>
      <c r="W165" s="157"/>
      <c r="X165" s="168" t="b">
        <f t="shared" si="485"/>
        <v>0</v>
      </c>
      <c r="Y165" s="157"/>
      <c r="Z165" s="168" t="b">
        <f t="shared" si="486"/>
        <v>0</v>
      </c>
      <c r="AA165" s="116">
        <f t="shared" si="487"/>
        <v>0</v>
      </c>
      <c r="AB165" s="117" t="str">
        <f t="shared" si="488"/>
        <v>Débil</v>
      </c>
      <c r="AC165" s="185"/>
      <c r="AD165" s="169" t="str">
        <f t="shared" si="489"/>
        <v>Débil</v>
      </c>
      <c r="AE165" s="118" t="str">
        <f t="shared" si="490"/>
        <v>0</v>
      </c>
      <c r="AF165" s="544"/>
      <c r="AG165" s="549"/>
      <c r="AH165" s="527"/>
      <c r="AI165" s="528"/>
      <c r="AJ165" s="531"/>
      <c r="AK165" s="531"/>
      <c r="AL165" s="531"/>
      <c r="AM165" s="528"/>
      <c r="AN165" s="536"/>
      <c r="AO165" s="536"/>
      <c r="AP165" s="532"/>
      <c r="AQ165" s="529"/>
      <c r="AR165" s="529"/>
      <c r="AS165" s="530"/>
    </row>
    <row r="166" spans="2:45" ht="30" x14ac:dyDescent="0.25">
      <c r="B166" s="421"/>
      <c r="C166" s="422"/>
      <c r="D166" s="550" t="str">
        <f>'3-IDENTIFICACIÓN DEL RIESGO'!G166</f>
        <v>Riesgo 3</v>
      </c>
      <c r="E166" s="550"/>
      <c r="F166" s="188"/>
      <c r="G166" s="188"/>
      <c r="H166" s="188"/>
      <c r="I166" s="188"/>
      <c r="J166" s="188"/>
      <c r="K166" s="188"/>
      <c r="L166" s="188"/>
      <c r="M166" s="184"/>
      <c r="N166" s="168" t="b">
        <f t="shared" si="480"/>
        <v>0</v>
      </c>
      <c r="O166" s="157"/>
      <c r="P166" s="168" t="b">
        <f t="shared" si="481"/>
        <v>0</v>
      </c>
      <c r="Q166" s="157"/>
      <c r="R166" s="168" t="b">
        <f t="shared" si="482"/>
        <v>0</v>
      </c>
      <c r="S166" s="157"/>
      <c r="T166" s="168" t="b">
        <f t="shared" si="483"/>
        <v>0</v>
      </c>
      <c r="U166" s="157"/>
      <c r="V166" s="168" t="b">
        <f t="shared" si="484"/>
        <v>0</v>
      </c>
      <c r="W166" s="157"/>
      <c r="X166" s="168" t="b">
        <f t="shared" si="485"/>
        <v>0</v>
      </c>
      <c r="Y166" s="157"/>
      <c r="Z166" s="168" t="b">
        <f t="shared" si="486"/>
        <v>0</v>
      </c>
      <c r="AA166" s="116">
        <f t="shared" si="487"/>
        <v>0</v>
      </c>
      <c r="AB166" s="117" t="str">
        <f t="shared" si="488"/>
        <v>Débil</v>
      </c>
      <c r="AC166" s="185"/>
      <c r="AD166" s="169" t="str">
        <f t="shared" si="489"/>
        <v>Débil</v>
      </c>
      <c r="AE166" s="118" t="str">
        <f t="shared" si="490"/>
        <v>0</v>
      </c>
      <c r="AF166" s="543"/>
      <c r="AG166" s="548" t="e">
        <f t="shared" ref="AG166" si="568">(AE166+AE167)/AF166</f>
        <v>#DIV/0!</v>
      </c>
      <c r="AH166" s="526" t="e">
        <f t="shared" ref="AH166" si="569">IF(AG166&lt;50,"Débil",IF(AG166&lt;=99,"Moderado",IF(AG166=100,"Fuerte",IF(AG166="","ERROR"))))</f>
        <v>#DIV/0!</v>
      </c>
      <c r="AI166" s="528"/>
      <c r="AJ166" s="531" t="e">
        <f t="shared" ref="AJ166" si="570">IF(AH166="Débil",0,IF(AND(AH166="Moderado",AI166="Directamente"),1,IF(AND(AH166="Moderado",AI166="No disminuye"),0,IF(AND(AH166="Fuerte",AI166="Directamente"),2,IF(AND(AH166="Fuerte",AI166="No disminuye"),0)))))</f>
        <v>#DIV/0!</v>
      </c>
      <c r="AK166" s="531" t="e">
        <f>('4-VALORACIÓN DEL RIESGO'!H88-AJ166)</f>
        <v>#DIV/0!</v>
      </c>
      <c r="AL166" s="531" t="e">
        <f t="shared" ref="AL166" si="571">IF(AK166=5,"Casi Seguro",IF(AK166=4,"Probable",IF(AK166=3,"Posible",IF(AK166=2,"Improbable",IF(AK166=1,"Rara Vez",IF(AK166=0,"Rara Vez",IF(AK166&lt;0,"Rara Vez")))))))</f>
        <v>#DIV/0!</v>
      </c>
      <c r="AM166" s="528"/>
      <c r="AN166" s="535" t="e">
        <f t="shared" ref="AN166" si="572">IF(AH166="Débil",0,IF(AND(AH166="Moderado",AM166="Directamente"),1,IF(AND(AH166="Moderado",AM166="Indirectamente"),0,IF(AND(AH166="Moderado",AM166="No disminuye"),0,IF(AND(AH166="Fuerte",AM166="Directamente"),2,IF(AND(AH166="Fuerte",AM166="Indirectamente"),1,IF(AND(AH166="Fuerte",AM166="No disminuye"),0)))))))</f>
        <v>#DIV/0!</v>
      </c>
      <c r="AO166" s="535" t="e">
        <f>('4-VALORACIÓN DEL RIESGO'!AD88-AN166)</f>
        <v>#DIV/0!</v>
      </c>
      <c r="AP166" s="532" t="e">
        <f t="shared" ref="AP166" si="573">IF(AO166=5,"Catastrófico",IF(AO166=4,"Mayor",IF(AO166=3,"Moderado",IF(AO166=2,"Moderado",IF(AO166=1,"Moderado")))))</f>
        <v>#DIV/0!</v>
      </c>
      <c r="AQ166" s="529" t="e">
        <f t="shared" ref="AQ166" si="574">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29"/>
      <c r="AS166" s="530" t="s">
        <v>410</v>
      </c>
    </row>
    <row r="167" spans="2:45" ht="30.75" thickBot="1" x14ac:dyDescent="0.3">
      <c r="B167" s="421"/>
      <c r="C167" s="422"/>
      <c r="D167" s="550"/>
      <c r="E167" s="550"/>
      <c r="F167" s="188"/>
      <c r="G167" s="188"/>
      <c r="H167" s="188"/>
      <c r="I167" s="188"/>
      <c r="J167" s="188"/>
      <c r="K167" s="188"/>
      <c r="L167" s="188"/>
      <c r="M167" s="184"/>
      <c r="N167" s="168" t="b">
        <f t="shared" si="480"/>
        <v>0</v>
      </c>
      <c r="O167" s="157"/>
      <c r="P167" s="168" t="b">
        <f t="shared" si="481"/>
        <v>0</v>
      </c>
      <c r="Q167" s="157"/>
      <c r="R167" s="168" t="b">
        <f t="shared" si="482"/>
        <v>0</v>
      </c>
      <c r="S167" s="157"/>
      <c r="T167" s="168" t="b">
        <f t="shared" si="483"/>
        <v>0</v>
      </c>
      <c r="U167" s="157"/>
      <c r="V167" s="168" t="b">
        <f t="shared" si="484"/>
        <v>0</v>
      </c>
      <c r="W167" s="157"/>
      <c r="X167" s="168" t="b">
        <f t="shared" si="485"/>
        <v>0</v>
      </c>
      <c r="Y167" s="157"/>
      <c r="Z167" s="168" t="b">
        <f t="shared" si="486"/>
        <v>0</v>
      </c>
      <c r="AA167" s="116">
        <f t="shared" si="487"/>
        <v>0</v>
      </c>
      <c r="AB167" s="117" t="str">
        <f t="shared" si="488"/>
        <v>Débil</v>
      </c>
      <c r="AC167" s="185"/>
      <c r="AD167" s="169" t="str">
        <f t="shared" si="489"/>
        <v>Débil</v>
      </c>
      <c r="AE167" s="118" t="str">
        <f t="shared" si="490"/>
        <v>0</v>
      </c>
      <c r="AF167" s="544"/>
      <c r="AG167" s="549"/>
      <c r="AH167" s="527"/>
      <c r="AI167" s="528"/>
      <c r="AJ167" s="531"/>
      <c r="AK167" s="531"/>
      <c r="AL167" s="531"/>
      <c r="AM167" s="528"/>
      <c r="AN167" s="536"/>
      <c r="AO167" s="536"/>
      <c r="AP167" s="532"/>
      <c r="AQ167" s="529"/>
      <c r="AR167" s="529"/>
      <c r="AS167" s="530"/>
    </row>
    <row r="168" spans="2:45" ht="30" x14ac:dyDescent="0.25">
      <c r="B168" s="421"/>
      <c r="C168" s="422"/>
      <c r="D168" s="550" t="str">
        <f>'3-IDENTIFICACIÓN DEL RIESGO'!G168</f>
        <v>Riesgo 4</v>
      </c>
      <c r="E168" s="550"/>
      <c r="F168" s="188"/>
      <c r="G168" s="188"/>
      <c r="H168" s="188"/>
      <c r="I168" s="188"/>
      <c r="J168" s="188"/>
      <c r="K168" s="188"/>
      <c r="L168" s="188"/>
      <c r="M168" s="184"/>
      <c r="N168" s="168" t="b">
        <f t="shared" si="480"/>
        <v>0</v>
      </c>
      <c r="O168" s="157"/>
      <c r="P168" s="168" t="b">
        <f t="shared" si="481"/>
        <v>0</v>
      </c>
      <c r="Q168" s="157"/>
      <c r="R168" s="168" t="b">
        <f t="shared" si="482"/>
        <v>0</v>
      </c>
      <c r="S168" s="157"/>
      <c r="T168" s="168" t="b">
        <f t="shared" si="483"/>
        <v>0</v>
      </c>
      <c r="U168" s="157"/>
      <c r="V168" s="168" t="b">
        <f t="shared" si="484"/>
        <v>0</v>
      </c>
      <c r="W168" s="157"/>
      <c r="X168" s="168" t="b">
        <f t="shared" si="485"/>
        <v>0</v>
      </c>
      <c r="Y168" s="157"/>
      <c r="Z168" s="168" t="b">
        <f t="shared" si="486"/>
        <v>0</v>
      </c>
      <c r="AA168" s="116">
        <f t="shared" si="487"/>
        <v>0</v>
      </c>
      <c r="AB168" s="117" t="str">
        <f t="shared" si="488"/>
        <v>Débil</v>
      </c>
      <c r="AC168" s="185"/>
      <c r="AD168" s="169" t="str">
        <f t="shared" si="489"/>
        <v>Débil</v>
      </c>
      <c r="AE168" s="118" t="str">
        <f t="shared" si="490"/>
        <v>0</v>
      </c>
      <c r="AF168" s="543"/>
      <c r="AG168" s="548" t="e">
        <f t="shared" ref="AG168" si="575">(AE168+AE169)/AF168</f>
        <v>#DIV/0!</v>
      </c>
      <c r="AH168" s="526" t="e">
        <f t="shared" ref="AH168" si="576">IF(AG168&lt;50,"Débil",IF(AG168&lt;=99,"Moderado",IF(AG168=100,"Fuerte",IF(AG168="","ERROR"))))</f>
        <v>#DIV/0!</v>
      </c>
      <c r="AI168" s="528"/>
      <c r="AJ168" s="531" t="e">
        <f t="shared" ref="AJ168" si="577">IF(AH168="Débil",0,IF(AND(AH168="Moderado",AI168="Directamente"),1,IF(AND(AH168="Moderado",AI168="No disminuye"),0,IF(AND(AH168="Fuerte",AI168="Directamente"),2,IF(AND(AH168="Fuerte",AI168="No disminuye"),0)))))</f>
        <v>#DIV/0!</v>
      </c>
      <c r="AK168" s="531" t="e">
        <f>('4-VALORACIÓN DEL RIESGO'!H89-AJ168)</f>
        <v>#DIV/0!</v>
      </c>
      <c r="AL168" s="531" t="e">
        <f t="shared" ref="AL168" si="578">IF(AK168=5,"Casi Seguro",IF(AK168=4,"Probable",IF(AK168=3,"Posible",IF(AK168=2,"Improbable",IF(AK168=1,"Rara Vez",IF(AK168=0,"Rara Vez",IF(AK168&lt;0,"Rara Vez")))))))</f>
        <v>#DIV/0!</v>
      </c>
      <c r="AM168" s="528"/>
      <c r="AN168" s="535" t="e">
        <f t="shared" ref="AN168" si="579">IF(AH168="Débil",0,IF(AND(AH168="Moderado",AM168="Directamente"),1,IF(AND(AH168="Moderado",AM168="Indirectamente"),0,IF(AND(AH168="Moderado",AM168="No disminuye"),0,IF(AND(AH168="Fuerte",AM168="Directamente"),2,IF(AND(AH168="Fuerte",AM168="Indirectamente"),1,IF(AND(AH168="Fuerte",AM168="No disminuye"),0)))))))</f>
        <v>#DIV/0!</v>
      </c>
      <c r="AO168" s="535" t="e">
        <f>('4-VALORACIÓN DEL RIESGO'!AD89-AN168)</f>
        <v>#DIV/0!</v>
      </c>
      <c r="AP168" s="532" t="e">
        <f t="shared" ref="AP168" si="580">IF(AO168=5,"Catastrófico",IF(AO168=4,"Mayor",IF(AO168=3,"Moderado",IF(AO168=2,"Moderado",IF(AO168=1,"Moderado")))))</f>
        <v>#DIV/0!</v>
      </c>
      <c r="AQ168" s="529" t="e">
        <f t="shared" ref="AQ168" si="581">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29"/>
      <c r="AS168" s="530" t="s">
        <v>410</v>
      </c>
    </row>
    <row r="169" spans="2:45" ht="30.75" thickBot="1" x14ac:dyDescent="0.3">
      <c r="B169" s="421"/>
      <c r="C169" s="422"/>
      <c r="D169" s="550"/>
      <c r="E169" s="550"/>
      <c r="F169" s="188"/>
      <c r="G169" s="188"/>
      <c r="H169" s="188"/>
      <c r="I169" s="188"/>
      <c r="J169" s="188"/>
      <c r="K169" s="188"/>
      <c r="L169" s="188"/>
      <c r="M169" s="184"/>
      <c r="N169" s="168" t="b">
        <f t="shared" si="480"/>
        <v>0</v>
      </c>
      <c r="O169" s="157"/>
      <c r="P169" s="168" t="b">
        <f t="shared" si="481"/>
        <v>0</v>
      </c>
      <c r="Q169" s="157"/>
      <c r="R169" s="168" t="b">
        <f t="shared" si="482"/>
        <v>0</v>
      </c>
      <c r="S169" s="157"/>
      <c r="T169" s="168" t="b">
        <f t="shared" si="483"/>
        <v>0</v>
      </c>
      <c r="U169" s="157"/>
      <c r="V169" s="168" t="b">
        <f t="shared" si="484"/>
        <v>0</v>
      </c>
      <c r="W169" s="157"/>
      <c r="X169" s="168" t="b">
        <f t="shared" si="485"/>
        <v>0</v>
      </c>
      <c r="Y169" s="157"/>
      <c r="Z169" s="168" t="b">
        <f t="shared" si="486"/>
        <v>0</v>
      </c>
      <c r="AA169" s="116">
        <f t="shared" si="487"/>
        <v>0</v>
      </c>
      <c r="AB169" s="117" t="str">
        <f t="shared" si="488"/>
        <v>Débil</v>
      </c>
      <c r="AC169" s="185"/>
      <c r="AD169" s="169" t="str">
        <f t="shared" si="489"/>
        <v>Débil</v>
      </c>
      <c r="AE169" s="118" t="str">
        <f t="shared" si="490"/>
        <v>0</v>
      </c>
      <c r="AF169" s="544"/>
      <c r="AG169" s="549"/>
      <c r="AH169" s="527"/>
      <c r="AI169" s="528"/>
      <c r="AJ169" s="531"/>
      <c r="AK169" s="531"/>
      <c r="AL169" s="531"/>
      <c r="AM169" s="528"/>
      <c r="AN169" s="536"/>
      <c r="AO169" s="536"/>
      <c r="AP169" s="532"/>
      <c r="AQ169" s="529"/>
      <c r="AR169" s="529"/>
      <c r="AS169" s="530"/>
    </row>
    <row r="170" spans="2:45" ht="30" x14ac:dyDescent="0.25">
      <c r="B170" s="421"/>
      <c r="C170" s="422"/>
      <c r="D170" s="550" t="str">
        <f>'3-IDENTIFICACIÓN DEL RIESGO'!G170</f>
        <v>Riesgo 5</v>
      </c>
      <c r="E170" s="550"/>
      <c r="F170" s="188"/>
      <c r="G170" s="188"/>
      <c r="H170" s="188"/>
      <c r="I170" s="188"/>
      <c r="J170" s="188"/>
      <c r="K170" s="188"/>
      <c r="L170" s="188"/>
      <c r="M170" s="184"/>
      <c r="N170" s="168" t="b">
        <f t="shared" si="480"/>
        <v>0</v>
      </c>
      <c r="O170" s="157"/>
      <c r="P170" s="168" t="b">
        <f t="shared" si="481"/>
        <v>0</v>
      </c>
      <c r="Q170" s="157"/>
      <c r="R170" s="168" t="b">
        <f t="shared" si="482"/>
        <v>0</v>
      </c>
      <c r="S170" s="157"/>
      <c r="T170" s="168" t="b">
        <f t="shared" si="483"/>
        <v>0</v>
      </c>
      <c r="U170" s="157"/>
      <c r="V170" s="168" t="b">
        <f t="shared" si="484"/>
        <v>0</v>
      </c>
      <c r="W170" s="157"/>
      <c r="X170" s="168" t="b">
        <f t="shared" si="485"/>
        <v>0</v>
      </c>
      <c r="Y170" s="157"/>
      <c r="Z170" s="168" t="b">
        <f t="shared" si="486"/>
        <v>0</v>
      </c>
      <c r="AA170" s="116">
        <f t="shared" si="487"/>
        <v>0</v>
      </c>
      <c r="AB170" s="117" t="str">
        <f t="shared" si="488"/>
        <v>Débil</v>
      </c>
      <c r="AC170" s="185"/>
      <c r="AD170" s="169" t="str">
        <f t="shared" si="489"/>
        <v>Débil</v>
      </c>
      <c r="AE170" s="118" t="str">
        <f t="shared" si="490"/>
        <v>0</v>
      </c>
      <c r="AF170" s="543"/>
      <c r="AG170" s="548" t="e">
        <f t="shared" ref="AG170" si="582">(AE170+AE171)/AF170</f>
        <v>#DIV/0!</v>
      </c>
      <c r="AH170" s="526" t="e">
        <f t="shared" ref="AH170" si="583">IF(AG170&lt;50,"Débil",IF(AG170&lt;=99,"Moderado",IF(AG170=100,"Fuerte",IF(AG170="","ERROR"))))</f>
        <v>#DIV/0!</v>
      </c>
      <c r="AI170" s="528"/>
      <c r="AJ170" s="531" t="e">
        <f t="shared" ref="AJ170" si="584">IF(AH170="Débil",0,IF(AND(AH170="Moderado",AI170="Directamente"),1,IF(AND(AH170="Moderado",AI170="No disminuye"),0,IF(AND(AH170="Fuerte",AI170="Directamente"),2,IF(AND(AH170="Fuerte",AI170="No disminuye"),0)))))</f>
        <v>#DIV/0!</v>
      </c>
      <c r="AK170" s="531" t="e">
        <f>('4-VALORACIÓN DEL RIESGO'!H90-AJ170)</f>
        <v>#DIV/0!</v>
      </c>
      <c r="AL170" s="531" t="e">
        <f t="shared" ref="AL170" si="585">IF(AK170=5,"Casi Seguro",IF(AK170=4,"Probable",IF(AK170=3,"Posible",IF(AK170=2,"Improbable",IF(AK170=1,"Rara Vez",IF(AK170=0,"Rara Vez",IF(AK170&lt;0,"Rara Vez")))))))</f>
        <v>#DIV/0!</v>
      </c>
      <c r="AM170" s="528"/>
      <c r="AN170" s="535" t="e">
        <f t="shared" ref="AN170" si="586">IF(AH170="Débil",0,IF(AND(AH170="Moderado",AM170="Directamente"),1,IF(AND(AH170="Moderado",AM170="Indirectamente"),0,IF(AND(AH170="Moderado",AM170="No disminuye"),0,IF(AND(AH170="Fuerte",AM170="Directamente"),2,IF(AND(AH170="Fuerte",AM170="Indirectamente"),1,IF(AND(AH170="Fuerte",AM170="No disminuye"),0)))))))</f>
        <v>#DIV/0!</v>
      </c>
      <c r="AO170" s="535" t="e">
        <f>('4-VALORACIÓN DEL RIESGO'!AD90-AN170)</f>
        <v>#DIV/0!</v>
      </c>
      <c r="AP170" s="532" t="e">
        <f t="shared" ref="AP170" si="587">IF(AO170=5,"Catastrófico",IF(AO170=4,"Mayor",IF(AO170=3,"Moderado",IF(AO170=2,"Moderado",IF(AO170=1,"Moderado")))))</f>
        <v>#DIV/0!</v>
      </c>
      <c r="AQ170" s="529" t="e">
        <f t="shared" ref="AQ170" si="588">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#DIV/0!</v>
      </c>
      <c r="AR170" s="529"/>
      <c r="AS170" s="530" t="s">
        <v>410</v>
      </c>
    </row>
    <row r="171" spans="2:45" ht="30.75" thickBot="1" x14ac:dyDescent="0.3">
      <c r="B171" s="421"/>
      <c r="C171" s="422"/>
      <c r="D171" s="550"/>
      <c r="E171" s="550"/>
      <c r="F171" s="188"/>
      <c r="G171" s="188"/>
      <c r="H171" s="188"/>
      <c r="I171" s="188"/>
      <c r="J171" s="188"/>
      <c r="K171" s="188"/>
      <c r="L171" s="188"/>
      <c r="M171" s="184"/>
      <c r="N171" s="168" t="b">
        <f t="shared" si="480"/>
        <v>0</v>
      </c>
      <c r="O171" s="157"/>
      <c r="P171" s="168" t="b">
        <f t="shared" si="481"/>
        <v>0</v>
      </c>
      <c r="Q171" s="157"/>
      <c r="R171" s="168" t="b">
        <f>IF(Q171="Oportuna",15,IF(Q171="Inoportuna",0))</f>
        <v>0</v>
      </c>
      <c r="S171" s="157"/>
      <c r="T171" s="168" t="b">
        <f t="shared" si="483"/>
        <v>0</v>
      </c>
      <c r="U171" s="157"/>
      <c r="V171" s="168" t="b">
        <f t="shared" si="484"/>
        <v>0</v>
      </c>
      <c r="W171" s="157"/>
      <c r="X171" s="168" t="b">
        <f t="shared" si="485"/>
        <v>0</v>
      </c>
      <c r="Y171" s="157"/>
      <c r="Z171" s="168" t="b">
        <f t="shared" si="486"/>
        <v>0</v>
      </c>
      <c r="AA171" s="116">
        <f t="shared" si="487"/>
        <v>0</v>
      </c>
      <c r="AB171" s="117" t="str">
        <f t="shared" si="488"/>
        <v>Débil</v>
      </c>
      <c r="AC171" s="185"/>
      <c r="AD171" s="169" t="str">
        <f t="shared" si="489"/>
        <v>Débil</v>
      </c>
      <c r="AE171" s="118" t="str">
        <f t="shared" si="490"/>
        <v>0</v>
      </c>
      <c r="AF171" s="544"/>
      <c r="AG171" s="549"/>
      <c r="AH171" s="527"/>
      <c r="AI171" s="528"/>
      <c r="AJ171" s="531"/>
      <c r="AK171" s="531"/>
      <c r="AL171" s="531"/>
      <c r="AM171" s="528"/>
      <c r="AN171" s="536"/>
      <c r="AO171" s="536"/>
      <c r="AP171" s="532"/>
      <c r="AQ171" s="529"/>
      <c r="AR171" s="529"/>
      <c r="AS171" s="530"/>
    </row>
    <row r="172" spans="2:45" ht="48" customHeight="1" x14ac:dyDescent="0.25">
      <c r="B172" s="421" t="str">
        <f>'3-IDENTIFICACIÓN DEL RIESGO'!B172</f>
        <v>SEGUIMIENTO, EVALUACIÓN Y MEJORA</v>
      </c>
      <c r="C172" s="422" t="str">
        <f>'3-IDENTIFICACIÓN DEL RIESGO'!E172</f>
        <v xml:space="preserve">1. Oficina de Control Interno.
2. Oficina de Planeación.
3. Oficina del Inspector de Gestión de Tierras.
4. Secretaría General
</v>
      </c>
      <c r="D172" s="550" t="str">
        <f>'3-IDENTIFICACIÓN DEL RIESGO'!G172</f>
        <v>Posibilidad de recibir o solicitar cualquier dádiva o beneficio  con el fin de   manipular  la Informacion evidenciada en el proceso auditor para  favorecer un tercero</v>
      </c>
      <c r="E172" s="550"/>
      <c r="F172" s="188" t="s">
        <v>457</v>
      </c>
      <c r="G172" s="188" t="s">
        <v>458</v>
      </c>
      <c r="H172" s="188" t="s">
        <v>459</v>
      </c>
      <c r="I172" s="188" t="s">
        <v>460</v>
      </c>
      <c r="J172" s="188" t="s">
        <v>461</v>
      </c>
      <c r="K172" s="188" t="s">
        <v>462</v>
      </c>
      <c r="L172" s="188" t="s">
        <v>463</v>
      </c>
      <c r="M172" s="184" t="s">
        <v>172</v>
      </c>
      <c r="N172" s="168">
        <f t="shared" ref="N172:N181" si="589">IF(M172="Asignado",15,IF(M172="NO asignado",0))</f>
        <v>15</v>
      </c>
      <c r="O172" s="157" t="s">
        <v>173</v>
      </c>
      <c r="P172" s="168">
        <f t="shared" ref="P172:P181" si="590">IF(O172="Adecuado",15,IF(O172="Inadecuado",0))</f>
        <v>15</v>
      </c>
      <c r="Q172" s="157" t="s">
        <v>174</v>
      </c>
      <c r="R172" s="168">
        <f t="shared" ref="R172:R180" si="591">IF(Q172="Oportuna",15,IF(Q172="Inoportuna",0))</f>
        <v>15</v>
      </c>
      <c r="S172" s="157" t="s">
        <v>47</v>
      </c>
      <c r="T172" s="168">
        <f t="shared" ref="T172:T181" si="592">IF(S172="Prevenir",15,IF(S172="Detectar",10,IF(S172="No es un control",0)))</f>
        <v>15</v>
      </c>
      <c r="U172" s="157" t="s">
        <v>175</v>
      </c>
      <c r="V172" s="168">
        <f t="shared" ref="V172:V181" si="593">IF(U172="Confiable",15,IF(U172="No confiable",0))</f>
        <v>15</v>
      </c>
      <c r="W172" s="157" t="s">
        <v>176</v>
      </c>
      <c r="X172" s="168">
        <f t="shared" ref="X172:X181" si="594">IF(W172="Se investigan oportunamente",15,IF(W172="No se investigan oportunamente",0))</f>
        <v>15</v>
      </c>
      <c r="Y172" s="157" t="s">
        <v>177</v>
      </c>
      <c r="Z172" s="168">
        <f t="shared" ref="Z172:Z181" si="595">IF(Y172="Completa",10,IF(Y172="Incompleta",5,IF(Y172="No existe",0)))</f>
        <v>10</v>
      </c>
      <c r="AA172" s="116">
        <f t="shared" ref="AA172:AA181" si="596">N172+P172+R172+T172+V172+X172+Z172</f>
        <v>100</v>
      </c>
      <c r="AB172" s="117" t="str">
        <f t="shared" ref="AB172:AB181" si="597">IF(AA172&lt;86,"Débil",(IF(AA172&lt;96,"Moderado","Fuerte")))</f>
        <v>Fuerte</v>
      </c>
      <c r="AC172" s="185" t="s">
        <v>50</v>
      </c>
      <c r="AD172" s="169" t="str">
        <f t="shared" ref="AD172:AD181" si="598">IF(OR(AND(AB172="Fuerte",AC172="Moderado"),AND(AB172="Moderado",AC172="Fuerte"),AND(AB172="Moderado",AC172="Moderado")),"Moderado",IF(OR(AND(AB172="Fuerte",AC172="Débil"),AND(AB172="Moderado",AC172="Débil"),AND(AB172="Débil")),"Débil",IF(AND(AB172="Fuerte",AC172="Fuerte"),"Fuerte")))</f>
        <v>Fuerte</v>
      </c>
      <c r="AE172" s="118" t="str">
        <f t="shared" ref="AE172:AE181" si="599">IF(AD172="Fuerte","100",IF(AD172="Moderado","50",IF(AD172="Débil","0")))</f>
        <v>100</v>
      </c>
      <c r="AF172" s="543">
        <v>1</v>
      </c>
      <c r="AG172" s="548">
        <f t="shared" ref="AG172" si="600">(AE172+AE173)/AF172</f>
        <v>100</v>
      </c>
      <c r="AH172" s="526" t="str">
        <f t="shared" ref="AH172" si="601">IF(AG172&lt;50,"Débil",IF(AG172&lt;=99,"Moderado",IF(AG172=100,"Fuerte",IF(AG172="","ERROR"))))</f>
        <v>Fuerte</v>
      </c>
      <c r="AI172" s="528" t="s">
        <v>78</v>
      </c>
      <c r="AJ172" s="531">
        <f t="shared" ref="AJ172" si="602">IF(AH172="Débil",0,IF(AND(AH172="Moderado",AI172="Directamente"),1,IF(AND(AH172="Moderado",AI172="No disminuye"),0,IF(AND(AH172="Fuerte",AI172="Directamente"),2,IF(AND(AH172="Fuerte",AI172="No disminuye"),0)))))</f>
        <v>2</v>
      </c>
      <c r="AK172" s="531">
        <f>('4-VALORACIÓN DEL RIESGO'!H91-AJ172)</f>
        <v>-1</v>
      </c>
      <c r="AL172" s="531" t="str">
        <f t="shared" ref="AL172" si="603">IF(AK172=5,"Casi Seguro",IF(AK172=4,"Probable",IF(AK172=3,"Posible",IF(AK172=2,"Improbable",IF(AK172=1,"Rara Vez",IF(AK172=0,"Rara Vez",IF(AK172&lt;0,"Rara Vez")))))))</f>
        <v>Rara Vez</v>
      </c>
      <c r="AM172" s="528" t="s">
        <v>80</v>
      </c>
      <c r="AN172" s="535">
        <f t="shared" ref="AN172" si="604">IF(AH172="Débil",0,IF(AND(AH172="Moderado",AM172="Directamente"),1,IF(AND(AH172="Moderado",AM172="Indirectamente"),0,IF(AND(AH172="Moderado",AM172="No disminuye"),0,IF(AND(AH172="Fuerte",AM172="Directamente"),2,IF(AND(AH172="Fuerte",AM172="Indirectamente"),1,IF(AND(AH172="Fuerte",AM172="No disminuye"),0)))))))</f>
        <v>0</v>
      </c>
      <c r="AO172" s="535">
        <f>('4-VALORACIÓN DEL RIESGO'!AD91-AN172)</f>
        <v>4</v>
      </c>
      <c r="AP172" s="532" t="str">
        <f t="shared" ref="AP172" si="605">IF(AO172=5,"Catastrófico",IF(AO172=4,"Mayor",IF(AO172=3,"Moderado",IF(AO172=2,"Moderado",IF(AO172=1,"Moderado")))))</f>
        <v>Mayor</v>
      </c>
      <c r="AQ172" s="529" t="str">
        <f t="shared" ref="AQ172" si="606">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Alto</v>
      </c>
      <c r="AR172" s="529"/>
      <c r="AS172" s="530" t="s">
        <v>410</v>
      </c>
    </row>
    <row r="173" spans="2:45" ht="30.75" thickBot="1" x14ac:dyDescent="0.3">
      <c r="B173" s="421"/>
      <c r="C173" s="422"/>
      <c r="D173" s="550"/>
      <c r="E173" s="550"/>
      <c r="F173" s="188"/>
      <c r="G173" s="188"/>
      <c r="H173" s="188"/>
      <c r="I173" s="188"/>
      <c r="J173" s="188"/>
      <c r="K173" s="188"/>
      <c r="L173" s="188"/>
      <c r="M173" s="184"/>
      <c r="N173" s="168" t="b">
        <f t="shared" si="589"/>
        <v>0</v>
      </c>
      <c r="O173" s="157"/>
      <c r="P173" s="168" t="b">
        <f t="shared" si="590"/>
        <v>0</v>
      </c>
      <c r="Q173" s="157"/>
      <c r="R173" s="168" t="b">
        <f t="shared" si="591"/>
        <v>0</v>
      </c>
      <c r="S173" s="157"/>
      <c r="T173" s="168" t="b">
        <f t="shared" si="592"/>
        <v>0</v>
      </c>
      <c r="U173" s="157"/>
      <c r="V173" s="168" t="b">
        <f t="shared" si="593"/>
        <v>0</v>
      </c>
      <c r="W173" s="157"/>
      <c r="X173" s="168" t="b">
        <f t="shared" si="594"/>
        <v>0</v>
      </c>
      <c r="Y173" s="157"/>
      <c r="Z173" s="168" t="b">
        <f t="shared" si="595"/>
        <v>0</v>
      </c>
      <c r="AA173" s="116">
        <f t="shared" si="596"/>
        <v>0</v>
      </c>
      <c r="AB173" s="117" t="str">
        <f t="shared" si="597"/>
        <v>Débil</v>
      </c>
      <c r="AC173" s="185"/>
      <c r="AD173" s="169" t="str">
        <f t="shared" si="598"/>
        <v>Débil</v>
      </c>
      <c r="AE173" s="118" t="str">
        <f t="shared" si="599"/>
        <v>0</v>
      </c>
      <c r="AF173" s="544"/>
      <c r="AG173" s="549"/>
      <c r="AH173" s="527"/>
      <c r="AI173" s="528"/>
      <c r="AJ173" s="531"/>
      <c r="AK173" s="531"/>
      <c r="AL173" s="531"/>
      <c r="AM173" s="528"/>
      <c r="AN173" s="536"/>
      <c r="AO173" s="536"/>
      <c r="AP173" s="532"/>
      <c r="AQ173" s="529"/>
      <c r="AR173" s="529"/>
      <c r="AS173" s="530"/>
    </row>
    <row r="174" spans="2:45" ht="57.75" customHeight="1" x14ac:dyDescent="0.25">
      <c r="B174" s="421"/>
      <c r="C174" s="422"/>
      <c r="D174" s="550" t="str">
        <f>'3-IDENTIFICACIÓN DEL RIESGO'!G174</f>
        <v>Divulgación de información de ejercicios de auditoría y seguimientos a través de medios no autorizados para favorecer a terceros</v>
      </c>
      <c r="E174" s="550"/>
      <c r="F174" s="188" t="s">
        <v>457</v>
      </c>
      <c r="G174" s="188" t="s">
        <v>458</v>
      </c>
      <c r="H174" s="188" t="s">
        <v>464</v>
      </c>
      <c r="I174" s="188" t="s">
        <v>466</v>
      </c>
      <c r="J174" s="188" t="s">
        <v>461</v>
      </c>
      <c r="K174" s="188" t="s">
        <v>468</v>
      </c>
      <c r="L174" s="188" t="s">
        <v>470</v>
      </c>
      <c r="M174" s="184" t="s">
        <v>172</v>
      </c>
      <c r="N174" s="168">
        <f t="shared" si="589"/>
        <v>15</v>
      </c>
      <c r="O174" s="157" t="s">
        <v>173</v>
      </c>
      <c r="P174" s="168">
        <f t="shared" si="590"/>
        <v>15</v>
      </c>
      <c r="Q174" s="157" t="s">
        <v>174</v>
      </c>
      <c r="R174" s="168">
        <f t="shared" si="591"/>
        <v>15</v>
      </c>
      <c r="S174" s="157" t="s">
        <v>47</v>
      </c>
      <c r="T174" s="168">
        <f t="shared" si="592"/>
        <v>15</v>
      </c>
      <c r="U174" s="157" t="s">
        <v>175</v>
      </c>
      <c r="V174" s="168">
        <f t="shared" si="593"/>
        <v>15</v>
      </c>
      <c r="W174" s="157" t="s">
        <v>176</v>
      </c>
      <c r="X174" s="168">
        <f t="shared" si="594"/>
        <v>15</v>
      </c>
      <c r="Y174" s="157" t="s">
        <v>177</v>
      </c>
      <c r="Z174" s="168">
        <f t="shared" si="595"/>
        <v>10</v>
      </c>
      <c r="AA174" s="116">
        <f t="shared" si="596"/>
        <v>100</v>
      </c>
      <c r="AB174" s="117" t="str">
        <f t="shared" si="597"/>
        <v>Fuerte</v>
      </c>
      <c r="AC174" s="185" t="s">
        <v>50</v>
      </c>
      <c r="AD174" s="169" t="str">
        <f t="shared" si="598"/>
        <v>Fuerte</v>
      </c>
      <c r="AE174" s="118" t="str">
        <f t="shared" si="599"/>
        <v>100</v>
      </c>
      <c r="AF174" s="543">
        <v>2</v>
      </c>
      <c r="AG174" s="548">
        <f t="shared" ref="AG174" si="607">(AE174+AE175)/AF174</f>
        <v>100</v>
      </c>
      <c r="AH174" s="526" t="str">
        <f t="shared" ref="AH174" si="608">IF(AG174&lt;50,"Débil",IF(AG174&lt;=99,"Moderado",IF(AG174=100,"Fuerte",IF(AG174="","ERROR"))))</f>
        <v>Fuerte</v>
      </c>
      <c r="AI174" s="528" t="s">
        <v>78</v>
      </c>
      <c r="AJ174" s="531">
        <f t="shared" ref="AJ174" si="609">IF(AH174="Débil",0,IF(AND(AH174="Moderado",AI174="Directamente"),1,IF(AND(AH174="Moderado",AI174="No disminuye"),0,IF(AND(AH174="Fuerte",AI174="Directamente"),2,IF(AND(AH174="Fuerte",AI174="No disminuye"),0)))))</f>
        <v>2</v>
      </c>
      <c r="AK174" s="531">
        <f>('4-VALORACIÓN DEL RIESGO'!H92-AJ174)</f>
        <v>-1</v>
      </c>
      <c r="AL174" s="531" t="str">
        <f t="shared" ref="AL174" si="610">IF(AK174=5,"Casi Seguro",IF(AK174=4,"Probable",IF(AK174=3,"Posible",IF(AK174=2,"Improbable",IF(AK174=1,"Rara Vez",IF(AK174=0,"Rara Vez",IF(AK174&lt;0,"Rara Vez")))))))</f>
        <v>Rara Vez</v>
      </c>
      <c r="AM174" s="528" t="s">
        <v>80</v>
      </c>
      <c r="AN174" s="535">
        <f t="shared" ref="AN174" si="611">IF(AH174="Débil",0,IF(AND(AH174="Moderado",AM174="Directamente"),1,IF(AND(AH174="Moderado",AM174="Indirectamente"),0,IF(AND(AH174="Moderado",AM174="No disminuye"),0,IF(AND(AH174="Fuerte",AM174="Directamente"),2,IF(AND(AH174="Fuerte",AM174="Indirectamente"),1,IF(AND(AH174="Fuerte",AM174="No disminuye"),0)))))))</f>
        <v>0</v>
      </c>
      <c r="AO174" s="535">
        <f>('4-VALORACIÓN DEL RIESGO'!AD92-AN174)</f>
        <v>4</v>
      </c>
      <c r="AP174" s="532" t="str">
        <f>IF(AO174=5,"Catastrófico",IF(AO174=4,"Mayor",IF(AO174=3,"Moderado",IF(AO174=2,"Moderado",IF(AO174=1,"Moderado")))))</f>
        <v>Mayor</v>
      </c>
      <c r="AQ174" s="529" t="str">
        <f t="shared" ref="AQ174" si="612">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Alto</v>
      </c>
      <c r="AR174" s="529"/>
      <c r="AS174" s="530" t="s">
        <v>410</v>
      </c>
    </row>
    <row r="175" spans="2:45" ht="41.25" thickBot="1" x14ac:dyDescent="0.3">
      <c r="B175" s="421"/>
      <c r="C175" s="422"/>
      <c r="D175" s="550"/>
      <c r="E175" s="550"/>
      <c r="F175" s="188" t="s">
        <v>457</v>
      </c>
      <c r="G175" s="188" t="s">
        <v>458</v>
      </c>
      <c r="H175" s="188" t="s">
        <v>465</v>
      </c>
      <c r="I175" s="188" t="s">
        <v>467</v>
      </c>
      <c r="J175" s="188" t="s">
        <v>461</v>
      </c>
      <c r="K175" s="188" t="s">
        <v>469</v>
      </c>
      <c r="L175" s="188" t="s">
        <v>471</v>
      </c>
      <c r="M175" s="184" t="s">
        <v>172</v>
      </c>
      <c r="N175" s="168">
        <f t="shared" si="589"/>
        <v>15</v>
      </c>
      <c r="O175" s="157" t="s">
        <v>173</v>
      </c>
      <c r="P175" s="168">
        <f t="shared" si="590"/>
        <v>15</v>
      </c>
      <c r="Q175" s="157" t="s">
        <v>174</v>
      </c>
      <c r="R175" s="168">
        <f t="shared" si="591"/>
        <v>15</v>
      </c>
      <c r="S175" s="157" t="s">
        <v>47</v>
      </c>
      <c r="T175" s="168">
        <f t="shared" si="592"/>
        <v>15</v>
      </c>
      <c r="U175" s="157" t="s">
        <v>175</v>
      </c>
      <c r="V175" s="168">
        <f t="shared" si="593"/>
        <v>15</v>
      </c>
      <c r="W175" s="157" t="s">
        <v>176</v>
      </c>
      <c r="X175" s="168">
        <f t="shared" si="594"/>
        <v>15</v>
      </c>
      <c r="Y175" s="157" t="s">
        <v>177</v>
      </c>
      <c r="Z175" s="168">
        <f t="shared" si="595"/>
        <v>10</v>
      </c>
      <c r="AA175" s="116">
        <f t="shared" si="596"/>
        <v>100</v>
      </c>
      <c r="AB175" s="117" t="str">
        <f t="shared" si="597"/>
        <v>Fuerte</v>
      </c>
      <c r="AC175" s="185" t="s">
        <v>50</v>
      </c>
      <c r="AD175" s="169" t="str">
        <f t="shared" si="598"/>
        <v>Fuerte</v>
      </c>
      <c r="AE175" s="118" t="str">
        <f t="shared" si="599"/>
        <v>100</v>
      </c>
      <c r="AF175" s="544"/>
      <c r="AG175" s="549"/>
      <c r="AH175" s="527"/>
      <c r="AI175" s="528"/>
      <c r="AJ175" s="531"/>
      <c r="AK175" s="531"/>
      <c r="AL175" s="531"/>
      <c r="AM175" s="528"/>
      <c r="AN175" s="536"/>
      <c r="AO175" s="536"/>
      <c r="AP175" s="532"/>
      <c r="AQ175" s="529"/>
      <c r="AR175" s="529"/>
      <c r="AS175" s="530"/>
    </row>
    <row r="176" spans="2:45" ht="30" x14ac:dyDescent="0.25">
      <c r="B176" s="421"/>
      <c r="C176" s="422"/>
      <c r="D176" s="550" t="str">
        <f>'3-IDENTIFICACIÓN DEL RIESGO'!G176</f>
        <v>Riesgo 3</v>
      </c>
      <c r="E176" s="550"/>
      <c r="F176" s="188"/>
      <c r="G176" s="188"/>
      <c r="H176" s="188"/>
      <c r="I176" s="188"/>
      <c r="J176" s="188"/>
      <c r="K176" s="188"/>
      <c r="L176" s="188"/>
      <c r="M176" s="184"/>
      <c r="N176" s="168" t="b">
        <f t="shared" si="589"/>
        <v>0</v>
      </c>
      <c r="O176" s="157"/>
      <c r="P176" s="168" t="b">
        <f t="shared" si="590"/>
        <v>0</v>
      </c>
      <c r="Q176" s="157"/>
      <c r="R176" s="168" t="b">
        <f t="shared" si="591"/>
        <v>0</v>
      </c>
      <c r="S176" s="157"/>
      <c r="T176" s="168" t="b">
        <f t="shared" si="592"/>
        <v>0</v>
      </c>
      <c r="U176" s="157"/>
      <c r="V176" s="168" t="b">
        <f t="shared" si="593"/>
        <v>0</v>
      </c>
      <c r="W176" s="157"/>
      <c r="X176" s="168" t="b">
        <f t="shared" si="594"/>
        <v>0</v>
      </c>
      <c r="Y176" s="157"/>
      <c r="Z176" s="168" t="b">
        <f t="shared" si="595"/>
        <v>0</v>
      </c>
      <c r="AA176" s="116">
        <f t="shared" si="596"/>
        <v>0</v>
      </c>
      <c r="AB176" s="117" t="str">
        <f t="shared" si="597"/>
        <v>Débil</v>
      </c>
      <c r="AC176" s="185"/>
      <c r="AD176" s="169" t="str">
        <f t="shared" si="598"/>
        <v>Débil</v>
      </c>
      <c r="AE176" s="118" t="str">
        <f t="shared" si="599"/>
        <v>0</v>
      </c>
      <c r="AF176" s="543"/>
      <c r="AG176" s="548" t="e">
        <f t="shared" ref="AG176" si="613">(AE176+AE177)/AF176</f>
        <v>#DIV/0!</v>
      </c>
      <c r="AH176" s="526" t="e">
        <f t="shared" ref="AH176" si="614">IF(AG176&lt;50,"Débil",IF(AG176&lt;=99,"Moderado",IF(AG176=100,"Fuerte",IF(AG176="","ERROR"))))</f>
        <v>#DIV/0!</v>
      </c>
      <c r="AI176" s="528"/>
      <c r="AJ176" s="531" t="e">
        <f t="shared" ref="AJ176" si="615">IF(AH176="Débil",0,IF(AND(AH176="Moderado",AI176="Directamente"),1,IF(AND(AH176="Moderado",AI176="No disminuye"),0,IF(AND(AH176="Fuerte",AI176="Directamente"),2,IF(AND(AH176="Fuerte",AI176="No disminuye"),0)))))</f>
        <v>#DIV/0!</v>
      </c>
      <c r="AK176" s="531" t="e">
        <f>('4-VALORACIÓN DEL RIESGO'!H93-AJ176)</f>
        <v>#DIV/0!</v>
      </c>
      <c r="AL176" s="531" t="e">
        <f t="shared" ref="AL176" si="616">IF(AK176=5,"Casi Seguro",IF(AK176=4,"Probable",IF(AK176=3,"Posible",IF(AK176=2,"Improbable",IF(AK176=1,"Rara Vez",IF(AK176=0,"Rara Vez",IF(AK176&lt;0,"Rara Vez")))))))</f>
        <v>#DIV/0!</v>
      </c>
      <c r="AM176" s="528"/>
      <c r="AN176" s="535" t="e">
        <f t="shared" ref="AN176" si="617">IF(AH176="Débil",0,IF(AND(AH176="Moderado",AM176="Directamente"),1,IF(AND(AH176="Moderado",AM176="Indirectamente"),0,IF(AND(AH176="Moderado",AM176="No disminuye"),0,IF(AND(AH176="Fuerte",AM176="Directamente"),2,IF(AND(AH176="Fuerte",AM176="Indirectamente"),1,IF(AND(AH176="Fuerte",AM176="No disminuye"),0)))))))</f>
        <v>#DIV/0!</v>
      </c>
      <c r="AO176" s="535" t="e">
        <f>('4-VALORACIÓN DEL RIESGO'!AD93-AN176)</f>
        <v>#DIV/0!</v>
      </c>
      <c r="AP176" s="532" t="e">
        <f t="shared" ref="AP176" si="618">IF(AO176=5,"Catastrófico",IF(AO176=4,"Mayor",IF(AO176=3,"Moderado",IF(AO176=2,"Moderado",IF(AO176=1,"Moderado")))))</f>
        <v>#DIV/0!</v>
      </c>
      <c r="AQ176" s="529" t="e">
        <f t="shared" ref="AQ176" si="619">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529"/>
      <c r="AS176" s="530" t="s">
        <v>410</v>
      </c>
    </row>
    <row r="177" spans="2:45" ht="30.75" thickBot="1" x14ac:dyDescent="0.3">
      <c r="B177" s="421"/>
      <c r="C177" s="422"/>
      <c r="D177" s="550"/>
      <c r="E177" s="550"/>
      <c r="F177" s="188"/>
      <c r="G177" s="188"/>
      <c r="H177" s="188"/>
      <c r="I177" s="188"/>
      <c r="J177" s="188"/>
      <c r="K177" s="188"/>
      <c r="L177" s="188"/>
      <c r="M177" s="184"/>
      <c r="N177" s="168" t="b">
        <f t="shared" si="589"/>
        <v>0</v>
      </c>
      <c r="O177" s="157"/>
      <c r="P177" s="168" t="b">
        <f t="shared" si="590"/>
        <v>0</v>
      </c>
      <c r="Q177" s="157"/>
      <c r="R177" s="168" t="b">
        <f t="shared" si="591"/>
        <v>0</v>
      </c>
      <c r="S177" s="157"/>
      <c r="T177" s="168" t="b">
        <f t="shared" si="592"/>
        <v>0</v>
      </c>
      <c r="U177" s="157"/>
      <c r="V177" s="168" t="b">
        <f t="shared" si="593"/>
        <v>0</v>
      </c>
      <c r="W177" s="157"/>
      <c r="X177" s="168" t="b">
        <f t="shared" si="594"/>
        <v>0</v>
      </c>
      <c r="Y177" s="157"/>
      <c r="Z177" s="168" t="b">
        <f t="shared" si="595"/>
        <v>0</v>
      </c>
      <c r="AA177" s="116">
        <f t="shared" si="596"/>
        <v>0</v>
      </c>
      <c r="AB177" s="117" t="str">
        <f t="shared" si="597"/>
        <v>Débil</v>
      </c>
      <c r="AC177" s="185"/>
      <c r="AD177" s="169" t="str">
        <f t="shared" si="598"/>
        <v>Débil</v>
      </c>
      <c r="AE177" s="118" t="str">
        <f t="shared" si="599"/>
        <v>0</v>
      </c>
      <c r="AF177" s="544"/>
      <c r="AG177" s="549"/>
      <c r="AH177" s="527"/>
      <c r="AI177" s="528"/>
      <c r="AJ177" s="531"/>
      <c r="AK177" s="531"/>
      <c r="AL177" s="531"/>
      <c r="AM177" s="528"/>
      <c r="AN177" s="536"/>
      <c r="AO177" s="536"/>
      <c r="AP177" s="532"/>
      <c r="AQ177" s="529"/>
      <c r="AR177" s="529"/>
      <c r="AS177" s="530"/>
    </row>
    <row r="178" spans="2:45" ht="30" x14ac:dyDescent="0.25">
      <c r="B178" s="421"/>
      <c r="C178" s="422"/>
      <c r="D178" s="550" t="str">
        <f>'3-IDENTIFICACIÓN DEL RIESGO'!G178</f>
        <v>Riesgo 4</v>
      </c>
      <c r="E178" s="550"/>
      <c r="F178" s="188"/>
      <c r="G178" s="188"/>
      <c r="H178" s="188"/>
      <c r="I178" s="188"/>
      <c r="J178" s="188"/>
      <c r="K178" s="188"/>
      <c r="L178" s="188"/>
      <c r="M178" s="184"/>
      <c r="N178" s="168" t="b">
        <f t="shared" si="589"/>
        <v>0</v>
      </c>
      <c r="O178" s="157"/>
      <c r="P178" s="168" t="b">
        <f t="shared" si="590"/>
        <v>0</v>
      </c>
      <c r="Q178" s="157"/>
      <c r="R178" s="168" t="b">
        <f t="shared" si="591"/>
        <v>0</v>
      </c>
      <c r="S178" s="157"/>
      <c r="T178" s="168" t="b">
        <f t="shared" si="592"/>
        <v>0</v>
      </c>
      <c r="U178" s="157"/>
      <c r="V178" s="168" t="b">
        <f t="shared" si="593"/>
        <v>0</v>
      </c>
      <c r="W178" s="157"/>
      <c r="X178" s="168" t="b">
        <f t="shared" si="594"/>
        <v>0</v>
      </c>
      <c r="Y178" s="157"/>
      <c r="Z178" s="168" t="b">
        <f t="shared" si="595"/>
        <v>0</v>
      </c>
      <c r="AA178" s="116">
        <f t="shared" si="596"/>
        <v>0</v>
      </c>
      <c r="AB178" s="117" t="str">
        <f t="shared" si="597"/>
        <v>Débil</v>
      </c>
      <c r="AC178" s="185"/>
      <c r="AD178" s="169" t="str">
        <f t="shared" si="598"/>
        <v>Débil</v>
      </c>
      <c r="AE178" s="118" t="str">
        <f t="shared" si="599"/>
        <v>0</v>
      </c>
      <c r="AF178" s="543"/>
      <c r="AG178" s="548" t="e">
        <f t="shared" ref="AG178" si="620">(AE178+AE179)/AF178</f>
        <v>#DIV/0!</v>
      </c>
      <c r="AH178" s="526" t="e">
        <f t="shared" ref="AH178" si="621">IF(AG178&lt;50,"Débil",IF(AG178&lt;=99,"Moderado",IF(AG178=100,"Fuerte",IF(AG178="","ERROR"))))</f>
        <v>#DIV/0!</v>
      </c>
      <c r="AI178" s="528"/>
      <c r="AJ178" s="531" t="e">
        <f t="shared" ref="AJ178" si="622">IF(AH178="Débil",0,IF(AND(AH178="Moderado",AI178="Directamente"),1,IF(AND(AH178="Moderado",AI178="No disminuye"),0,IF(AND(AH178="Fuerte",AI178="Directamente"),2,IF(AND(AH178="Fuerte",AI178="No disminuye"),0)))))</f>
        <v>#DIV/0!</v>
      </c>
      <c r="AK178" s="531" t="e">
        <f>('4-VALORACIÓN DEL RIESGO'!H94-AJ178)</f>
        <v>#DIV/0!</v>
      </c>
      <c r="AL178" s="531" t="e">
        <f t="shared" ref="AL178" si="623">IF(AK178=5,"Casi Seguro",IF(AK178=4,"Probable",IF(AK178=3,"Posible",IF(AK178=2,"Improbable",IF(AK178=1,"Rara Vez",IF(AK178=0,"Rara Vez",IF(AK178&lt;0,"Rara Vez")))))))</f>
        <v>#DIV/0!</v>
      </c>
      <c r="AM178" s="528"/>
      <c r="AN178" s="535" t="e">
        <f t="shared" ref="AN178" si="624">IF(AH178="Débil",0,IF(AND(AH178="Moderado",AM178="Directamente"),1,IF(AND(AH178="Moderado",AM178="Indirectamente"),0,IF(AND(AH178="Moderado",AM178="No disminuye"),0,IF(AND(AH178="Fuerte",AM178="Directamente"),2,IF(AND(AH178="Fuerte",AM178="Indirectamente"),1,IF(AND(AH178="Fuerte",AM178="No disminuye"),0)))))))</f>
        <v>#DIV/0!</v>
      </c>
      <c r="AO178" s="535" t="e">
        <f>('4-VALORACIÓN DEL RIESGO'!AD94-AN178)</f>
        <v>#DIV/0!</v>
      </c>
      <c r="AP178" s="532" t="e">
        <f t="shared" ref="AP178" si="625">IF(AO178=5,"Catastrófico",IF(AO178=4,"Mayor",IF(AO178=3,"Moderado",IF(AO178=2,"Moderado",IF(AO178=1,"Moderado")))))</f>
        <v>#DIV/0!</v>
      </c>
      <c r="AQ178" s="529" t="e">
        <f t="shared" ref="AQ178" si="626">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529"/>
      <c r="AS178" s="530" t="s">
        <v>410</v>
      </c>
    </row>
    <row r="179" spans="2:45" ht="30.75" thickBot="1" x14ac:dyDescent="0.3">
      <c r="B179" s="421"/>
      <c r="C179" s="422"/>
      <c r="D179" s="550"/>
      <c r="E179" s="550"/>
      <c r="F179" s="188"/>
      <c r="G179" s="188"/>
      <c r="H179" s="188"/>
      <c r="I179" s="188"/>
      <c r="J179" s="188"/>
      <c r="K179" s="188"/>
      <c r="L179" s="188"/>
      <c r="M179" s="184"/>
      <c r="N179" s="168" t="b">
        <f t="shared" si="589"/>
        <v>0</v>
      </c>
      <c r="O179" s="157"/>
      <c r="P179" s="168" t="b">
        <f t="shared" si="590"/>
        <v>0</v>
      </c>
      <c r="Q179" s="157"/>
      <c r="R179" s="168" t="b">
        <f t="shared" si="591"/>
        <v>0</v>
      </c>
      <c r="S179" s="157"/>
      <c r="T179" s="168" t="b">
        <f t="shared" si="592"/>
        <v>0</v>
      </c>
      <c r="U179" s="157"/>
      <c r="V179" s="168" t="b">
        <f t="shared" si="593"/>
        <v>0</v>
      </c>
      <c r="W179" s="157"/>
      <c r="X179" s="168" t="b">
        <f t="shared" si="594"/>
        <v>0</v>
      </c>
      <c r="Y179" s="157"/>
      <c r="Z179" s="168" t="b">
        <f t="shared" si="595"/>
        <v>0</v>
      </c>
      <c r="AA179" s="116">
        <f t="shared" si="596"/>
        <v>0</v>
      </c>
      <c r="AB179" s="117" t="str">
        <f t="shared" si="597"/>
        <v>Débil</v>
      </c>
      <c r="AC179" s="185"/>
      <c r="AD179" s="169" t="str">
        <f t="shared" si="598"/>
        <v>Débil</v>
      </c>
      <c r="AE179" s="118" t="str">
        <f t="shared" si="599"/>
        <v>0</v>
      </c>
      <c r="AF179" s="544"/>
      <c r="AG179" s="549"/>
      <c r="AH179" s="527"/>
      <c r="AI179" s="528"/>
      <c r="AJ179" s="531"/>
      <c r="AK179" s="531"/>
      <c r="AL179" s="531"/>
      <c r="AM179" s="528"/>
      <c r="AN179" s="536"/>
      <c r="AO179" s="536"/>
      <c r="AP179" s="532"/>
      <c r="AQ179" s="529"/>
      <c r="AR179" s="529"/>
      <c r="AS179" s="530"/>
    </row>
    <row r="180" spans="2:45" ht="30" x14ac:dyDescent="0.25">
      <c r="B180" s="421"/>
      <c r="C180" s="422"/>
      <c r="D180" s="550" t="str">
        <f>'3-IDENTIFICACIÓN DEL RIESGO'!G180</f>
        <v>Riesgo 5</v>
      </c>
      <c r="E180" s="550"/>
      <c r="F180" s="188"/>
      <c r="G180" s="188"/>
      <c r="H180" s="188"/>
      <c r="I180" s="188"/>
      <c r="J180" s="188"/>
      <c r="K180" s="188"/>
      <c r="L180" s="188"/>
      <c r="M180" s="184"/>
      <c r="N180" s="168" t="b">
        <f t="shared" si="589"/>
        <v>0</v>
      </c>
      <c r="O180" s="157"/>
      <c r="P180" s="168" t="b">
        <f t="shared" si="590"/>
        <v>0</v>
      </c>
      <c r="Q180" s="157"/>
      <c r="R180" s="168" t="b">
        <f t="shared" si="591"/>
        <v>0</v>
      </c>
      <c r="S180" s="157"/>
      <c r="T180" s="168" t="b">
        <f t="shared" si="592"/>
        <v>0</v>
      </c>
      <c r="U180" s="157"/>
      <c r="V180" s="168" t="b">
        <f t="shared" si="593"/>
        <v>0</v>
      </c>
      <c r="W180" s="157"/>
      <c r="X180" s="168" t="b">
        <f t="shared" si="594"/>
        <v>0</v>
      </c>
      <c r="Y180" s="157"/>
      <c r="Z180" s="168" t="b">
        <f t="shared" si="595"/>
        <v>0</v>
      </c>
      <c r="AA180" s="116">
        <f t="shared" si="596"/>
        <v>0</v>
      </c>
      <c r="AB180" s="117" t="str">
        <f t="shared" si="597"/>
        <v>Débil</v>
      </c>
      <c r="AC180" s="185"/>
      <c r="AD180" s="169" t="str">
        <f t="shared" si="598"/>
        <v>Débil</v>
      </c>
      <c r="AE180" s="118" t="str">
        <f t="shared" si="599"/>
        <v>0</v>
      </c>
      <c r="AF180" s="543"/>
      <c r="AG180" s="548" t="e">
        <f t="shared" ref="AG180" si="627">(AE180+AE181)/AF180</f>
        <v>#DIV/0!</v>
      </c>
      <c r="AH180" s="526" t="e">
        <f t="shared" ref="AH180" si="628">IF(AG180&lt;50,"Débil",IF(AG180&lt;=99,"Moderado",IF(AG180=100,"Fuerte",IF(AG180="","ERROR"))))</f>
        <v>#DIV/0!</v>
      </c>
      <c r="AI180" s="528"/>
      <c r="AJ180" s="531" t="e">
        <f t="shared" ref="AJ180" si="629">IF(AH180="Débil",0,IF(AND(AH180="Moderado",AI180="Directamente"),1,IF(AND(AH180="Moderado",AI180="No disminuye"),0,IF(AND(AH180="Fuerte",AI180="Directamente"),2,IF(AND(AH180="Fuerte",AI180="No disminuye"),0)))))</f>
        <v>#DIV/0!</v>
      </c>
      <c r="AK180" s="531" t="e">
        <f>('4-VALORACIÓN DEL RIESGO'!H95-AJ180)</f>
        <v>#DIV/0!</v>
      </c>
      <c r="AL180" s="531" t="e">
        <f t="shared" ref="AL180" si="630">IF(AK180=5,"Casi Seguro",IF(AK180=4,"Probable",IF(AK180=3,"Posible",IF(AK180=2,"Improbable",IF(AK180=1,"Rara Vez",IF(AK180=0,"Rara Vez",IF(AK180&lt;0,"Rara Vez")))))))</f>
        <v>#DIV/0!</v>
      </c>
      <c r="AM180" s="528"/>
      <c r="AN180" s="535" t="e">
        <f t="shared" ref="AN180" si="631">IF(AH180="Débil",0,IF(AND(AH180="Moderado",AM180="Directamente"),1,IF(AND(AH180="Moderado",AM180="Indirectamente"),0,IF(AND(AH180="Moderado",AM180="No disminuye"),0,IF(AND(AH180="Fuerte",AM180="Directamente"),2,IF(AND(AH180="Fuerte",AM180="Indirectamente"),1,IF(AND(AH180="Fuerte",AM180="No disminuye"),0)))))))</f>
        <v>#DIV/0!</v>
      </c>
      <c r="AO180" s="535" t="e">
        <f>('4-VALORACIÓN DEL RIESGO'!AD95-AN180)</f>
        <v>#DIV/0!</v>
      </c>
      <c r="AP180" s="532" t="e">
        <f t="shared" ref="AP180" si="632">IF(AO180=5,"Catastrófico",IF(AO180=4,"Mayor",IF(AO180=3,"Moderado",IF(AO180=2,"Moderado",IF(AO180=1,"Moderado")))))</f>
        <v>#DIV/0!</v>
      </c>
      <c r="AQ180" s="529" t="e">
        <f t="shared" ref="AQ180" si="633">IF(OR(AND(AP180="Moderado",AL180="Rara Vez"),AND(AP180="Moderado",AL180="Improbable")),"Moderado",IF(OR(AND(AP180="Mayor",AL180="Improbable"),AND(AP180="Mayor",AL180="Rara Vez"),AND(AP180="Moderado",AL180="Probable"),AND(AP180="Moderado",AL180="Posible")),"Alto",IF(OR(AND(AP180="Moderado",AL180="Casi Seguro"),AND(AP180="Mayor",AL180="Posible"),AND(AP180="Mayor",AL180="Probable"),AND(AP180="Mayor",AL180="Casi Seguro")),"Extremo",IF(AP180="Catastrófico","Extremo"))))</f>
        <v>#DIV/0!</v>
      </c>
      <c r="AR180" s="529"/>
      <c r="AS180" s="530" t="s">
        <v>410</v>
      </c>
    </row>
    <row r="181" spans="2:45" ht="30" x14ac:dyDescent="0.25">
      <c r="B181" s="421"/>
      <c r="C181" s="422"/>
      <c r="D181" s="550"/>
      <c r="E181" s="550"/>
      <c r="F181" s="188"/>
      <c r="G181" s="188"/>
      <c r="H181" s="188"/>
      <c r="I181" s="188"/>
      <c r="J181" s="188"/>
      <c r="K181" s="188"/>
      <c r="L181" s="188"/>
      <c r="M181" s="184"/>
      <c r="N181" s="168" t="b">
        <f t="shared" si="589"/>
        <v>0</v>
      </c>
      <c r="O181" s="157"/>
      <c r="P181" s="168" t="b">
        <f t="shared" si="590"/>
        <v>0</v>
      </c>
      <c r="Q181" s="157"/>
      <c r="R181" s="168" t="b">
        <f>IF(Q181="Oportuna",15,IF(Q181="Inoportuna",0))</f>
        <v>0</v>
      </c>
      <c r="S181" s="157"/>
      <c r="T181" s="168" t="b">
        <f t="shared" si="592"/>
        <v>0</v>
      </c>
      <c r="U181" s="157"/>
      <c r="V181" s="168" t="b">
        <f t="shared" si="593"/>
        <v>0</v>
      </c>
      <c r="W181" s="157"/>
      <c r="X181" s="168" t="b">
        <f t="shared" si="594"/>
        <v>0</v>
      </c>
      <c r="Y181" s="157"/>
      <c r="Z181" s="168" t="b">
        <f t="shared" si="595"/>
        <v>0</v>
      </c>
      <c r="AA181" s="116">
        <f t="shared" si="596"/>
        <v>0</v>
      </c>
      <c r="AB181" s="117" t="str">
        <f t="shared" si="597"/>
        <v>Débil</v>
      </c>
      <c r="AC181" s="185"/>
      <c r="AD181" s="169" t="str">
        <f t="shared" si="598"/>
        <v>Débil</v>
      </c>
      <c r="AE181" s="118" t="str">
        <f t="shared" si="599"/>
        <v>0</v>
      </c>
      <c r="AF181" s="544"/>
      <c r="AG181" s="549"/>
      <c r="AH181" s="527"/>
      <c r="AI181" s="528"/>
      <c r="AJ181" s="531"/>
      <c r="AK181" s="531"/>
      <c r="AL181" s="531"/>
      <c r="AM181" s="528"/>
      <c r="AN181" s="536"/>
      <c r="AO181" s="536"/>
      <c r="AP181" s="532"/>
      <c r="AQ181" s="529"/>
      <c r="AR181" s="529"/>
      <c r="AS181" s="530"/>
    </row>
    <row r="182" spans="2:45" ht="18.75" x14ac:dyDescent="0.3">
      <c r="B182" s="87"/>
      <c r="C182" s="79"/>
      <c r="D182" s="79"/>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74"/>
      <c r="AG182" s="75"/>
      <c r="AH182" s="75"/>
      <c r="AI182" s="74"/>
      <c r="AJ182" s="74"/>
      <c r="AK182" s="74"/>
      <c r="AL182" s="74"/>
      <c r="AM182" s="74"/>
      <c r="AN182" s="74"/>
      <c r="AO182" s="74"/>
      <c r="AP182" s="74"/>
      <c r="AQ182" s="4"/>
      <c r="AR182" s="4"/>
      <c r="AS182" s="88"/>
    </row>
    <row r="183" spans="2:45" ht="66.75" customHeight="1" x14ac:dyDescent="0.25">
      <c r="B183" s="87"/>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119"/>
      <c r="AH183" s="119"/>
      <c r="AI183" s="4"/>
      <c r="AJ183" s="4"/>
      <c r="AK183" s="4"/>
      <c r="AL183" s="4"/>
      <c r="AM183" s="4"/>
      <c r="AN183" s="4"/>
      <c r="AO183" s="4"/>
      <c r="AP183" s="4"/>
      <c r="AQ183" s="4"/>
      <c r="AR183" s="4"/>
      <c r="AS183" s="88"/>
    </row>
    <row r="184" spans="2:45" ht="42.75" customHeight="1" thickBot="1" x14ac:dyDescent="0.3">
      <c r="B184" s="92"/>
      <c r="C184" s="93"/>
      <c r="D184" s="93"/>
      <c r="E184" s="93"/>
      <c r="F184" s="93"/>
      <c r="G184" s="93"/>
      <c r="H184" s="93"/>
      <c r="I184" s="93"/>
      <c r="J184" s="93"/>
      <c r="K184" s="93"/>
      <c r="L184" s="93"/>
      <c r="M184" s="93"/>
      <c r="N184" s="93"/>
      <c r="O184" s="93"/>
      <c r="P184" s="93"/>
      <c r="Q184" s="93"/>
      <c r="R184" s="93"/>
      <c r="S184" s="93"/>
      <c r="T184" s="93"/>
      <c r="U184" s="93"/>
      <c r="V184" s="93"/>
      <c r="W184" s="93"/>
      <c r="X184" s="93"/>
      <c r="Y184" s="93"/>
      <c r="Z184" s="93"/>
      <c r="AA184" s="93"/>
      <c r="AB184" s="93"/>
      <c r="AC184" s="93"/>
      <c r="AD184" s="93"/>
      <c r="AE184" s="93"/>
      <c r="AF184" s="93"/>
      <c r="AG184" s="120"/>
      <c r="AH184" s="120"/>
      <c r="AI184" s="93"/>
      <c r="AJ184" s="93"/>
      <c r="AK184" s="93"/>
      <c r="AL184" s="93"/>
      <c r="AM184" s="93"/>
      <c r="AN184" s="93"/>
      <c r="AO184" s="93"/>
      <c r="AP184" s="93"/>
      <c r="AQ184" s="93"/>
      <c r="AR184" s="93"/>
      <c r="AS184" s="94"/>
    </row>
    <row r="185" spans="2:45" ht="15.75" thickTop="1" x14ac:dyDescent="0.25"/>
  </sheetData>
  <sheetProtection algorithmName="SHA-512" hashValue="GSmslcA6/AuTpu3LuiG0TAdfDQVao4g3ULYbEoPasol8y9fqVBTdnGOPwqkGxZXf1r5z+cPvnUGrY5Oh0dhJ6Q==" saltValue="vAi/gYPGJNTelC/Y0WzPlw==" spinCount="100000" sheet="1" objects="1" scenarios="1" formatCells="0" formatColumns="0" formatRows="0"/>
  <dataConsolidate/>
  <mergeCells count="1274">
    <mergeCell ref="B52:B63"/>
    <mergeCell ref="C52:C63"/>
    <mergeCell ref="D62:E63"/>
    <mergeCell ref="AG62:AG63"/>
    <mergeCell ref="AF62:AF63"/>
    <mergeCell ref="AH62:AH63"/>
    <mergeCell ref="AI62:AI63"/>
    <mergeCell ref="AL62:AL63"/>
    <mergeCell ref="AM62:AM63"/>
    <mergeCell ref="AP62:AP63"/>
    <mergeCell ref="AQ62:AR63"/>
    <mergeCell ref="AJ62:AJ63"/>
    <mergeCell ref="AK62:AK63"/>
    <mergeCell ref="AN62:AN63"/>
    <mergeCell ref="AO62:AO63"/>
    <mergeCell ref="D180:E181"/>
    <mergeCell ref="AF180:AF181"/>
    <mergeCell ref="AG180:AG181"/>
    <mergeCell ref="AH180:AH181"/>
    <mergeCell ref="AI180:AI181"/>
    <mergeCell ref="AJ180:AJ181"/>
    <mergeCell ref="AK180:AK181"/>
    <mergeCell ref="AL180:AL181"/>
    <mergeCell ref="AM180:AM181"/>
    <mergeCell ref="AN180:AN181"/>
    <mergeCell ref="AO180:AO181"/>
    <mergeCell ref="AP180:AP181"/>
    <mergeCell ref="AQ180:AR181"/>
    <mergeCell ref="B172:B181"/>
    <mergeCell ref="C172:C181"/>
    <mergeCell ref="D172:E173"/>
    <mergeCell ref="AF172:AF173"/>
    <mergeCell ref="AS180:AS181"/>
    <mergeCell ref="AG176:AG177"/>
    <mergeCell ref="AH176:AH177"/>
    <mergeCell ref="AI176:AI177"/>
    <mergeCell ref="AJ176:AJ177"/>
    <mergeCell ref="AK176:AK177"/>
    <mergeCell ref="AL176:AL177"/>
    <mergeCell ref="AM176:AM177"/>
    <mergeCell ref="AN176:AN177"/>
    <mergeCell ref="AO176:AO177"/>
    <mergeCell ref="AP176:AP177"/>
    <mergeCell ref="AQ176:AR177"/>
    <mergeCell ref="AS176:AS177"/>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D176:E177"/>
    <mergeCell ref="AF176:AF177"/>
    <mergeCell ref="AG172:AG173"/>
    <mergeCell ref="AH172:AH173"/>
    <mergeCell ref="AI172:AI173"/>
    <mergeCell ref="AJ172:AJ173"/>
    <mergeCell ref="AK172:AK173"/>
    <mergeCell ref="AL172:AL173"/>
    <mergeCell ref="AM172:AM173"/>
    <mergeCell ref="AN172:AN173"/>
    <mergeCell ref="AO172:AO173"/>
    <mergeCell ref="AP172:AP173"/>
    <mergeCell ref="AQ172:AR173"/>
    <mergeCell ref="AS172:AS173"/>
    <mergeCell ref="D174:E175"/>
    <mergeCell ref="AF174:AF175"/>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AN168:AN169"/>
    <mergeCell ref="AO168:AO169"/>
    <mergeCell ref="AN170:AN171"/>
    <mergeCell ref="AN134:AN135"/>
    <mergeCell ref="AN136:AN137"/>
    <mergeCell ref="AO136:AO137"/>
    <mergeCell ref="AN138:AN139"/>
    <mergeCell ref="AO138:AO139"/>
    <mergeCell ref="AN140:AN141"/>
    <mergeCell ref="AO140:AO141"/>
    <mergeCell ref="AN142:AN143"/>
    <mergeCell ref="AO142:AO143"/>
    <mergeCell ref="AN164:AN165"/>
    <mergeCell ref="AN166:AN167"/>
    <mergeCell ref="AO166:AO167"/>
    <mergeCell ref="AJ168:AJ169"/>
    <mergeCell ref="AK168:AK169"/>
    <mergeCell ref="AL168:AL169"/>
    <mergeCell ref="AM168:AM169"/>
    <mergeCell ref="AJ152:AJ153"/>
    <mergeCell ref="AK152:AK153"/>
    <mergeCell ref="AL152:AL153"/>
    <mergeCell ref="AM152:AM153"/>
    <mergeCell ref="AJ144:AJ145"/>
    <mergeCell ref="AK144:AK145"/>
    <mergeCell ref="AL144:AL145"/>
    <mergeCell ref="AM144:AM145"/>
    <mergeCell ref="AJ134:AJ135"/>
    <mergeCell ref="AK134:AK135"/>
    <mergeCell ref="AL134:AL135"/>
    <mergeCell ref="AM134:AM135"/>
    <mergeCell ref="AJ164:AJ165"/>
    <mergeCell ref="AP168:AP169"/>
    <mergeCell ref="AQ168:AR169"/>
    <mergeCell ref="AS168:AS169"/>
    <mergeCell ref="AJ170:AJ171"/>
    <mergeCell ref="AK170:AK171"/>
    <mergeCell ref="AN114:AN115"/>
    <mergeCell ref="AO114:AO115"/>
    <mergeCell ref="AN116:AN117"/>
    <mergeCell ref="AO116:AO117"/>
    <mergeCell ref="AN118:AN119"/>
    <mergeCell ref="AN158:AN159"/>
    <mergeCell ref="AO158:AO159"/>
    <mergeCell ref="AN74:AN75"/>
    <mergeCell ref="AO74:AO75"/>
    <mergeCell ref="AN76:AN77"/>
    <mergeCell ref="AO76:AO77"/>
    <mergeCell ref="AN38:AN39"/>
    <mergeCell ref="AO38:AO39"/>
    <mergeCell ref="AN40:AN41"/>
    <mergeCell ref="AO40:AO41"/>
    <mergeCell ref="AN42:AN43"/>
    <mergeCell ref="AO42:AO43"/>
    <mergeCell ref="AN44:AN45"/>
    <mergeCell ref="AO44:AO45"/>
    <mergeCell ref="AN46:AN47"/>
    <mergeCell ref="AO46:AO47"/>
    <mergeCell ref="AL170:AL171"/>
    <mergeCell ref="AM170:AM171"/>
    <mergeCell ref="AP170:AP171"/>
    <mergeCell ref="AO170:AO171"/>
    <mergeCell ref="AQ170:AR171"/>
    <mergeCell ref="AS170:AS171"/>
    <mergeCell ref="AJ166:AJ167"/>
    <mergeCell ref="AK164:AK165"/>
    <mergeCell ref="AK166:AK167"/>
    <mergeCell ref="AL164:AL165"/>
    <mergeCell ref="AL166:AL167"/>
    <mergeCell ref="AM164:AM165"/>
    <mergeCell ref="AM166:AM167"/>
    <mergeCell ref="AP164:AP165"/>
    <mergeCell ref="AP166:AP167"/>
    <mergeCell ref="AO164:AO165"/>
    <mergeCell ref="AQ164:AR165"/>
    <mergeCell ref="AQ166:AR167"/>
    <mergeCell ref="AS164:AS165"/>
    <mergeCell ref="AS166:AS167"/>
    <mergeCell ref="AN160:AN161"/>
    <mergeCell ref="AO160:AO161"/>
    <mergeCell ref="AN162:AN163"/>
    <mergeCell ref="AO162:AO163"/>
    <mergeCell ref="AJ160:AJ161"/>
    <mergeCell ref="AK160:AK161"/>
    <mergeCell ref="AJ162:AJ163"/>
    <mergeCell ref="AK162:AK163"/>
    <mergeCell ref="AL160:AL161"/>
    <mergeCell ref="AL162:AL163"/>
    <mergeCell ref="AM160:AM161"/>
    <mergeCell ref="AM162:AM163"/>
    <mergeCell ref="AP160:AP161"/>
    <mergeCell ref="AP162:AP163"/>
    <mergeCell ref="AQ162:AR163"/>
    <mergeCell ref="AS162:AS163"/>
    <mergeCell ref="AJ156:AJ157"/>
    <mergeCell ref="AK156:AK157"/>
    <mergeCell ref="AL156:AL157"/>
    <mergeCell ref="AM156:AM157"/>
    <mergeCell ref="AP156:AP157"/>
    <mergeCell ref="AQ156:AR157"/>
    <mergeCell ref="AS156:AS157"/>
    <mergeCell ref="AJ158:AJ159"/>
    <mergeCell ref="AK158:AK159"/>
    <mergeCell ref="AL158:AL159"/>
    <mergeCell ref="AM158:AM159"/>
    <mergeCell ref="AP158:AP159"/>
    <mergeCell ref="AQ158:AR159"/>
    <mergeCell ref="AS158:AS159"/>
    <mergeCell ref="AN156:AN157"/>
    <mergeCell ref="AO156:AO157"/>
    <mergeCell ref="AQ160:AR161"/>
    <mergeCell ref="AS160:AS161"/>
    <mergeCell ref="AP152:AP153"/>
    <mergeCell ref="AQ152:AR153"/>
    <mergeCell ref="AS152:AS153"/>
    <mergeCell ref="AJ154:AJ155"/>
    <mergeCell ref="AK154:AK155"/>
    <mergeCell ref="AL154:AL155"/>
    <mergeCell ref="AM154:AM155"/>
    <mergeCell ref="AP154:AP155"/>
    <mergeCell ref="AQ154:AR155"/>
    <mergeCell ref="AS154:AS155"/>
    <mergeCell ref="AN152:AN153"/>
    <mergeCell ref="AO152:AO153"/>
    <mergeCell ref="AN154:AN155"/>
    <mergeCell ref="AO154:AO155"/>
    <mergeCell ref="AJ148:AJ149"/>
    <mergeCell ref="AK148:AK149"/>
    <mergeCell ref="AL148:AL149"/>
    <mergeCell ref="AM148:AM149"/>
    <mergeCell ref="AP148:AP149"/>
    <mergeCell ref="AQ148:AR149"/>
    <mergeCell ref="AS148:AS149"/>
    <mergeCell ref="AJ150:AJ151"/>
    <mergeCell ref="AK150:AK151"/>
    <mergeCell ref="AL150:AL151"/>
    <mergeCell ref="AM150:AM151"/>
    <mergeCell ref="AP150:AP151"/>
    <mergeCell ref="AQ150:AR151"/>
    <mergeCell ref="AS150:AS151"/>
    <mergeCell ref="AN148:AN149"/>
    <mergeCell ref="AO148:AO149"/>
    <mergeCell ref="AN150:AN151"/>
    <mergeCell ref="AO150:AO151"/>
    <mergeCell ref="AP144:AP145"/>
    <mergeCell ref="AQ144:AR145"/>
    <mergeCell ref="AS144:AS145"/>
    <mergeCell ref="AJ146:AJ147"/>
    <mergeCell ref="AK146:AK147"/>
    <mergeCell ref="AL146:AL147"/>
    <mergeCell ref="AM146:AM147"/>
    <mergeCell ref="AP146:AP147"/>
    <mergeCell ref="AQ146:AR147"/>
    <mergeCell ref="AS146:AS147"/>
    <mergeCell ref="AN144:AN145"/>
    <mergeCell ref="AO144:AO145"/>
    <mergeCell ref="AN146:AN147"/>
    <mergeCell ref="AO146:AO147"/>
    <mergeCell ref="AJ140:AJ141"/>
    <mergeCell ref="AK140:AK141"/>
    <mergeCell ref="AL140:AL141"/>
    <mergeCell ref="AM140:AM141"/>
    <mergeCell ref="AP140:AP141"/>
    <mergeCell ref="AQ140:AR141"/>
    <mergeCell ref="AS140:AS141"/>
    <mergeCell ref="AJ142:AJ143"/>
    <mergeCell ref="AK142:AK143"/>
    <mergeCell ref="AL142:AL143"/>
    <mergeCell ref="AM142:AM143"/>
    <mergeCell ref="AP142:AP143"/>
    <mergeCell ref="AQ142:AR143"/>
    <mergeCell ref="AS142:AS143"/>
    <mergeCell ref="AP134:AP135"/>
    <mergeCell ref="AO134:AO135"/>
    <mergeCell ref="AQ134:AR135"/>
    <mergeCell ref="AS134:AS135"/>
    <mergeCell ref="AJ136:AJ137"/>
    <mergeCell ref="AK136:AK137"/>
    <mergeCell ref="AL136:AL137"/>
    <mergeCell ref="AM136:AM137"/>
    <mergeCell ref="AP136:AP137"/>
    <mergeCell ref="AQ136:AR137"/>
    <mergeCell ref="AS136:AS137"/>
    <mergeCell ref="AJ138:AJ139"/>
    <mergeCell ref="AK138:AK139"/>
    <mergeCell ref="AL138:AL139"/>
    <mergeCell ref="AM138:AM139"/>
    <mergeCell ref="AP138:AP139"/>
    <mergeCell ref="AQ138:AR139"/>
    <mergeCell ref="AS138:AS139"/>
    <mergeCell ref="AJ130:AJ131"/>
    <mergeCell ref="AK130:AK131"/>
    <mergeCell ref="AL130:AL131"/>
    <mergeCell ref="AM130:AM131"/>
    <mergeCell ref="AP130:AP131"/>
    <mergeCell ref="AQ130:AR131"/>
    <mergeCell ref="AS130:AS131"/>
    <mergeCell ref="AJ132:AJ133"/>
    <mergeCell ref="AK132:AK133"/>
    <mergeCell ref="AL132:AL133"/>
    <mergeCell ref="AM132:AM133"/>
    <mergeCell ref="AP132:AP133"/>
    <mergeCell ref="AQ132:AR133"/>
    <mergeCell ref="AS132:AS133"/>
    <mergeCell ref="AN130:AN131"/>
    <mergeCell ref="AO130:AO131"/>
    <mergeCell ref="AN132:AN133"/>
    <mergeCell ref="AO132:AO133"/>
    <mergeCell ref="AJ126:AJ127"/>
    <mergeCell ref="AK126:AK127"/>
    <mergeCell ref="AL126:AL127"/>
    <mergeCell ref="AM126:AM127"/>
    <mergeCell ref="AP126:AP127"/>
    <mergeCell ref="AQ126:AR127"/>
    <mergeCell ref="AS126:AS127"/>
    <mergeCell ref="AJ128:AJ129"/>
    <mergeCell ref="AK128:AK129"/>
    <mergeCell ref="AL128:AL129"/>
    <mergeCell ref="AM128:AM129"/>
    <mergeCell ref="AP128:AP129"/>
    <mergeCell ref="AQ128:AR129"/>
    <mergeCell ref="AS128:AS129"/>
    <mergeCell ref="AN126:AN127"/>
    <mergeCell ref="AO126:AO127"/>
    <mergeCell ref="AN128:AN129"/>
    <mergeCell ref="AO128:AO129"/>
    <mergeCell ref="AJ122:AJ123"/>
    <mergeCell ref="AK122:AK123"/>
    <mergeCell ref="AL122:AL123"/>
    <mergeCell ref="AM122:AM123"/>
    <mergeCell ref="AP122:AP123"/>
    <mergeCell ref="AQ122:AR123"/>
    <mergeCell ref="AS122:AS123"/>
    <mergeCell ref="AJ124:AJ125"/>
    <mergeCell ref="AK124:AK125"/>
    <mergeCell ref="AL124:AL125"/>
    <mergeCell ref="AM124:AM125"/>
    <mergeCell ref="AP124:AP125"/>
    <mergeCell ref="AQ124:AR125"/>
    <mergeCell ref="AS124:AS125"/>
    <mergeCell ref="AN122:AN123"/>
    <mergeCell ref="AO122:AO123"/>
    <mergeCell ref="AN124:AN125"/>
    <mergeCell ref="AO124:AO125"/>
    <mergeCell ref="AJ118:AJ119"/>
    <mergeCell ref="AK118:AK119"/>
    <mergeCell ref="AL118:AL119"/>
    <mergeCell ref="AM118:AM119"/>
    <mergeCell ref="AP118:AP119"/>
    <mergeCell ref="AO118:AO119"/>
    <mergeCell ref="AQ118:AR119"/>
    <mergeCell ref="AS118:AS119"/>
    <mergeCell ref="AJ120:AJ121"/>
    <mergeCell ref="AK120:AK121"/>
    <mergeCell ref="AL120:AL121"/>
    <mergeCell ref="AM120:AM121"/>
    <mergeCell ref="AP120:AP121"/>
    <mergeCell ref="AO120:AO121"/>
    <mergeCell ref="AQ120:AR121"/>
    <mergeCell ref="AS120:AS121"/>
    <mergeCell ref="AN120:AN121"/>
    <mergeCell ref="AJ114:AJ115"/>
    <mergeCell ref="AK114:AK115"/>
    <mergeCell ref="AL114:AL115"/>
    <mergeCell ref="AM114:AM115"/>
    <mergeCell ref="AP114:AP115"/>
    <mergeCell ref="AQ114:AR115"/>
    <mergeCell ref="AS114:AS115"/>
    <mergeCell ref="AJ116:AJ117"/>
    <mergeCell ref="AK116:AK117"/>
    <mergeCell ref="AL116:AL117"/>
    <mergeCell ref="AM116:AM117"/>
    <mergeCell ref="AP116:AP117"/>
    <mergeCell ref="AQ116:AR117"/>
    <mergeCell ref="AS116:AS11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P110:AP111"/>
    <mergeCell ref="AQ110:AR111"/>
    <mergeCell ref="AS110:AS111"/>
    <mergeCell ref="AJ112:AJ113"/>
    <mergeCell ref="AK112:AK113"/>
    <mergeCell ref="AL112:AL113"/>
    <mergeCell ref="AM112:AM113"/>
    <mergeCell ref="AP112:AP113"/>
    <mergeCell ref="AQ112:AR113"/>
    <mergeCell ref="AS112:AS113"/>
    <mergeCell ref="AN108:AN109"/>
    <mergeCell ref="AO108:AO109"/>
    <mergeCell ref="AJ104:AJ105"/>
    <mergeCell ref="AK104:AK105"/>
    <mergeCell ref="AL104:AL105"/>
    <mergeCell ref="AM104:AM105"/>
    <mergeCell ref="AP104:AP105"/>
    <mergeCell ref="AQ104:AR105"/>
    <mergeCell ref="AS104:AS105"/>
    <mergeCell ref="AJ106:AJ107"/>
    <mergeCell ref="AK106:AK107"/>
    <mergeCell ref="AL106:AL107"/>
    <mergeCell ref="AM106:AM107"/>
    <mergeCell ref="AP106:AP107"/>
    <mergeCell ref="AQ106:AR107"/>
    <mergeCell ref="AS106:AS107"/>
    <mergeCell ref="AN104:AN105"/>
    <mergeCell ref="AO104:AO105"/>
    <mergeCell ref="AN106:AN107"/>
    <mergeCell ref="AO106:AO107"/>
    <mergeCell ref="AN110:AN111"/>
    <mergeCell ref="AO110:AO111"/>
    <mergeCell ref="AN112:AN113"/>
    <mergeCell ref="AO112:AO113"/>
    <mergeCell ref="AJ100:AJ101"/>
    <mergeCell ref="AK100:AK101"/>
    <mergeCell ref="AJ102:AJ103"/>
    <mergeCell ref="AK102:AK103"/>
    <mergeCell ref="AL102:AL103"/>
    <mergeCell ref="AM102:AM103"/>
    <mergeCell ref="AP102:AP103"/>
    <mergeCell ref="AQ102:AR103"/>
    <mergeCell ref="AS102:AS103"/>
    <mergeCell ref="AN100:AN101"/>
    <mergeCell ref="AO100:AO101"/>
    <mergeCell ref="AN102:AN103"/>
    <mergeCell ref="AO102:AO103"/>
    <mergeCell ref="AJ96:AJ97"/>
    <mergeCell ref="AK96:AK97"/>
    <mergeCell ref="AL96:AL97"/>
    <mergeCell ref="AM96:AM97"/>
    <mergeCell ref="AP96:AP97"/>
    <mergeCell ref="AQ96:AR97"/>
    <mergeCell ref="AS96:AS97"/>
    <mergeCell ref="AJ98:AJ99"/>
    <mergeCell ref="AK98:AK99"/>
    <mergeCell ref="AL98:AL99"/>
    <mergeCell ref="AM98:AM99"/>
    <mergeCell ref="AP98:AP99"/>
    <mergeCell ref="AQ98:AR99"/>
    <mergeCell ref="AS98:AS99"/>
    <mergeCell ref="AN96:AN97"/>
    <mergeCell ref="AO96:AO97"/>
    <mergeCell ref="AN98:AN99"/>
    <mergeCell ref="AO98:AO99"/>
    <mergeCell ref="AP100:AP101"/>
    <mergeCell ref="AJ92:AJ93"/>
    <mergeCell ref="AK92:AK93"/>
    <mergeCell ref="AL92:AL93"/>
    <mergeCell ref="AM92:AM93"/>
    <mergeCell ref="AP92:AP93"/>
    <mergeCell ref="AQ92:AR93"/>
    <mergeCell ref="AS92:AS93"/>
    <mergeCell ref="AJ94:AJ95"/>
    <mergeCell ref="AK94:AK95"/>
    <mergeCell ref="AL94:AL95"/>
    <mergeCell ref="AM94:AM95"/>
    <mergeCell ref="AP94:AP95"/>
    <mergeCell ref="AQ94:AR95"/>
    <mergeCell ref="AS94:AS95"/>
    <mergeCell ref="AN92:AN93"/>
    <mergeCell ref="AO92:AO93"/>
    <mergeCell ref="AN94:AN95"/>
    <mergeCell ref="AO94:AO95"/>
    <mergeCell ref="AJ88:AJ89"/>
    <mergeCell ref="AK88:AK89"/>
    <mergeCell ref="AL88:AL89"/>
    <mergeCell ref="AM88:AM89"/>
    <mergeCell ref="AP88:AP89"/>
    <mergeCell ref="AQ88:AR89"/>
    <mergeCell ref="AS88:AS89"/>
    <mergeCell ref="AJ90:AJ91"/>
    <mergeCell ref="AK90:AK91"/>
    <mergeCell ref="AL90:AL91"/>
    <mergeCell ref="AM90:AM91"/>
    <mergeCell ref="AP90:AP91"/>
    <mergeCell ref="AQ90:AR91"/>
    <mergeCell ref="AS90:AS91"/>
    <mergeCell ref="AN88:AN89"/>
    <mergeCell ref="AO88:AO89"/>
    <mergeCell ref="AN90:AN91"/>
    <mergeCell ref="AO90:AO91"/>
    <mergeCell ref="AJ84:AJ85"/>
    <mergeCell ref="AK84:AK85"/>
    <mergeCell ref="AL84:AL85"/>
    <mergeCell ref="AM84:AM85"/>
    <mergeCell ref="AP84:AP85"/>
    <mergeCell ref="AQ84:AR85"/>
    <mergeCell ref="AS84:AS85"/>
    <mergeCell ref="AJ86:AJ87"/>
    <mergeCell ref="AK86:AK87"/>
    <mergeCell ref="AM86:AM87"/>
    <mergeCell ref="AP86:AP87"/>
    <mergeCell ref="AQ86:AR87"/>
    <mergeCell ref="AS86:AS87"/>
    <mergeCell ref="AN84:AN85"/>
    <mergeCell ref="AO84:AO85"/>
    <mergeCell ref="AN86:AN87"/>
    <mergeCell ref="AO86:AO87"/>
    <mergeCell ref="AJ80:AJ81"/>
    <mergeCell ref="AK80:AK81"/>
    <mergeCell ref="AL80:AL81"/>
    <mergeCell ref="AM80:AM81"/>
    <mergeCell ref="AP80:AP81"/>
    <mergeCell ref="AQ80:AR81"/>
    <mergeCell ref="AS80:AS81"/>
    <mergeCell ref="AJ82:AJ83"/>
    <mergeCell ref="AK82:AK83"/>
    <mergeCell ref="AL82:AL83"/>
    <mergeCell ref="AM82:AM83"/>
    <mergeCell ref="AP82:AP83"/>
    <mergeCell ref="AO82:AO83"/>
    <mergeCell ref="AQ82:AR83"/>
    <mergeCell ref="AS82:AS83"/>
    <mergeCell ref="AN80:AN81"/>
    <mergeCell ref="AO80:AO81"/>
    <mergeCell ref="AN82:AN83"/>
    <mergeCell ref="AJ76:AJ77"/>
    <mergeCell ref="AK76:AK77"/>
    <mergeCell ref="AL76:AL77"/>
    <mergeCell ref="AM76:AM77"/>
    <mergeCell ref="AP76:AP77"/>
    <mergeCell ref="AQ76:AR77"/>
    <mergeCell ref="AS76:AS77"/>
    <mergeCell ref="AJ78:AJ79"/>
    <mergeCell ref="AK78:AK79"/>
    <mergeCell ref="AL78:AL79"/>
    <mergeCell ref="AM78:AM79"/>
    <mergeCell ref="AP78:AP79"/>
    <mergeCell ref="AQ78:AR79"/>
    <mergeCell ref="AS78:AS79"/>
    <mergeCell ref="AN78:AN79"/>
    <mergeCell ref="AO78:AO79"/>
    <mergeCell ref="AJ72:AJ73"/>
    <mergeCell ref="AK72:AK73"/>
    <mergeCell ref="AL72:AL73"/>
    <mergeCell ref="AM72:AM73"/>
    <mergeCell ref="AP72:AP73"/>
    <mergeCell ref="AQ72:AR73"/>
    <mergeCell ref="AS72:AS73"/>
    <mergeCell ref="AJ74:AJ75"/>
    <mergeCell ref="AK74:AK75"/>
    <mergeCell ref="AL74:AL75"/>
    <mergeCell ref="AM74:AM75"/>
    <mergeCell ref="AP74:AP75"/>
    <mergeCell ref="AQ74:AR75"/>
    <mergeCell ref="AS74:AS75"/>
    <mergeCell ref="AN72:AN73"/>
    <mergeCell ref="AO72:AO73"/>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J70:AJ71"/>
    <mergeCell ref="AK70:AK71"/>
    <mergeCell ref="AL70:AL71"/>
    <mergeCell ref="AM70:AM71"/>
    <mergeCell ref="AP70:AP71"/>
    <mergeCell ref="AQ70:AR71"/>
    <mergeCell ref="AS70:AS71"/>
    <mergeCell ref="AN66:AN67"/>
    <mergeCell ref="AO66:AO67"/>
    <mergeCell ref="AN68:AN69"/>
    <mergeCell ref="AO68:AO69"/>
    <mergeCell ref="AN70:AN71"/>
    <mergeCell ref="AO70:AO71"/>
    <mergeCell ref="AK60:AK61"/>
    <mergeCell ref="AL60:AL61"/>
    <mergeCell ref="AM60:AM61"/>
    <mergeCell ref="AP60:AP61"/>
    <mergeCell ref="AQ60:AR61"/>
    <mergeCell ref="AS60:AS61"/>
    <mergeCell ref="AJ64:AJ65"/>
    <mergeCell ref="AK64:AK65"/>
    <mergeCell ref="AL64:AL65"/>
    <mergeCell ref="AM64:AM65"/>
    <mergeCell ref="AP64:AP65"/>
    <mergeCell ref="AQ64:AR65"/>
    <mergeCell ref="AS64:AS65"/>
    <mergeCell ref="AN60:AN61"/>
    <mergeCell ref="AO60:AO61"/>
    <mergeCell ref="AN64:AN65"/>
    <mergeCell ref="AO64:AO65"/>
    <mergeCell ref="AS62:AS63"/>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6:AI167"/>
    <mergeCell ref="AI130:AI131"/>
    <mergeCell ref="AI132:AI133"/>
    <mergeCell ref="AI134:AI135"/>
    <mergeCell ref="AI136:AI137"/>
    <mergeCell ref="AI138:AI139"/>
    <mergeCell ref="AI140:AI141"/>
    <mergeCell ref="AI142:AI143"/>
    <mergeCell ref="AI144:AI145"/>
    <mergeCell ref="AI146:AI147"/>
    <mergeCell ref="AI112:AI113"/>
    <mergeCell ref="AI114:AI115"/>
    <mergeCell ref="AI116:AI117"/>
    <mergeCell ref="AI118:AI119"/>
    <mergeCell ref="AI120:AI121"/>
    <mergeCell ref="AI122:AI123"/>
    <mergeCell ref="AL40:AL41"/>
    <mergeCell ref="AI170:AI171"/>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8:AI149"/>
    <mergeCell ref="AI150:AI151"/>
    <mergeCell ref="AI152:AI153"/>
    <mergeCell ref="AI154:AI155"/>
    <mergeCell ref="AI156:AI157"/>
    <mergeCell ref="AI158:AI159"/>
    <mergeCell ref="AI160:AI161"/>
    <mergeCell ref="AI162:AI163"/>
    <mergeCell ref="AI164:AI165"/>
    <mergeCell ref="AJ28:AJ29"/>
    <mergeCell ref="AI96:AI97"/>
    <mergeCell ref="AI98:AI99"/>
    <mergeCell ref="AI102:AI103"/>
    <mergeCell ref="AI104:AI105"/>
    <mergeCell ref="AI106:AI107"/>
    <mergeCell ref="AI108:AI109"/>
    <mergeCell ref="AI110:AI111"/>
    <mergeCell ref="AI72:AI73"/>
    <mergeCell ref="AI74:AI75"/>
    <mergeCell ref="AI76:AI77"/>
    <mergeCell ref="AI78:AI79"/>
    <mergeCell ref="AI80:AI81"/>
    <mergeCell ref="AI82:AI83"/>
    <mergeCell ref="AI84:AI85"/>
    <mergeCell ref="AI88:AI89"/>
    <mergeCell ref="AI90:AI91"/>
    <mergeCell ref="AI168:AI169"/>
    <mergeCell ref="AH170:AH171"/>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4:AI65"/>
    <mergeCell ref="AI66:AI67"/>
    <mergeCell ref="AI68:AI69"/>
    <mergeCell ref="AI70:AI71"/>
    <mergeCell ref="AH160:AH161"/>
    <mergeCell ref="AH162:AH163"/>
    <mergeCell ref="AH164:AH165"/>
    <mergeCell ref="AH166:AH167"/>
    <mergeCell ref="AI124:AI125"/>
    <mergeCell ref="AI126:AI127"/>
    <mergeCell ref="AI128:AI129"/>
    <mergeCell ref="AI92:AI93"/>
    <mergeCell ref="AI94:AI95"/>
    <mergeCell ref="AH168:AH169"/>
    <mergeCell ref="AG150:AG151"/>
    <mergeCell ref="AH150:AH151"/>
    <mergeCell ref="AG152:AG153"/>
    <mergeCell ref="AH152:AH153"/>
    <mergeCell ref="AG154:AG155"/>
    <mergeCell ref="AH154:AH155"/>
    <mergeCell ref="AG156:AG157"/>
    <mergeCell ref="AH156:AH157"/>
    <mergeCell ref="AG158:AG159"/>
    <mergeCell ref="AH158:AH159"/>
    <mergeCell ref="AG140:AG141"/>
    <mergeCell ref="AH140:AH141"/>
    <mergeCell ref="AG142:AG143"/>
    <mergeCell ref="AH142:AH143"/>
    <mergeCell ref="AG144:AG145"/>
    <mergeCell ref="AH144:AH145"/>
    <mergeCell ref="AG146:AG147"/>
    <mergeCell ref="AH146:AH147"/>
    <mergeCell ref="AG148:AG149"/>
    <mergeCell ref="AH148:AH149"/>
    <mergeCell ref="AG160:AG161"/>
    <mergeCell ref="AG162:AG163"/>
    <mergeCell ref="AG164:AG165"/>
    <mergeCell ref="AG166:AG167"/>
    <mergeCell ref="AH130:AH131"/>
    <mergeCell ref="AG132:AG133"/>
    <mergeCell ref="AH132:AH133"/>
    <mergeCell ref="AG134:AG135"/>
    <mergeCell ref="AH134:AH135"/>
    <mergeCell ref="AG136:AG137"/>
    <mergeCell ref="AH136:AH137"/>
    <mergeCell ref="AG138:AG139"/>
    <mergeCell ref="AH138:AH139"/>
    <mergeCell ref="AG120:AG121"/>
    <mergeCell ref="AH120:AH121"/>
    <mergeCell ref="AG122:AG123"/>
    <mergeCell ref="AH122:AH123"/>
    <mergeCell ref="AG124:AG125"/>
    <mergeCell ref="AH124:AH125"/>
    <mergeCell ref="AG126:AG127"/>
    <mergeCell ref="AH126:AH127"/>
    <mergeCell ref="AG128:AG129"/>
    <mergeCell ref="AH128:AH129"/>
    <mergeCell ref="AH110:AH111"/>
    <mergeCell ref="AG112:AG113"/>
    <mergeCell ref="AH112:AH113"/>
    <mergeCell ref="AG114:AG115"/>
    <mergeCell ref="AH114:AH115"/>
    <mergeCell ref="AG116:AG117"/>
    <mergeCell ref="AH116:AH117"/>
    <mergeCell ref="AG118:AG119"/>
    <mergeCell ref="AH118:AH119"/>
    <mergeCell ref="AG98:AG99"/>
    <mergeCell ref="AH98:AH99"/>
    <mergeCell ref="AG102:AG103"/>
    <mergeCell ref="AH102:AH103"/>
    <mergeCell ref="AG104:AG105"/>
    <mergeCell ref="AH104:AH105"/>
    <mergeCell ref="AG106:AG107"/>
    <mergeCell ref="AH106:AH107"/>
    <mergeCell ref="AG108:AG109"/>
    <mergeCell ref="AH108:AH109"/>
    <mergeCell ref="AH88:AH89"/>
    <mergeCell ref="AG90:AG91"/>
    <mergeCell ref="AH90:AH91"/>
    <mergeCell ref="AG92:AG93"/>
    <mergeCell ref="AH92:AH93"/>
    <mergeCell ref="AG94:AG95"/>
    <mergeCell ref="AH94:AH95"/>
    <mergeCell ref="AG96:AG97"/>
    <mergeCell ref="AH96:AH97"/>
    <mergeCell ref="AG76:AG77"/>
    <mergeCell ref="AH76:AH77"/>
    <mergeCell ref="AG78:AG79"/>
    <mergeCell ref="AH78:AH79"/>
    <mergeCell ref="AG80:AG81"/>
    <mergeCell ref="AH80:AH81"/>
    <mergeCell ref="AG82:AG83"/>
    <mergeCell ref="AH82:AH83"/>
    <mergeCell ref="AG84:AG85"/>
    <mergeCell ref="AH84:AH85"/>
    <mergeCell ref="AH44:AH45"/>
    <mergeCell ref="AG46:AG47"/>
    <mergeCell ref="AH46:AH47"/>
    <mergeCell ref="AG48:AG49"/>
    <mergeCell ref="AF154:AF155"/>
    <mergeCell ref="AF156:AF157"/>
    <mergeCell ref="AF158:AF159"/>
    <mergeCell ref="AF160:AF161"/>
    <mergeCell ref="AF162:AF163"/>
    <mergeCell ref="AF164:AF165"/>
    <mergeCell ref="AF166:AF167"/>
    <mergeCell ref="AF168:AF169"/>
    <mergeCell ref="AG66:AG67"/>
    <mergeCell ref="AH66:AH67"/>
    <mergeCell ref="AG68:AG69"/>
    <mergeCell ref="AH68:AH69"/>
    <mergeCell ref="AG70:AG71"/>
    <mergeCell ref="AH70:AH71"/>
    <mergeCell ref="AG72:AG73"/>
    <mergeCell ref="AH72:AH73"/>
    <mergeCell ref="AG74:AG75"/>
    <mergeCell ref="AH74:AH75"/>
    <mergeCell ref="AG54:AG55"/>
    <mergeCell ref="AH54:AH55"/>
    <mergeCell ref="AG56:AG57"/>
    <mergeCell ref="AH56:AH57"/>
    <mergeCell ref="AG58:AG59"/>
    <mergeCell ref="AH58:AH59"/>
    <mergeCell ref="AG60:AG61"/>
    <mergeCell ref="AH60:AH61"/>
    <mergeCell ref="AH64:AH65"/>
    <mergeCell ref="AG88:AG89"/>
    <mergeCell ref="AF142:AF143"/>
    <mergeCell ref="AF144:AF145"/>
    <mergeCell ref="AF146:AF147"/>
    <mergeCell ref="AF148:AF149"/>
    <mergeCell ref="AF150:AF151"/>
    <mergeCell ref="AF152:AF153"/>
    <mergeCell ref="AF118:AF119"/>
    <mergeCell ref="AF120:AF121"/>
    <mergeCell ref="AF122:AF123"/>
    <mergeCell ref="AF124:AF125"/>
    <mergeCell ref="AF126:AF127"/>
    <mergeCell ref="AF128:AF129"/>
    <mergeCell ref="AF130:AF131"/>
    <mergeCell ref="AF132:AF133"/>
    <mergeCell ref="AF134:AF135"/>
    <mergeCell ref="AF170:AF171"/>
    <mergeCell ref="AG22:AG23"/>
    <mergeCell ref="AG24:AG25"/>
    <mergeCell ref="AG26:AG27"/>
    <mergeCell ref="AG28:AG29"/>
    <mergeCell ref="AG32:AG33"/>
    <mergeCell ref="AG34:AG35"/>
    <mergeCell ref="AG36:AG37"/>
    <mergeCell ref="AG38:AG39"/>
    <mergeCell ref="AG40:AG41"/>
    <mergeCell ref="AG64:AG65"/>
    <mergeCell ref="AG110:AG111"/>
    <mergeCell ref="AG130:AG131"/>
    <mergeCell ref="AG168:AG169"/>
    <mergeCell ref="AG170:AG171"/>
    <mergeCell ref="AF30:AF31"/>
    <mergeCell ref="AF32:AF33"/>
    <mergeCell ref="B132:B141"/>
    <mergeCell ref="C132:C141"/>
    <mergeCell ref="AF44:AF45"/>
    <mergeCell ref="AF46:AF47"/>
    <mergeCell ref="AF48:AF49"/>
    <mergeCell ref="AF50:AF51"/>
    <mergeCell ref="AF52:AF53"/>
    <mergeCell ref="AF54:AF55"/>
    <mergeCell ref="AF56:AF57"/>
    <mergeCell ref="AF58:AF59"/>
    <mergeCell ref="AF60:AF61"/>
    <mergeCell ref="AF100:AF101"/>
    <mergeCell ref="AF102:AF103"/>
    <mergeCell ref="AF104:AF105"/>
    <mergeCell ref="AF106:AF107"/>
    <mergeCell ref="AF108:AF109"/>
    <mergeCell ref="AF110:AF111"/>
    <mergeCell ref="AF112:AF113"/>
    <mergeCell ref="AF114:AF115"/>
    <mergeCell ref="AF116:AF117"/>
    <mergeCell ref="AF82:AF83"/>
    <mergeCell ref="AF84:AF85"/>
    <mergeCell ref="AF86:AF87"/>
    <mergeCell ref="AF88:AF89"/>
    <mergeCell ref="AF90:AF91"/>
    <mergeCell ref="AF92:AF93"/>
    <mergeCell ref="AF94:AF95"/>
    <mergeCell ref="AF96:AF97"/>
    <mergeCell ref="AF98:AF99"/>
    <mergeCell ref="AF136:AF137"/>
    <mergeCell ref="AF138:AF139"/>
    <mergeCell ref="AF140:AF141"/>
    <mergeCell ref="D100:E101"/>
    <mergeCell ref="B122:B131"/>
    <mergeCell ref="C122:C131"/>
    <mergeCell ref="D126:E127"/>
    <mergeCell ref="D128:E129"/>
    <mergeCell ref="D130:E131"/>
    <mergeCell ref="D150:E151"/>
    <mergeCell ref="D152:E153"/>
    <mergeCell ref="D154:E155"/>
    <mergeCell ref="D156:E157"/>
    <mergeCell ref="D158:E159"/>
    <mergeCell ref="D160:E161"/>
    <mergeCell ref="B162:B171"/>
    <mergeCell ref="C162:C171"/>
    <mergeCell ref="D162:E163"/>
    <mergeCell ref="D164:E165"/>
    <mergeCell ref="D166:E167"/>
    <mergeCell ref="D168:E169"/>
    <mergeCell ref="D170:E171"/>
    <mergeCell ref="D132:E133"/>
    <mergeCell ref="D134:E135"/>
    <mergeCell ref="D136:E137"/>
    <mergeCell ref="D138:E139"/>
    <mergeCell ref="D140:E141"/>
    <mergeCell ref="D142:E143"/>
    <mergeCell ref="D144:E145"/>
    <mergeCell ref="D146:E147"/>
    <mergeCell ref="D148:E149"/>
    <mergeCell ref="B152:B161"/>
    <mergeCell ref="C152:C161"/>
    <mergeCell ref="B142:B151"/>
    <mergeCell ref="C142:C151"/>
    <mergeCell ref="D46:E47"/>
    <mergeCell ref="D52:E53"/>
    <mergeCell ref="D54:E55"/>
    <mergeCell ref="D56:E57"/>
    <mergeCell ref="D58:E59"/>
    <mergeCell ref="D60:E61"/>
    <mergeCell ref="B112:B121"/>
    <mergeCell ref="C112:C121"/>
    <mergeCell ref="D112:E113"/>
    <mergeCell ref="D114:E115"/>
    <mergeCell ref="D116:E117"/>
    <mergeCell ref="D118:E119"/>
    <mergeCell ref="D120:E121"/>
    <mergeCell ref="D122:E123"/>
    <mergeCell ref="D124:E125"/>
    <mergeCell ref="D82:E83"/>
    <mergeCell ref="D84:E85"/>
    <mergeCell ref="D88:E89"/>
    <mergeCell ref="D90:E91"/>
    <mergeCell ref="D92:E93"/>
    <mergeCell ref="D94:E95"/>
    <mergeCell ref="D96:E97"/>
    <mergeCell ref="D98:E99"/>
    <mergeCell ref="B102:B111"/>
    <mergeCell ref="C102:C111"/>
    <mergeCell ref="D102:E103"/>
    <mergeCell ref="D104:E105"/>
    <mergeCell ref="D106:E107"/>
    <mergeCell ref="D108:E109"/>
    <mergeCell ref="D110:E111"/>
    <mergeCell ref="B92:B101"/>
    <mergeCell ref="C92:C101"/>
    <mergeCell ref="B74:B91"/>
    <mergeCell ref="AH30:AH31"/>
    <mergeCell ref="AP30:AP31"/>
    <mergeCell ref="AI42:AI43"/>
    <mergeCell ref="Y10:Z10"/>
    <mergeCell ref="AA10:AA11"/>
    <mergeCell ref="AB10:AB11"/>
    <mergeCell ref="AG30:AG31"/>
    <mergeCell ref="AG42:AG43"/>
    <mergeCell ref="C22:C31"/>
    <mergeCell ref="B64:B73"/>
    <mergeCell ref="C64:C73"/>
    <mergeCell ref="D86:E87"/>
    <mergeCell ref="C74:C91"/>
    <mergeCell ref="AF22:AF23"/>
    <mergeCell ref="AF24:AF25"/>
    <mergeCell ref="AF26:AF27"/>
    <mergeCell ref="AF28:AF29"/>
    <mergeCell ref="AG12:AG13"/>
    <mergeCell ref="AH12:AH13"/>
    <mergeCell ref="D64:E65"/>
    <mergeCell ref="D66:E67"/>
    <mergeCell ref="D68:E69"/>
    <mergeCell ref="D70:E71"/>
    <mergeCell ref="D72:E73"/>
    <mergeCell ref="D74:E75"/>
    <mergeCell ref="D76:E77"/>
    <mergeCell ref="D78:E79"/>
    <mergeCell ref="D80:E81"/>
    <mergeCell ref="D48:E49"/>
    <mergeCell ref="D50:E51"/>
    <mergeCell ref="D44:E45"/>
    <mergeCell ref="AP18:AP19"/>
    <mergeCell ref="AK14:AK15"/>
    <mergeCell ref="AJ16:AJ17"/>
    <mergeCell ref="AK16:AK17"/>
    <mergeCell ref="AJ18:AJ19"/>
    <mergeCell ref="AK18:AK19"/>
    <mergeCell ref="M10:N10"/>
    <mergeCell ref="O10:P10"/>
    <mergeCell ref="W10:X10"/>
    <mergeCell ref="Q10:R10"/>
    <mergeCell ref="S10:T10"/>
    <mergeCell ref="U10:V10"/>
    <mergeCell ref="B32:B41"/>
    <mergeCell ref="C32:C41"/>
    <mergeCell ref="D32:E33"/>
    <mergeCell ref="D34:E35"/>
    <mergeCell ref="D36:E37"/>
    <mergeCell ref="D38:E39"/>
    <mergeCell ref="D40:E41"/>
    <mergeCell ref="D22:E23"/>
    <mergeCell ref="D24:E25"/>
    <mergeCell ref="D26:E27"/>
    <mergeCell ref="D28:E29"/>
    <mergeCell ref="D30:E31"/>
    <mergeCell ref="AH22:AH23"/>
    <mergeCell ref="AH24:AH25"/>
    <mergeCell ref="AH26:AH27"/>
    <mergeCell ref="AH28:AH29"/>
    <mergeCell ref="AH32:AH33"/>
    <mergeCell ref="AH34:AH35"/>
    <mergeCell ref="AH36:AH37"/>
    <mergeCell ref="AH38:AH39"/>
    <mergeCell ref="AF34:AF35"/>
    <mergeCell ref="AF36:AF37"/>
    <mergeCell ref="AF38:AF39"/>
    <mergeCell ref="AF40:AF41"/>
    <mergeCell ref="AF42:AF43"/>
    <mergeCell ref="AL30:AL31"/>
    <mergeCell ref="AM30:AM31"/>
    <mergeCell ref="AG100:AG101"/>
    <mergeCell ref="AH100:AH101"/>
    <mergeCell ref="AI86:AI87"/>
    <mergeCell ref="AL86:AL87"/>
    <mergeCell ref="AG86:AG87"/>
    <mergeCell ref="AH86:AH87"/>
    <mergeCell ref="AH48:AH49"/>
    <mergeCell ref="AG50:AG51"/>
    <mergeCell ref="AH50:AH51"/>
    <mergeCell ref="AG52:AG53"/>
    <mergeCell ref="AH52:AH53"/>
    <mergeCell ref="AI100:AI101"/>
    <mergeCell ref="AL100:AL101"/>
    <mergeCell ref="AM100:AM101"/>
    <mergeCell ref="AF64:AF65"/>
    <mergeCell ref="AF66:AF67"/>
    <mergeCell ref="AF68:AF69"/>
    <mergeCell ref="AF70:AF71"/>
    <mergeCell ref="AF72:AF73"/>
    <mergeCell ref="AF74:AF75"/>
    <mergeCell ref="AF76:AF77"/>
    <mergeCell ref="AF78:AF79"/>
    <mergeCell ref="AF80:AF81"/>
    <mergeCell ref="AH40:AH41"/>
    <mergeCell ref="AG44:AG45"/>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AQ100:AR101"/>
    <mergeCell ref="AS100:AS101"/>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I12:AI13"/>
    <mergeCell ref="AL12:AL13"/>
    <mergeCell ref="AM12:AM13"/>
    <mergeCell ref="AP12:AP13"/>
    <mergeCell ref="AM18:AM19"/>
  </mergeCells>
  <conditionalFormatting sqref="AQ12:AR12 AQ14:AR14 AQ16:AR16 AQ18:AR18 AQ20:AR20 AQ22:AR22 AQ24:AR24 AQ26:AR26 AQ28:AR28 AQ30:AR30 AQ32:AR32 AQ34:AR34 AQ36:AR36 AQ38:AR38 AQ40:AR40 AQ42:AR42 AQ44:AR44 AQ46:AR46 AQ48:AR48 AQ50:AR50 AQ52:AR52 AQ54:AR54 AQ56:AR56 AQ58:AR58 AQ60:AR60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AQ170:AR170">
    <cfRule type="containsText" dxfId="20" priority="10" operator="containsText" text="Alto">
      <formula>NOT(ISERROR(SEARCH("Alto",AQ12)))</formula>
    </cfRule>
    <cfRule type="containsText" dxfId="19" priority="11" stopIfTrue="1" operator="containsText" text="Moderado">
      <formula>NOT(ISERROR(SEARCH("Moderado",AQ12)))</formula>
    </cfRule>
    <cfRule type="containsText" dxfId="18" priority="12" operator="containsText" text="Extremo">
      <formula>NOT(ISERROR(SEARCH("Extremo",AQ12)))</formula>
    </cfRule>
  </conditionalFormatting>
  <conditionalFormatting sqref="AQ172:AR172 AQ174:AR174 AQ176:AR176 AQ178:AR178 AQ180:AR180">
    <cfRule type="containsText" dxfId="17" priority="4" operator="containsText" text="Alto">
      <formula>NOT(ISERROR(SEARCH("Alto",AQ172)))</formula>
    </cfRule>
    <cfRule type="containsText" dxfId="16" priority="5" stopIfTrue="1" operator="containsText" text="Moderado">
      <formula>NOT(ISERROR(SEARCH("Moderado",AQ172)))</formula>
    </cfRule>
    <cfRule type="containsText" dxfId="15" priority="6" operator="containsText" text="Extremo">
      <formula>NOT(ISERROR(SEARCH("Extremo",AQ172)))</formula>
    </cfRule>
  </conditionalFormatting>
  <conditionalFormatting sqref="AQ62:AR62">
    <cfRule type="containsText" dxfId="14" priority="1" operator="containsText" text="Alto">
      <formula>NOT(ISERROR(SEARCH("Alto",AQ62)))</formula>
    </cfRule>
    <cfRule type="containsText" dxfId="13" priority="2" stopIfTrue="1" operator="containsText" text="Moderado">
      <formula>NOT(ISERROR(SEARCH("Moderado",AQ62)))</formula>
    </cfRule>
    <cfRule type="containsText" dxfId="12" priority="3" operator="containsText" text="Extremo">
      <formula>NOT(ISERROR(SEARCH("Extremo",AQ62)))</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70:AK170 AJ16:AK16 AJ20:AK20 AJ172:AK172 AJ174:AK174 AJ176:AK176 AJ178:AK178 AJ180:AK180 AJ62:AK62"/>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M12:M181</xm:sqref>
        </x14:dataValidation>
        <x14:dataValidation type="list" allowBlank="1" showInputMessage="1" showErrorMessage="1">
          <x14:formula1>
            <xm:f>'0 - CALOR'!$K$74:$K$75</xm:f>
          </x14:formula1>
          <xm:sqref>O12:O181</xm:sqref>
        </x14:dataValidation>
        <x14:dataValidation type="list" allowBlank="1" showInputMessage="1" showErrorMessage="1">
          <x14:formula1>
            <xm:f>'0 - CALOR'!$K$76:$K$77</xm:f>
          </x14:formula1>
          <xm:sqref>Q12:Q181</xm:sqref>
        </x14:dataValidation>
        <x14:dataValidation type="list" allowBlank="1" showInputMessage="1" showErrorMessage="1">
          <x14:formula1>
            <xm:f>'0 - CALOR'!$K$78:$K$80</xm:f>
          </x14:formula1>
          <xm:sqref>S12:S181</xm:sqref>
        </x14:dataValidation>
        <x14:dataValidation type="list" allowBlank="1" showInputMessage="1" showErrorMessage="1">
          <x14:formula1>
            <xm:f>'0 - CALOR'!$K$81:$K$82</xm:f>
          </x14:formula1>
          <xm:sqref>U12:U181</xm:sqref>
        </x14:dataValidation>
        <x14:dataValidation type="list" allowBlank="1" showInputMessage="1" showErrorMessage="1">
          <x14:formula1>
            <xm:f>'0 - CALOR'!$K$83:$K$84</xm:f>
          </x14:formula1>
          <xm:sqref>W12:W181</xm:sqref>
        </x14:dataValidation>
        <x14:dataValidation type="list" allowBlank="1" showInputMessage="1" showErrorMessage="1">
          <x14:formula1>
            <xm:f>'0 - CALOR'!$K$85:$K$87</xm:f>
          </x14:formula1>
          <xm:sqref>Y12:Y181</xm:sqref>
        </x14:dataValidation>
        <x14:dataValidation type="list" allowBlank="1" showInputMessage="1" showErrorMessage="1">
          <x14:formula1>
            <xm:f>'0 - CALOR'!$C$72:$C$74</xm:f>
          </x14:formula1>
          <xm:sqref>AC12:AC181</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 AI180 AI62</xm:sqref>
        </x14:dataValidation>
        <x14:dataValidation type="list" allowBlank="1" showInputMessage="1" showErrorMessage="1">
          <x14:formula1>
            <xm:f>'0 - CALOR'!$N$113:$N$115</xm:f>
          </x14:formula1>
          <xm:sqref>AM14 AM16 AM18 AM20 AM22 AM24 AM26 AM28 AM30 AM32 AM34 AM36 AM38 AM40 AM42 AM44 AM46 AM48 AM50 AM52 AM54 AM56 AM58 AM60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AM170 AM12 AM172 AM174 AM176 AM178 AM180 AM62</xm:sqref>
        </x14:dataValidation>
        <x14:dataValidation type="list" allowBlank="1" showInputMessage="1" showErrorMessage="1">
          <x14:formula1>
            <xm:f>'0 - CALOR'!$I$101:$I$103</xm:f>
          </x14:formula1>
          <xm:sqref>AF12:AF181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100"/>
  <sheetViews>
    <sheetView tabSelected="1" zoomScale="60" zoomScaleNormal="60" zoomScalePageLayoutView="70" workbookViewId="0">
      <selection activeCell="B6" sqref="B6:AP6"/>
    </sheetView>
  </sheetViews>
  <sheetFormatPr baseColWidth="10" defaultColWidth="9.140625" defaultRowHeight="12.75" x14ac:dyDescent="0.25"/>
  <cols>
    <col min="1" max="1" width="1.85546875" style="121" customWidth="1"/>
    <col min="2" max="2" width="27.42578125" style="121" customWidth="1"/>
    <col min="3" max="3" width="15.28515625" style="151" customWidth="1"/>
    <col min="4" max="4" width="54.42578125" style="121" customWidth="1"/>
    <col min="5" max="5" width="15.140625" style="121" customWidth="1"/>
    <col min="6" max="6" width="59" style="121" customWidth="1"/>
    <col min="7" max="7" width="48.140625" style="121" customWidth="1"/>
    <col min="8" max="8" width="4.140625" style="121" customWidth="1"/>
    <col min="9" max="9" width="5.140625" style="121" customWidth="1"/>
    <col min="10" max="11" width="6.140625" style="121" customWidth="1"/>
    <col min="12" max="12" width="15.140625" style="148" customWidth="1"/>
    <col min="13" max="13" width="99.28515625" style="121" customWidth="1"/>
    <col min="14" max="14" width="48.28515625" style="121" customWidth="1"/>
    <col min="15" max="15" width="52.28515625" style="121" customWidth="1"/>
    <col min="16" max="16" width="19.140625" style="121" customWidth="1"/>
    <col min="17" max="17" width="67.7109375" style="121" customWidth="1"/>
    <col min="18" max="18" width="13.28515625" style="121" customWidth="1"/>
    <col min="19" max="19" width="13.7109375" style="121" customWidth="1"/>
    <col min="20" max="20" width="12.42578125" style="121" customWidth="1"/>
    <col min="21" max="21" width="12.5703125" style="121" customWidth="1"/>
    <col min="22" max="22" width="3.85546875" style="121" customWidth="1"/>
    <col min="23" max="23" width="4.42578125" style="121" customWidth="1"/>
    <col min="24" max="24" width="4.85546875" style="121" customWidth="1"/>
    <col min="25" max="25" width="5.42578125" style="121" customWidth="1"/>
    <col min="26" max="26" width="15" style="148" customWidth="1"/>
    <col min="27" max="27" width="88.7109375" style="121" customWidth="1"/>
    <col min="28" max="28" width="35.85546875" style="121" customWidth="1"/>
    <col min="29" max="29" width="50.5703125" style="121" customWidth="1"/>
    <col min="30" max="42" width="8.7109375" style="121" customWidth="1"/>
    <col min="43" max="16384" width="9.140625" style="121"/>
  </cols>
  <sheetData>
    <row r="1" spans="2:42" ht="14.25" customHeight="1" thickBot="1" x14ac:dyDescent="0.3"/>
    <row r="2" spans="2:42" ht="39" customHeight="1" x14ac:dyDescent="0.25">
      <c r="B2" s="465"/>
      <c r="C2" s="495"/>
      <c r="D2" s="466"/>
      <c r="E2" s="288" t="s">
        <v>57</v>
      </c>
      <c r="F2" s="288"/>
      <c r="G2" s="333" t="s">
        <v>64</v>
      </c>
      <c r="H2" s="334"/>
      <c r="I2" s="334"/>
      <c r="J2" s="334"/>
      <c r="K2" s="334"/>
      <c r="L2" s="334"/>
      <c r="M2" s="334"/>
      <c r="N2" s="334"/>
      <c r="O2" s="334"/>
      <c r="P2" s="334"/>
      <c r="Q2" s="334"/>
      <c r="R2" s="334"/>
      <c r="S2" s="334"/>
      <c r="T2" s="334"/>
      <c r="U2" s="334"/>
      <c r="V2" s="334"/>
      <c r="W2" s="334"/>
      <c r="X2" s="334"/>
      <c r="Y2" s="334"/>
      <c r="Z2" s="334"/>
      <c r="AA2" s="334"/>
      <c r="AB2" s="335"/>
      <c r="AC2" s="404" t="s">
        <v>58</v>
      </c>
      <c r="AD2" s="657"/>
      <c r="AE2" s="657"/>
      <c r="AF2" s="657"/>
      <c r="AG2" s="646"/>
      <c r="AH2" s="646"/>
      <c r="AI2" s="646"/>
      <c r="AJ2" s="646"/>
      <c r="AK2" s="646"/>
      <c r="AL2" s="646"/>
      <c r="AM2" s="646"/>
      <c r="AN2" s="646"/>
      <c r="AO2" s="646"/>
      <c r="AP2" s="647"/>
    </row>
    <row r="3" spans="2:42" ht="34.5" customHeight="1" x14ac:dyDescent="0.25">
      <c r="B3" s="467"/>
      <c r="C3" s="496"/>
      <c r="D3" s="468"/>
      <c r="E3" s="289" t="s">
        <v>59</v>
      </c>
      <c r="F3" s="289"/>
      <c r="G3" s="336" t="s">
        <v>60</v>
      </c>
      <c r="H3" s="337"/>
      <c r="I3" s="337"/>
      <c r="J3" s="337"/>
      <c r="K3" s="337"/>
      <c r="L3" s="337"/>
      <c r="M3" s="337"/>
      <c r="N3" s="337"/>
      <c r="O3" s="337"/>
      <c r="P3" s="337"/>
      <c r="Q3" s="337"/>
      <c r="R3" s="337"/>
      <c r="S3" s="337"/>
      <c r="T3" s="337"/>
      <c r="U3" s="337"/>
      <c r="V3" s="337"/>
      <c r="W3" s="337"/>
      <c r="X3" s="337"/>
      <c r="Y3" s="337"/>
      <c r="Z3" s="337"/>
      <c r="AA3" s="337"/>
      <c r="AB3" s="338"/>
      <c r="AC3" s="406" t="s">
        <v>61</v>
      </c>
      <c r="AD3" s="658"/>
      <c r="AE3" s="658"/>
      <c r="AF3" s="658"/>
      <c r="AG3" s="648"/>
      <c r="AH3" s="648"/>
      <c r="AI3" s="648"/>
      <c r="AJ3" s="648"/>
      <c r="AK3" s="648"/>
      <c r="AL3" s="648"/>
      <c r="AM3" s="648"/>
      <c r="AN3" s="648"/>
      <c r="AO3" s="648"/>
      <c r="AP3" s="649"/>
    </row>
    <row r="4" spans="2:42" ht="34.5" customHeight="1" x14ac:dyDescent="0.25">
      <c r="B4" s="467"/>
      <c r="C4" s="496"/>
      <c r="D4" s="468"/>
      <c r="E4" s="289" t="s">
        <v>62</v>
      </c>
      <c r="F4" s="289"/>
      <c r="G4" s="336" t="s">
        <v>65</v>
      </c>
      <c r="H4" s="337"/>
      <c r="I4" s="337"/>
      <c r="J4" s="337"/>
      <c r="K4" s="337"/>
      <c r="L4" s="337"/>
      <c r="M4" s="337"/>
      <c r="N4" s="337"/>
      <c r="O4" s="337"/>
      <c r="P4" s="337"/>
      <c r="Q4" s="337"/>
      <c r="R4" s="337"/>
      <c r="S4" s="337"/>
      <c r="T4" s="337"/>
      <c r="U4" s="337"/>
      <c r="V4" s="337"/>
      <c r="W4" s="337"/>
      <c r="X4" s="337"/>
      <c r="Y4" s="337"/>
      <c r="Z4" s="337"/>
      <c r="AA4" s="337"/>
      <c r="AB4" s="338"/>
      <c r="AC4" s="305" t="s">
        <v>63</v>
      </c>
      <c r="AD4" s="408"/>
      <c r="AE4" s="408"/>
      <c r="AF4" s="408"/>
      <c r="AG4" s="650"/>
      <c r="AH4" s="650"/>
      <c r="AI4" s="650"/>
      <c r="AJ4" s="650"/>
      <c r="AK4" s="650"/>
      <c r="AL4" s="650"/>
      <c r="AM4" s="650"/>
      <c r="AN4" s="650"/>
      <c r="AO4" s="650"/>
      <c r="AP4" s="651"/>
    </row>
    <row r="5" spans="2:42" ht="39.75" customHeight="1" thickBot="1" x14ac:dyDescent="0.3">
      <c r="B5" s="467"/>
      <c r="C5" s="496"/>
      <c r="D5" s="468"/>
      <c r="E5" s="290" t="s">
        <v>66</v>
      </c>
      <c r="F5" s="290"/>
      <c r="G5" s="411" t="s">
        <v>67</v>
      </c>
      <c r="H5" s="412"/>
      <c r="I5" s="412"/>
      <c r="J5" s="412"/>
      <c r="K5" s="412"/>
      <c r="L5" s="412"/>
      <c r="M5" s="412"/>
      <c r="N5" s="412"/>
      <c r="O5" s="412"/>
      <c r="P5" s="412"/>
      <c r="Q5" s="412"/>
      <c r="R5" s="412"/>
      <c r="S5" s="412"/>
      <c r="T5" s="412"/>
      <c r="U5" s="412"/>
      <c r="V5" s="412"/>
      <c r="W5" s="412"/>
      <c r="X5" s="412"/>
      <c r="Y5" s="412"/>
      <c r="Z5" s="412"/>
      <c r="AA5" s="412"/>
      <c r="AB5" s="413"/>
      <c r="AC5" s="307"/>
      <c r="AD5" s="659"/>
      <c r="AE5" s="659"/>
      <c r="AF5" s="659"/>
      <c r="AG5" s="652"/>
      <c r="AH5" s="652"/>
      <c r="AI5" s="652"/>
      <c r="AJ5" s="652"/>
      <c r="AK5" s="652"/>
      <c r="AL5" s="652"/>
      <c r="AM5" s="652"/>
      <c r="AN5" s="652"/>
      <c r="AO5" s="652"/>
      <c r="AP5" s="653"/>
    </row>
    <row r="6" spans="2:42" ht="123" customHeight="1" thickBot="1" x14ac:dyDescent="0.3">
      <c r="B6" s="654" t="s">
        <v>1265</v>
      </c>
      <c r="C6" s="655"/>
      <c r="D6" s="655"/>
      <c r="E6" s="655"/>
      <c r="F6" s="655"/>
      <c r="G6" s="655"/>
      <c r="H6" s="655"/>
      <c r="I6" s="655"/>
      <c r="J6" s="655"/>
      <c r="K6" s="655"/>
      <c r="L6" s="655"/>
      <c r="M6" s="655"/>
      <c r="N6" s="655"/>
      <c r="O6" s="655"/>
      <c r="P6" s="655"/>
      <c r="Q6" s="655"/>
      <c r="R6" s="655"/>
      <c r="S6" s="655"/>
      <c r="T6" s="655"/>
      <c r="U6" s="655"/>
      <c r="V6" s="655"/>
      <c r="W6" s="655"/>
      <c r="X6" s="655"/>
      <c r="Y6" s="655"/>
      <c r="Z6" s="655"/>
      <c r="AA6" s="655"/>
      <c r="AB6" s="655"/>
      <c r="AC6" s="655"/>
      <c r="AD6" s="655"/>
      <c r="AE6" s="655"/>
      <c r="AF6" s="655"/>
      <c r="AG6" s="655"/>
      <c r="AH6" s="655"/>
      <c r="AI6" s="655"/>
      <c r="AJ6" s="655"/>
      <c r="AK6" s="655"/>
      <c r="AL6" s="655"/>
      <c r="AM6" s="655"/>
      <c r="AN6" s="655"/>
      <c r="AO6" s="655"/>
      <c r="AP6" s="656"/>
    </row>
    <row r="7" spans="2:42" ht="54" customHeight="1" x14ac:dyDescent="0.25">
      <c r="B7" s="639" t="s">
        <v>18</v>
      </c>
      <c r="C7" s="640"/>
      <c r="D7" s="640"/>
      <c r="E7" s="640"/>
      <c r="F7" s="640"/>
      <c r="G7" s="641"/>
      <c r="H7" s="642" t="s">
        <v>16</v>
      </c>
      <c r="I7" s="643"/>
      <c r="J7" s="643"/>
      <c r="K7" s="644"/>
      <c r="L7" s="639" t="s">
        <v>20</v>
      </c>
      <c r="M7" s="640"/>
      <c r="N7" s="640"/>
      <c r="O7" s="640"/>
      <c r="P7" s="640"/>
      <c r="Q7" s="641"/>
      <c r="R7" s="639" t="s">
        <v>24</v>
      </c>
      <c r="S7" s="640"/>
      <c r="T7" s="640"/>
      <c r="U7" s="641"/>
      <c r="V7" s="639" t="s">
        <v>43</v>
      </c>
      <c r="W7" s="640"/>
      <c r="X7" s="640"/>
      <c r="Y7" s="641"/>
      <c r="Z7" s="639" t="s">
        <v>1</v>
      </c>
      <c r="AA7" s="640"/>
      <c r="AB7" s="640"/>
      <c r="AC7" s="641"/>
      <c r="AD7" s="640" t="s">
        <v>30</v>
      </c>
      <c r="AE7" s="640"/>
      <c r="AF7" s="640"/>
      <c r="AG7" s="640"/>
      <c r="AH7" s="640"/>
      <c r="AI7" s="640"/>
      <c r="AJ7" s="640"/>
      <c r="AK7" s="640"/>
      <c r="AL7" s="640"/>
      <c r="AM7" s="640"/>
      <c r="AN7" s="640"/>
      <c r="AO7" s="640"/>
      <c r="AP7" s="641"/>
    </row>
    <row r="8" spans="2:42" ht="77.25" thickBot="1" x14ac:dyDescent="0.3">
      <c r="B8" s="122" t="s">
        <v>3</v>
      </c>
      <c r="C8" s="123" t="s">
        <v>2</v>
      </c>
      <c r="D8" s="123" t="s">
        <v>9</v>
      </c>
      <c r="E8" s="123" t="s">
        <v>10</v>
      </c>
      <c r="F8" s="123" t="s">
        <v>4</v>
      </c>
      <c r="G8" s="124" t="s">
        <v>5</v>
      </c>
      <c r="H8" s="125" t="s">
        <v>46</v>
      </c>
      <c r="I8" s="126" t="s">
        <v>6</v>
      </c>
      <c r="J8" s="126" t="s">
        <v>17</v>
      </c>
      <c r="K8" s="127" t="s">
        <v>0</v>
      </c>
      <c r="L8" s="128" t="s">
        <v>54</v>
      </c>
      <c r="M8" s="129" t="s">
        <v>21</v>
      </c>
      <c r="N8" s="129" t="s">
        <v>55</v>
      </c>
      <c r="O8" s="129" t="s">
        <v>22</v>
      </c>
      <c r="P8" s="129" t="s">
        <v>23</v>
      </c>
      <c r="Q8" s="130" t="s">
        <v>56</v>
      </c>
      <c r="R8" s="128" t="s">
        <v>25</v>
      </c>
      <c r="S8" s="129" t="s">
        <v>26</v>
      </c>
      <c r="T8" s="129" t="s">
        <v>45</v>
      </c>
      <c r="U8" s="130" t="s">
        <v>52</v>
      </c>
      <c r="V8" s="131" t="s">
        <v>46</v>
      </c>
      <c r="W8" s="132" t="s">
        <v>6</v>
      </c>
      <c r="X8" s="132" t="s">
        <v>27</v>
      </c>
      <c r="Y8" s="133" t="s">
        <v>0</v>
      </c>
      <c r="Z8" s="134" t="s">
        <v>48</v>
      </c>
      <c r="AA8" s="123" t="s">
        <v>28</v>
      </c>
      <c r="AB8" s="123" t="s">
        <v>49</v>
      </c>
      <c r="AC8" s="124" t="s">
        <v>29</v>
      </c>
      <c r="AD8" s="135" t="s">
        <v>7</v>
      </c>
      <c r="AE8" s="136" t="s">
        <v>31</v>
      </c>
      <c r="AF8" s="136" t="s">
        <v>32</v>
      </c>
      <c r="AG8" s="136" t="s">
        <v>33</v>
      </c>
      <c r="AH8" s="136" t="s">
        <v>34</v>
      </c>
      <c r="AI8" s="136" t="s">
        <v>35</v>
      </c>
      <c r="AJ8" s="136" t="s">
        <v>36</v>
      </c>
      <c r="AK8" s="136" t="s">
        <v>37</v>
      </c>
      <c r="AL8" s="136" t="s">
        <v>38</v>
      </c>
      <c r="AM8" s="136" t="s">
        <v>39</v>
      </c>
      <c r="AN8" s="136" t="s">
        <v>41</v>
      </c>
      <c r="AO8" s="136" t="s">
        <v>42</v>
      </c>
      <c r="AP8" s="137" t="s">
        <v>40</v>
      </c>
    </row>
    <row r="9" spans="2:42" ht="105" customHeight="1" x14ac:dyDescent="0.25">
      <c r="B9" s="645" t="str">
        <f>'3-IDENTIFICACIÓN DEL RIESGO'!B12</f>
        <v>DIRECCIONAMIENTO ESTRATÉGICO</v>
      </c>
      <c r="C9" s="630" t="s">
        <v>1011</v>
      </c>
      <c r="D9" s="523" t="str">
        <f>'3-IDENTIFICACIÓN DEL RIESGO'!G12</f>
        <v>Definición de lineamientos estratégicos para beneficiar grupos de interés contrarios a los objetivos de Reforma Rural Integral y de Ordenamiento Social de la Propiedad Rural</v>
      </c>
      <c r="E9" s="523" t="s">
        <v>369</v>
      </c>
      <c r="F9" s="523" t="str">
        <f>'3-IDENTIFICACIÓN DEL RIESGO'!H12</f>
        <v>Injerencia mediática de grupos de interés</v>
      </c>
      <c r="G9" s="523" t="str">
        <f>'3-IDENTIFICACIÓN DEL RIESGO'!L12</f>
        <v>Desatención de prioridades PND, Compes. ODS y Posconflicto</v>
      </c>
      <c r="H9" s="627" t="str">
        <f>'4-VALORACIÓN DEL RIESGO'!G11</f>
        <v>Posible</v>
      </c>
      <c r="I9" s="627" t="str">
        <f>'4-VALORACIÓN DEL RIESGO'!AC11</f>
        <v>Catastrófico</v>
      </c>
      <c r="J9" s="627" t="str">
        <f>'4-VALORACIÓN DEL RIESGO'!AE11</f>
        <v>Extremo</v>
      </c>
      <c r="K9" s="625" t="str">
        <f>'4-VALORACIÓN DEL RIESGO'!AF11</f>
        <v>Reducir</v>
      </c>
      <c r="L9" s="630" t="s">
        <v>1012</v>
      </c>
      <c r="M9" s="523" t="str">
        <f>'5-CONTROLES'!L12</f>
        <v>Aprobar Plan de Acción Anual Institucional y el Plan Estratégico Cuatrienal
por parte del Consejo Directivo de la ANT</v>
      </c>
      <c r="N9" s="523" t="str">
        <f>'5-CONTROLES'!K12</f>
        <v>Actas de sesiones del Consejo Directivo.</v>
      </c>
      <c r="O9" s="523" t="str">
        <f>'5-CONTROLES'!F12</f>
        <v>Consejo Directivo
(Oficina de Planeación)</v>
      </c>
      <c r="P9" s="523" t="str">
        <f>'5-CONTROLES'!G12</f>
        <v>Anual</v>
      </c>
      <c r="Q9" s="660" t="s">
        <v>1009</v>
      </c>
      <c r="R9" s="523" t="str">
        <f>'5-CONTROLES'!AB12</f>
        <v>Fuerte</v>
      </c>
      <c r="S9" s="523" t="str">
        <f>'5-CONTROLES'!AC12</f>
        <v>Fuerte</v>
      </c>
      <c r="T9" s="523" t="str">
        <f>'5-CONTROLES'!AD12</f>
        <v>Fuerte</v>
      </c>
      <c r="U9" s="523" t="str">
        <f>'5-CONTROLES'!AH12</f>
        <v>Fuerte</v>
      </c>
      <c r="V9" s="625" t="str">
        <f>'5-CONTROLES'!AL12</f>
        <v>Rara Vez</v>
      </c>
      <c r="W9" s="625" t="str">
        <f>'5-CONTROLES'!AP12</f>
        <v>Catastrófico</v>
      </c>
      <c r="X9" s="627" t="str">
        <f>'5-CONTROLES'!AQ12</f>
        <v>Extremo</v>
      </c>
      <c r="Y9" s="625" t="str">
        <f>'5-CONTROLES'!AS12</f>
        <v>Acción preventiva</v>
      </c>
      <c r="Z9" s="630" t="s">
        <v>1013</v>
      </c>
      <c r="AA9" s="660" t="s">
        <v>1005</v>
      </c>
      <c r="AB9" s="660" t="s">
        <v>999</v>
      </c>
      <c r="AC9" s="660" t="s">
        <v>1006</v>
      </c>
      <c r="AD9" s="660">
        <v>1</v>
      </c>
      <c r="AE9" s="660"/>
      <c r="AF9" s="660"/>
      <c r="AG9" s="660">
        <v>1</v>
      </c>
      <c r="AH9" s="660"/>
      <c r="AI9" s="660"/>
      <c r="AJ9" s="660"/>
      <c r="AK9" s="660"/>
      <c r="AL9" s="660"/>
      <c r="AM9" s="660"/>
      <c r="AN9" s="660"/>
      <c r="AO9" s="660"/>
      <c r="AP9" s="660"/>
    </row>
    <row r="10" spans="2:42" ht="15" customHeight="1" x14ac:dyDescent="0.25">
      <c r="B10" s="637"/>
      <c r="C10" s="631"/>
      <c r="D10" s="525"/>
      <c r="E10" s="525"/>
      <c r="F10" s="525"/>
      <c r="G10" s="525"/>
      <c r="H10" s="628"/>
      <c r="I10" s="628"/>
      <c r="J10" s="628"/>
      <c r="K10" s="626"/>
      <c r="L10" s="631"/>
      <c r="M10" s="525"/>
      <c r="N10" s="525"/>
      <c r="O10" s="525"/>
      <c r="P10" s="525"/>
      <c r="Q10" s="245"/>
      <c r="R10" s="525"/>
      <c r="S10" s="525"/>
      <c r="T10" s="525"/>
      <c r="U10" s="525"/>
      <c r="V10" s="626"/>
      <c r="W10" s="626"/>
      <c r="X10" s="628"/>
      <c r="Y10" s="626"/>
      <c r="Z10" s="631"/>
      <c r="AA10" s="245"/>
      <c r="AB10" s="245"/>
      <c r="AC10" s="245"/>
      <c r="AD10" s="245"/>
      <c r="AE10" s="245"/>
      <c r="AF10" s="245"/>
      <c r="AG10" s="245"/>
      <c r="AH10" s="245"/>
      <c r="AI10" s="245"/>
      <c r="AJ10" s="245"/>
      <c r="AK10" s="245"/>
      <c r="AL10" s="245"/>
      <c r="AM10" s="245"/>
      <c r="AN10" s="245"/>
      <c r="AO10" s="245"/>
      <c r="AP10" s="245"/>
    </row>
    <row r="11" spans="2:42" ht="103.5" customHeight="1" x14ac:dyDescent="0.25">
      <c r="B11" s="636" t="str">
        <f>'3-IDENTIFICACIÓN DEL RIESGO'!B22</f>
        <v>COMUNICACIÓN Y GESTIÓN CON GRUPOS DE INTERÉS</v>
      </c>
      <c r="C11" s="630" t="s">
        <v>1014</v>
      </c>
      <c r="D11" s="523" t="str">
        <f>'3-IDENTIFICACIÓN DEL RIESGO'!G22</f>
        <v>Alterar información destinada a la consolidación de los informes de gestión, para beneficio propio o favorecimiento de grupos de interés, partidos políticos o particulares.</v>
      </c>
      <c r="E11" s="523" t="s">
        <v>369</v>
      </c>
      <c r="F11" s="523" t="str">
        <f>'3-IDENTIFICACIÓN DEL RIESGO'!H22</f>
        <v>Incumplimiento de metas</v>
      </c>
      <c r="G11" s="523" t="str">
        <f>'3-IDENTIFICACIÓN DEL RIESGO'!L22</f>
        <v>favorecimiento indebido a grupos de interés.</v>
      </c>
      <c r="H11" s="627" t="str">
        <f>'4-VALORACIÓN DEL RIESGO'!G16</f>
        <v>Posible</v>
      </c>
      <c r="I11" s="627" t="str">
        <f>'4-VALORACIÓN DEL RIESGO'!AC16</f>
        <v>Catastrófico</v>
      </c>
      <c r="J11" s="627" t="str">
        <f>'4-VALORACIÓN DEL RIESGO'!AE16</f>
        <v>Extremo</v>
      </c>
      <c r="K11" s="625" t="str">
        <f>'4-VALORACIÓN DEL RIESGO'!AF16</f>
        <v>Reducir</v>
      </c>
      <c r="L11" s="630" t="s">
        <v>1015</v>
      </c>
      <c r="M11" s="523" t="str">
        <f>'5-CONTROLES'!L22</f>
        <v>Analizar datos de Indicadores (Procedimiento SEYM P-005)</v>
      </c>
      <c r="N11" s="523" t="str">
        <f>'5-CONTROLES'!K22</f>
        <v>Informes mensuales de dependencias.</v>
      </c>
      <c r="O11" s="523" t="str">
        <f>'5-CONTROLES'!F22</f>
        <v>Oficina de Planeación</v>
      </c>
      <c r="P11" s="523" t="str">
        <f>'5-CONTROLES'!G22</f>
        <v>Mensual</v>
      </c>
      <c r="Q11" s="660" t="s">
        <v>1010</v>
      </c>
      <c r="R11" s="523" t="str">
        <f>'5-CONTROLES'!AB22</f>
        <v>Moderado</v>
      </c>
      <c r="S11" s="523" t="str">
        <f>'5-CONTROLES'!AC22</f>
        <v>Fuerte</v>
      </c>
      <c r="T11" s="523" t="str">
        <f>'5-CONTROLES'!AD22</f>
        <v>Moderado</v>
      </c>
      <c r="U11" s="523" t="str">
        <f>'5-CONTROLES'!AH22</f>
        <v>Moderado</v>
      </c>
      <c r="V11" s="625" t="str">
        <f>'5-CONTROLES'!AL22</f>
        <v>Improbable</v>
      </c>
      <c r="W11" s="625" t="str">
        <f>'5-CONTROLES'!AP22</f>
        <v>Catastrófico</v>
      </c>
      <c r="X11" s="627" t="str">
        <f>'5-CONTROLES'!AQ22</f>
        <v>Extremo</v>
      </c>
      <c r="Y11" s="625" t="str">
        <f>'5-CONTROLES'!AS22</f>
        <v>Acción preventiva</v>
      </c>
      <c r="Z11" s="630" t="s">
        <v>1016</v>
      </c>
      <c r="AA11" s="660" t="s">
        <v>1007</v>
      </c>
      <c r="AB11" s="660" t="s">
        <v>999</v>
      </c>
      <c r="AC11" s="660" t="s">
        <v>1008</v>
      </c>
      <c r="AD11" s="660">
        <v>11</v>
      </c>
      <c r="AE11" s="660"/>
      <c r="AF11" s="660">
        <v>1</v>
      </c>
      <c r="AG11" s="660">
        <v>1</v>
      </c>
      <c r="AH11" s="660">
        <v>1</v>
      </c>
      <c r="AI11" s="660">
        <v>1</v>
      </c>
      <c r="AJ11" s="660">
        <v>1</v>
      </c>
      <c r="AK11" s="660">
        <v>1</v>
      </c>
      <c r="AL11" s="660">
        <v>1</v>
      </c>
      <c r="AM11" s="660">
        <v>1</v>
      </c>
      <c r="AN11" s="660">
        <v>1</v>
      </c>
      <c r="AO11" s="660">
        <v>1</v>
      </c>
      <c r="AP11" s="660">
        <v>1</v>
      </c>
    </row>
    <row r="12" spans="2:42" ht="15" customHeight="1" x14ac:dyDescent="0.25">
      <c r="B12" s="637"/>
      <c r="C12" s="631"/>
      <c r="D12" s="525"/>
      <c r="E12" s="525"/>
      <c r="F12" s="525"/>
      <c r="G12" s="525"/>
      <c r="H12" s="628"/>
      <c r="I12" s="628"/>
      <c r="J12" s="628"/>
      <c r="K12" s="626"/>
      <c r="L12" s="631"/>
      <c r="M12" s="525"/>
      <c r="N12" s="525"/>
      <c r="O12" s="525"/>
      <c r="P12" s="525"/>
      <c r="Q12" s="245"/>
      <c r="R12" s="525"/>
      <c r="S12" s="525"/>
      <c r="T12" s="525"/>
      <c r="U12" s="525"/>
      <c r="V12" s="626"/>
      <c r="W12" s="626"/>
      <c r="X12" s="628"/>
      <c r="Y12" s="626"/>
      <c r="Z12" s="631"/>
      <c r="AA12" s="245"/>
      <c r="AB12" s="245"/>
      <c r="AC12" s="245"/>
      <c r="AD12" s="245"/>
      <c r="AE12" s="245"/>
      <c r="AF12" s="245"/>
      <c r="AG12" s="245"/>
      <c r="AH12" s="245"/>
      <c r="AI12" s="245"/>
      <c r="AJ12" s="245"/>
      <c r="AK12" s="245"/>
      <c r="AL12" s="245"/>
      <c r="AM12" s="245"/>
      <c r="AN12" s="245"/>
      <c r="AO12" s="245"/>
      <c r="AP12" s="245"/>
    </row>
    <row r="13" spans="2:42" ht="59.25" customHeight="1" x14ac:dyDescent="0.25">
      <c r="B13" s="636" t="str">
        <f>'3-IDENTIFICACIÓN DEL RIESGO'!B32</f>
        <v>INTELIGENCIA DE LA INFORMACIÓN</v>
      </c>
      <c r="C13" s="630" t="s">
        <v>1017</v>
      </c>
      <c r="D13" s="523" t="str">
        <f>'3-IDENTIFICACIÓN DEL RIESGO'!G32</f>
        <v>Estructurar proyectos de TI para beneficio específico de un tercero o propio.</v>
      </c>
      <c r="E13" s="523" t="s">
        <v>369</v>
      </c>
      <c r="F13" s="170" t="str">
        <f>'3-IDENTIFICACIÓN DEL RIESGO'!H32</f>
        <v>Tráfico de influencias.</v>
      </c>
      <c r="G13" s="170" t="str">
        <f>'3-IDENTIFICACIÓN DEL RIESGO'!L32</f>
        <v>Perdida de la eficiencia tecnológica.</v>
      </c>
      <c r="H13" s="627" t="str">
        <f>'4-VALORACIÓN DEL RIESGO'!G21</f>
        <v>Rara Vez</v>
      </c>
      <c r="I13" s="627" t="str">
        <f>'4-VALORACIÓN DEL RIESGO'!AC21</f>
        <v>Mayor</v>
      </c>
      <c r="J13" s="627" t="str">
        <f>'4-VALORACIÓN DEL RIESGO'!AE21</f>
        <v>Alto</v>
      </c>
      <c r="K13" s="625" t="str">
        <f>'4-VALORACIÓN DEL RIESGO'!AF21</f>
        <v>Reducir</v>
      </c>
      <c r="L13" s="630" t="s">
        <v>1018</v>
      </c>
      <c r="M13" s="523" t="str">
        <f>'5-CONTROLES'!L32</f>
        <v>Mesa de Trabajo para la identificación, validación y aprobación de proyectos de TI</v>
      </c>
      <c r="N13" s="523" t="str">
        <f>'5-CONTROLES'!K32</f>
        <v>Acta de reunión</v>
      </c>
      <c r="O13" s="523" t="str">
        <f>'5-CONTROLES'!F32</f>
        <v>Subdirección de Sistemas de Información de Tierras</v>
      </c>
      <c r="P13" s="523" t="str">
        <f>'5-CONTROLES'!G32</f>
        <v>Cuatrimestral</v>
      </c>
      <c r="Q13" s="660" t="s">
        <v>612</v>
      </c>
      <c r="R13" s="523" t="str">
        <f>'5-CONTROLES'!AB32</f>
        <v>Fuerte</v>
      </c>
      <c r="S13" s="523" t="str">
        <f>'5-CONTROLES'!AC32</f>
        <v>Fuerte</v>
      </c>
      <c r="T13" s="523" t="str">
        <f>'5-CONTROLES'!AD32</f>
        <v>Fuerte</v>
      </c>
      <c r="U13" s="523" t="str">
        <f>'5-CONTROLES'!AH32</f>
        <v>Fuerte</v>
      </c>
      <c r="V13" s="625" t="str">
        <f>'5-CONTROLES'!AL32</f>
        <v>Rara Vez</v>
      </c>
      <c r="W13" s="625" t="str">
        <f>'5-CONTROLES'!AP32</f>
        <v>Mayor</v>
      </c>
      <c r="X13" s="627" t="str">
        <f>'5-CONTROLES'!AQ32</f>
        <v>Alto</v>
      </c>
      <c r="Y13" s="625" t="str">
        <f>'5-CONTROLES'!AS32</f>
        <v>Acción preventiva</v>
      </c>
      <c r="Z13" s="630" t="s">
        <v>1019</v>
      </c>
      <c r="AA13" s="660" t="s">
        <v>613</v>
      </c>
      <c r="AB13" s="660" t="s">
        <v>614</v>
      </c>
      <c r="AC13" s="660" t="s">
        <v>615</v>
      </c>
      <c r="AD13" s="660">
        <v>3</v>
      </c>
      <c r="AE13" s="660"/>
      <c r="AF13" s="660"/>
      <c r="AG13" s="660"/>
      <c r="AH13" s="660">
        <v>1</v>
      </c>
      <c r="AI13" s="660"/>
      <c r="AJ13" s="660"/>
      <c r="AK13" s="660"/>
      <c r="AL13" s="660">
        <v>1</v>
      </c>
      <c r="AM13" s="660"/>
      <c r="AN13" s="660"/>
      <c r="AO13" s="660"/>
      <c r="AP13" s="660">
        <v>1</v>
      </c>
    </row>
    <row r="14" spans="2:42" ht="24.75" customHeight="1" x14ac:dyDescent="0.25">
      <c r="B14" s="637"/>
      <c r="C14" s="631"/>
      <c r="D14" s="525"/>
      <c r="E14" s="525"/>
      <c r="F14" s="170" t="str">
        <f>'3-IDENTIFICACIÓN DEL RIESGO'!H33</f>
        <v>Manejo indebido de la información</v>
      </c>
      <c r="G14" s="170" t="str">
        <f>'3-IDENTIFICACIÓN DEL RIESGO'!L33</f>
        <v>Afectación del desarrollo de las actividades misionales.</v>
      </c>
      <c r="H14" s="628"/>
      <c r="I14" s="628"/>
      <c r="J14" s="628"/>
      <c r="K14" s="626"/>
      <c r="L14" s="631"/>
      <c r="M14" s="525"/>
      <c r="N14" s="525"/>
      <c r="O14" s="525"/>
      <c r="P14" s="525"/>
      <c r="Q14" s="245"/>
      <c r="R14" s="525"/>
      <c r="S14" s="525"/>
      <c r="T14" s="525"/>
      <c r="U14" s="525"/>
      <c r="V14" s="626"/>
      <c r="W14" s="626"/>
      <c r="X14" s="628"/>
      <c r="Y14" s="626"/>
      <c r="Z14" s="631"/>
      <c r="AA14" s="245"/>
      <c r="AB14" s="245"/>
      <c r="AC14" s="245"/>
      <c r="AD14" s="245"/>
      <c r="AE14" s="245"/>
      <c r="AF14" s="245"/>
      <c r="AG14" s="245"/>
      <c r="AH14" s="245"/>
      <c r="AI14" s="245"/>
      <c r="AJ14" s="245"/>
      <c r="AK14" s="245"/>
      <c r="AL14" s="245"/>
      <c r="AM14" s="245"/>
      <c r="AN14" s="245"/>
      <c r="AO14" s="245"/>
      <c r="AP14" s="245"/>
    </row>
    <row r="15" spans="2:42" ht="52.5" customHeight="1" x14ac:dyDescent="0.25">
      <c r="B15" s="636" t="str">
        <f>'3-IDENTIFICACIÓN DEL RIESGO'!B42</f>
        <v>GESTIÓN DEL MODELO DE ATENCIÓN</v>
      </c>
      <c r="C15" s="630" t="s">
        <v>1020</v>
      </c>
      <c r="D15" s="523" t="str">
        <f>'3-IDENTIFICACIÓN DEL RIESGO'!G42</f>
        <v xml:space="preserve">Omitir o dilatar intencionalmente la gestión de PQRSD para beneficio propio o de terceros </v>
      </c>
      <c r="E15" s="523" t="s">
        <v>369</v>
      </c>
      <c r="F15" s="170" t="str">
        <f>'3-IDENTIFICACIÓN DEL RIESGO'!H42</f>
        <v>Intereses económicos</v>
      </c>
      <c r="G15" s="170" t="str">
        <f>'3-IDENTIFICACIÓN DEL RIESGO'!L42</f>
        <v>Pérdida de la credibilidad institucional e investigaciones y sanciones</v>
      </c>
      <c r="H15" s="627" t="str">
        <f>'4-VALORACIÓN DEL RIESGO'!G26</f>
        <v>Posible</v>
      </c>
      <c r="I15" s="627" t="str">
        <f>'4-VALORACIÓN DEL RIESGO'!AC26</f>
        <v>Catastrófico</v>
      </c>
      <c r="J15" s="627" t="str">
        <f>'4-VALORACIÓN DEL RIESGO'!AE26</f>
        <v>Extremo</v>
      </c>
      <c r="K15" s="625" t="str">
        <f>'4-VALORACIÓN DEL RIESGO'!AF26</f>
        <v>Reducir</v>
      </c>
      <c r="L15" s="630" t="s">
        <v>1022</v>
      </c>
      <c r="M15" s="523" t="str">
        <f>'5-CONTROLES'!L42</f>
        <v>Seguimiento a la gestión y respuesta de la PQRSD</v>
      </c>
      <c r="N15" s="523" t="str">
        <f>'5-CONTROLES'!K42</f>
        <v xml:space="preserve">1. Informe de gestión de las PQRSD
2. Envío de información sobre el avance de la gestión realizada por las dependencias mediante correos electrónicos. </v>
      </c>
      <c r="O15" s="523" t="str">
        <f>'5-CONTROLES'!F42</f>
        <v>Secretaría General - Servicio al Ciudadano</v>
      </c>
      <c r="P15" s="523" t="str">
        <f>'5-CONTROLES'!G42</f>
        <v>Trimestral</v>
      </c>
      <c r="Q15" s="660" t="s">
        <v>884</v>
      </c>
      <c r="R15" s="523" t="str">
        <f>'5-CONTROLES'!AB42</f>
        <v>Débil</v>
      </c>
      <c r="S15" s="523" t="str">
        <f>'5-CONTROLES'!AC42</f>
        <v>Fuerte</v>
      </c>
      <c r="T15" s="523" t="str">
        <f>'5-CONTROLES'!AD42</f>
        <v>Débil</v>
      </c>
      <c r="U15" s="523" t="str">
        <f>'5-CONTROLES'!AH42</f>
        <v>Débil</v>
      </c>
      <c r="V15" s="625" t="str">
        <f>'5-CONTROLES'!AL42</f>
        <v>Posible</v>
      </c>
      <c r="W15" s="625" t="str">
        <f>'5-CONTROLES'!AP42</f>
        <v>Catastrófico</v>
      </c>
      <c r="X15" s="627" t="str">
        <f>'5-CONTROLES'!AQ42</f>
        <v>Extremo</v>
      </c>
      <c r="Y15" s="625" t="str">
        <f>'5-CONTROLES'!AS42</f>
        <v>Acción preventiva</v>
      </c>
      <c r="Z15" s="630" t="s">
        <v>1023</v>
      </c>
      <c r="AA15" s="660" t="s">
        <v>887</v>
      </c>
      <c r="AB15" s="660" t="s">
        <v>888</v>
      </c>
      <c r="AC15" s="660" t="s">
        <v>889</v>
      </c>
      <c r="AD15" s="661">
        <v>3</v>
      </c>
      <c r="AE15" s="663"/>
      <c r="AF15" s="663"/>
      <c r="AG15" s="663"/>
      <c r="AH15" s="661">
        <v>1</v>
      </c>
      <c r="AI15" s="663"/>
      <c r="AJ15" s="663"/>
      <c r="AK15" s="663"/>
      <c r="AL15" s="661">
        <v>1</v>
      </c>
      <c r="AM15" s="663"/>
      <c r="AN15" s="663"/>
      <c r="AO15" s="663"/>
      <c r="AP15" s="661">
        <v>1</v>
      </c>
    </row>
    <row r="16" spans="2:42" ht="27.75" customHeight="1" x14ac:dyDescent="0.25">
      <c r="B16" s="637"/>
      <c r="C16" s="631"/>
      <c r="D16" s="525"/>
      <c r="E16" s="525"/>
      <c r="F16" s="170" t="str">
        <f>'3-IDENTIFICACIÓN DEL RIESGO'!H43</f>
        <v>Ofrecimiento de sobornos</v>
      </c>
      <c r="G16" s="170" t="str">
        <f>'3-IDENTIFICACIÓN DEL RIESGO'!L43</f>
        <v>Inoportunidad en el servicio al ciudadano</v>
      </c>
      <c r="H16" s="628"/>
      <c r="I16" s="628"/>
      <c r="J16" s="628"/>
      <c r="K16" s="626"/>
      <c r="L16" s="631"/>
      <c r="M16" s="525"/>
      <c r="N16" s="525"/>
      <c r="O16" s="525"/>
      <c r="P16" s="525"/>
      <c r="Q16" s="245"/>
      <c r="R16" s="525"/>
      <c r="S16" s="525"/>
      <c r="T16" s="525"/>
      <c r="U16" s="525"/>
      <c r="V16" s="626"/>
      <c r="W16" s="626"/>
      <c r="X16" s="628"/>
      <c r="Y16" s="626"/>
      <c r="Z16" s="631"/>
      <c r="AA16" s="245"/>
      <c r="AB16" s="245"/>
      <c r="AC16" s="245"/>
      <c r="AD16" s="662"/>
      <c r="AE16" s="664"/>
      <c r="AF16" s="664"/>
      <c r="AG16" s="664"/>
      <c r="AH16" s="662"/>
      <c r="AI16" s="664"/>
      <c r="AJ16" s="664"/>
      <c r="AK16" s="664"/>
      <c r="AL16" s="662"/>
      <c r="AM16" s="664"/>
      <c r="AN16" s="664"/>
      <c r="AO16" s="664"/>
      <c r="AP16" s="662"/>
    </row>
    <row r="17" spans="2:42" ht="94.5" customHeight="1" x14ac:dyDescent="0.25">
      <c r="B17" s="637"/>
      <c r="C17" s="630" t="s">
        <v>1021</v>
      </c>
      <c r="D17" s="523" t="str">
        <f>'3-IDENTIFICACIÓN DEL RIESGO'!G44</f>
        <v>Solicitar y/o recibir dinero o cualquier otro beneficio personal a cambio de la promesa de éxito en la realización o priorización de un trámite</v>
      </c>
      <c r="E17" s="523" t="s">
        <v>369</v>
      </c>
      <c r="F17" s="170" t="str">
        <f>'3-IDENTIFICACIÓN DEL RIESGO'!H44</f>
        <v>Amenazas</v>
      </c>
      <c r="G17" s="170" t="str">
        <f>'3-IDENTIFICACIÓN DEL RIESGO'!L44</f>
        <v>Pérdida de la credibilidad institucional e investigaciones y sanciones</v>
      </c>
      <c r="H17" s="627" t="str">
        <f>'4-VALORACIÓN DEL RIESGO'!G27</f>
        <v>Posible</v>
      </c>
      <c r="I17" s="627" t="str">
        <f>'4-VALORACIÓN DEL RIESGO'!AC27</f>
        <v>Catastrófico</v>
      </c>
      <c r="J17" s="627" t="str">
        <f>'4-VALORACIÓN DEL RIESGO'!AE27</f>
        <v>Extremo</v>
      </c>
      <c r="K17" s="625" t="str">
        <f>'4-VALORACIÓN DEL RIESGO'!AF27</f>
        <v>Reducir</v>
      </c>
      <c r="L17" s="138" t="s">
        <v>1024</v>
      </c>
      <c r="M17" s="170" t="str">
        <f>'5-CONTROLES'!L44</f>
        <v xml:space="preserve">Campaña de sensibilizaicón frente a los trámites dirigida a la ciudadanía </v>
      </c>
      <c r="N17" s="170" t="str">
        <f>'5-CONTROLES'!K44</f>
        <v>Banners publicados y/o mensajes enviados y/o piezas informativas publicadas</v>
      </c>
      <c r="O17" s="170" t="str">
        <f>'5-CONTROLES'!F44</f>
        <v>Secretaría General - Servicio al Ciudadano</v>
      </c>
      <c r="P17" s="170" t="str">
        <f>'5-CONTROLES'!G44</f>
        <v>Semestral</v>
      </c>
      <c r="Q17" s="156" t="s">
        <v>885</v>
      </c>
      <c r="R17" s="170" t="str">
        <f>'5-CONTROLES'!AB44</f>
        <v>Débil</v>
      </c>
      <c r="S17" s="170" t="str">
        <f>'5-CONTROLES'!AC44</f>
        <v>Fuerte</v>
      </c>
      <c r="T17" s="170" t="str">
        <f>'5-CONTROLES'!AD44</f>
        <v>Débil</v>
      </c>
      <c r="U17" s="523" t="str">
        <f>'5-CONTROLES'!AH44</f>
        <v>Moderado</v>
      </c>
      <c r="V17" s="625" t="str">
        <f>'5-CONTROLES'!AL44</f>
        <v>Improbable</v>
      </c>
      <c r="W17" s="625" t="str">
        <f>'5-CONTROLES'!AP44</f>
        <v>Catastrófico</v>
      </c>
      <c r="X17" s="627" t="str">
        <f>'5-CONTROLES'!AQ44</f>
        <v>Extremo</v>
      </c>
      <c r="Y17" s="625" t="str">
        <f>'5-CONTROLES'!AS44</f>
        <v>Acción preventiva</v>
      </c>
      <c r="Z17" s="630" t="s">
        <v>1026</v>
      </c>
      <c r="AA17" s="660" t="s">
        <v>891</v>
      </c>
      <c r="AB17" s="660" t="s">
        <v>890</v>
      </c>
      <c r="AC17" s="660" t="s">
        <v>889</v>
      </c>
      <c r="AD17" s="661">
        <v>2</v>
      </c>
      <c r="AE17" s="663"/>
      <c r="AF17" s="663"/>
      <c r="AG17" s="663"/>
      <c r="AH17" s="663"/>
      <c r="AI17" s="663"/>
      <c r="AJ17" s="661">
        <v>1</v>
      </c>
      <c r="AK17" s="663"/>
      <c r="AL17" s="663"/>
      <c r="AM17" s="663"/>
      <c r="AN17" s="663"/>
      <c r="AO17" s="663"/>
      <c r="AP17" s="661">
        <v>1</v>
      </c>
    </row>
    <row r="18" spans="2:42" ht="90" customHeight="1" x14ac:dyDescent="0.25">
      <c r="B18" s="637"/>
      <c r="C18" s="631"/>
      <c r="D18" s="525"/>
      <c r="E18" s="525"/>
      <c r="F18" s="170" t="str">
        <f>'3-IDENTIFICACIÓN DEL RIESGO'!H45</f>
        <v>Sobornos</v>
      </c>
      <c r="G18" s="170" t="str">
        <f>'3-IDENTIFICACIÓN DEL RIESGO'!L45</f>
        <v>Oportunidad para estafas a ciudadanos</v>
      </c>
      <c r="H18" s="628"/>
      <c r="I18" s="628"/>
      <c r="J18" s="628"/>
      <c r="K18" s="626"/>
      <c r="L18" s="138" t="s">
        <v>1025</v>
      </c>
      <c r="M18" s="170" t="str">
        <f>'5-CONTROLES'!L45</f>
        <v>Protocolo de atención en el canal telefónico que incluya libreto frente a los trámites</v>
      </c>
      <c r="N18" s="170" t="str">
        <f>'5-CONTROLES'!K45</f>
        <v>Grabación de la llamada en CallCenter</v>
      </c>
      <c r="O18" s="170" t="str">
        <f>'5-CONTROLES'!F45</f>
        <v>Secretaría General - Servicio al Ciudadano</v>
      </c>
      <c r="P18" s="170" t="str">
        <f>'5-CONTROLES'!G45</f>
        <v>Trimestral</v>
      </c>
      <c r="Q18" s="156" t="s">
        <v>886</v>
      </c>
      <c r="R18" s="170" t="str">
        <f>'5-CONTROLES'!AB45</f>
        <v>Fuerte</v>
      </c>
      <c r="S18" s="170" t="str">
        <f>'5-CONTROLES'!AC45</f>
        <v>Fuerte</v>
      </c>
      <c r="T18" s="170" t="str">
        <f>'5-CONTROLES'!AD45</f>
        <v>Fuerte</v>
      </c>
      <c r="U18" s="525"/>
      <c r="V18" s="626"/>
      <c r="W18" s="626"/>
      <c r="X18" s="628"/>
      <c r="Y18" s="626"/>
      <c r="Z18" s="631"/>
      <c r="AA18" s="245"/>
      <c r="AB18" s="245"/>
      <c r="AC18" s="245"/>
      <c r="AD18" s="662"/>
      <c r="AE18" s="664"/>
      <c r="AF18" s="664"/>
      <c r="AG18" s="664"/>
      <c r="AH18" s="664"/>
      <c r="AI18" s="664"/>
      <c r="AJ18" s="662"/>
      <c r="AK18" s="664"/>
      <c r="AL18" s="664"/>
      <c r="AM18" s="664"/>
      <c r="AN18" s="664"/>
      <c r="AO18" s="664"/>
      <c r="AP18" s="662"/>
    </row>
    <row r="19" spans="2:42" ht="76.5" customHeight="1" x14ac:dyDescent="0.25">
      <c r="B19" s="636" t="str">
        <f>'3-IDENTIFICACIÓN DEL RIESGO'!B52</f>
        <v>PLANIFICACIÓN DEL ORDENAMIENTO SOCIAL DE LA PROPIEDAD</v>
      </c>
      <c r="C19" s="630" t="s">
        <v>1027</v>
      </c>
      <c r="D19" s="523" t="str">
        <f>'3-IDENTIFICACIÓN DEL RIESGO'!G52</f>
        <v>Alterar u omitir la información física o jurídica de los predios durante la Formulación e implementación de Planes de Ordenamiento Social de la Propiedad, para favorecer a terceros.</v>
      </c>
      <c r="E19" s="523" t="s">
        <v>369</v>
      </c>
      <c r="F19" s="170" t="str">
        <f>'3-IDENTIFICACIÓN DEL RIESGO'!H52</f>
        <v>Presencia de intereses políticos</v>
      </c>
      <c r="G19" s="170" t="str">
        <f>'3-IDENTIFICACIÓN DEL RIESGO'!L52</f>
        <v>Investigaciones y sanciones.</v>
      </c>
      <c r="H19" s="627" t="str">
        <f>'4-VALORACIÓN DEL RIESGO'!G31</f>
        <v>Posible</v>
      </c>
      <c r="I19" s="627" t="str">
        <f>'4-VALORACIÓN DEL RIESGO'!AC31</f>
        <v>Catastrófico</v>
      </c>
      <c r="J19" s="627" t="str">
        <f>'4-VALORACIÓN DEL RIESGO'!AE31</f>
        <v>Extremo</v>
      </c>
      <c r="K19" s="625" t="str">
        <f>'4-VALORACIÓN DEL RIESGO'!AF31</f>
        <v>Reducir</v>
      </c>
      <c r="L19" s="138" t="s">
        <v>1033</v>
      </c>
      <c r="M19" s="170" t="str">
        <f>'5-CONTROLES'!L52</f>
        <v xml:space="preserve">Promover  la participación comunitaria  en la formulación e implementación de los POSPR. en el marco de la  cultura de la veeduria  y  rendición de cuenta </v>
      </c>
      <c r="N19" s="170" t="str">
        <f>'5-CONTROLES'!K52</f>
        <v>1. Listados de asistencia o informes de la activida realizada.
2, Memorandos o correos electrónicos remitidos a la Oficina de la Inspección de Tierras</v>
      </c>
      <c r="O19" s="170" t="str">
        <f>'5-CONTROLES'!F52</f>
        <v>Subdirección de Planeación Operativa</v>
      </c>
      <c r="P19" s="170" t="str">
        <f>'5-CONTROLES'!G52</f>
        <v>Cada vez que se formula y/o implementa un Plan de Ordenamiento Social de la Propiedad en un municipio programado.</v>
      </c>
      <c r="Q19" s="189" t="s">
        <v>616</v>
      </c>
      <c r="R19" s="170" t="str">
        <f>'5-CONTROLES'!AB52</f>
        <v>Fuerte</v>
      </c>
      <c r="S19" s="170" t="str">
        <f>'5-CONTROLES'!AC52</f>
        <v>Fuerte</v>
      </c>
      <c r="T19" s="170" t="str">
        <f>'5-CONTROLES'!AD52</f>
        <v>Fuerte</v>
      </c>
      <c r="U19" s="523" t="str">
        <f>'5-CONTROLES'!AH52</f>
        <v>Moderado</v>
      </c>
      <c r="V19" s="625" t="str">
        <f>'5-CONTROLES'!AL52</f>
        <v>Improbable</v>
      </c>
      <c r="W19" s="625" t="str">
        <f>'5-CONTROLES'!AP52</f>
        <v>Catastrófico</v>
      </c>
      <c r="X19" s="627" t="str">
        <f>'5-CONTROLES'!AQ52</f>
        <v>Extremo</v>
      </c>
      <c r="Y19" s="625" t="str">
        <f>'5-CONTROLES'!AS52</f>
        <v>Acción preventiva</v>
      </c>
      <c r="Z19" s="138" t="s">
        <v>1041</v>
      </c>
      <c r="AA19" s="189" t="s">
        <v>622</v>
      </c>
      <c r="AB19" s="189" t="s">
        <v>572</v>
      </c>
      <c r="AC19" s="156" t="s">
        <v>623</v>
      </c>
      <c r="AD19" s="156">
        <v>4</v>
      </c>
      <c r="AE19" s="156"/>
      <c r="AF19" s="156"/>
      <c r="AG19" s="156">
        <v>2</v>
      </c>
      <c r="AH19" s="156"/>
      <c r="AI19" s="156"/>
      <c r="AJ19" s="156">
        <v>2</v>
      </c>
      <c r="AK19" s="156"/>
      <c r="AL19" s="156"/>
      <c r="AM19" s="156"/>
      <c r="AN19" s="156"/>
      <c r="AO19" s="156"/>
      <c r="AP19" s="156"/>
    </row>
    <row r="20" spans="2:42" ht="59.25" customHeight="1" x14ac:dyDescent="0.25">
      <c r="B20" s="637"/>
      <c r="C20" s="631"/>
      <c r="D20" s="525"/>
      <c r="E20" s="525"/>
      <c r="F20" s="170" t="str">
        <f>'3-IDENTIFICACIÓN DEL RIESGO'!H53</f>
        <v>Debilidad en la auditoria de la información del componente físico-jurídico  capturada en campo.</v>
      </c>
      <c r="G20" s="170" t="str">
        <f>'3-IDENTIFICACIÓN DEL RIESGO'!L53</f>
        <v>Perdida de credibilidad institucional</v>
      </c>
      <c r="H20" s="628"/>
      <c r="I20" s="628"/>
      <c r="J20" s="628"/>
      <c r="K20" s="626"/>
      <c r="L20" s="138" t="s">
        <v>1034</v>
      </c>
      <c r="M20" s="170" t="str">
        <f>'5-CONTROLES'!L53</f>
        <v>Validar la información catastral por parte de la ANT en calidad de gestor catastral bajo los lineamientos vigentes de la autoridad catastral.</v>
      </c>
      <c r="N20" s="170" t="str">
        <f>'5-CONTROLES'!K53</f>
        <v>Informes de calidad.</v>
      </c>
      <c r="O20" s="170" t="str">
        <f>'5-CONTROLES'!F53</f>
        <v>Subdirección de Planeación Operativa</v>
      </c>
      <c r="P20" s="170" t="str">
        <f>'5-CONTROLES'!G53</f>
        <v>Trimestral</v>
      </c>
      <c r="Q20" s="189" t="s">
        <v>617</v>
      </c>
      <c r="R20" s="170" t="str">
        <f>'5-CONTROLES'!AB53</f>
        <v>Moderado</v>
      </c>
      <c r="S20" s="170" t="str">
        <f>'5-CONTROLES'!AC53</f>
        <v>Fuerte</v>
      </c>
      <c r="T20" s="170" t="str">
        <f>'5-CONTROLES'!AD53</f>
        <v>Moderado</v>
      </c>
      <c r="U20" s="525"/>
      <c r="V20" s="626"/>
      <c r="W20" s="626"/>
      <c r="X20" s="628"/>
      <c r="Y20" s="626"/>
      <c r="Z20" s="138" t="s">
        <v>1042</v>
      </c>
      <c r="AA20" s="189" t="s">
        <v>624</v>
      </c>
      <c r="AB20" s="189" t="s">
        <v>572</v>
      </c>
      <c r="AC20" s="156" t="s">
        <v>625</v>
      </c>
      <c r="AD20" s="156">
        <v>10</v>
      </c>
      <c r="AE20" s="156"/>
      <c r="AF20" s="156"/>
      <c r="AG20" s="156"/>
      <c r="AH20" s="156"/>
      <c r="AI20" s="156"/>
      <c r="AJ20" s="156"/>
      <c r="AK20" s="156"/>
      <c r="AL20" s="156"/>
      <c r="AM20" s="156"/>
      <c r="AN20" s="156"/>
      <c r="AO20" s="156"/>
      <c r="AP20" s="156">
        <v>10</v>
      </c>
    </row>
    <row r="21" spans="2:42" ht="72" customHeight="1" x14ac:dyDescent="0.25">
      <c r="B21" s="637"/>
      <c r="C21" s="630" t="s">
        <v>1028</v>
      </c>
      <c r="D21" s="523" t="str">
        <f>'3-IDENTIFICACIÓN DEL RIESGO'!G54</f>
        <v>Solicitar o recibir dinero o dádivas por la realización u omisión de actuaciones como gestores catastrales, con el propósito de beneficiar a un tercero</v>
      </c>
      <c r="E21" s="523" t="s">
        <v>369</v>
      </c>
      <c r="F21" s="523" t="str">
        <f>'3-IDENTIFICACIÓN DEL RIESGO'!H54</f>
        <v>Presencia de intereses políticos y/o económicos</v>
      </c>
      <c r="G21" s="170" t="str">
        <f>'3-IDENTIFICACIÓN DEL RIESGO'!L54</f>
        <v>Investigaciones y sanciones.</v>
      </c>
      <c r="H21" s="627" t="str">
        <f>'4-VALORACIÓN DEL RIESGO'!G32</f>
        <v>Posible</v>
      </c>
      <c r="I21" s="627" t="str">
        <f>'4-VALORACIÓN DEL RIESGO'!AC32</f>
        <v>Catastrófico</v>
      </c>
      <c r="J21" s="627" t="str">
        <f>'4-VALORACIÓN DEL RIESGO'!AE32</f>
        <v>Extremo</v>
      </c>
      <c r="K21" s="625" t="str">
        <f>'4-VALORACIÓN DEL RIESGO'!AF32</f>
        <v>Reducir</v>
      </c>
      <c r="L21" s="630" t="s">
        <v>1035</v>
      </c>
      <c r="M21" s="523" t="str">
        <f>'5-CONTROLES'!L54</f>
        <v>Gestionar la difusion  de mensajes comunicacionales anticorrupción en el marco de espacios de participación ciudadana</v>
      </c>
      <c r="N21" s="523" t="str">
        <f>'5-CONTROLES'!K54</f>
        <v>1. Listados de asistencia o informes de la activida realizada
2. Presentaciones o piezas comunicativas elaboradas..
2, Memorandos o correos electrónicos remitidos a la Oficina de la Inspección de Tierras</v>
      </c>
      <c r="O21" s="523" t="str">
        <f>'5-CONTROLES'!F54</f>
        <v>Subdirección de Planeación Operativa</v>
      </c>
      <c r="P21" s="523" t="str">
        <f>'5-CONTROLES'!G54</f>
        <v>Cada vez que se  implementa un Plan de Ordenamiento Social de la Propiedad en un municipio programado.</v>
      </c>
      <c r="Q21" s="660" t="s">
        <v>616</v>
      </c>
      <c r="R21" s="523" t="str">
        <f>'5-CONTROLES'!AB54</f>
        <v>Fuerte</v>
      </c>
      <c r="S21" s="523" t="str">
        <f>'5-CONTROLES'!AC54</f>
        <v>Fuerte</v>
      </c>
      <c r="T21" s="523" t="str">
        <f>'5-CONTROLES'!AD54</f>
        <v>Fuerte</v>
      </c>
      <c r="U21" s="523" t="str">
        <f>'5-CONTROLES'!AH54</f>
        <v>Fuerte</v>
      </c>
      <c r="V21" s="625" t="str">
        <f>'5-CONTROLES'!AL54</f>
        <v>Rara Vez</v>
      </c>
      <c r="W21" s="625" t="str">
        <f>'5-CONTROLES'!AP54</f>
        <v>Mayor</v>
      </c>
      <c r="X21" s="627" t="str">
        <f>'5-CONTROLES'!AQ54</f>
        <v>Alto</v>
      </c>
      <c r="Y21" s="625" t="str">
        <f>'5-CONTROLES'!AS54</f>
        <v>Acción preventiva</v>
      </c>
      <c r="Z21" s="630" t="s">
        <v>1043</v>
      </c>
      <c r="AA21" s="660" t="s">
        <v>626</v>
      </c>
      <c r="AB21" s="660" t="s">
        <v>572</v>
      </c>
      <c r="AC21" s="660" t="s">
        <v>627</v>
      </c>
      <c r="AD21" s="660">
        <v>4</v>
      </c>
      <c r="AE21" s="660"/>
      <c r="AF21" s="660"/>
      <c r="AG21" s="660">
        <v>2</v>
      </c>
      <c r="AH21" s="660"/>
      <c r="AI21" s="660"/>
      <c r="AJ21" s="660">
        <v>2</v>
      </c>
      <c r="AK21" s="660"/>
      <c r="AL21" s="660"/>
      <c r="AM21" s="660"/>
      <c r="AN21" s="660"/>
      <c r="AO21" s="660"/>
      <c r="AP21" s="660"/>
    </row>
    <row r="22" spans="2:42" ht="15" customHeight="1" x14ac:dyDescent="0.25">
      <c r="B22" s="637"/>
      <c r="C22" s="631"/>
      <c r="D22" s="525"/>
      <c r="E22" s="525"/>
      <c r="F22" s="525"/>
      <c r="G22" s="170" t="str">
        <f>'3-IDENTIFICACIÓN DEL RIESGO'!L55</f>
        <v>Perdida de credibilidad institucional</v>
      </c>
      <c r="H22" s="628"/>
      <c r="I22" s="628"/>
      <c r="J22" s="628"/>
      <c r="K22" s="626"/>
      <c r="L22" s="631"/>
      <c r="M22" s="525"/>
      <c r="N22" s="525"/>
      <c r="O22" s="525"/>
      <c r="P22" s="525"/>
      <c r="Q22" s="245"/>
      <c r="R22" s="525"/>
      <c r="S22" s="525"/>
      <c r="T22" s="525"/>
      <c r="U22" s="525"/>
      <c r="V22" s="626"/>
      <c r="W22" s="626"/>
      <c r="X22" s="628"/>
      <c r="Y22" s="626"/>
      <c r="Z22" s="631"/>
      <c r="AA22" s="245"/>
      <c r="AB22" s="245"/>
      <c r="AC22" s="245"/>
      <c r="AD22" s="245"/>
      <c r="AE22" s="245"/>
      <c r="AF22" s="245"/>
      <c r="AG22" s="245"/>
      <c r="AH22" s="245"/>
      <c r="AI22" s="245"/>
      <c r="AJ22" s="245"/>
      <c r="AK22" s="245"/>
      <c r="AL22" s="245"/>
      <c r="AM22" s="245"/>
      <c r="AN22" s="245"/>
      <c r="AO22" s="245"/>
      <c r="AP22" s="245"/>
    </row>
    <row r="23" spans="2:42" ht="47.25" customHeight="1" x14ac:dyDescent="0.25">
      <c r="B23" s="637"/>
      <c r="C23" s="630" t="s">
        <v>1029</v>
      </c>
      <c r="D23" s="523" t="str">
        <f>'3-IDENTIFICACIÓN DEL RIESGO'!G56</f>
        <v>Solicitar o recibir dadivas por inscripción en el Registro de Sujetos de Ordenamiento</v>
      </c>
      <c r="E23" s="523" t="s">
        <v>369</v>
      </c>
      <c r="F23" s="170" t="str">
        <f>'3-IDENTIFICACIÓN DEL RIESGO'!H56</f>
        <v>Falta de ética profesional del funcionario o personal vinculado a la entidad.</v>
      </c>
      <c r="G23" s="170" t="str">
        <f>'3-IDENTIFICACIÓN DEL RIESGO'!L56</f>
        <v>Deterioro de la imagen institucional.</v>
      </c>
      <c r="H23" s="627" t="str">
        <f>'4-VALORACIÓN DEL RIESGO'!G33</f>
        <v>Rara Vez</v>
      </c>
      <c r="I23" s="627" t="str">
        <f>'4-VALORACIÓN DEL RIESGO'!AC33</f>
        <v>Mayor</v>
      </c>
      <c r="J23" s="627" t="str">
        <f>'4-VALORACIÓN DEL RIESGO'!AE33</f>
        <v>Alto</v>
      </c>
      <c r="K23" s="625" t="str">
        <f>'4-VALORACIÓN DEL RIESGO'!AF33</f>
        <v>Reducir</v>
      </c>
      <c r="L23" s="138" t="s">
        <v>1036</v>
      </c>
      <c r="M23" s="170" t="str">
        <f>'5-CONTROLES'!L56</f>
        <v>Acceso controlado a la información a través de permisos  para el registro de solicitudes FISO.</v>
      </c>
      <c r="N23" s="170" t="str">
        <f>'5-CONTROLES'!K56</f>
        <v>Acuerdos de confidencialidad por vigencia del contrato por cada usuario con rol valorador</v>
      </c>
      <c r="O23" s="170" t="str">
        <f>'5-CONTROLES'!F56</f>
        <v>Subdirección de Sistemas de Información de Tierras</v>
      </c>
      <c r="P23" s="170" t="str">
        <f>'5-CONTROLES'!G56</f>
        <v>Cuatrimestral</v>
      </c>
      <c r="Q23" s="189" t="s">
        <v>618</v>
      </c>
      <c r="R23" s="170" t="str">
        <f>'5-CONTROLES'!AB56</f>
        <v>Fuerte</v>
      </c>
      <c r="S23" s="170" t="str">
        <f>'5-CONTROLES'!AC56</f>
        <v>Fuerte</v>
      </c>
      <c r="T23" s="170" t="str">
        <f>'5-CONTROLES'!AD56</f>
        <v>Fuerte</v>
      </c>
      <c r="U23" s="523" t="str">
        <f>'5-CONTROLES'!AH56</f>
        <v>Moderado</v>
      </c>
      <c r="V23" s="625" t="str">
        <f>'5-CONTROLES'!AL56</f>
        <v>Rara Vez</v>
      </c>
      <c r="W23" s="625" t="str">
        <f>'5-CONTROLES'!AP56</f>
        <v>Mayor</v>
      </c>
      <c r="X23" s="627" t="str">
        <f>'5-CONTROLES'!AQ56</f>
        <v>Alto</v>
      </c>
      <c r="Y23" s="625" t="str">
        <f>'5-CONTROLES'!AS56</f>
        <v>Acción preventiva</v>
      </c>
      <c r="Z23" s="138" t="s">
        <v>1044</v>
      </c>
      <c r="AA23" s="156" t="s">
        <v>628</v>
      </c>
      <c r="AB23" s="190" t="s">
        <v>629</v>
      </c>
      <c r="AC23" s="156" t="s">
        <v>630</v>
      </c>
      <c r="AD23" s="156">
        <v>3</v>
      </c>
      <c r="AE23" s="156"/>
      <c r="AF23" s="156"/>
      <c r="AG23" s="156"/>
      <c r="AH23" s="156">
        <v>1</v>
      </c>
      <c r="AI23" s="156"/>
      <c r="AJ23" s="156"/>
      <c r="AK23" s="156"/>
      <c r="AL23" s="156">
        <v>1</v>
      </c>
      <c r="AM23" s="156"/>
      <c r="AN23" s="156"/>
      <c r="AO23" s="156"/>
      <c r="AP23" s="156">
        <v>1</v>
      </c>
    </row>
    <row r="24" spans="2:42" ht="54" customHeight="1" x14ac:dyDescent="0.25">
      <c r="B24" s="637"/>
      <c r="C24" s="631"/>
      <c r="D24" s="525"/>
      <c r="E24" s="525"/>
      <c r="F24" s="170" t="str">
        <f>'3-IDENTIFICACIÓN DEL RIESGO'!H57</f>
        <v xml:space="preserve">Falta de controles en el manejo de la información </v>
      </c>
      <c r="G24" s="170" t="str">
        <f>'3-IDENTIFICACIÓN DEL RIESGO'!L57</f>
        <v>Hallazgos, observaciones y/o acciones sancionatorias por parte de los organismos de control.</v>
      </c>
      <c r="H24" s="628"/>
      <c r="I24" s="628"/>
      <c r="J24" s="628"/>
      <c r="K24" s="626"/>
      <c r="L24" s="138" t="s">
        <v>1037</v>
      </c>
      <c r="M24" s="170" t="str">
        <f>'5-CONTROLES'!L57</f>
        <v>Validación de numeración de FISO al ingresar al sistema</v>
      </c>
      <c r="N24" s="170" t="str">
        <f>'5-CONTROLES'!K57</f>
        <v>Archivo excel donde se encuentre el histórico de FISOS generados</v>
      </c>
      <c r="O24" s="170" t="str">
        <f>'5-CONTROLES'!F57</f>
        <v>Subdirección de Sistemas de Información de Tierras</v>
      </c>
      <c r="P24" s="170" t="str">
        <f>'5-CONTROLES'!G57</f>
        <v>Cuatrimestral</v>
      </c>
      <c r="Q24" s="189" t="s">
        <v>619</v>
      </c>
      <c r="R24" s="170" t="str">
        <f>'5-CONTROLES'!AB57</f>
        <v>Moderado</v>
      </c>
      <c r="S24" s="170" t="str">
        <f>'5-CONTROLES'!AC57</f>
        <v>Fuerte</v>
      </c>
      <c r="T24" s="170" t="str">
        <f>'5-CONTROLES'!AD57</f>
        <v>Moderado</v>
      </c>
      <c r="U24" s="525"/>
      <c r="V24" s="626"/>
      <c r="W24" s="626"/>
      <c r="X24" s="628"/>
      <c r="Y24" s="626"/>
      <c r="Z24" s="138" t="s">
        <v>1045</v>
      </c>
      <c r="AA24" s="156" t="s">
        <v>631</v>
      </c>
      <c r="AB24" s="190" t="s">
        <v>614</v>
      </c>
      <c r="AC24" s="156" t="s">
        <v>620</v>
      </c>
      <c r="AD24" s="156">
        <v>3</v>
      </c>
      <c r="AE24" s="156"/>
      <c r="AF24" s="156"/>
      <c r="AG24" s="191"/>
      <c r="AH24" s="156">
        <v>1</v>
      </c>
      <c r="AI24" s="156"/>
      <c r="AJ24" s="191"/>
      <c r="AK24" s="156"/>
      <c r="AL24" s="156">
        <v>1</v>
      </c>
      <c r="AM24" s="191"/>
      <c r="AN24" s="156"/>
      <c r="AO24" s="156"/>
      <c r="AP24" s="156">
        <v>1</v>
      </c>
    </row>
    <row r="25" spans="2:42" ht="50.25" customHeight="1" x14ac:dyDescent="0.25">
      <c r="B25" s="637"/>
      <c r="C25" s="630" t="s">
        <v>1030</v>
      </c>
      <c r="D25" s="523" t="str">
        <f>'3-IDENTIFICACIÓN DEL RIESGO'!G58</f>
        <v>Alterar u omitir información en desarrollo del procedimiento de Registro de Sujetos de Ordenamiento, para favorecer a terceros.</v>
      </c>
      <c r="E25" s="523" t="s">
        <v>369</v>
      </c>
      <c r="F25" s="523" t="str">
        <f>'3-IDENTIFICACIÓN DEL RIESGO'!H58</f>
        <v>Desconocimiento de la normatividad y lineamientos establecidos para el desarrollo del registro de sujetos de ordenamiento</v>
      </c>
      <c r="G25" s="170" t="str">
        <f>'3-IDENTIFICACIÓN DEL RIESGO'!L58</f>
        <v>Pérdida de la credibilidad institucional.</v>
      </c>
      <c r="H25" s="627" t="str">
        <f>'4-VALORACIÓN DEL RIESGO'!G34</f>
        <v>Rara Vez</v>
      </c>
      <c r="I25" s="627" t="str">
        <f>'4-VALORACIÓN DEL RIESGO'!AC34</f>
        <v>Mayor</v>
      </c>
      <c r="J25" s="627" t="str">
        <f>'4-VALORACIÓN DEL RIESGO'!AE34</f>
        <v>Alto</v>
      </c>
      <c r="K25" s="625" t="str">
        <f>'4-VALORACIÓN DEL RIESGO'!AF34</f>
        <v>Reducir</v>
      </c>
      <c r="L25" s="630" t="s">
        <v>1038</v>
      </c>
      <c r="M25" s="523" t="str">
        <f>'5-CONTROLES'!L58</f>
        <v>Aplicar controles de calidad de manera aleatoria al proceso de registro, categorización y calificación de los sujetos de ordenamiento, de acuerdo a información consignada en el FISO.</v>
      </c>
      <c r="N25" s="523" t="str">
        <f>'5-CONTROLES'!K58</f>
        <v>Documento excel con resumen de la revisión de registros FISO´s verificados y ajustados</v>
      </c>
      <c r="O25" s="523" t="str">
        <f>'5-CONTROLES'!F58</f>
        <v>Subdirección de Sistemas de Información de Tierras</v>
      </c>
      <c r="P25" s="523" t="str">
        <f>'5-CONTROLES'!G58</f>
        <v>Cuatrimestral</v>
      </c>
      <c r="Q25" s="660" t="s">
        <v>620</v>
      </c>
      <c r="R25" s="523" t="str">
        <f>'5-CONTROLES'!AB58</f>
        <v>Fuerte</v>
      </c>
      <c r="S25" s="523" t="str">
        <f>'5-CONTROLES'!AC58</f>
        <v>Fuerte</v>
      </c>
      <c r="T25" s="523" t="str">
        <f>'5-CONTROLES'!AD58</f>
        <v>Fuerte</v>
      </c>
      <c r="U25" s="523" t="str">
        <f>'5-CONTROLES'!AH58</f>
        <v>Fuerte</v>
      </c>
      <c r="V25" s="625" t="str">
        <f>'5-CONTROLES'!AL58</f>
        <v>Rara Vez</v>
      </c>
      <c r="W25" s="625" t="str">
        <f>'5-CONTROLES'!AP58</f>
        <v>Mayor</v>
      </c>
      <c r="X25" s="627" t="str">
        <f>'5-CONTROLES'!AQ58</f>
        <v>Alto</v>
      </c>
      <c r="Y25" s="625" t="str">
        <f>'5-CONTROLES'!AS58</f>
        <v>Acción preventiva</v>
      </c>
      <c r="Z25" s="630" t="s">
        <v>1046</v>
      </c>
      <c r="AA25" s="660" t="s">
        <v>628</v>
      </c>
      <c r="AB25" s="660" t="s">
        <v>629</v>
      </c>
      <c r="AC25" s="660" t="s">
        <v>630</v>
      </c>
      <c r="AD25" s="660">
        <v>3</v>
      </c>
      <c r="AE25" s="660"/>
      <c r="AF25" s="660"/>
      <c r="AG25" s="660"/>
      <c r="AH25" s="660">
        <v>1</v>
      </c>
      <c r="AI25" s="660"/>
      <c r="AJ25" s="660"/>
      <c r="AK25" s="660"/>
      <c r="AL25" s="660">
        <v>1</v>
      </c>
      <c r="AM25" s="660"/>
      <c r="AN25" s="660"/>
      <c r="AO25" s="660"/>
      <c r="AP25" s="660">
        <v>1</v>
      </c>
    </row>
    <row r="26" spans="2:42" ht="15" customHeight="1" x14ac:dyDescent="0.25">
      <c r="B26" s="637"/>
      <c r="C26" s="631"/>
      <c r="D26" s="525"/>
      <c r="E26" s="525"/>
      <c r="F26" s="525"/>
      <c r="G26" s="170" t="str">
        <f>'3-IDENTIFICACIÓN DEL RIESGO'!L59</f>
        <v>Demandas contra la entidad y/o funcionarios</v>
      </c>
      <c r="H26" s="628"/>
      <c r="I26" s="628"/>
      <c r="J26" s="628"/>
      <c r="K26" s="626"/>
      <c r="L26" s="631"/>
      <c r="M26" s="525"/>
      <c r="N26" s="525"/>
      <c r="O26" s="525"/>
      <c r="P26" s="525"/>
      <c r="Q26" s="245"/>
      <c r="R26" s="525"/>
      <c r="S26" s="525"/>
      <c r="T26" s="525"/>
      <c r="U26" s="525"/>
      <c r="V26" s="626"/>
      <c r="W26" s="626"/>
      <c r="X26" s="628"/>
      <c r="Y26" s="626"/>
      <c r="Z26" s="631"/>
      <c r="AA26" s="245"/>
      <c r="AB26" s="245"/>
      <c r="AC26" s="245"/>
      <c r="AD26" s="245"/>
      <c r="AE26" s="245"/>
      <c r="AF26" s="245"/>
      <c r="AG26" s="245"/>
      <c r="AH26" s="245"/>
      <c r="AI26" s="245"/>
      <c r="AJ26" s="245"/>
      <c r="AK26" s="245"/>
      <c r="AL26" s="245"/>
      <c r="AM26" s="245"/>
      <c r="AN26" s="245"/>
      <c r="AO26" s="245"/>
      <c r="AP26" s="245"/>
    </row>
    <row r="27" spans="2:42" ht="54.75" customHeight="1" x14ac:dyDescent="0.25">
      <c r="B27" s="637"/>
      <c r="C27" s="630" t="s">
        <v>1031</v>
      </c>
      <c r="D27" s="523" t="str">
        <f>'3-IDENTIFICACIÓN DEL RIESGO'!G60</f>
        <v>Alterar u omitir informacion en la expedicion de actos administrativos sobre la implementacion de los POSPR</v>
      </c>
      <c r="E27" s="523" t="s">
        <v>369</v>
      </c>
      <c r="F27" s="523" t="str">
        <f>'3-IDENTIFICACIÓN DEL RIESGO'!H60</f>
        <v>Deficiencias en la planeacion sobre los municipios a programar y/o desprogramar en la implementacion de los Planes de Ordenamiento Social de La Propiedad Rural</v>
      </c>
      <c r="G27" s="523" t="str">
        <f>'3-IDENTIFICACIÓN DEL RIESGO'!L60</f>
        <v xml:space="preserve"> Expedicion de actos administrativos con falsa motivacion para la programacion y/o desprogramacion de municipios en la implementacion de los POSPR</v>
      </c>
      <c r="H27" s="627" t="str">
        <f>'4-VALORACIÓN DEL RIESGO'!G35</f>
        <v>Posible</v>
      </c>
      <c r="I27" s="627" t="str">
        <f>'4-VALORACIÓN DEL RIESGO'!AC35</f>
        <v>Catastrófico</v>
      </c>
      <c r="J27" s="627" t="str">
        <f>'4-VALORACIÓN DEL RIESGO'!AE35</f>
        <v>Extremo</v>
      </c>
      <c r="K27" s="625" t="str">
        <f>'4-VALORACIÓN DEL RIESGO'!AF35</f>
        <v>Reducir</v>
      </c>
      <c r="L27" s="630" t="s">
        <v>1039</v>
      </c>
      <c r="M27" s="523" t="str">
        <f>'5-CONTROLES'!L60</f>
        <v>Elaborar actos administrativos para los muncipios en base al diagnostico de un analisis sobre el costo eficiencia de desprogramar o continuar con la implementacion de los Planes de ordenamiento Social de la Propiedad Rural</v>
      </c>
      <c r="N27" s="523" t="str">
        <f>'5-CONTROLES'!K60</f>
        <v>Actos administrativos</v>
      </c>
      <c r="O27" s="523" t="str">
        <f>'5-CONTROLES'!F60</f>
        <v>Direccion Gestion Ordenamiento Social de la Propiedad Rural</v>
      </c>
      <c r="P27" s="523" t="str">
        <f>'5-CONTROLES'!G60</f>
        <v>Trimestral</v>
      </c>
      <c r="Q27" s="660" t="s">
        <v>621</v>
      </c>
      <c r="R27" s="523" t="str">
        <f>'5-CONTROLES'!AB60</f>
        <v>Fuerte</v>
      </c>
      <c r="S27" s="523" t="str">
        <f>'5-CONTROLES'!AC60</f>
        <v>Fuerte</v>
      </c>
      <c r="T27" s="523" t="str">
        <f>'5-CONTROLES'!AD60</f>
        <v>Fuerte</v>
      </c>
      <c r="U27" s="523" t="str">
        <f>'5-CONTROLES'!AH60</f>
        <v>Fuerte</v>
      </c>
      <c r="V27" s="625" t="str">
        <f>'5-CONTROLES'!AL60</f>
        <v>Rara Vez</v>
      </c>
      <c r="W27" s="625" t="str">
        <f>'5-CONTROLES'!AP60</f>
        <v>Catastrófico</v>
      </c>
      <c r="X27" s="627" t="str">
        <f>'5-CONTROLES'!AQ60</f>
        <v>Extremo</v>
      </c>
      <c r="Y27" s="625" t="str">
        <f>'5-CONTROLES'!AS60</f>
        <v>Acción preventiva</v>
      </c>
      <c r="Z27" s="630" t="s">
        <v>1047</v>
      </c>
      <c r="AA27" s="660" t="s">
        <v>632</v>
      </c>
      <c r="AB27" s="660" t="s">
        <v>633</v>
      </c>
      <c r="AC27" s="660" t="s">
        <v>634</v>
      </c>
      <c r="AD27" s="660">
        <v>4</v>
      </c>
      <c r="AE27" s="660"/>
      <c r="AF27" s="660"/>
      <c r="AG27" s="660"/>
      <c r="AH27" s="660"/>
      <c r="AI27" s="660"/>
      <c r="AJ27" s="660">
        <v>2</v>
      </c>
      <c r="AK27" s="660"/>
      <c r="AL27" s="660">
        <v>2</v>
      </c>
      <c r="AM27" s="660"/>
      <c r="AN27" s="660"/>
      <c r="AO27" s="660"/>
      <c r="AP27" s="660"/>
    </row>
    <row r="28" spans="2:42" ht="15" customHeight="1" x14ac:dyDescent="0.25">
      <c r="B28" s="637"/>
      <c r="C28" s="631"/>
      <c r="D28" s="525"/>
      <c r="E28" s="525"/>
      <c r="F28" s="525"/>
      <c r="G28" s="525"/>
      <c r="H28" s="628"/>
      <c r="I28" s="628"/>
      <c r="J28" s="628"/>
      <c r="K28" s="626"/>
      <c r="L28" s="631"/>
      <c r="M28" s="525"/>
      <c r="N28" s="525"/>
      <c r="O28" s="525"/>
      <c r="P28" s="525"/>
      <c r="Q28" s="245"/>
      <c r="R28" s="525"/>
      <c r="S28" s="525"/>
      <c r="T28" s="525"/>
      <c r="U28" s="525"/>
      <c r="V28" s="626"/>
      <c r="W28" s="626"/>
      <c r="X28" s="628"/>
      <c r="Y28" s="626"/>
      <c r="Z28" s="631"/>
      <c r="AA28" s="245"/>
      <c r="AB28" s="245"/>
      <c r="AC28" s="245"/>
      <c r="AD28" s="245"/>
      <c r="AE28" s="245"/>
      <c r="AF28" s="245"/>
      <c r="AG28" s="245"/>
      <c r="AH28" s="245"/>
      <c r="AI28" s="245"/>
      <c r="AJ28" s="245"/>
      <c r="AK28" s="245"/>
      <c r="AL28" s="245"/>
      <c r="AM28" s="245"/>
      <c r="AN28" s="245"/>
      <c r="AO28" s="245"/>
      <c r="AP28" s="245"/>
    </row>
    <row r="29" spans="2:42" ht="53.25" customHeight="1" x14ac:dyDescent="0.25">
      <c r="B29" s="637"/>
      <c r="C29" s="630" t="s">
        <v>1032</v>
      </c>
      <c r="D29" s="523" t="str">
        <f>'3-IDENTIFICACIÓN DEL RIESGO'!G62</f>
        <v>Los servidores públicos y/o colaboradores de las UGT, solicitan o reciben dadivas  por diligenciamiento o entrega del Formulario de Inscripción de Sujetos de Ordenamiento - FISO</v>
      </c>
      <c r="E29" s="523" t="s">
        <v>369</v>
      </c>
      <c r="F29" s="170" t="str">
        <f>'3-IDENTIFICACIÓN DEL RIESGO'!H62</f>
        <v>1. Falta de ética profesional del funcionario o personal vinculado a la entidad.</v>
      </c>
      <c r="G29" s="523" t="str">
        <f>'3-IDENTIFICACIÓN DEL RIESGO'!L62</f>
        <v>1. Afectación de credibilidad e imagen institucional</v>
      </c>
      <c r="H29" s="627" t="str">
        <f>'4-VALORACIÓN DEL RIESGO'!G36</f>
        <v>Probable</v>
      </c>
      <c r="I29" s="627" t="str">
        <f>'4-VALORACIÓN DEL RIESGO'!AC36</f>
        <v>Catastrófico</v>
      </c>
      <c r="J29" s="627" t="str">
        <f>'4-VALORACIÓN DEL RIESGO'!AE36</f>
        <v>Extremo</v>
      </c>
      <c r="K29" s="625" t="str">
        <f>'4-VALORACIÓN DEL RIESGO'!AF36</f>
        <v>Reducir</v>
      </c>
      <c r="L29" s="630" t="s">
        <v>1040</v>
      </c>
      <c r="M29" s="523" t="str">
        <f>'5-CONTROLES'!L62</f>
        <v>Validar la númeración de los FISOS al ingresarlos al sistema</v>
      </c>
      <c r="N29" s="523" t="str">
        <f>'5-CONTROLES'!K62</f>
        <v>Listado de FISOS diligenciados</v>
      </c>
      <c r="O29" s="523" t="str">
        <f>'5-CONTROLES'!F62</f>
        <v>Líderes UGT</v>
      </c>
      <c r="P29" s="523" t="str">
        <f>'5-CONTROLES'!G62</f>
        <v>Según programación</v>
      </c>
      <c r="Q29" s="660" t="s">
        <v>950</v>
      </c>
      <c r="R29" s="523" t="str">
        <f>'5-CONTROLES'!AB62</f>
        <v>Fuerte</v>
      </c>
      <c r="S29" s="523" t="str">
        <f>'5-CONTROLES'!AC62</f>
        <v>Fuerte</v>
      </c>
      <c r="T29" s="523" t="str">
        <f>'5-CONTROLES'!AD62</f>
        <v>Fuerte</v>
      </c>
      <c r="U29" s="523" t="str">
        <f>'5-CONTROLES'!AH62</f>
        <v>Fuerte</v>
      </c>
      <c r="V29" s="625" t="str">
        <f>'5-CONTROLES'!AL62</f>
        <v>Rara Vez</v>
      </c>
      <c r="W29" s="625" t="str">
        <f>'5-CONTROLES'!AP62</f>
        <v>Mayor</v>
      </c>
      <c r="X29" s="627" t="str">
        <f>'5-CONTROLES'!AQ62</f>
        <v>Alto</v>
      </c>
      <c r="Y29" s="625" t="str">
        <f>'5-CONTROLES'!AS62</f>
        <v>Acción preventiva</v>
      </c>
      <c r="Z29" s="630" t="s">
        <v>1048</v>
      </c>
      <c r="AA29" s="660" t="s">
        <v>951</v>
      </c>
      <c r="AB29" s="660" t="s">
        <v>938</v>
      </c>
      <c r="AC29" s="660" t="s">
        <v>952</v>
      </c>
      <c r="AD29" s="660">
        <v>2</v>
      </c>
      <c r="AE29" s="660"/>
      <c r="AF29" s="660"/>
      <c r="AG29" s="660"/>
      <c r="AH29" s="660">
        <v>1</v>
      </c>
      <c r="AI29" s="660"/>
      <c r="AJ29" s="660"/>
      <c r="AK29" s="660"/>
      <c r="AL29" s="660"/>
      <c r="AM29" s="660">
        <v>1</v>
      </c>
      <c r="AN29" s="660"/>
      <c r="AO29" s="660"/>
      <c r="AP29" s="660"/>
    </row>
    <row r="30" spans="2:42" ht="36" customHeight="1" x14ac:dyDescent="0.25">
      <c r="B30" s="638"/>
      <c r="C30" s="631"/>
      <c r="D30" s="525"/>
      <c r="E30" s="525"/>
      <c r="F30" s="170" t="str">
        <f>'3-IDENTIFICACIÓN DEL RIESGO'!H63</f>
        <v xml:space="preserve">2. Falta de controles en el manejo de la información </v>
      </c>
      <c r="G30" s="525"/>
      <c r="H30" s="628"/>
      <c r="I30" s="628"/>
      <c r="J30" s="628"/>
      <c r="K30" s="626"/>
      <c r="L30" s="631"/>
      <c r="M30" s="525"/>
      <c r="N30" s="525"/>
      <c r="O30" s="525"/>
      <c r="P30" s="525"/>
      <c r="Q30" s="245"/>
      <c r="R30" s="525"/>
      <c r="S30" s="525"/>
      <c r="T30" s="525"/>
      <c r="U30" s="525"/>
      <c r="V30" s="626"/>
      <c r="W30" s="626"/>
      <c r="X30" s="628"/>
      <c r="Y30" s="626"/>
      <c r="Z30" s="631"/>
      <c r="AA30" s="245"/>
      <c r="AB30" s="245"/>
      <c r="AC30" s="245"/>
      <c r="AD30" s="245"/>
      <c r="AE30" s="245"/>
      <c r="AF30" s="245"/>
      <c r="AG30" s="245"/>
      <c r="AH30" s="245"/>
      <c r="AI30" s="245"/>
      <c r="AJ30" s="245"/>
      <c r="AK30" s="245"/>
      <c r="AL30" s="245"/>
      <c r="AM30" s="245"/>
      <c r="AN30" s="245"/>
      <c r="AO30" s="245"/>
      <c r="AP30" s="245"/>
    </row>
    <row r="31" spans="2:42" ht="48.75" customHeight="1" x14ac:dyDescent="0.25">
      <c r="B31" s="636" t="str">
        <f>'3-IDENTIFICACIÓN DEL RIESGO'!B64</f>
        <v>SEGURIDAD JURÍDICA SOBRE LA TITULARIDAD DE LA TIERRA Y LOS TERRITORIOS</v>
      </c>
      <c r="C31" s="630" t="s">
        <v>1049</v>
      </c>
      <c r="D31" s="523"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31" s="523" t="s">
        <v>369</v>
      </c>
      <c r="F31" s="523" t="str">
        <f>'3-IDENTIFICACIÓN DEL RIESGO'!H64</f>
        <v>Deficiencias en la comunicación y desconocimiento de los usuarios sobre los trámites de procesos agrarios y formalización de la propiedad privada rural, acorde a la normatividad vigente.</v>
      </c>
      <c r="G31" s="523" t="str">
        <f>'3-IDENTIFICACIÓN DEL RIESGO'!L64</f>
        <v>Desgaste administrativo para subsanar la actuación.</v>
      </c>
      <c r="H31" s="627" t="str">
        <f>'4-VALORACIÓN DEL RIESGO'!G37</f>
        <v>Rara Vez</v>
      </c>
      <c r="I31" s="627" t="str">
        <f>'4-VALORACIÓN DEL RIESGO'!AC37</f>
        <v>Catastrófico</v>
      </c>
      <c r="J31" s="627" t="str">
        <f>'4-VALORACIÓN DEL RIESGO'!AE37</f>
        <v>Extremo</v>
      </c>
      <c r="K31" s="625" t="str">
        <f>'4-VALORACIÓN DEL RIESGO'!AF37</f>
        <v>Reducir</v>
      </c>
      <c r="L31" s="630" t="s">
        <v>1051</v>
      </c>
      <c r="M31" s="523" t="str">
        <f>'5-CONTROLES'!L64</f>
        <v>Revisión de los actos administrativos por parte de los líderes de los procesos agrarios y la formalización de la propiedad privada rural antes de ser suscritos por parte de los Subdirectores.</v>
      </c>
      <c r="N31" s="523" t="str">
        <f>'5-CONTROLES'!K64</f>
        <v>Listado de los actos administrativos suscritos por las Subdirecciones, donde conste la revisión indicando el número de expediente y el número del acto administrativo que están en los sistemas de información de la ANT</v>
      </c>
      <c r="O31" s="523" t="str">
        <f>'5-CONTROLES'!F64</f>
        <v>Subdirección de Procesos Agrarios y Gestión Jurídica: 
- Contratista – Líderes
Subdirección de Seguridad Jurídica: 
- Contratista – Líderes</v>
      </c>
      <c r="P31" s="523" t="str">
        <f>'5-CONTROLES'!G64</f>
        <v xml:space="preserve">Por demaanda </v>
      </c>
      <c r="Q31" s="660" t="s">
        <v>646</v>
      </c>
      <c r="R31" s="523" t="str">
        <f>'5-CONTROLES'!AB64</f>
        <v>Fuerte</v>
      </c>
      <c r="S31" s="523" t="str">
        <f>'5-CONTROLES'!AC64</f>
        <v>Fuerte</v>
      </c>
      <c r="T31" s="523" t="str">
        <f>'5-CONTROLES'!AD64</f>
        <v>Fuerte</v>
      </c>
      <c r="U31" s="523" t="str">
        <f>'5-CONTROLES'!AH64</f>
        <v>Fuerte</v>
      </c>
      <c r="V31" s="625" t="str">
        <f>'5-CONTROLES'!AL64</f>
        <v>Rara Vez</v>
      </c>
      <c r="W31" s="625" t="str">
        <f>'5-CONTROLES'!AP64</f>
        <v>Catastrófico</v>
      </c>
      <c r="X31" s="627" t="str">
        <f>'5-CONTROLES'!AQ64</f>
        <v>Extremo</v>
      </c>
      <c r="Y31" s="625" t="str">
        <f>'5-CONTROLES'!AS64</f>
        <v>Acción preventiva</v>
      </c>
      <c r="Z31" s="138" t="s">
        <v>1053</v>
      </c>
      <c r="AA31" s="156" t="s">
        <v>647</v>
      </c>
      <c r="AB31" s="156" t="s">
        <v>648</v>
      </c>
      <c r="AC31" s="156" t="s">
        <v>649</v>
      </c>
      <c r="AD31" s="156">
        <v>1</v>
      </c>
      <c r="AE31" s="156"/>
      <c r="AF31" s="156"/>
      <c r="AG31" s="156"/>
      <c r="AH31" s="156"/>
      <c r="AI31" s="156"/>
      <c r="AJ31" s="156"/>
      <c r="AK31" s="156"/>
      <c r="AL31" s="156"/>
      <c r="AM31" s="156"/>
      <c r="AN31" s="156"/>
      <c r="AO31" s="156"/>
      <c r="AP31" s="156">
        <v>1</v>
      </c>
    </row>
    <row r="32" spans="2:42" ht="48.75" customHeight="1" x14ac:dyDescent="0.25">
      <c r="B32" s="637"/>
      <c r="C32" s="635"/>
      <c r="D32" s="524"/>
      <c r="E32" s="524"/>
      <c r="F32" s="524"/>
      <c r="G32" s="525"/>
      <c r="H32" s="632"/>
      <c r="I32" s="632"/>
      <c r="J32" s="632"/>
      <c r="K32" s="629"/>
      <c r="L32" s="635"/>
      <c r="M32" s="524"/>
      <c r="N32" s="524"/>
      <c r="O32" s="524"/>
      <c r="P32" s="524"/>
      <c r="Q32" s="665"/>
      <c r="R32" s="524"/>
      <c r="S32" s="524"/>
      <c r="T32" s="524"/>
      <c r="U32" s="524"/>
      <c r="V32" s="629"/>
      <c r="W32" s="629"/>
      <c r="X32" s="632"/>
      <c r="Y32" s="629"/>
      <c r="Z32" s="138" t="s">
        <v>1054</v>
      </c>
      <c r="AA32" s="156" t="s">
        <v>650</v>
      </c>
      <c r="AB32" s="156" t="s">
        <v>651</v>
      </c>
      <c r="AC32" s="156" t="s">
        <v>652</v>
      </c>
      <c r="AD32" s="156">
        <v>10</v>
      </c>
      <c r="AE32" s="156"/>
      <c r="AF32" s="156"/>
      <c r="AG32" s="156"/>
      <c r="AH32" s="156"/>
      <c r="AI32" s="156"/>
      <c r="AJ32" s="156">
        <v>6</v>
      </c>
      <c r="AK32" s="156"/>
      <c r="AL32" s="156">
        <v>1</v>
      </c>
      <c r="AM32" s="156"/>
      <c r="AN32" s="156">
        <v>1</v>
      </c>
      <c r="AO32" s="156"/>
      <c r="AP32" s="156">
        <v>2</v>
      </c>
    </row>
    <row r="33" spans="2:42" ht="45.75" customHeight="1" x14ac:dyDescent="0.25">
      <c r="B33" s="637"/>
      <c r="C33" s="631"/>
      <c r="D33" s="525"/>
      <c r="E33" s="525"/>
      <c r="F33" s="525"/>
      <c r="G33" s="170" t="str">
        <f>'3-IDENTIFICACIÓN DEL RIESGO'!L65</f>
        <v>Deterioro de la imagen institucional.</v>
      </c>
      <c r="H33" s="628"/>
      <c r="I33" s="628"/>
      <c r="J33" s="628"/>
      <c r="K33" s="626"/>
      <c r="L33" s="631"/>
      <c r="M33" s="525"/>
      <c r="N33" s="525"/>
      <c r="O33" s="525"/>
      <c r="P33" s="525"/>
      <c r="Q33" s="245"/>
      <c r="R33" s="525"/>
      <c r="S33" s="525"/>
      <c r="T33" s="525"/>
      <c r="U33" s="525"/>
      <c r="V33" s="626"/>
      <c r="W33" s="626"/>
      <c r="X33" s="628"/>
      <c r="Y33" s="626"/>
      <c r="Z33" s="138" t="s">
        <v>1055</v>
      </c>
      <c r="AA33" s="156" t="s">
        <v>653</v>
      </c>
      <c r="AB33" s="156" t="s">
        <v>651</v>
      </c>
      <c r="AC33" s="156" t="s">
        <v>654</v>
      </c>
      <c r="AD33" s="156">
        <v>1</v>
      </c>
      <c r="AE33" s="156"/>
      <c r="AF33" s="156"/>
      <c r="AG33" s="156"/>
      <c r="AH33" s="156"/>
      <c r="AI33" s="156"/>
      <c r="AJ33" s="156">
        <v>1</v>
      </c>
      <c r="AK33" s="156"/>
      <c r="AL33" s="156"/>
      <c r="AM33" s="156"/>
      <c r="AN33" s="156"/>
      <c r="AO33" s="156"/>
      <c r="AP33" s="156"/>
    </row>
    <row r="34" spans="2:42" ht="50.25" customHeight="1" x14ac:dyDescent="0.25">
      <c r="B34" s="637"/>
      <c r="C34" s="630" t="s">
        <v>1050</v>
      </c>
      <c r="D34" s="523" t="str">
        <f>'3-IDENTIFICACIÓN DEL RIESGO'!G66</f>
        <v>Servidores públicos y/o colaboradores de las UGT reciben dádivas por agilizar, omitir o dilatar trámites para el desarrollo de procesos agrarios</v>
      </c>
      <c r="E34" s="523" t="s">
        <v>369</v>
      </c>
      <c r="F34" s="170" t="str">
        <f>'3-IDENTIFICACIÓN DEL RIESGO'!H66</f>
        <v>1. Deficiencias en la comunicación y desconocimiento de los usuarios sobre los trámites de procesos agrarios y formalización de la propiedad privada rural, acorde a la normatividad vigente</v>
      </c>
      <c r="G34" s="523" t="str">
        <f>'3-IDENTIFICACIÓN DEL RIESGO'!L66</f>
        <v>1. Afectación de credibilidad e imagen institucional</v>
      </c>
      <c r="H34" s="627" t="str">
        <f>'4-VALORACIÓN DEL RIESGO'!G38</f>
        <v>Probable</v>
      </c>
      <c r="I34" s="627" t="str">
        <f>'4-VALORACIÓN DEL RIESGO'!AC38</f>
        <v>Catastrófico</v>
      </c>
      <c r="J34" s="627" t="str">
        <f>'4-VALORACIÓN DEL RIESGO'!AE38</f>
        <v>Extremo</v>
      </c>
      <c r="K34" s="625" t="str">
        <f>'4-VALORACIÓN DEL RIESGO'!AF38</f>
        <v>Reducir</v>
      </c>
      <c r="L34" s="630" t="s">
        <v>1052</v>
      </c>
      <c r="M34" s="523" t="str">
        <f>'5-CONTROLES'!L66</f>
        <v>Jornada de capacitación a los colaboradores de las Unidades de Gestión Territorial, con el fin de que conozcan las sanciones a las cuales son merecedores en caso de incurrir en actos de corrupción</v>
      </c>
      <c r="N34" s="523" t="str">
        <f>'5-CONTROLES'!K66</f>
        <v>Listas de asistencia y/o actas de reunión</v>
      </c>
      <c r="O34" s="523" t="str">
        <f>'5-CONTROLES'!F66</f>
        <v>Líderes UGT</v>
      </c>
      <c r="P34" s="523" t="str">
        <f>'5-CONTROLES'!G66</f>
        <v>Según programación</v>
      </c>
      <c r="Q34" s="660" t="s">
        <v>952</v>
      </c>
      <c r="R34" s="523" t="str">
        <f>'5-CONTROLES'!AB66</f>
        <v>Fuerte</v>
      </c>
      <c r="S34" s="523" t="str">
        <f>'5-CONTROLES'!AC66</f>
        <v>Moderado</v>
      </c>
      <c r="T34" s="523" t="str">
        <f>'5-CONTROLES'!AD66</f>
        <v>Moderado</v>
      </c>
      <c r="U34" s="523" t="str">
        <f>'5-CONTROLES'!AH66</f>
        <v>Moderado</v>
      </c>
      <c r="V34" s="625" t="str">
        <f>'5-CONTROLES'!AL66</f>
        <v>Posible</v>
      </c>
      <c r="W34" s="625" t="str">
        <f>'5-CONTROLES'!AP66</f>
        <v>Catastrófico</v>
      </c>
      <c r="X34" s="627" t="str">
        <f>'5-CONTROLES'!AQ66</f>
        <v>Extremo</v>
      </c>
      <c r="Y34" s="625" t="str">
        <f>'5-CONTROLES'!AS66</f>
        <v>Acción preventiva</v>
      </c>
      <c r="Z34" s="630" t="s">
        <v>1056</v>
      </c>
      <c r="AA34" s="660" t="s">
        <v>951</v>
      </c>
      <c r="AB34" s="660" t="s">
        <v>938</v>
      </c>
      <c r="AC34" s="660" t="s">
        <v>952</v>
      </c>
      <c r="AD34" s="660">
        <v>2</v>
      </c>
      <c r="AE34" s="660"/>
      <c r="AF34" s="660"/>
      <c r="AG34" s="660"/>
      <c r="AH34" s="660"/>
      <c r="AI34" s="660">
        <v>1</v>
      </c>
      <c r="AJ34" s="660"/>
      <c r="AK34" s="660"/>
      <c r="AL34" s="660"/>
      <c r="AM34" s="660"/>
      <c r="AN34" s="660">
        <v>1</v>
      </c>
      <c r="AO34" s="660"/>
      <c r="AP34" s="660"/>
    </row>
    <row r="35" spans="2:42" ht="39.75" customHeight="1" x14ac:dyDescent="0.25">
      <c r="B35" s="637"/>
      <c r="C35" s="631"/>
      <c r="D35" s="525"/>
      <c r="E35" s="525"/>
      <c r="F35" s="170" t="str">
        <f>'3-IDENTIFICACIÓN DEL RIESGO'!H67</f>
        <v>2. Interés de terceros  en la dilatar u orientar la decisión de procesos agrarios.</v>
      </c>
      <c r="G35" s="525"/>
      <c r="H35" s="628"/>
      <c r="I35" s="628"/>
      <c r="J35" s="628"/>
      <c r="K35" s="626"/>
      <c r="L35" s="631"/>
      <c r="M35" s="525"/>
      <c r="N35" s="525"/>
      <c r="O35" s="525"/>
      <c r="P35" s="525"/>
      <c r="Q35" s="245"/>
      <c r="R35" s="525"/>
      <c r="S35" s="525"/>
      <c r="T35" s="525"/>
      <c r="U35" s="525"/>
      <c r="V35" s="626"/>
      <c r="W35" s="626"/>
      <c r="X35" s="628"/>
      <c r="Y35" s="626"/>
      <c r="Z35" s="631"/>
      <c r="AA35" s="245"/>
      <c r="AB35" s="245"/>
      <c r="AC35" s="245"/>
      <c r="AD35" s="245"/>
      <c r="AE35" s="245"/>
      <c r="AF35" s="245"/>
      <c r="AG35" s="245"/>
      <c r="AH35" s="245"/>
      <c r="AI35" s="245"/>
      <c r="AJ35" s="245"/>
      <c r="AK35" s="245"/>
      <c r="AL35" s="245"/>
      <c r="AM35" s="245"/>
      <c r="AN35" s="245"/>
      <c r="AO35" s="245"/>
      <c r="AP35" s="245"/>
    </row>
    <row r="36" spans="2:42" ht="60" customHeight="1" x14ac:dyDescent="0.25">
      <c r="B36" s="636" t="str">
        <f>'3-IDENTIFICACIÓN DEL RIESGO'!B74</f>
        <v>ACCESO A LA PROPIEDAD DE LA TIERRA Y LOS TERRITORIOS</v>
      </c>
      <c r="C36" s="630" t="s">
        <v>1057</v>
      </c>
      <c r="D36" s="523" t="str">
        <f>'3-IDENTIFICACIÓN DEL RIESGO'!G74</f>
        <v>Manipulación y/u omisión de la información obtenida en la visita agronómica o estudio preliminar y complementario de títulos  de expedientes de Compra Directa de la DAT para  beneficio propio o de particulares.</v>
      </c>
      <c r="E36" s="523" t="s">
        <v>369</v>
      </c>
      <c r="F36" s="170" t="str">
        <f>'3-IDENTIFICACIÓN DEL RIESGO'!H74</f>
        <v xml:space="preserve">Presencia de intereses particulares o conductas de recibir o solicitar beneficios en la visita agronómica o en el estudio preliminar y complementario de títulos por parte del profesional de Compra Directa de la DAT designado para la revisión </v>
      </c>
      <c r="G36" s="170" t="str">
        <f>'3-IDENTIFICACIÓN DEL RIESGO'!L74</f>
        <v>Afectación en el logro de indicadores y metas asociadas a compra de predios en actividades misionales</v>
      </c>
      <c r="H36" s="627" t="str">
        <f>'4-VALORACIÓN DEL RIESGO'!G42</f>
        <v>Probable</v>
      </c>
      <c r="I36" s="627" t="str">
        <f>'4-VALORACIÓN DEL RIESGO'!AC42</f>
        <v>Catastrófico</v>
      </c>
      <c r="J36" s="627" t="str">
        <f>'4-VALORACIÓN DEL RIESGO'!AE42</f>
        <v>Extremo</v>
      </c>
      <c r="K36" s="625" t="str">
        <f>'4-VALORACIÓN DEL RIESGO'!AF42</f>
        <v>Reducir</v>
      </c>
      <c r="L36" s="138" t="s">
        <v>1066</v>
      </c>
      <c r="M36" s="170" t="str">
        <f>'5-CONTROLES'!L74</f>
        <v>Asegurar que la forma ACCTI-F-007-Visita de caracterización del predio, cumpla con la información y documentación completa, vigente y con las características según los requisitos exigidos</v>
      </c>
      <c r="N36" s="170" t="str">
        <f>'5-CONTROLES'!K74</f>
        <v>ACCTI-F-007 Forma unificada de visita de caracterización documental</v>
      </c>
      <c r="O36" s="170" t="str">
        <f>'5-CONTROLES'!F74</f>
        <v>Dirección de Acceso a Tierras (Profesional de Compra Directa DAT)</v>
      </c>
      <c r="P36" s="170" t="str">
        <f>'5-CONTROLES'!G74</f>
        <v>Semestral</v>
      </c>
      <c r="Q36" s="189" t="s">
        <v>1178</v>
      </c>
      <c r="R36" s="170" t="str">
        <f>'5-CONTROLES'!AB74</f>
        <v>Fuerte</v>
      </c>
      <c r="S36" s="170" t="str">
        <f>'5-CONTROLES'!AC74</f>
        <v>Fuerte</v>
      </c>
      <c r="T36" s="170" t="str">
        <f>'5-CONTROLES'!AD74</f>
        <v>Fuerte</v>
      </c>
      <c r="U36" s="523" t="str">
        <f>'5-CONTROLES'!AH74</f>
        <v>Fuerte</v>
      </c>
      <c r="V36" s="625" t="str">
        <f>'5-CONTROLES'!AL74</f>
        <v>Improbable</v>
      </c>
      <c r="W36" s="625" t="str">
        <f>'5-CONTROLES'!AP74</f>
        <v>Catastrófico</v>
      </c>
      <c r="X36" s="627" t="str">
        <f>'5-CONTROLES'!AQ74</f>
        <v>Extremo</v>
      </c>
      <c r="Y36" s="625" t="str">
        <f>'5-CONTROLES'!AS74</f>
        <v>Acción preventiva</v>
      </c>
      <c r="Z36" s="138" t="s">
        <v>1081</v>
      </c>
      <c r="AA36" s="156" t="s">
        <v>692</v>
      </c>
      <c r="AB36" s="156" t="s">
        <v>693</v>
      </c>
      <c r="AC36" s="156" t="s">
        <v>694</v>
      </c>
      <c r="AD36" s="191">
        <v>0.8</v>
      </c>
      <c r="AE36" s="156"/>
      <c r="AF36" s="156"/>
      <c r="AG36" s="191">
        <v>0.5</v>
      </c>
      <c r="AH36" s="156"/>
      <c r="AI36" s="156"/>
      <c r="AJ36" s="156"/>
      <c r="AK36" s="156"/>
      <c r="AL36" s="191">
        <v>0.3</v>
      </c>
      <c r="AM36" s="156"/>
      <c r="AN36" s="156"/>
      <c r="AO36" s="156"/>
      <c r="AP36" s="156"/>
    </row>
    <row r="37" spans="2:42" ht="71.25" customHeight="1" x14ac:dyDescent="0.25">
      <c r="B37" s="637"/>
      <c r="C37" s="631"/>
      <c r="D37" s="525"/>
      <c r="E37" s="525"/>
      <c r="F37" s="170" t="str">
        <f>'3-IDENTIFICACIÓN DEL RIESGO'!H75</f>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
      <c r="G37" s="170" t="str">
        <f>'3-IDENTIFICACIÓN DEL RIESGO'!L75</f>
        <v>Investigaciones y/o hallazgos presentados por parte de órganos de control</v>
      </c>
      <c r="H37" s="628"/>
      <c r="I37" s="628"/>
      <c r="J37" s="628"/>
      <c r="K37" s="626"/>
      <c r="L37" s="138" t="s">
        <v>1067</v>
      </c>
      <c r="M37" s="170" t="str">
        <f>'5-CONTROLES'!L75</f>
        <v>Asegurar que la forma ACCTI-F-022-Estudio preliminar y complementario de títulos, esté debidamente diligenciada, en el aparte de rectificación de cabida (área) y/o linderos y que cumpla con los requisitos.</v>
      </c>
      <c r="N37" s="170" t="str">
        <f>'5-CONTROLES'!K75</f>
        <v>ACCTI-F-022 Estudio preliminar y complementario de títulos</v>
      </c>
      <c r="O37" s="170" t="str">
        <f>'5-CONTROLES'!F75</f>
        <v>Dirección de Acceso a Tierras (Profesional de Compra Directa DAT)</v>
      </c>
      <c r="P37" s="170" t="str">
        <f>'5-CONTROLES'!G75</f>
        <v>Anual</v>
      </c>
      <c r="Q37" s="189" t="s">
        <v>1179</v>
      </c>
      <c r="R37" s="170" t="str">
        <f>'5-CONTROLES'!AB75</f>
        <v>Fuerte</v>
      </c>
      <c r="S37" s="170" t="str">
        <f>'5-CONTROLES'!AC75</f>
        <v>Fuerte</v>
      </c>
      <c r="T37" s="170" t="str">
        <f>'5-CONTROLES'!AD75</f>
        <v>Fuerte</v>
      </c>
      <c r="U37" s="525"/>
      <c r="V37" s="626"/>
      <c r="W37" s="626"/>
      <c r="X37" s="628"/>
      <c r="Y37" s="626"/>
      <c r="Z37" s="138" t="s">
        <v>1082</v>
      </c>
      <c r="AA37" s="189" t="s">
        <v>695</v>
      </c>
      <c r="AB37" s="189" t="s">
        <v>693</v>
      </c>
      <c r="AC37" s="189" t="s">
        <v>1180</v>
      </c>
      <c r="AD37" s="191">
        <v>0.8</v>
      </c>
      <c r="AE37" s="156"/>
      <c r="AF37" s="156"/>
      <c r="AG37" s="191">
        <v>0.5</v>
      </c>
      <c r="AH37" s="156"/>
      <c r="AI37" s="156"/>
      <c r="AJ37" s="156"/>
      <c r="AK37" s="156"/>
      <c r="AL37" s="191">
        <v>0.3</v>
      </c>
      <c r="AM37" s="156"/>
      <c r="AN37" s="156"/>
      <c r="AO37" s="156"/>
      <c r="AP37" s="191"/>
    </row>
    <row r="38" spans="2:42" ht="144" customHeight="1" x14ac:dyDescent="0.25">
      <c r="B38" s="637"/>
      <c r="C38" s="630" t="s">
        <v>1058</v>
      </c>
      <c r="D38" s="523"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E38" s="523" t="s">
        <v>369</v>
      </c>
      <c r="F38" s="170" t="str">
        <f>'3-IDENTIFICACIÓN DEL RIESGO'!H76</f>
        <v xml:space="preserve">Presencia de intereses particulares o conductas de recibir o solicitar beneficios por parte de los profesionales asignados para el estudio de predios objeto de materialización del subsidio </v>
      </c>
      <c r="G38" s="170" t="str">
        <f>'3-IDENTIFICACIÓN DEL RIESGO'!L76</f>
        <v>Afectación en el logro de indicadores y metas asociadas a adquisición de predios en zonas focalizadas</v>
      </c>
      <c r="H38" s="627" t="str">
        <f>'4-VALORACIÓN DEL RIESGO'!G43</f>
        <v>Probable</v>
      </c>
      <c r="I38" s="627" t="str">
        <f>'4-VALORACIÓN DEL RIESGO'!AC43</f>
        <v>Catastrófico</v>
      </c>
      <c r="J38" s="627" t="str">
        <f>'4-VALORACIÓN DEL RIESGO'!AE43</f>
        <v>Extremo</v>
      </c>
      <c r="K38" s="625" t="str">
        <f>'4-VALORACIÓN DEL RIESGO'!AF43</f>
        <v>Reducir</v>
      </c>
      <c r="L38" s="138" t="s">
        <v>1068</v>
      </c>
      <c r="M38" s="170" t="str">
        <f>'5-CONTROLES'!L76</f>
        <v>Verificar el cumplimiento de requisitos del(los) propietario(s)  y del predio(s), como condiciones mínimas (juridicas, técnicas y ambientales) para la materialización del subsidio,  mediante la revisión de un expediente en  cada trimestre del año.</v>
      </c>
      <c r="N38" s="170" t="str">
        <f>'5-CONTROLES'!K76</f>
        <v>Un acta de verificación de procedimientos
Formato ACCTI-F-003 Postulación y negociación del predio
Formato ACCTI –F-004 Forma Verificación Condiciones del Propietario
Formato ACCTI-F-005  Forma estudio de titulos
Formato ACCTI-F-091 Forma cruce de información Geográfica
Formato ACCTI-F-007 Forma unificada de visita de caracterización.</v>
      </c>
      <c r="O38" s="170" t="str">
        <f>'5-CONTROLES'!F76</f>
        <v>Subdirección de Acceso a Tierras en Zonas Focalizadas  (Profesionales asignados)</v>
      </c>
      <c r="P38" s="170" t="str">
        <f>'5-CONTROLES'!G76</f>
        <v>Trimestral</v>
      </c>
      <c r="Q38" s="189" t="s">
        <v>1189</v>
      </c>
      <c r="R38" s="170" t="str">
        <f>'5-CONTROLES'!AB76</f>
        <v>Fuerte</v>
      </c>
      <c r="S38" s="170" t="str">
        <f>'5-CONTROLES'!AC76</f>
        <v>Fuerte</v>
      </c>
      <c r="T38" s="170" t="str">
        <f>'5-CONTROLES'!AD76</f>
        <v>Fuerte</v>
      </c>
      <c r="U38" s="523" t="str">
        <f>'5-CONTROLES'!AH76</f>
        <v>Fuerte</v>
      </c>
      <c r="V38" s="625" t="str">
        <f>'5-CONTROLES'!AL76</f>
        <v>Improbable</v>
      </c>
      <c r="W38" s="625" t="str">
        <f>'5-CONTROLES'!AP76</f>
        <v>Catastrófico</v>
      </c>
      <c r="X38" s="627" t="str">
        <f>'5-CONTROLES'!AQ76</f>
        <v>Extremo</v>
      </c>
      <c r="Y38" s="625" t="str">
        <f>'5-CONTROLES'!AS76</f>
        <v>Acción preventiva</v>
      </c>
      <c r="Z38" s="138" t="s">
        <v>1083</v>
      </c>
      <c r="AA38" s="189" t="s">
        <v>696</v>
      </c>
      <c r="AB38" s="189" t="s">
        <v>693</v>
      </c>
      <c r="AC38" s="189" t="s">
        <v>697</v>
      </c>
      <c r="AD38" s="191">
        <v>0.7</v>
      </c>
      <c r="AE38" s="156"/>
      <c r="AF38" s="156"/>
      <c r="AG38" s="191">
        <v>0.3</v>
      </c>
      <c r="AH38" s="156"/>
      <c r="AI38" s="156"/>
      <c r="AJ38" s="191">
        <v>0.2</v>
      </c>
      <c r="AK38" s="156"/>
      <c r="AL38" s="156"/>
      <c r="AM38" s="156"/>
      <c r="AN38" s="191">
        <v>0.2</v>
      </c>
      <c r="AO38" s="156"/>
      <c r="AP38" s="191"/>
    </row>
    <row r="39" spans="2:42" ht="122.25" customHeight="1" x14ac:dyDescent="0.25">
      <c r="B39" s="637"/>
      <c r="C39" s="631"/>
      <c r="D39" s="525"/>
      <c r="E39" s="525"/>
      <c r="F39" s="170" t="str">
        <f>'3-IDENTIFICACIÓN DEL RIESGO'!H77</f>
        <v>Desconocimiento de los requisitos establecidos en los  Procedimientos ACCTI-P-016 Materialización del Subsidio  - Adquisición del predio y ACCTI-P-017  Materialización del subsidio- Implementación del proyecto productivo  por parte del equipo profesional asignado</v>
      </c>
      <c r="G39" s="170" t="str">
        <f>'3-IDENTIFICACIÓN DEL RIESGO'!L77</f>
        <v>Investigaciones internas (control interno) o externas (por parte de órganos de control)</v>
      </c>
      <c r="H39" s="628"/>
      <c r="I39" s="628"/>
      <c r="J39" s="628"/>
      <c r="K39" s="626"/>
      <c r="L39" s="138" t="s">
        <v>1069</v>
      </c>
      <c r="M39" s="170" t="str">
        <f>'5-CONTROLES'!L77</f>
        <v>Verificar el cumplimiento de requisitos  técnicos y financieros en la implementación del proyecto productivo para la materialización del subsidio,  mediante la revisión de un expediente en  cada trimestre del año.</v>
      </c>
      <c r="N39" s="170" t="str">
        <f>'5-CONTROLES'!K77</f>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
      <c r="O39" s="170" t="str">
        <f>'5-CONTROLES'!F77</f>
        <v>Subdirección de Acceso a Tierras en Zonas Focalizadas  (Profesionales asignados)</v>
      </c>
      <c r="P39" s="170" t="str">
        <f>'5-CONTROLES'!G77</f>
        <v>Trimestral</v>
      </c>
      <c r="Q39" s="192" t="s">
        <v>1190</v>
      </c>
      <c r="R39" s="170" t="str">
        <f>'5-CONTROLES'!AB77</f>
        <v>Fuerte</v>
      </c>
      <c r="S39" s="170" t="str">
        <f>'5-CONTROLES'!AC77</f>
        <v>Fuerte</v>
      </c>
      <c r="T39" s="170" t="str">
        <f>'5-CONTROLES'!AD77</f>
        <v>Fuerte</v>
      </c>
      <c r="U39" s="525"/>
      <c r="V39" s="626"/>
      <c r="W39" s="626"/>
      <c r="X39" s="628"/>
      <c r="Y39" s="626"/>
      <c r="Z39" s="138" t="s">
        <v>1084</v>
      </c>
      <c r="AA39" s="156" t="s">
        <v>1271</v>
      </c>
      <c r="AB39" s="156" t="s">
        <v>1191</v>
      </c>
      <c r="AC39" s="156" t="s">
        <v>698</v>
      </c>
      <c r="AD39" s="191">
        <v>0.7</v>
      </c>
      <c r="AE39" s="193"/>
      <c r="AF39" s="193"/>
      <c r="AG39" s="191">
        <v>0.5</v>
      </c>
      <c r="AH39" s="193"/>
      <c r="AI39" s="193"/>
      <c r="AJ39" s="193"/>
      <c r="AK39" s="193"/>
      <c r="AL39" s="191">
        <v>0.2</v>
      </c>
      <c r="AM39" s="193"/>
      <c r="AN39" s="193"/>
      <c r="AO39" s="193"/>
      <c r="AP39" s="191"/>
    </row>
    <row r="40" spans="2:42" ht="63" customHeight="1" x14ac:dyDescent="0.25">
      <c r="B40" s="637"/>
      <c r="C40" s="630" t="s">
        <v>1059</v>
      </c>
      <c r="D40" s="523" t="str">
        <f>'3-IDENTIFICACIÓN DEL RIESGO'!G78</f>
        <v xml:space="preserve">Manipulación de la información en las diferentes etapas del procedimiento de Revocatoria Directa de la DAT para beneficio propio y/o de particulares </v>
      </c>
      <c r="E40" s="523" t="s">
        <v>369</v>
      </c>
      <c r="F40" s="170" t="str">
        <f>'3-IDENTIFICACIÓN DEL RIESGO'!H78</f>
        <v>En la elaboración del informe técnico-jurídico preliminar y definitivo, se puede favorecer intereses a particualres a efectos de establecer el inicio fase adminitrativa y/o judicial</v>
      </c>
      <c r="G40" s="170" t="str">
        <f>'3-IDENTIFICACIÓN DEL RIESGO'!L78</f>
        <v>Afectación en el logro de indicadores y metas asociadas a Limitación a la Propiedad aprobadas en al SATN</v>
      </c>
      <c r="H40" s="627" t="str">
        <f>'4-VALORACIÓN DEL RIESGO'!G44</f>
        <v>Probable</v>
      </c>
      <c r="I40" s="627" t="str">
        <f>'4-VALORACIÓN DEL RIESGO'!AC44</f>
        <v>Catastrófico</v>
      </c>
      <c r="J40" s="627" t="str">
        <f>'4-VALORACIÓN DEL RIESGO'!AE44</f>
        <v>Extremo</v>
      </c>
      <c r="K40" s="625" t="str">
        <f>'4-VALORACIÓN DEL RIESGO'!AF44</f>
        <v>Reducir</v>
      </c>
      <c r="L40" s="138" t="s">
        <v>1070</v>
      </c>
      <c r="M40" s="170" t="str">
        <f>'5-CONTROLES'!L78</f>
        <v>Revisar e impulsar los procesos de revocatoria en curso, mediante dligenciamiento de la lista de chequeo y/o matriz de revocatoria</v>
      </c>
      <c r="N40" s="170" t="str">
        <f>'5-CONTROLES'!K78</f>
        <v>ACCTI-F-120-Lista de chequeo de revocatoria Ley 160/19994
ACCTI-F-121-Lista de chequeo de revocatoria Decreto Ley 902/2017 
ACCTI-F-097 Matriz de Revocatoria actualizada</v>
      </c>
      <c r="O40" s="170" t="str">
        <f>'5-CONTROLES'!F78</f>
        <v>Subdirección de Acceso a Tierras por Demanda y Descongestión   (Profesionales asignados)</v>
      </c>
      <c r="P40" s="170" t="str">
        <f>'5-CONTROLES'!G78</f>
        <v>Trimestral</v>
      </c>
      <c r="Q40" s="192" t="s">
        <v>1202</v>
      </c>
      <c r="R40" s="170" t="str">
        <f>'5-CONTROLES'!AB78</f>
        <v>Fuerte</v>
      </c>
      <c r="S40" s="170" t="str">
        <f>'5-CONTROLES'!AC78</f>
        <v>Fuerte</v>
      </c>
      <c r="T40" s="170" t="str">
        <f>'5-CONTROLES'!AD78</f>
        <v>Fuerte</v>
      </c>
      <c r="U40" s="523" t="str">
        <f>'5-CONTROLES'!AH78</f>
        <v>Fuerte</v>
      </c>
      <c r="V40" s="625" t="str">
        <f>'5-CONTROLES'!AL78</f>
        <v>Improbable</v>
      </c>
      <c r="W40" s="625" t="str">
        <f>'5-CONTROLES'!AP78</f>
        <v>Catastrófico</v>
      </c>
      <c r="X40" s="627" t="str">
        <f>'5-CONTROLES'!AQ78</f>
        <v>Extremo</v>
      </c>
      <c r="Y40" s="625" t="str">
        <f>'5-CONTROLES'!AS78</f>
        <v>Acción preventiva</v>
      </c>
      <c r="Z40" s="138" t="s">
        <v>1085</v>
      </c>
      <c r="AA40" s="156" t="s">
        <v>699</v>
      </c>
      <c r="AB40" s="156" t="s">
        <v>693</v>
      </c>
      <c r="AC40" s="156" t="s">
        <v>1204</v>
      </c>
      <c r="AD40" s="191">
        <v>0.9</v>
      </c>
      <c r="AE40" s="156"/>
      <c r="AF40" s="156"/>
      <c r="AG40" s="191">
        <v>0.9</v>
      </c>
      <c r="AH40" s="156"/>
      <c r="AI40" s="156"/>
      <c r="AJ40" s="156"/>
      <c r="AK40" s="156"/>
      <c r="AL40" s="156"/>
      <c r="AM40" s="156"/>
      <c r="AN40" s="156"/>
      <c r="AO40" s="156"/>
      <c r="AP40" s="191"/>
    </row>
    <row r="41" spans="2:42" ht="62.25" customHeight="1" x14ac:dyDescent="0.25">
      <c r="B41" s="637"/>
      <c r="C41" s="631"/>
      <c r="D41" s="525"/>
      <c r="E41" s="525"/>
      <c r="F41" s="170" t="str">
        <f>'3-IDENTIFICACIÓN DEL RIESGO'!H79</f>
        <v>Desconocimiento de los requisitos establecidos en el Procedimiento ACCTI-P-005 Revocatoria Baldios a Persona Natural -Ley 160/94 y ACCTI-P-014 Titulación de Baldíos POSPR, por parte de colaboradores nuevos que ingresan al Grupo de Revocatoria</v>
      </c>
      <c r="G41" s="170" t="str">
        <f>'3-IDENTIFICACIÓN DEL RIESGO'!L79</f>
        <v>Investigaciones internas (control interno) o externas (por parte de órganos de control)</v>
      </c>
      <c r="H41" s="628"/>
      <c r="I41" s="628"/>
      <c r="J41" s="628"/>
      <c r="K41" s="626"/>
      <c r="L41" s="138" t="s">
        <v>1071</v>
      </c>
      <c r="M41" s="170" t="str">
        <f>'5-CONTROLES'!L79</f>
        <v>Incorporar oportunamente, la solicitud o información de la revocatoria en la forma ACCTI-F-097 Matriz de Revocatoria Directa</v>
      </c>
      <c r="N41" s="170" t="str">
        <f>'5-CONTROLES'!K79</f>
        <v>ACCTI-F-097 Matriz de Revocatoria actualizada</v>
      </c>
      <c r="O41" s="170" t="str">
        <f>'5-CONTROLES'!F79</f>
        <v>Subdirección de Acceso a Tierras por Demanda y Descongestión   (Profesionales asignados)</v>
      </c>
      <c r="P41" s="170" t="str">
        <f>'5-CONTROLES'!G79</f>
        <v>Trimestral</v>
      </c>
      <c r="Q41" s="156" t="s">
        <v>1203</v>
      </c>
      <c r="R41" s="170" t="str">
        <f>'5-CONTROLES'!AB79</f>
        <v>Fuerte</v>
      </c>
      <c r="S41" s="170" t="str">
        <f>'5-CONTROLES'!AC79</f>
        <v>Fuerte</v>
      </c>
      <c r="T41" s="170" t="str">
        <f>'5-CONTROLES'!AD79</f>
        <v>Fuerte</v>
      </c>
      <c r="U41" s="525"/>
      <c r="V41" s="626"/>
      <c r="W41" s="626"/>
      <c r="X41" s="628"/>
      <c r="Y41" s="626"/>
      <c r="Z41" s="138" t="s">
        <v>1086</v>
      </c>
      <c r="AA41" s="190" t="s">
        <v>1205</v>
      </c>
      <c r="AB41" s="156" t="s">
        <v>700</v>
      </c>
      <c r="AC41" s="156" t="s">
        <v>1206</v>
      </c>
      <c r="AD41" s="191">
        <v>0.9</v>
      </c>
      <c r="AE41" s="156"/>
      <c r="AF41" s="156"/>
      <c r="AG41" s="191">
        <v>0.3</v>
      </c>
      <c r="AH41" s="156"/>
      <c r="AI41" s="156"/>
      <c r="AJ41" s="156"/>
      <c r="AK41" s="191">
        <v>0.3</v>
      </c>
      <c r="AL41" s="156"/>
      <c r="AM41" s="156"/>
      <c r="AN41" s="191">
        <v>0.3</v>
      </c>
      <c r="AO41" s="156"/>
      <c r="AP41" s="191"/>
    </row>
    <row r="42" spans="2:42" ht="70.5" customHeight="1" x14ac:dyDescent="0.25">
      <c r="B42" s="637"/>
      <c r="C42" s="630" t="s">
        <v>1060</v>
      </c>
      <c r="D42" s="523" t="str">
        <f>'3-IDENTIFICACIÓN DEL RIESGO'!G80</f>
        <v>Manipulación de la información entregada a las  subdirecciones misionales según el  POSPR-P-006 P Procedimiento Unico de Ordenamiento Social de la Propiedad,  para beneficio propio o de terceros</v>
      </c>
      <c r="E42" s="523" t="s">
        <v>369</v>
      </c>
      <c r="F42" s="170" t="str">
        <f>'3-IDENTIFICACIÓN DEL RIESGO'!H80</f>
        <v>Presencia de intereses particulares o conductas de recibir o solicitar beneficios por parte de los profesionales asignados para la adjudicación de predios baldios en las zonas focalizadas</v>
      </c>
      <c r="G42" s="170" t="str">
        <f>'3-IDENTIFICACIÓN DEL RIESGO'!L80</f>
        <v>Afectación en el logro de indicadores y metas asociadas a adjudicación de predios baldios y bienes fiscales patrimoniales en los municipios focalizados</v>
      </c>
      <c r="H42" s="627" t="str">
        <f>'4-VALORACIÓN DEL RIESGO'!G45</f>
        <v>Probable</v>
      </c>
      <c r="I42" s="627" t="str">
        <f>'4-VALORACIÓN DEL RIESGO'!AC45</f>
        <v>Catastrófico</v>
      </c>
      <c r="J42" s="627" t="str">
        <f>'4-VALORACIÓN DEL RIESGO'!AE45</f>
        <v>Extremo</v>
      </c>
      <c r="K42" s="625" t="str">
        <f>'4-VALORACIÓN DEL RIESGO'!AF45</f>
        <v>Reducir</v>
      </c>
      <c r="L42" s="138" t="s">
        <v>1072</v>
      </c>
      <c r="M42" s="170" t="str">
        <f>'5-CONTROLES'!L80</f>
        <v>Verificar, semestralmente, la realización del informe técnico jurídico preliminar, con base en el análisis de la información aportada del procedimiento de un expediente.</v>
      </c>
      <c r="N42" s="170" t="str">
        <f>'5-CONTROLES'!K80</f>
        <v>Un Acta de verificación
Formato  POSPR-F-014 INFORME TÉCNICO JURÍDICO PRELIMINAR.
Resolución de Apertura Trámite Administrativo( notificada).</v>
      </c>
      <c r="O42" s="170" t="str">
        <f>'5-CONTROLES'!F80</f>
        <v>Subdirección de Acceso a Tierras en Zonas Focalizadas  (Profesionales asignados)</v>
      </c>
      <c r="P42" s="170" t="str">
        <f>'5-CONTROLES'!G80</f>
        <v>Semestral</v>
      </c>
      <c r="Q42" s="192" t="s">
        <v>1221</v>
      </c>
      <c r="R42" s="170" t="str">
        <f>'5-CONTROLES'!AB80</f>
        <v>Fuerte</v>
      </c>
      <c r="S42" s="170" t="str">
        <f>'5-CONTROLES'!AC80</f>
        <v>Fuerte</v>
      </c>
      <c r="T42" s="170" t="str">
        <f>'5-CONTROLES'!AD80</f>
        <v>Fuerte</v>
      </c>
      <c r="U42" s="523" t="str">
        <f>'5-CONTROLES'!AH80</f>
        <v>Fuerte</v>
      </c>
      <c r="V42" s="625" t="str">
        <f>'5-CONTROLES'!AL80</f>
        <v>Improbable</v>
      </c>
      <c r="W42" s="625" t="str">
        <f>'5-CONTROLES'!AP80</f>
        <v>Catastrófico</v>
      </c>
      <c r="X42" s="627" t="str">
        <f>'5-CONTROLES'!AQ80</f>
        <v>Extremo</v>
      </c>
      <c r="Y42" s="625" t="str">
        <f>'5-CONTROLES'!AS80</f>
        <v>Acción preventiva</v>
      </c>
      <c r="Z42" s="138" t="s">
        <v>1087</v>
      </c>
      <c r="AA42" s="156" t="s">
        <v>701</v>
      </c>
      <c r="AB42" s="156" t="s">
        <v>693</v>
      </c>
      <c r="AC42" s="156" t="s">
        <v>702</v>
      </c>
      <c r="AD42" s="191">
        <v>0.7</v>
      </c>
      <c r="AE42" s="156"/>
      <c r="AF42" s="156"/>
      <c r="AG42" s="191">
        <v>0.3</v>
      </c>
      <c r="AH42" s="191"/>
      <c r="AI42" s="191"/>
      <c r="AJ42" s="191"/>
      <c r="AK42" s="191"/>
      <c r="AL42" s="191"/>
      <c r="AM42" s="191"/>
      <c r="AN42" s="191">
        <v>0.4</v>
      </c>
      <c r="AO42" s="191"/>
      <c r="AP42" s="191"/>
    </row>
    <row r="43" spans="2:42" ht="79.5" customHeight="1" x14ac:dyDescent="0.25">
      <c r="B43" s="637"/>
      <c r="C43" s="631"/>
      <c r="D43" s="525"/>
      <c r="E43" s="525"/>
      <c r="F43" s="170" t="str">
        <f>'3-IDENTIFICACIÓN DEL RIESGO'!H81</f>
        <v>Desconocimiento de los requisitos establecidos en el Procedimiento POSPR-P-006 PROCEDIMIENTO ÚNICO DE ORDENAMIENTO SOCIAL DE LA PROPIEDAD,para la adjudicaciónn de predios baldios en los municipios focalizados, por parte del equipo profesional asignado</v>
      </c>
      <c r="G43" s="170" t="str">
        <f>'3-IDENTIFICACIÓN DEL RIESGO'!L81</f>
        <v>Investigaciones internas (control interno) o externas (por parte de órganos de control)</v>
      </c>
      <c r="H43" s="628"/>
      <c r="I43" s="628"/>
      <c r="J43" s="628"/>
      <c r="K43" s="626"/>
      <c r="L43" s="138" t="s">
        <v>1073</v>
      </c>
      <c r="M43" s="170" t="str">
        <f>'5-CONTROLES'!L81</f>
        <v>Verificar, semestralmente, la realización del informe técnico jurídico definitivo y la expedición  del Acto Administrativo de cierre, con base en el análisis de la información aportada del procedimiento de un expediente.</v>
      </c>
      <c r="N43" s="170" t="str">
        <f>'5-CONTROLES'!K81</f>
        <v xml:space="preserve">Un Acta de verificcaión
Formato POSPR-F-015 INFORME TÉCNICO JURÍDICO DEFINITIVO.
Resolución de Cierre de Trámite Administrativo (notificada)
Folio de Matricula Inmobiliaria. </v>
      </c>
      <c r="O43" s="170" t="str">
        <f>'5-CONTROLES'!F81</f>
        <v>Subdirección de Acceso a Tierras en Zonas Focalizadas  (Profesionales asignados)</v>
      </c>
      <c r="P43" s="170" t="str">
        <f>'5-CONTROLES'!G81</f>
        <v>Semestral</v>
      </c>
      <c r="Q43" s="192" t="s">
        <v>1222</v>
      </c>
      <c r="R43" s="170" t="str">
        <f>'5-CONTROLES'!AB81</f>
        <v>Fuerte</v>
      </c>
      <c r="S43" s="170" t="str">
        <f>'5-CONTROLES'!AC81</f>
        <v>Fuerte</v>
      </c>
      <c r="T43" s="170" t="str">
        <f>'5-CONTROLES'!AD81</f>
        <v>Fuerte</v>
      </c>
      <c r="U43" s="525"/>
      <c r="V43" s="626"/>
      <c r="W43" s="626"/>
      <c r="X43" s="628"/>
      <c r="Y43" s="626"/>
      <c r="Z43" s="138" t="s">
        <v>1088</v>
      </c>
      <c r="AA43" s="156" t="s">
        <v>1223</v>
      </c>
      <c r="AB43" s="156" t="s">
        <v>703</v>
      </c>
      <c r="AC43" s="156" t="s">
        <v>698</v>
      </c>
      <c r="AD43" s="191">
        <v>0.7</v>
      </c>
      <c r="AE43" s="193"/>
      <c r="AF43" s="193"/>
      <c r="AG43" s="191">
        <v>0.45</v>
      </c>
      <c r="AH43" s="193"/>
      <c r="AI43" s="193"/>
      <c r="AJ43" s="193"/>
      <c r="AK43" s="191">
        <v>0.25</v>
      </c>
      <c r="AL43" s="193"/>
      <c r="AM43" s="193"/>
      <c r="AN43" s="193"/>
      <c r="AO43" s="193"/>
      <c r="AP43" s="193"/>
    </row>
    <row r="44" spans="2:42" ht="82.5" customHeight="1" x14ac:dyDescent="0.25">
      <c r="B44" s="637"/>
      <c r="C44" s="630" t="s">
        <v>1061</v>
      </c>
      <c r="D44" s="523" t="str">
        <f>'3-IDENTIFICACIÓN DEL RIESGO'!G82</f>
        <v>Adquisición de predios sin pleno cumplimiento de requisitos o por fuera de las necesidades y prioridades establecidos por la ANT, para beneficio de particulares</v>
      </c>
      <c r="E44" s="523" t="s">
        <v>369</v>
      </c>
      <c r="F44" s="170" t="str">
        <f>'3-IDENTIFICACIÓN DEL RIESGO'!H82</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44" s="170" t="str">
        <f>'3-IDENTIFICACIÓN DEL RIESGO'!L82</f>
        <v>Detrimento patrimonial debido al abuso indebido de los recursos de la entidad.</v>
      </c>
      <c r="H44" s="627" t="str">
        <f>'4-VALORACIÓN DEL RIESGO'!G46</f>
        <v>Probable</v>
      </c>
      <c r="I44" s="627" t="str">
        <f>'4-VALORACIÓN DEL RIESGO'!AC46</f>
        <v>Catastrófico</v>
      </c>
      <c r="J44" s="627" t="str">
        <f>'4-VALORACIÓN DEL RIESGO'!AE46</f>
        <v>Extremo</v>
      </c>
      <c r="K44" s="625" t="str">
        <f>'4-VALORACIÓN DEL RIESGO'!AF46</f>
        <v>Reducir</v>
      </c>
      <c r="L44" s="138" t="s">
        <v>1074</v>
      </c>
      <c r="M44" s="170" t="str">
        <f>'5-CONTROLES'!L82</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oferta voluntaria de predios. Si el responsable de presentar la oferta no diligencia la forma de manera adecuada no se debe continuar el proceso hasta que se subsane la situación.</v>
      </c>
      <c r="N44" s="170" t="str">
        <f>'5-CONTROLES'!K82</f>
        <v>El formato de oferta voluntaria de predios debidamente diligenciado con los anexos.</v>
      </c>
      <c r="O44" s="170" t="str">
        <f>'5-CONTROLES'!F82</f>
        <v>Líder de Equipo de Compras</v>
      </c>
      <c r="P44" s="170" t="str">
        <f>'5-CONTROLES'!G82</f>
        <v>Según programación cada vez que se les asigne una oferta voluntaria para adquirir un predio</v>
      </c>
      <c r="Q44" s="192" t="s">
        <v>762</v>
      </c>
      <c r="R44" s="170" t="str">
        <f>'5-CONTROLES'!AB82</f>
        <v>Fuerte</v>
      </c>
      <c r="S44" s="170" t="str">
        <f>'5-CONTROLES'!AC82</f>
        <v>Fuerte</v>
      </c>
      <c r="T44" s="170" t="str">
        <f>'5-CONTROLES'!AD82</f>
        <v>Fuerte</v>
      </c>
      <c r="U44" s="523" t="str">
        <f>'5-CONTROLES'!AH82</f>
        <v>Moderado</v>
      </c>
      <c r="V44" s="625" t="str">
        <f>'5-CONTROLES'!AL82</f>
        <v>Posible</v>
      </c>
      <c r="W44" s="625" t="str">
        <f>'5-CONTROLES'!AP82</f>
        <v>Catastrófico</v>
      </c>
      <c r="X44" s="627" t="str">
        <f>'5-CONTROLES'!AQ82</f>
        <v>Extremo</v>
      </c>
      <c r="Y44" s="625" t="str">
        <f>'5-CONTROLES'!AS82</f>
        <v>Acción preventiva</v>
      </c>
      <c r="Z44" s="630" t="s">
        <v>1089</v>
      </c>
      <c r="AA44" s="660" t="s">
        <v>767</v>
      </c>
      <c r="AB44" s="660" t="s">
        <v>768</v>
      </c>
      <c r="AC44" s="660" t="s">
        <v>769</v>
      </c>
      <c r="AD44" s="666">
        <v>1</v>
      </c>
      <c r="AE44" s="660"/>
      <c r="AF44" s="660"/>
      <c r="AG44" s="660"/>
      <c r="AH44" s="660"/>
      <c r="AI44" s="660"/>
      <c r="AJ44" s="660"/>
      <c r="AK44" s="660">
        <v>1</v>
      </c>
      <c r="AL44" s="660"/>
      <c r="AM44" s="660"/>
      <c r="AN44" s="660"/>
      <c r="AO44" s="660"/>
      <c r="AP44" s="666"/>
    </row>
    <row r="45" spans="2:42" ht="64.5" customHeight="1" x14ac:dyDescent="0.25">
      <c r="B45" s="637"/>
      <c r="C45" s="631"/>
      <c r="D45" s="525"/>
      <c r="E45" s="525"/>
      <c r="F45" s="170" t="str">
        <f>'3-IDENTIFICACIÓN DEL RIESGO'!H83</f>
        <v>Debilidades en el seguimiento y aplicación de los controles establecidos en el procedimiento.</v>
      </c>
      <c r="G45" s="170" t="str">
        <f>'3-IDENTIFICACIÓN DEL RIESGO'!L83</f>
        <v>Demanda y sanciones judiciales.</v>
      </c>
      <c r="H45" s="628"/>
      <c r="I45" s="628"/>
      <c r="J45" s="628"/>
      <c r="K45" s="626"/>
      <c r="L45" s="138" t="s">
        <v>1075</v>
      </c>
      <c r="M45" s="170" t="str">
        <f>'5-CONTROLES'!L83</f>
        <v>El Profesional de Planeación DAE tomará una muestra representativa  ( entre el 20% y el 30%) de los formatos de ofertas voluntarias a requerir, con los anexos y se dejará la anotación de las causales de devolución, se dejara la anotacion de la causal de devolución y se  generará un informe en el que se cuantifiquen las causales de devolución para posterior verificación.</v>
      </c>
      <c r="N45" s="170" t="str">
        <f>'5-CONTROLES'!K83</f>
        <v>Registro en el share point.</v>
      </c>
      <c r="O45" s="170" t="str">
        <f>'5-CONTROLES'!F83</f>
        <v>Planeación de DAE</v>
      </c>
      <c r="P45" s="170" t="str">
        <f>'5-CONTROLES'!G83</f>
        <v>Mensualmente a través de la herramienta virtual (Share Point)</v>
      </c>
      <c r="Q45" s="156" t="s">
        <v>1162</v>
      </c>
      <c r="R45" s="170" t="str">
        <f>'5-CONTROLES'!AB83</f>
        <v>Moderado</v>
      </c>
      <c r="S45" s="170" t="str">
        <f>'5-CONTROLES'!AC83</f>
        <v>Fuerte</v>
      </c>
      <c r="T45" s="170" t="str">
        <f>'5-CONTROLES'!AD83</f>
        <v>Moderado</v>
      </c>
      <c r="U45" s="525"/>
      <c r="V45" s="626"/>
      <c r="W45" s="626"/>
      <c r="X45" s="628"/>
      <c r="Y45" s="626"/>
      <c r="Z45" s="631"/>
      <c r="AA45" s="245"/>
      <c r="AB45" s="245"/>
      <c r="AC45" s="245"/>
      <c r="AD45" s="667"/>
      <c r="AE45" s="245"/>
      <c r="AF45" s="245"/>
      <c r="AG45" s="245"/>
      <c r="AH45" s="245"/>
      <c r="AI45" s="245"/>
      <c r="AJ45" s="245"/>
      <c r="AK45" s="245"/>
      <c r="AL45" s="245"/>
      <c r="AM45" s="245"/>
      <c r="AN45" s="245"/>
      <c r="AO45" s="245"/>
      <c r="AP45" s="667"/>
    </row>
    <row r="46" spans="2:42" ht="90.75" customHeight="1" x14ac:dyDescent="0.25">
      <c r="B46" s="637"/>
      <c r="C46" s="630" t="s">
        <v>1062</v>
      </c>
      <c r="D46" s="523" t="str">
        <f>'3-IDENTIFICACIÓN DEL RIESGO'!G84</f>
        <v>Desviación de recursos en el desarrollo del proceso de la iniciativa Comunitaria con enfoque diferencial étnico para beneficio de un contratista o funcionario o un tercero.</v>
      </c>
      <c r="E46" s="523" t="s">
        <v>369</v>
      </c>
      <c r="F46" s="170" t="str">
        <f>'3-IDENTIFICACIÓN DEL RIESGO'!H84</f>
        <v>Omisión de la construcción participativa de la iniciativa comunitaria</v>
      </c>
      <c r="G46" s="170" t="str">
        <f>'3-IDENTIFICACIÓN DEL RIESGO'!L84</f>
        <v>Vulneración en derechos colectivos de comunidades.</v>
      </c>
      <c r="H46" s="627" t="str">
        <f>'4-VALORACIÓN DEL RIESGO'!G47</f>
        <v>Probable</v>
      </c>
      <c r="I46" s="627" t="str">
        <f>'4-VALORACIÓN DEL RIESGO'!AC47</f>
        <v>Catastrófico</v>
      </c>
      <c r="J46" s="627" t="str">
        <f>'4-VALORACIÓN DEL RIESGO'!AE47</f>
        <v>Extremo</v>
      </c>
      <c r="K46" s="625" t="str">
        <f>'4-VALORACIÓN DEL RIESGO'!AF47</f>
        <v>Reducir</v>
      </c>
      <c r="L46" s="138" t="s">
        <v>1076</v>
      </c>
      <c r="M46" s="170" t="str">
        <f>'5-CONTROLES'!L84</f>
        <v>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v>
      </c>
      <c r="N46" s="170" t="str">
        <f>'5-CONTROLES'!K84</f>
        <v>Las evidencias se registraran en un acta de socialización de la guía y formulación participativa de la iniciativa comunitaria.</v>
      </c>
      <c r="O46" s="170" t="str">
        <f>'5-CONTROLES'!F84</f>
        <v>El Equipo técnico de iniciativas comunitarias de la Dirección de Asuntos Étnicos.</v>
      </c>
      <c r="P46" s="170" t="str">
        <f>'5-CONTROLES'!G84</f>
        <v>Siempre que haya un proceso de formulación de iniciativa comunitaria.</v>
      </c>
      <c r="Q46" s="189" t="s">
        <v>763</v>
      </c>
      <c r="R46" s="170" t="str">
        <f>'5-CONTROLES'!AB84</f>
        <v>Moderado</v>
      </c>
      <c r="S46" s="170" t="str">
        <f>'5-CONTROLES'!AC84</f>
        <v>Fuerte</v>
      </c>
      <c r="T46" s="170" t="str">
        <f>'5-CONTROLES'!AD84</f>
        <v>Moderado</v>
      </c>
      <c r="U46" s="523" t="str">
        <f>'5-CONTROLES'!AH84</f>
        <v>Moderado</v>
      </c>
      <c r="V46" s="625" t="str">
        <f>'5-CONTROLES'!AL84</f>
        <v>Posible</v>
      </c>
      <c r="W46" s="625" t="str">
        <f>'5-CONTROLES'!AP84</f>
        <v>Catastrófico</v>
      </c>
      <c r="X46" s="627" t="str">
        <f>'5-CONTROLES'!AQ84</f>
        <v>Extremo</v>
      </c>
      <c r="Y46" s="625" t="str">
        <f>'5-CONTROLES'!AS84</f>
        <v>Acción preventiva</v>
      </c>
      <c r="Z46" s="138" t="s">
        <v>1090</v>
      </c>
      <c r="AA46" s="156" t="s">
        <v>770</v>
      </c>
      <c r="AB46" s="156" t="s">
        <v>771</v>
      </c>
      <c r="AC46" s="156" t="s">
        <v>772</v>
      </c>
      <c r="AD46" s="193">
        <v>3</v>
      </c>
      <c r="AE46" s="191"/>
      <c r="AF46" s="156">
        <v>1</v>
      </c>
      <c r="AG46" s="191"/>
      <c r="AH46" s="191"/>
      <c r="AI46" s="191"/>
      <c r="AJ46" s="156">
        <v>1</v>
      </c>
      <c r="AK46" s="191"/>
      <c r="AL46" s="191"/>
      <c r="AM46" s="156">
        <v>1</v>
      </c>
      <c r="AN46" s="191"/>
      <c r="AO46" s="191"/>
      <c r="AP46" s="191"/>
    </row>
    <row r="47" spans="2:42" ht="76.5" customHeight="1" x14ac:dyDescent="0.25">
      <c r="B47" s="637"/>
      <c r="C47" s="631"/>
      <c r="D47" s="525"/>
      <c r="E47" s="525"/>
      <c r="F47" s="170" t="str">
        <f>'3-IDENTIFICACIÓN DEL RIESGO'!H85</f>
        <v>Intervención de un tercero en la construcción de la iniciativa comunitaria.</v>
      </c>
      <c r="G47" s="170" t="str">
        <f>'3-IDENTIFICACIÓN DEL RIESGO'!L85</f>
        <v xml:space="preserve">Detrimento patrimonial  </v>
      </c>
      <c r="H47" s="628"/>
      <c r="I47" s="628"/>
      <c r="J47" s="628"/>
      <c r="K47" s="626"/>
      <c r="L47" s="138" t="s">
        <v>1077</v>
      </c>
      <c r="M47" s="170" t="str">
        <f>'5-CONTROLES'!L85</f>
        <v>Los miembros del Comité de Compras deben realizar una selección objetiva y transparente de los proveedores, para garantizar la correcta ejecución de la Iniciativa Comunitaria de acuerdo con lo establecido en la guía operativa.</v>
      </c>
      <c r="N47" s="170" t="str">
        <f>'5-CONTROLES'!K85</f>
        <v>Se debe anexar el cuadro de criterios habilitantes para ser proveedor, cuadro comparativo de cotizaciones y el cuadro de criterios de evaluación de las propuestas con los respectivos requisitos legales de los proveedores.</v>
      </c>
      <c r="O47" s="170" t="str">
        <f>'5-CONTROLES'!F85</f>
        <v>El Equipo técnico de iniciativas comunitarias de la Dirección de Asuntos Étnicos.</v>
      </c>
      <c r="P47" s="170" t="str">
        <f>'5-CONTROLES'!G85</f>
        <v>Cuando se realice la selección de la alternativa de gasto o comité de compras de la iniciativa (etapa que se surte en la ejecución de la iniciativa).</v>
      </c>
      <c r="Q47" s="189" t="s">
        <v>764</v>
      </c>
      <c r="R47" s="170" t="str">
        <f>'5-CONTROLES'!AB85</f>
        <v>Moderado</v>
      </c>
      <c r="S47" s="170" t="str">
        <f>'5-CONTROLES'!AC85</f>
        <v>Fuerte</v>
      </c>
      <c r="T47" s="170" t="str">
        <f>'5-CONTROLES'!AD85</f>
        <v>Moderado</v>
      </c>
      <c r="U47" s="525"/>
      <c r="V47" s="626"/>
      <c r="W47" s="626"/>
      <c r="X47" s="628"/>
      <c r="Y47" s="626"/>
      <c r="Z47" s="138" t="s">
        <v>1091</v>
      </c>
      <c r="AA47" s="156" t="s">
        <v>773</v>
      </c>
      <c r="AB47" s="156" t="s">
        <v>771</v>
      </c>
      <c r="AC47" s="156" t="s">
        <v>774</v>
      </c>
      <c r="AD47" s="191">
        <v>1</v>
      </c>
      <c r="AE47" s="191"/>
      <c r="AF47" s="191"/>
      <c r="AG47" s="191"/>
      <c r="AH47" s="191"/>
      <c r="AI47" s="191"/>
      <c r="AJ47" s="191">
        <v>0.5</v>
      </c>
      <c r="AK47" s="191"/>
      <c r="AL47" s="191"/>
      <c r="AM47" s="191"/>
      <c r="AN47" s="191"/>
      <c r="AO47" s="191">
        <v>0.5</v>
      </c>
      <c r="AP47" s="193"/>
    </row>
    <row r="48" spans="2:42" ht="61.5" customHeight="1" x14ac:dyDescent="0.25">
      <c r="B48" s="637"/>
      <c r="C48" s="630" t="s">
        <v>1063</v>
      </c>
      <c r="D48" s="523" t="str">
        <f>'3-IDENTIFICACIÓN DEL RIESGO'!G86</f>
        <v>Dilación en la atención a las solicitudes de comunidades étnicas favorenciendo intereses particulares.</v>
      </c>
      <c r="E48" s="523" t="s">
        <v>369</v>
      </c>
      <c r="F48" s="523" t="str">
        <f>'3-IDENTIFICACIÓN DEL RIESGO'!H86</f>
        <v>Aplicación del manual de criterios de priorización para la atención de solicitudes de comunidades étnicas con intereses particulares.</v>
      </c>
      <c r="G48" s="523" t="str">
        <f>'3-IDENTIFICACIÓN DEL RIESGO'!L86</f>
        <v>Inequidad por no atención a las solicitudes presentadas por comunidades Étnicas</v>
      </c>
      <c r="H48" s="627" t="str">
        <f>'4-VALORACIÓN DEL RIESGO'!G48</f>
        <v>Rara Vez</v>
      </c>
      <c r="I48" s="627" t="str">
        <f>'4-VALORACIÓN DEL RIESGO'!AC48</f>
        <v>Catastrófico</v>
      </c>
      <c r="J48" s="627" t="str">
        <f>'4-VALORACIÓN DEL RIESGO'!AE48</f>
        <v>Extremo</v>
      </c>
      <c r="K48" s="625" t="str">
        <f>'4-VALORACIÓN DEL RIESGO'!AF48</f>
        <v>Reducir</v>
      </c>
      <c r="L48" s="630" t="s">
        <v>1078</v>
      </c>
      <c r="M48" s="523" t="str">
        <f>'5-CONTROLES'!L86</f>
        <v>Realizar control mediante matriz de seguimiento a los procedimientos de formalización para comunidades étnicas (Indígenas y Negras).</v>
      </c>
      <c r="N48" s="523" t="str">
        <f>'5-CONTROLES'!K86</f>
        <v>Matriz de seguimiento de la ejecución del Plan de Atención para comunidades étnicas.</v>
      </c>
      <c r="O48" s="523" t="str">
        <f>'5-CONTROLES'!F86</f>
        <v>Equipo de la Subdirección de Asuntos Étnicos</v>
      </c>
      <c r="P48" s="523" t="str">
        <f>'5-CONTROLES'!G86</f>
        <v xml:space="preserve">Por cada procedimiento de formalización para comunidades étnicas, deben tener un seguimiento mensual dadas las etapas administrativas y jurídicas de dichos procedimientos. </v>
      </c>
      <c r="Q48" s="660" t="s">
        <v>765</v>
      </c>
      <c r="R48" s="523" t="str">
        <f>'5-CONTROLES'!AB86</f>
        <v>Moderado</v>
      </c>
      <c r="S48" s="523" t="str">
        <f>'5-CONTROLES'!AC86</f>
        <v>Fuerte</v>
      </c>
      <c r="T48" s="523" t="str">
        <f>'5-CONTROLES'!AD86</f>
        <v>Moderado</v>
      </c>
      <c r="U48" s="523" t="str">
        <f>'5-CONTROLES'!AH86</f>
        <v>Moderado</v>
      </c>
      <c r="V48" s="625" t="str">
        <f>'5-CONTROLES'!AL86</f>
        <v>Rara Vez</v>
      </c>
      <c r="W48" s="625" t="str">
        <f>'5-CONTROLES'!AP86</f>
        <v>Catastrófico</v>
      </c>
      <c r="X48" s="627" t="str">
        <f>'5-CONTROLES'!AQ86</f>
        <v>Extremo</v>
      </c>
      <c r="Y48" s="625" t="str">
        <f>'5-CONTROLES'!AS86</f>
        <v>Acción preventiva</v>
      </c>
      <c r="Z48" s="630" t="s">
        <v>1092</v>
      </c>
      <c r="AA48" s="660" t="s">
        <v>775</v>
      </c>
      <c r="AB48" s="660" t="s">
        <v>776</v>
      </c>
      <c r="AC48" s="660" t="s">
        <v>777</v>
      </c>
      <c r="AD48" s="666">
        <v>3</v>
      </c>
      <c r="AE48" s="666"/>
      <c r="AF48" s="666">
        <v>1</v>
      </c>
      <c r="AG48" s="666"/>
      <c r="AH48" s="666"/>
      <c r="AI48" s="666"/>
      <c r="AJ48" s="666">
        <v>1</v>
      </c>
      <c r="AK48" s="666"/>
      <c r="AL48" s="666"/>
      <c r="AM48" s="666">
        <v>1</v>
      </c>
      <c r="AN48" s="666"/>
      <c r="AO48" s="666"/>
      <c r="AP48" s="666"/>
    </row>
    <row r="49" spans="2:42" ht="15" customHeight="1" x14ac:dyDescent="0.25">
      <c r="B49" s="637"/>
      <c r="C49" s="631"/>
      <c r="D49" s="525"/>
      <c r="E49" s="525"/>
      <c r="F49" s="525"/>
      <c r="G49" s="525"/>
      <c r="H49" s="628"/>
      <c r="I49" s="628"/>
      <c r="J49" s="628"/>
      <c r="K49" s="626"/>
      <c r="L49" s="631"/>
      <c r="M49" s="525"/>
      <c r="N49" s="525"/>
      <c r="O49" s="525"/>
      <c r="P49" s="525"/>
      <c r="Q49" s="245"/>
      <c r="R49" s="525"/>
      <c r="S49" s="525"/>
      <c r="T49" s="525"/>
      <c r="U49" s="525"/>
      <c r="V49" s="626"/>
      <c r="W49" s="626"/>
      <c r="X49" s="628"/>
      <c r="Y49" s="626"/>
      <c r="Z49" s="631"/>
      <c r="AA49" s="245"/>
      <c r="AB49" s="245"/>
      <c r="AC49" s="245"/>
      <c r="AD49" s="667"/>
      <c r="AE49" s="667"/>
      <c r="AF49" s="667"/>
      <c r="AG49" s="667"/>
      <c r="AH49" s="667"/>
      <c r="AI49" s="667"/>
      <c r="AJ49" s="667"/>
      <c r="AK49" s="667"/>
      <c r="AL49" s="667"/>
      <c r="AM49" s="667"/>
      <c r="AN49" s="667"/>
      <c r="AO49" s="667"/>
      <c r="AP49" s="667"/>
    </row>
    <row r="50" spans="2:42" ht="82.5" customHeight="1" x14ac:dyDescent="0.25">
      <c r="B50" s="637"/>
      <c r="C50" s="630" t="s">
        <v>1064</v>
      </c>
      <c r="D50" s="523" t="str">
        <f>'3-IDENTIFICACIÓN DEL RIESGO'!G88</f>
        <v>Favorecimiento en la atención de solicitudes de formalización de territorios colectivos a comunidades étnicas específicas por parte de la Subdirección de Asuntos Étnicos, desconociendo el principio de equidad.</v>
      </c>
      <c r="E50" s="523" t="s">
        <v>369</v>
      </c>
      <c r="F50" s="523" t="str">
        <f>'3-IDENTIFICACIÓN DEL RIESGO'!H88</f>
        <v>Desconocimiento intencional por parte del encargado del trámite de la fecha de presentación de las solicitudes para favorecimiento a un tercero con fines particulares inobservando los criterios de priorización y ponderación.</v>
      </c>
      <c r="G50" s="523" t="str">
        <f>'3-IDENTIFICACIÓN DEL RIESGO'!L88</f>
        <v>Inequidad por no atención a las solicitudes presentadas por comunidades Étnicas</v>
      </c>
      <c r="H50" s="627" t="str">
        <f>'4-VALORACIÓN DEL RIESGO'!G49</f>
        <v>Improbable</v>
      </c>
      <c r="I50" s="627" t="str">
        <f>'4-VALORACIÓN DEL RIESGO'!AC49</f>
        <v>Catastrófico</v>
      </c>
      <c r="J50" s="627" t="str">
        <f>'4-VALORACIÓN DEL RIESGO'!AE49</f>
        <v>Extremo</v>
      </c>
      <c r="K50" s="625" t="str">
        <f>'4-VALORACIÓN DEL RIESGO'!AF49</f>
        <v>Reducir</v>
      </c>
      <c r="L50" s="630" t="s">
        <v>1079</v>
      </c>
      <c r="M50" s="523" t="str">
        <f>'5-CONTROLES'!L88</f>
        <v>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v>
      </c>
      <c r="N50" s="523" t="str">
        <f>'5-CONTROLES'!K88</f>
        <v>Acta de revisión de seguimiento a los diferentes procedimeintos de formalización, con el respectivo soporte de asistencia.</v>
      </c>
      <c r="O50" s="523" t="str">
        <f>'5-CONTROLES'!F88</f>
        <v>Equipo de la Subdirección de Asuntos Étnicos</v>
      </c>
      <c r="P50" s="523" t="str">
        <f>'5-CONTROLES'!G88</f>
        <v>La Subidrección de Asuntos Étnicos realiza Mesas técnicas de seguimiento mensual donde se verifca por cada procedimiento de formalización el estado y ruta a seguir.</v>
      </c>
      <c r="Q50" s="660" t="s">
        <v>766</v>
      </c>
      <c r="R50" s="523" t="str">
        <f>'5-CONTROLES'!AB88</f>
        <v>Moderado</v>
      </c>
      <c r="S50" s="523" t="str">
        <f>'5-CONTROLES'!AC88</f>
        <v>Fuerte</v>
      </c>
      <c r="T50" s="523" t="str">
        <f>'5-CONTROLES'!AD88</f>
        <v>Moderado</v>
      </c>
      <c r="U50" s="523" t="str">
        <f>'5-CONTROLES'!AH88</f>
        <v>Moderado</v>
      </c>
      <c r="V50" s="625" t="str">
        <f>'5-CONTROLES'!AL88</f>
        <v>Rara Vez</v>
      </c>
      <c r="W50" s="625" t="str">
        <f>'5-CONTROLES'!AP88</f>
        <v>Catastrófico</v>
      </c>
      <c r="X50" s="627" t="str">
        <f>'5-CONTROLES'!AQ88</f>
        <v>Extremo</v>
      </c>
      <c r="Y50" s="625" t="str">
        <f>'5-CONTROLES'!AS88</f>
        <v>Acción preventiva</v>
      </c>
      <c r="Z50" s="630" t="s">
        <v>1093</v>
      </c>
      <c r="AA50" s="660" t="s">
        <v>778</v>
      </c>
      <c r="AB50" s="660" t="s">
        <v>776</v>
      </c>
      <c r="AC50" s="660" t="s">
        <v>779</v>
      </c>
      <c r="AD50" s="663">
        <v>0.5</v>
      </c>
      <c r="AE50" s="668"/>
      <c r="AF50" s="668"/>
      <c r="AG50" s="663">
        <v>0.25</v>
      </c>
      <c r="AH50" s="668"/>
      <c r="AI50" s="668"/>
      <c r="AJ50" s="668"/>
      <c r="AK50" s="668"/>
      <c r="AL50" s="668"/>
      <c r="AM50" s="668"/>
      <c r="AN50" s="663">
        <v>0.25</v>
      </c>
      <c r="AO50" s="668"/>
      <c r="AP50" s="668"/>
    </row>
    <row r="51" spans="2:42" ht="15" customHeight="1" x14ac:dyDescent="0.25">
      <c r="B51" s="637"/>
      <c r="C51" s="631"/>
      <c r="D51" s="525"/>
      <c r="E51" s="525"/>
      <c r="F51" s="525"/>
      <c r="G51" s="525"/>
      <c r="H51" s="628"/>
      <c r="I51" s="628"/>
      <c r="J51" s="628"/>
      <c r="K51" s="626"/>
      <c r="L51" s="631"/>
      <c r="M51" s="525"/>
      <c r="N51" s="525"/>
      <c r="O51" s="525"/>
      <c r="P51" s="525"/>
      <c r="Q51" s="245"/>
      <c r="R51" s="525"/>
      <c r="S51" s="525"/>
      <c r="T51" s="525"/>
      <c r="U51" s="525"/>
      <c r="V51" s="626"/>
      <c r="W51" s="626"/>
      <c r="X51" s="628"/>
      <c r="Y51" s="626"/>
      <c r="Z51" s="631"/>
      <c r="AA51" s="245"/>
      <c r="AB51" s="245"/>
      <c r="AC51" s="245"/>
      <c r="AD51" s="664"/>
      <c r="AE51" s="669"/>
      <c r="AF51" s="669"/>
      <c r="AG51" s="664"/>
      <c r="AH51" s="669"/>
      <c r="AI51" s="669"/>
      <c r="AJ51" s="669"/>
      <c r="AK51" s="669"/>
      <c r="AL51" s="669"/>
      <c r="AM51" s="669"/>
      <c r="AN51" s="664"/>
      <c r="AO51" s="669"/>
      <c r="AP51" s="669"/>
    </row>
    <row r="52" spans="2:42" ht="43.5" customHeight="1" x14ac:dyDescent="0.25">
      <c r="B52" s="637"/>
      <c r="C52" s="630" t="s">
        <v>1065</v>
      </c>
      <c r="D52" s="523" t="str">
        <f>'3-IDENTIFICACIÓN DEL RIESGO'!G90</f>
        <v>Solicitud y/o aceptación de dádivas por agilizar trámites o proferir decisiones administrativas en beneficio de un particular y/o tercero para la adjudicación de bienes</v>
      </c>
      <c r="E52" s="523" t="s">
        <v>369</v>
      </c>
      <c r="F52" s="170" t="str">
        <f>'3-IDENTIFICACIÓN DEL RIESGO'!H90</f>
        <v>1. Falta de estrategias para potencializar la cultura de legalidad, transparencia y sentido de pertenencia</v>
      </c>
      <c r="G52" s="523" t="str">
        <f>'3-IDENTIFICACIÓN DEL RIESGO'!L90</f>
        <v>1. Afectación de credibilidad e imagen institucional</v>
      </c>
      <c r="H52" s="627" t="str">
        <f>'4-VALORACIÓN DEL RIESGO'!G50</f>
        <v>Probable</v>
      </c>
      <c r="I52" s="627" t="str">
        <f>'4-VALORACIÓN DEL RIESGO'!AC50</f>
        <v>Catastrófico</v>
      </c>
      <c r="J52" s="627" t="str">
        <f>'4-VALORACIÓN DEL RIESGO'!AE50</f>
        <v>Extremo</v>
      </c>
      <c r="K52" s="625" t="str">
        <f>'4-VALORACIÓN DEL RIESGO'!AF50</f>
        <v>Reducir</v>
      </c>
      <c r="L52" s="630" t="s">
        <v>1080</v>
      </c>
      <c r="M52" s="523" t="str">
        <f>'5-CONTROLES'!L90</f>
        <v>Jornada de capacitación a los colaboradores de las Unidades de Gestión Territorial, con el fin de que conozcan las sanciones a las cuales son merecedores en caso de incurrir en actos de corrupción</v>
      </c>
      <c r="N52" s="523" t="str">
        <f>'5-CONTROLES'!K90</f>
        <v>Listas de asistencia y/o actas de reunión</v>
      </c>
      <c r="O52" s="523" t="str">
        <f>'5-CONTROLES'!F90</f>
        <v>Líderes UGT</v>
      </c>
      <c r="P52" s="523" t="str">
        <f>'5-CONTROLES'!G90</f>
        <v>Según programación</v>
      </c>
      <c r="Q52" s="660" t="s">
        <v>952</v>
      </c>
      <c r="R52" s="523" t="str">
        <f>'5-CONTROLES'!AB90</f>
        <v>Fuerte</v>
      </c>
      <c r="S52" s="523" t="str">
        <f>'5-CONTROLES'!AC90</f>
        <v>Moderado</v>
      </c>
      <c r="T52" s="523" t="str">
        <f>'5-CONTROLES'!AD90</f>
        <v>Moderado</v>
      </c>
      <c r="U52" s="523" t="str">
        <f>'5-CONTROLES'!AH90</f>
        <v>Moderado</v>
      </c>
      <c r="V52" s="625" t="str">
        <f>'5-CONTROLES'!AL90</f>
        <v>Posible</v>
      </c>
      <c r="W52" s="625" t="str">
        <f>'5-CONTROLES'!AP90</f>
        <v>Catastrófico</v>
      </c>
      <c r="X52" s="627" t="str">
        <f>'5-CONTROLES'!AQ90</f>
        <v>Extremo</v>
      </c>
      <c r="Y52" s="625" t="str">
        <f>'5-CONTROLES'!AS90</f>
        <v>Acción preventiva</v>
      </c>
      <c r="Z52" s="630" t="s">
        <v>1094</v>
      </c>
      <c r="AA52" s="660" t="s">
        <v>951</v>
      </c>
      <c r="AB52" s="660" t="s">
        <v>938</v>
      </c>
      <c r="AC52" s="660" t="s">
        <v>952</v>
      </c>
      <c r="AD52" s="668">
        <v>2</v>
      </c>
      <c r="AE52" s="668"/>
      <c r="AF52" s="668"/>
      <c r="AG52" s="668">
        <v>1</v>
      </c>
      <c r="AH52" s="668"/>
      <c r="AI52" s="668"/>
      <c r="AJ52" s="668"/>
      <c r="AK52" s="668"/>
      <c r="AL52" s="668"/>
      <c r="AM52" s="668">
        <v>1</v>
      </c>
      <c r="AN52" s="668"/>
      <c r="AO52" s="668"/>
      <c r="AP52" s="668"/>
    </row>
    <row r="53" spans="2:42" ht="45" customHeight="1" x14ac:dyDescent="0.25">
      <c r="B53" s="637"/>
      <c r="C53" s="631"/>
      <c r="D53" s="525"/>
      <c r="E53" s="525"/>
      <c r="F53" s="170" t="str">
        <f>'3-IDENTIFICACIÓN DEL RIESGO'!H91</f>
        <v>2. Baja cobertura de capacitaciones frente a responsabilidades disciplinarias, fiscales o penales por incurrir en potenciales actos de corrupcion con alcance a contratistas y funcionarios</v>
      </c>
      <c r="G53" s="525"/>
      <c r="H53" s="628"/>
      <c r="I53" s="628"/>
      <c r="J53" s="628"/>
      <c r="K53" s="626"/>
      <c r="L53" s="631"/>
      <c r="M53" s="525"/>
      <c r="N53" s="525"/>
      <c r="O53" s="525"/>
      <c r="P53" s="525"/>
      <c r="Q53" s="245"/>
      <c r="R53" s="525"/>
      <c r="S53" s="525"/>
      <c r="T53" s="525"/>
      <c r="U53" s="525"/>
      <c r="V53" s="626"/>
      <c r="W53" s="626"/>
      <c r="X53" s="628"/>
      <c r="Y53" s="626"/>
      <c r="Z53" s="631"/>
      <c r="AA53" s="245"/>
      <c r="AB53" s="245"/>
      <c r="AC53" s="245"/>
      <c r="AD53" s="669"/>
      <c r="AE53" s="669"/>
      <c r="AF53" s="669"/>
      <c r="AG53" s="669"/>
      <c r="AH53" s="669"/>
      <c r="AI53" s="669"/>
      <c r="AJ53" s="669"/>
      <c r="AK53" s="669"/>
      <c r="AL53" s="669"/>
      <c r="AM53" s="669"/>
      <c r="AN53" s="669"/>
      <c r="AO53" s="669"/>
      <c r="AP53" s="669"/>
    </row>
    <row r="54" spans="2:42" ht="57.75" customHeight="1" x14ac:dyDescent="0.25">
      <c r="B54" s="633" t="str">
        <f>'3-IDENTIFICACIÓN DEL RIESGO'!B92</f>
        <v>ADMINISTRACIÓN DE TIERRAS</v>
      </c>
      <c r="C54" s="630" t="s">
        <v>1095</v>
      </c>
      <c r="D54" s="523" t="str">
        <f>'3-IDENTIFICACIÓN DEL RIESGO'!G92</f>
        <v>Solicitud o aceptación de dádivas por agilizar trámites o proferir decisiones administrativas relacionadas con solicitudes de limitación a la propiedad para beneficio de un particular y/o tercero</v>
      </c>
      <c r="E54" s="523" t="s">
        <v>369</v>
      </c>
      <c r="F54" s="170" t="str">
        <f>'3-IDENTIFICACIÓN DEL RIESGO'!H92</f>
        <v xml:space="preserve">Presencia de intereses particulares o conductas de recibir o solicitar beneficios en la verificación del estudio del caso recibido para limitación de la propiedad por parte del profesional de SATN designado para el trámite </v>
      </c>
      <c r="G54" s="170" t="str">
        <f>'3-IDENTIFICACIÓN DEL RIESGO'!L92</f>
        <v>Detrimento patrimonial o defraudación tanto de los particulares como del Estado</v>
      </c>
      <c r="H54" s="627" t="str">
        <f>'4-VALORACIÓN DEL RIESGO'!G51</f>
        <v>Probable</v>
      </c>
      <c r="I54" s="627" t="str">
        <f>'4-VALORACIÓN DEL RIESGO'!AC51</f>
        <v>Catastrófico</v>
      </c>
      <c r="J54" s="627" t="str">
        <f>'4-VALORACIÓN DEL RIESGO'!AE51</f>
        <v>Extremo</v>
      </c>
      <c r="K54" s="625" t="str">
        <f>'4-VALORACIÓN DEL RIESGO'!AF51</f>
        <v>Reducir</v>
      </c>
      <c r="L54" s="139" t="s">
        <v>1098</v>
      </c>
      <c r="M54" s="170" t="str">
        <f>'5-CONTROLES'!L92</f>
        <v>Registrar en cada decisión de Limitación a la Propiedad proferida, la validación por parte del líder de Limitación o delegado a la Propiedad y el Asesor de la Subdirección de Administración de Tierras de la Nación-SATN.</v>
      </c>
      <c r="N54" s="170" t="str">
        <f>'5-CONTROLES'!K92</f>
        <v>Comunicaciones de Limitación a la Propiedad con vistos buenos.</v>
      </c>
      <c r="O54" s="170" t="str">
        <f>'5-CONTROLES'!F92</f>
        <v>Subdirección de Administración de Tierras de la Nación  (Profesionales asignados)</v>
      </c>
      <c r="P54" s="170" t="str">
        <f>'5-CONTROLES'!G92</f>
        <v>Trimestral</v>
      </c>
      <c r="Q54" s="192" t="s">
        <v>1233</v>
      </c>
      <c r="R54" s="170" t="str">
        <f>'5-CONTROLES'!AB92</f>
        <v>Fuerte</v>
      </c>
      <c r="S54" s="170" t="str">
        <f>'5-CONTROLES'!AC92</f>
        <v>Fuerte</v>
      </c>
      <c r="T54" s="170" t="str">
        <f>'5-CONTROLES'!AD92</f>
        <v>Fuerte</v>
      </c>
      <c r="U54" s="523" t="str">
        <f>'5-CONTROLES'!AH92</f>
        <v>Fuerte</v>
      </c>
      <c r="V54" s="625" t="str">
        <f>'5-CONTROLES'!AL92</f>
        <v>Improbable</v>
      </c>
      <c r="W54" s="625" t="str">
        <f>'5-CONTROLES'!AP92</f>
        <v>Mayor</v>
      </c>
      <c r="X54" s="627" t="str">
        <f>'5-CONTROLES'!AQ92</f>
        <v>Alto</v>
      </c>
      <c r="Y54" s="625" t="str">
        <f>'5-CONTROLES'!AS92</f>
        <v>Acción preventiva</v>
      </c>
      <c r="Z54" s="139" t="s">
        <v>1103</v>
      </c>
      <c r="AA54" s="189" t="s">
        <v>1234</v>
      </c>
      <c r="AB54" s="189" t="s">
        <v>693</v>
      </c>
      <c r="AC54" s="189" t="s">
        <v>704</v>
      </c>
      <c r="AD54" s="191">
        <v>0.7</v>
      </c>
      <c r="AE54" s="156"/>
      <c r="AF54" s="191">
        <v>0.5</v>
      </c>
      <c r="AG54" s="156"/>
      <c r="AH54" s="191"/>
      <c r="AI54" s="156"/>
      <c r="AJ54" s="156"/>
      <c r="AK54" s="156"/>
      <c r="AL54" s="191">
        <v>0.2</v>
      </c>
      <c r="AM54" s="156"/>
      <c r="AN54" s="156"/>
      <c r="AO54" s="156"/>
      <c r="AP54" s="156"/>
    </row>
    <row r="55" spans="2:42" ht="56.25" customHeight="1" x14ac:dyDescent="0.25">
      <c r="B55" s="633"/>
      <c r="C55" s="631"/>
      <c r="D55" s="525"/>
      <c r="E55" s="525"/>
      <c r="F55" s="170" t="str">
        <f>'3-IDENTIFICACIÓN DEL RIESGO'!H93</f>
        <v>Desconocimiento de los requisitos establecidos en el Procedimiento ADMTI-P-006 Limitación a la Propiedad por parte de colaboradores nuevos que ingresan al grupo funcional de LP en la SATN</v>
      </c>
      <c r="G55" s="170" t="str">
        <f>'3-IDENTIFICACIÓN DEL RIESGO'!L93</f>
        <v>Investigaciones internas (control interno) o externas (por parte de órganos de control)</v>
      </c>
      <c r="H55" s="628"/>
      <c r="I55" s="628"/>
      <c r="J55" s="628"/>
      <c r="K55" s="626"/>
      <c r="L55" s="139" t="s">
        <v>1099</v>
      </c>
      <c r="M55" s="170" t="str">
        <f>'5-CONTROLES'!L93</f>
        <v>Garantizar el cumplimiento de lo controles del procedimiento, mediante la revisión cuatrimestral, hecha por el profesional (líder) del grupo funcional,  en dos decisiones administrativas.</v>
      </c>
      <c r="N55" s="170" t="str">
        <f>'5-CONTROLES'!K93</f>
        <v>Acta de reunión de revisión aleatoria de decisiones sobre Limitación a la Propiedad</v>
      </c>
      <c r="O55" s="170" t="str">
        <f>'5-CONTROLES'!F93</f>
        <v>Subdirección de Administración de Tierras de la Nación  (Profesionales asignados)</v>
      </c>
      <c r="P55" s="170" t="str">
        <f>'5-CONTROLES'!G93</f>
        <v>Cuatrimestral</v>
      </c>
      <c r="Q55" s="192" t="s">
        <v>691</v>
      </c>
      <c r="R55" s="170" t="str">
        <f>'5-CONTROLES'!AB93</f>
        <v>Fuerte</v>
      </c>
      <c r="S55" s="170" t="str">
        <f>'5-CONTROLES'!AC93</f>
        <v>Fuerte</v>
      </c>
      <c r="T55" s="170" t="str">
        <f>'5-CONTROLES'!AD93</f>
        <v>Fuerte</v>
      </c>
      <c r="U55" s="525"/>
      <c r="V55" s="626"/>
      <c r="W55" s="626"/>
      <c r="X55" s="628"/>
      <c r="Y55" s="626"/>
      <c r="Z55" s="139" t="s">
        <v>1104</v>
      </c>
      <c r="AA55" s="189" t="s">
        <v>1235</v>
      </c>
      <c r="AB55" s="189" t="s">
        <v>705</v>
      </c>
      <c r="AC55" s="189" t="s">
        <v>706</v>
      </c>
      <c r="AD55" s="191">
        <v>0.8</v>
      </c>
      <c r="AE55" s="156"/>
      <c r="AF55" s="156"/>
      <c r="AG55" s="191">
        <v>0.5</v>
      </c>
      <c r="AH55" s="191"/>
      <c r="AI55" s="156"/>
      <c r="AJ55" s="156"/>
      <c r="AK55" s="156"/>
      <c r="AL55" s="156"/>
      <c r="AM55" s="191">
        <v>0.3</v>
      </c>
      <c r="AN55" s="156"/>
      <c r="AO55" s="156"/>
      <c r="AP55" s="156"/>
    </row>
    <row r="56" spans="2:42" ht="57.75" customHeight="1" x14ac:dyDescent="0.25">
      <c r="B56" s="633"/>
      <c r="C56" s="630" t="s">
        <v>1096</v>
      </c>
      <c r="D56" s="523" t="str">
        <f>'3-IDENTIFICACIÓN DEL RIESGO'!G94</f>
        <v>Uso de la  información sobre adjudicación de baldíos a Entidades de Derecho Público para beneficio particular o de terceros</v>
      </c>
      <c r="E56" s="523" t="s">
        <v>369</v>
      </c>
      <c r="F56" s="170" t="str">
        <f>'3-IDENTIFICACIÓN DEL RIESGO'!H94</f>
        <v xml:space="preserve">Presencia de intereses particulares o conductas de recibir o solicitar beneficios en la adjudicación de terrenos baldíos de la Nación a Entidades de Derecho Público por parte del profesional de SATN designado </v>
      </c>
      <c r="G56" s="170" t="str">
        <f>'3-IDENTIFICACIÓN DEL RIESGO'!L94</f>
        <v>Afectación en el logro de indicadores y metas asociadas a Entidades de Derecho Público aprobadas en la SATN</v>
      </c>
      <c r="H56" s="627" t="str">
        <f>'4-VALORACIÓN DEL RIESGO'!G52</f>
        <v>Posible</v>
      </c>
      <c r="I56" s="627" t="str">
        <f>'4-VALORACIÓN DEL RIESGO'!AC52</f>
        <v>Catastrófico</v>
      </c>
      <c r="J56" s="627" t="str">
        <f>'4-VALORACIÓN DEL RIESGO'!AE52</f>
        <v>Extremo</v>
      </c>
      <c r="K56" s="625" t="str">
        <f>'4-VALORACIÓN DEL RIESGO'!AF52</f>
        <v>Reducir</v>
      </c>
      <c r="L56" s="139" t="s">
        <v>1100</v>
      </c>
      <c r="M56" s="170" t="str">
        <f>'5-CONTROLES'!L94</f>
        <v>Realizar la revisión jurídica inicial y técnica de las solicitudes de adjudicación de baldíos a Entidades de Derecho Público-EDP, recibidos en la Subdirección de Administración de Tierras de la Nación-SATN.</v>
      </c>
      <c r="N56" s="170" t="str">
        <f>'5-CONTROLES'!K94</f>
        <v>ACCTI-F-065 Forma Auto de Archivo por Desistimiento Tácito o Experso</v>
      </c>
      <c r="O56" s="170" t="str">
        <f>'5-CONTROLES'!F94</f>
        <v>Subdirección de Administración de Tierras de la Nación  (Profesionales asignados)</v>
      </c>
      <c r="P56" s="170" t="str">
        <f>'5-CONTROLES'!G94</f>
        <v>Cuatrimestral</v>
      </c>
      <c r="Q56" s="192" t="s">
        <v>1248</v>
      </c>
      <c r="R56" s="170" t="str">
        <f>'5-CONTROLES'!AB94</f>
        <v>Fuerte</v>
      </c>
      <c r="S56" s="170" t="str">
        <f>'5-CONTROLES'!AC94</f>
        <v>Fuerte</v>
      </c>
      <c r="T56" s="170" t="str">
        <f>'5-CONTROLES'!AD94</f>
        <v>Fuerte</v>
      </c>
      <c r="U56" s="523" t="str">
        <f>'5-CONTROLES'!AH94</f>
        <v>Fuerte</v>
      </c>
      <c r="V56" s="625" t="str">
        <f>'5-CONTROLES'!AL94</f>
        <v>Rara Vez</v>
      </c>
      <c r="W56" s="625" t="str">
        <f>'5-CONTROLES'!AP94</f>
        <v>Mayor</v>
      </c>
      <c r="X56" s="627" t="str">
        <f>'5-CONTROLES'!AQ94</f>
        <v>Alto</v>
      </c>
      <c r="Y56" s="625" t="str">
        <f>'5-CONTROLES'!AS94</f>
        <v>Acción preventiva</v>
      </c>
      <c r="Z56" s="139" t="s">
        <v>1105</v>
      </c>
      <c r="AA56" s="189" t="s">
        <v>1250</v>
      </c>
      <c r="AB56" s="189" t="s">
        <v>693</v>
      </c>
      <c r="AC56" s="189" t="s">
        <v>1251</v>
      </c>
      <c r="AD56" s="191">
        <v>0.7</v>
      </c>
      <c r="AE56" s="156"/>
      <c r="AF56" s="191">
        <v>0.5</v>
      </c>
      <c r="AG56" s="156"/>
      <c r="AH56" s="191"/>
      <c r="AI56" s="156"/>
      <c r="AJ56" s="156"/>
      <c r="AK56" s="156"/>
      <c r="AL56" s="191">
        <v>0.2</v>
      </c>
      <c r="AM56" s="156"/>
      <c r="AN56" s="156"/>
      <c r="AO56" s="156"/>
      <c r="AP56" s="156"/>
    </row>
    <row r="57" spans="2:42" ht="60.75" customHeight="1" x14ac:dyDescent="0.25">
      <c r="B57" s="633"/>
      <c r="C57" s="631"/>
      <c r="D57" s="525"/>
      <c r="E57" s="525"/>
      <c r="F57" s="170" t="str">
        <f>'3-IDENTIFICACIÓN DEL RIESGO'!H95</f>
        <v>Desconocimiento de los requisitos establecidos en el Procedimiento de Adjudicación de Baldíos a Entidades de Derecho Público por colaboradores nuevos que ingresan al grupo funcional de EDP en la SATN</v>
      </c>
      <c r="G57" s="170" t="str">
        <f>'3-IDENTIFICACIÓN DEL RIESGO'!L95</f>
        <v>Investigaciones internas (control interno) o externas (por parte de órganos de control)</v>
      </c>
      <c r="H57" s="628"/>
      <c r="I57" s="628"/>
      <c r="J57" s="628"/>
      <c r="K57" s="626"/>
      <c r="L57" s="139" t="s">
        <v>1101</v>
      </c>
      <c r="M57" s="170" t="str">
        <f>'5-CONTROLES'!L95</f>
        <v>Actualizar la matriz de seguimiento de solicitudes de Entidades de Derecho Público-EDP, según trámites adelantados.</v>
      </c>
      <c r="N57" s="170" t="str">
        <f>'5-CONTROLES'!K95</f>
        <v>ACCTI-F-032  Matriz de seguimiento de solicitudes de EDP</v>
      </c>
      <c r="O57" s="170" t="str">
        <f>'5-CONTROLES'!F95</f>
        <v>Subdirección de Administración de Tierras de la Nación  (Profesionales asignados)</v>
      </c>
      <c r="P57" s="170" t="str">
        <f>'5-CONTROLES'!G95</f>
        <v>Cuatrimestral</v>
      </c>
      <c r="Q57" s="192" t="s">
        <v>1249</v>
      </c>
      <c r="R57" s="170" t="str">
        <f>'5-CONTROLES'!AB95</f>
        <v>Fuerte</v>
      </c>
      <c r="S57" s="170" t="str">
        <f>'5-CONTROLES'!AC95</f>
        <v>Fuerte</v>
      </c>
      <c r="T57" s="170" t="str">
        <f>'5-CONTROLES'!AD95</f>
        <v>Fuerte</v>
      </c>
      <c r="U57" s="525"/>
      <c r="V57" s="626"/>
      <c r="W57" s="626"/>
      <c r="X57" s="628"/>
      <c r="Y57" s="626"/>
      <c r="Z57" s="139" t="s">
        <v>1106</v>
      </c>
      <c r="AA57" s="189" t="s">
        <v>707</v>
      </c>
      <c r="AB57" s="189" t="s">
        <v>708</v>
      </c>
      <c r="AC57" s="189" t="s">
        <v>1252</v>
      </c>
      <c r="AD57" s="191">
        <v>0.7</v>
      </c>
      <c r="AE57" s="156"/>
      <c r="AF57" s="156"/>
      <c r="AG57" s="191">
        <v>0.5</v>
      </c>
      <c r="AH57" s="191"/>
      <c r="AI57" s="156"/>
      <c r="AJ57" s="156"/>
      <c r="AK57" s="156"/>
      <c r="AL57" s="156"/>
      <c r="AM57" s="191">
        <v>0.2</v>
      </c>
      <c r="AN57" s="156"/>
      <c r="AO57" s="156"/>
      <c r="AP57" s="156"/>
    </row>
    <row r="58" spans="2:42" ht="33.75" customHeight="1" x14ac:dyDescent="0.25">
      <c r="B58" s="633"/>
      <c r="C58" s="630" t="s">
        <v>1097</v>
      </c>
      <c r="D58" s="523" t="str">
        <f>'3-IDENTIFICACIÓN DEL RIESGO'!G96</f>
        <v>Ofrecer en la UGT promesa de éxito en la realización o priorización de un trámite a cambio de un beneficio personal</v>
      </c>
      <c r="E58" s="523" t="s">
        <v>369</v>
      </c>
      <c r="F58" s="170" t="str">
        <f>'3-IDENTIFICACIÓN DEL RIESGO'!H96</f>
        <v>1. Falta de ética profesional del funcionario o personal vinculado a la entidad.</v>
      </c>
      <c r="G58" s="523" t="str">
        <f>'3-IDENTIFICACIÓN DEL RIESGO'!L96</f>
        <v>1. Afectación de credibilidad e imagen institucional</v>
      </c>
      <c r="H58" s="627" t="str">
        <f>'4-VALORACIÓN DEL RIESGO'!G53</f>
        <v>Probable</v>
      </c>
      <c r="I58" s="627" t="str">
        <f>'4-VALORACIÓN DEL RIESGO'!AC53</f>
        <v>Catastrófico</v>
      </c>
      <c r="J58" s="627" t="str">
        <f>'4-VALORACIÓN DEL RIESGO'!AE53</f>
        <v>Extremo</v>
      </c>
      <c r="K58" s="625" t="str">
        <f>'4-VALORACIÓN DEL RIESGO'!AF53</f>
        <v>Reducir</v>
      </c>
      <c r="L58" s="670" t="s">
        <v>1102</v>
      </c>
      <c r="M58" s="523" t="str">
        <f>'5-CONTROLES'!L96</f>
        <v>Jornada de capacitación a los colaboradores de las Unidades de Gestión Territorial, con el fin de que conozcan las sanciones a las cuales son merecedores en caso de incurrir en actos de corrupción</v>
      </c>
      <c r="N58" s="523" t="str">
        <f>'5-CONTROLES'!K96</f>
        <v>Listas de asistencia y/o actas de reunión</v>
      </c>
      <c r="O58" s="523" t="str">
        <f>'5-CONTROLES'!F96</f>
        <v>Líderes UGT</v>
      </c>
      <c r="P58" s="523" t="str">
        <f>'5-CONTROLES'!G96</f>
        <v>Según programación</v>
      </c>
      <c r="Q58" s="672" t="s">
        <v>952</v>
      </c>
      <c r="R58" s="523" t="str">
        <f>'5-CONTROLES'!AB96</f>
        <v>Fuerte</v>
      </c>
      <c r="S58" s="523" t="str">
        <f>'5-CONTROLES'!AC96</f>
        <v>Moderado</v>
      </c>
      <c r="T58" s="523" t="str">
        <f>'5-CONTROLES'!AD96</f>
        <v>Moderado</v>
      </c>
      <c r="U58" s="523" t="str">
        <f>'5-CONTROLES'!AH96</f>
        <v>Moderado</v>
      </c>
      <c r="V58" s="625" t="str">
        <f>'5-CONTROLES'!AL96</f>
        <v>Posible</v>
      </c>
      <c r="W58" s="625" t="str">
        <f>'5-CONTROLES'!AP96</f>
        <v>Catastrófico</v>
      </c>
      <c r="X58" s="627" t="str">
        <f>'5-CONTROLES'!AQ96</f>
        <v>Extremo</v>
      </c>
      <c r="Y58" s="625" t="str">
        <f>'5-CONTROLES'!AS96</f>
        <v>Acción preventiva</v>
      </c>
      <c r="Z58" s="670" t="s">
        <v>1107</v>
      </c>
      <c r="AA58" s="660" t="s">
        <v>951</v>
      </c>
      <c r="AB58" s="660" t="s">
        <v>938</v>
      </c>
      <c r="AC58" s="660" t="s">
        <v>952</v>
      </c>
      <c r="AD58" s="668">
        <v>2</v>
      </c>
      <c r="AE58" s="660"/>
      <c r="AF58" s="660"/>
      <c r="AG58" s="660"/>
      <c r="AH58" s="663"/>
      <c r="AI58" s="660"/>
      <c r="AJ58" s="660">
        <v>1</v>
      </c>
      <c r="AK58" s="660"/>
      <c r="AL58" s="660"/>
      <c r="AM58" s="660"/>
      <c r="AN58" s="660"/>
      <c r="AO58" s="660">
        <v>1</v>
      </c>
      <c r="AP58" s="660"/>
    </row>
    <row r="59" spans="2:42" ht="20.25" customHeight="1" x14ac:dyDescent="0.25">
      <c r="B59" s="633"/>
      <c r="C59" s="631"/>
      <c r="D59" s="525"/>
      <c r="E59" s="525"/>
      <c r="F59" s="170" t="str">
        <f>'3-IDENTIFICACIÓN DEL RIESGO'!H97</f>
        <v>2. Presiones por las partes interesadas</v>
      </c>
      <c r="G59" s="525"/>
      <c r="H59" s="628"/>
      <c r="I59" s="628"/>
      <c r="J59" s="628"/>
      <c r="K59" s="626"/>
      <c r="L59" s="671"/>
      <c r="M59" s="525"/>
      <c r="N59" s="525"/>
      <c r="O59" s="525"/>
      <c r="P59" s="525"/>
      <c r="Q59" s="673"/>
      <c r="R59" s="525"/>
      <c r="S59" s="525"/>
      <c r="T59" s="525"/>
      <c r="U59" s="525"/>
      <c r="V59" s="626"/>
      <c r="W59" s="626"/>
      <c r="X59" s="628"/>
      <c r="Y59" s="626"/>
      <c r="Z59" s="671"/>
      <c r="AA59" s="245"/>
      <c r="AB59" s="245"/>
      <c r="AC59" s="245"/>
      <c r="AD59" s="669"/>
      <c r="AE59" s="245"/>
      <c r="AF59" s="245"/>
      <c r="AG59" s="245"/>
      <c r="AH59" s="664"/>
      <c r="AI59" s="245"/>
      <c r="AJ59" s="245"/>
      <c r="AK59" s="245"/>
      <c r="AL59" s="245"/>
      <c r="AM59" s="245"/>
      <c r="AN59" s="245"/>
      <c r="AO59" s="245"/>
      <c r="AP59" s="245"/>
    </row>
    <row r="60" spans="2:42" ht="158.25" customHeight="1" x14ac:dyDescent="0.25">
      <c r="B60" s="633" t="str">
        <f>'3-IDENTIFICACIÓN DEL RIESGO'!B112</f>
        <v>GESTIÓN DE LA INFORMACIÓN</v>
      </c>
      <c r="C60" s="630" t="s">
        <v>1108</v>
      </c>
      <c r="D60" s="523"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E60" s="523" t="s">
        <v>369</v>
      </c>
      <c r="F60" s="523" t="str">
        <f>'3-IDENTIFICACIÓN DEL RIESGO'!H112</f>
        <v xml:space="preserve">Presencia de intereses particulares para la modificación de la cabida y linderos de los predios; incluidas las conductas de recibir o solicitar beneficios por parte de un servidor </v>
      </c>
      <c r="G60" s="523" t="str">
        <f>'3-IDENTIFICACIÓN DEL RIESGO'!L112</f>
        <v>Afectación en el desarrollo de las actividades misionales.</v>
      </c>
      <c r="H60" s="627" t="str">
        <f>'4-VALORACIÓN DEL RIESGO'!G61</f>
        <v>Probable</v>
      </c>
      <c r="I60" s="627" t="str">
        <f>'4-VALORACIÓN DEL RIESGO'!AC61</f>
        <v>Catastrófico</v>
      </c>
      <c r="J60" s="627" t="str">
        <f>'4-VALORACIÓN DEL RIESGO'!AE61</f>
        <v>Extremo</v>
      </c>
      <c r="K60" s="625" t="str">
        <f>'4-VALORACIÓN DEL RIESGO'!AF61</f>
        <v>Reducir</v>
      </c>
      <c r="L60" s="630" t="s">
        <v>1109</v>
      </c>
      <c r="M60" s="523" t="str">
        <f>'5-CONTROLES'!L112</f>
        <v>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60" s="523" t="str">
        <f>'5-CONTROLES'!K112</f>
        <v xml:space="preserve">Matriz control de Calidad </v>
      </c>
      <c r="O60" s="523" t="str">
        <f>'5-CONTROLES'!F112</f>
        <v>Asesor de la Dirección General para asuntos de geografía y topografía</v>
      </c>
      <c r="P60" s="523" t="str">
        <f>'5-CONTROLES'!G112</f>
        <v xml:space="preserve">cada vez que recibe una solicitud </v>
      </c>
      <c r="Q60" s="660" t="s">
        <v>443</v>
      </c>
      <c r="R60" s="523" t="str">
        <f>'5-CONTROLES'!AB112</f>
        <v>Fuerte</v>
      </c>
      <c r="S60" s="523" t="str">
        <f>'5-CONTROLES'!AC112</f>
        <v>Moderado</v>
      </c>
      <c r="T60" s="523" t="str">
        <f>'5-CONTROLES'!AD112</f>
        <v>Moderado</v>
      </c>
      <c r="U60" s="523" t="str">
        <f>'5-CONTROLES'!AH112</f>
        <v>Moderado</v>
      </c>
      <c r="V60" s="625" t="str">
        <f>'5-CONTROLES'!AL112</f>
        <v>Posible</v>
      </c>
      <c r="W60" s="625" t="str">
        <f>'5-CONTROLES'!AP112</f>
        <v>Catastrófico</v>
      </c>
      <c r="X60" s="627" t="str">
        <f>'5-CONTROLES'!AQ112</f>
        <v>Extremo</v>
      </c>
      <c r="Y60" s="625" t="str">
        <f>'5-CONTROLES'!AS112</f>
        <v>Acción preventiva</v>
      </c>
      <c r="Z60" s="630" t="s">
        <v>1110</v>
      </c>
      <c r="AA60" s="660" t="s">
        <v>444</v>
      </c>
      <c r="AB60" s="660" t="s">
        <v>445</v>
      </c>
      <c r="AC60" s="660" t="s">
        <v>446</v>
      </c>
      <c r="AD60" s="660">
        <v>3</v>
      </c>
      <c r="AE60" s="660"/>
      <c r="AF60" s="660">
        <v>1</v>
      </c>
      <c r="AG60" s="660"/>
      <c r="AH60" s="660"/>
      <c r="AI60" s="660"/>
      <c r="AJ60" s="660">
        <v>1</v>
      </c>
      <c r="AK60" s="660"/>
      <c r="AL60" s="660"/>
      <c r="AM60" s="660"/>
      <c r="AN60" s="660">
        <v>1</v>
      </c>
      <c r="AO60" s="660"/>
      <c r="AP60" s="660"/>
    </row>
    <row r="61" spans="2:42" ht="15" customHeight="1" x14ac:dyDescent="0.25">
      <c r="B61" s="633"/>
      <c r="C61" s="631"/>
      <c r="D61" s="525"/>
      <c r="E61" s="525"/>
      <c r="F61" s="525"/>
      <c r="G61" s="525"/>
      <c r="H61" s="628"/>
      <c r="I61" s="628"/>
      <c r="J61" s="628"/>
      <c r="K61" s="626"/>
      <c r="L61" s="631"/>
      <c r="M61" s="525"/>
      <c r="N61" s="525"/>
      <c r="O61" s="525"/>
      <c r="P61" s="525"/>
      <c r="Q61" s="245"/>
      <c r="R61" s="525"/>
      <c r="S61" s="525"/>
      <c r="T61" s="525"/>
      <c r="U61" s="525"/>
      <c r="V61" s="626"/>
      <c r="W61" s="626"/>
      <c r="X61" s="628"/>
      <c r="Y61" s="626"/>
      <c r="Z61" s="631"/>
      <c r="AA61" s="245"/>
      <c r="AB61" s="245"/>
      <c r="AC61" s="245"/>
      <c r="AD61" s="245"/>
      <c r="AE61" s="245"/>
      <c r="AF61" s="245"/>
      <c r="AG61" s="245"/>
      <c r="AH61" s="245"/>
      <c r="AI61" s="245"/>
      <c r="AJ61" s="245"/>
      <c r="AK61" s="245"/>
      <c r="AL61" s="245"/>
      <c r="AM61" s="245"/>
      <c r="AN61" s="245"/>
      <c r="AO61" s="245"/>
      <c r="AP61" s="245"/>
    </row>
    <row r="62" spans="2:42" ht="48.75" customHeight="1" x14ac:dyDescent="0.25">
      <c r="B62" s="636" t="str">
        <f>'3-IDENTIFICACIÓN DEL RIESGO'!B122</f>
        <v>GESTIÓN DEL TALENTO HUMANO</v>
      </c>
      <c r="C62" s="630" t="s">
        <v>1111</v>
      </c>
      <c r="D62" s="523" t="str">
        <f>'3-IDENTIFICACIÓN DEL RIESGO'!G122</f>
        <v>Vinculación de personal sin cumplimiento de requisitos mínimos en beneficio particular o de un tercero.</v>
      </c>
      <c r="E62" s="523" t="s">
        <v>369</v>
      </c>
      <c r="F62" s="170" t="str">
        <f>'3-IDENTIFICACIÓN DEL RIESGO'!H122</f>
        <v xml:space="preserve">Intereses de terceros. Omisión intencional en la aplicación de criterios definidos en el Manual de Funciones, competencias y requisitos o la  modificación de los mismos </v>
      </c>
      <c r="G62" s="170" t="str">
        <f>'3-IDENTIFICACIÓN DEL RIESGO'!L122</f>
        <v xml:space="preserve"> Investigaciones por parte de órganos de control.</v>
      </c>
      <c r="H62" s="627" t="str">
        <f>'4-VALORACIÓN DEL RIESGO'!G66</f>
        <v>Rara Vez</v>
      </c>
      <c r="I62" s="627" t="str">
        <f>'4-VALORACIÓN DEL RIESGO'!AC66</f>
        <v>Mayor</v>
      </c>
      <c r="J62" s="627" t="str">
        <f>'4-VALORACIÓN DEL RIESGO'!AE66</f>
        <v>Alto</v>
      </c>
      <c r="K62" s="625" t="str">
        <f>'4-VALORACIÓN DEL RIESGO'!AF66</f>
        <v>Reducir</v>
      </c>
      <c r="L62" s="630" t="s">
        <v>1115</v>
      </c>
      <c r="M62" s="523" t="str">
        <f>'5-CONTROLES'!L122</f>
        <v>Verificar el cumplimiento de los requisitos exigidos por el empleo a proveer, de acuerdo con los requisitos de Ley y los contemplados en el Manual de Funciones y Competencias Laborales de la Agencia.</v>
      </c>
      <c r="N62" s="523" t="str">
        <f>'5-CONTROLES'!K122</f>
        <v xml:space="preserve">Formato Cumplimiento Requisitos Mínimos GTHU-F-010, diligenciado por el profesional designado. </v>
      </c>
      <c r="O62" s="523" t="str">
        <f>'5-CONTROLES'!F122</f>
        <v>Profesionales de la Subdirección de Talento Humano que realizan verificacion de requisitos mínimos</v>
      </c>
      <c r="P62" s="523" t="str">
        <f>'5-CONTROLES'!G122</f>
        <v>Semestral</v>
      </c>
      <c r="Q62" s="660" t="s">
        <v>892</v>
      </c>
      <c r="R62" s="523" t="str">
        <f>'5-CONTROLES'!AB122</f>
        <v>Moderado</v>
      </c>
      <c r="S62" s="523" t="str">
        <f>'5-CONTROLES'!AC122</f>
        <v>Fuerte</v>
      </c>
      <c r="T62" s="523" t="str">
        <f>'5-CONTROLES'!AD122</f>
        <v>Moderado</v>
      </c>
      <c r="U62" s="523" t="str">
        <f>'5-CONTROLES'!AH122</f>
        <v>Moderado</v>
      </c>
      <c r="V62" s="625" t="str">
        <f>'5-CONTROLES'!AL122</f>
        <v>Rara Vez</v>
      </c>
      <c r="W62" s="625" t="str">
        <f>'5-CONTROLES'!AP122</f>
        <v>Mayor</v>
      </c>
      <c r="X62" s="627" t="str">
        <f>'5-CONTROLES'!AQ122</f>
        <v>Alto</v>
      </c>
      <c r="Y62" s="625" t="str">
        <f>'5-CONTROLES'!AS122</f>
        <v>Acción preventiva</v>
      </c>
      <c r="Z62" s="630" t="s">
        <v>1119</v>
      </c>
      <c r="AA62" s="660" t="s">
        <v>896</v>
      </c>
      <c r="AB62" s="660" t="s">
        <v>897</v>
      </c>
      <c r="AC62" s="660" t="s">
        <v>898</v>
      </c>
      <c r="AD62" s="663">
        <v>1</v>
      </c>
      <c r="AE62" s="660"/>
      <c r="AF62" s="660"/>
      <c r="AG62" s="660"/>
      <c r="AH62" s="660"/>
      <c r="AI62" s="660"/>
      <c r="AJ62" s="663">
        <v>1</v>
      </c>
      <c r="AK62" s="660"/>
      <c r="AL62" s="660"/>
      <c r="AM62" s="660"/>
      <c r="AN62" s="660"/>
      <c r="AO62" s="660"/>
      <c r="AP62" s="660"/>
    </row>
    <row r="63" spans="2:42" ht="41.25" customHeight="1" x14ac:dyDescent="0.25">
      <c r="B63" s="637"/>
      <c r="C63" s="631"/>
      <c r="D63" s="525"/>
      <c r="E63" s="525"/>
      <c r="F63" s="170" t="str">
        <f>'3-IDENTIFICACIÓN DEL RIESGO'!H123</f>
        <v xml:space="preserve">  No validación de la información aportada por los aspirantes o verificación sesgada de cumplimiento de requisitos de vinculación.</v>
      </c>
      <c r="G63" s="170" t="str">
        <f>'3-IDENTIFICACIÓN DEL RIESGO'!L123</f>
        <v>Perdida de la credibilidad institucional</v>
      </c>
      <c r="H63" s="628"/>
      <c r="I63" s="628"/>
      <c r="J63" s="628"/>
      <c r="K63" s="626"/>
      <c r="L63" s="631"/>
      <c r="M63" s="525"/>
      <c r="N63" s="525"/>
      <c r="O63" s="525"/>
      <c r="P63" s="525"/>
      <c r="Q63" s="245"/>
      <c r="R63" s="525"/>
      <c r="S63" s="525"/>
      <c r="T63" s="525"/>
      <c r="U63" s="525"/>
      <c r="V63" s="626"/>
      <c r="W63" s="626"/>
      <c r="X63" s="628"/>
      <c r="Y63" s="626"/>
      <c r="Z63" s="631"/>
      <c r="AA63" s="245"/>
      <c r="AB63" s="245"/>
      <c r="AC63" s="245"/>
      <c r="AD63" s="664"/>
      <c r="AE63" s="245"/>
      <c r="AF63" s="245"/>
      <c r="AG63" s="245"/>
      <c r="AH63" s="245"/>
      <c r="AI63" s="245"/>
      <c r="AJ63" s="664"/>
      <c r="AK63" s="245"/>
      <c r="AL63" s="245"/>
      <c r="AM63" s="245"/>
      <c r="AN63" s="245"/>
      <c r="AO63" s="245"/>
      <c r="AP63" s="245"/>
    </row>
    <row r="64" spans="2:42" ht="62.25" customHeight="1" x14ac:dyDescent="0.25">
      <c r="B64" s="637"/>
      <c r="C64" s="630" t="s">
        <v>1112</v>
      </c>
      <c r="D64" s="523" t="str">
        <f>'3-IDENTIFICACIÓN DEL RIESGO'!G124</f>
        <v>Pérdida o manipulación de  expedientes de historia laboral para beneficio personal o de tercero.</v>
      </c>
      <c r="E64" s="523" t="s">
        <v>369</v>
      </c>
      <c r="F64" s="170" t="str">
        <f>'3-IDENTIFICACIÓN DEL RIESGO'!H124</f>
        <v xml:space="preserve"> Interés en ocultar o manipular antecedentes laborales</v>
      </c>
      <c r="G64" s="170" t="str">
        <f>'3-IDENTIFICACIÓN DEL RIESGO'!L124</f>
        <v xml:space="preserve"> Investigaciones por parte de órganos de control</v>
      </c>
      <c r="H64" s="627" t="str">
        <f>'4-VALORACIÓN DEL RIESGO'!G67</f>
        <v>Rara Vez</v>
      </c>
      <c r="I64" s="627" t="str">
        <f>'4-VALORACIÓN DEL RIESGO'!AC67</f>
        <v>Mayor</v>
      </c>
      <c r="J64" s="627" t="str">
        <f>'4-VALORACIÓN DEL RIESGO'!AE67</f>
        <v>Alto</v>
      </c>
      <c r="K64" s="625" t="str">
        <f>'4-VALORACIÓN DEL RIESGO'!AF67</f>
        <v>Reducir</v>
      </c>
      <c r="L64" s="630" t="s">
        <v>1116</v>
      </c>
      <c r="M64" s="523" t="str">
        <f>'5-CONTROLES'!L124</f>
        <v>Diligenciamiento de la hoja de control de los expedientes de hoja de vida por parte del servidor público encargado de la custodia de las hojas de vida</v>
      </c>
      <c r="N64" s="523" t="str">
        <f>'5-CONTROLES'!K124</f>
        <v xml:space="preserve">Reporte Hojas de control de los expedientes de hoja de vida diligenciados </v>
      </c>
      <c r="O64" s="523" t="str">
        <f>'5-CONTROLES'!F124</f>
        <v>Funcionario designado para la custodia de expedientes</v>
      </c>
      <c r="P64" s="523" t="str">
        <f>'5-CONTROLES'!G124</f>
        <v>Semestral</v>
      </c>
      <c r="Q64" s="660" t="s">
        <v>893</v>
      </c>
      <c r="R64" s="523" t="str">
        <f>'5-CONTROLES'!AB124</f>
        <v>Moderado</v>
      </c>
      <c r="S64" s="523" t="str">
        <f>'5-CONTROLES'!AC124</f>
        <v>Moderado</v>
      </c>
      <c r="T64" s="523" t="str">
        <f>'5-CONTROLES'!AD124</f>
        <v>Moderado</v>
      </c>
      <c r="U64" s="523" t="str">
        <f>'5-CONTROLES'!AH124</f>
        <v>Moderado</v>
      </c>
      <c r="V64" s="625" t="str">
        <f>'5-CONTROLES'!AL124</f>
        <v>Rara Vez</v>
      </c>
      <c r="W64" s="625" t="str">
        <f>'5-CONTROLES'!AP124</f>
        <v>Mayor</v>
      </c>
      <c r="X64" s="627" t="str">
        <f>'5-CONTROLES'!AQ124</f>
        <v>Alto</v>
      </c>
      <c r="Y64" s="625" t="str">
        <f>'5-CONTROLES'!AS124</f>
        <v>Acción preventiva</v>
      </c>
      <c r="Z64" s="630" t="s">
        <v>1120</v>
      </c>
      <c r="AA64" s="660" t="s">
        <v>899</v>
      </c>
      <c r="AB64" s="660" t="s">
        <v>900</v>
      </c>
      <c r="AC64" s="660" t="s">
        <v>901</v>
      </c>
      <c r="AD64" s="663">
        <v>0.9</v>
      </c>
      <c r="AE64" s="660"/>
      <c r="AF64" s="660"/>
      <c r="AG64" s="660"/>
      <c r="AH64" s="660"/>
      <c r="AI64" s="660"/>
      <c r="AJ64" s="663">
        <v>0.9</v>
      </c>
      <c r="AK64" s="660"/>
      <c r="AL64" s="660"/>
      <c r="AM64" s="660"/>
      <c r="AN64" s="660"/>
      <c r="AO64" s="660"/>
      <c r="AP64" s="660"/>
    </row>
    <row r="65" spans="2:42" ht="31.5" customHeight="1" x14ac:dyDescent="0.25">
      <c r="B65" s="637"/>
      <c r="C65" s="631"/>
      <c r="D65" s="525"/>
      <c r="E65" s="525"/>
      <c r="F65" s="170" t="str">
        <f>'3-IDENTIFICACIÓN DEL RIESGO'!H125</f>
        <v>Debilidad en la aplicación de controles para la debida custodia de los expedientes</v>
      </c>
      <c r="G65" s="170" t="str">
        <f>'3-IDENTIFICACIÓN DEL RIESGO'!L125</f>
        <v>Pérdida de la credibilidad institucional</v>
      </c>
      <c r="H65" s="628"/>
      <c r="I65" s="628"/>
      <c r="J65" s="628"/>
      <c r="K65" s="626"/>
      <c r="L65" s="631"/>
      <c r="M65" s="525"/>
      <c r="N65" s="525"/>
      <c r="O65" s="525"/>
      <c r="P65" s="525"/>
      <c r="Q65" s="245"/>
      <c r="R65" s="525"/>
      <c r="S65" s="525"/>
      <c r="T65" s="525"/>
      <c r="U65" s="525"/>
      <c r="V65" s="626"/>
      <c r="W65" s="626"/>
      <c r="X65" s="628"/>
      <c r="Y65" s="626"/>
      <c r="Z65" s="631"/>
      <c r="AA65" s="245"/>
      <c r="AB65" s="245"/>
      <c r="AC65" s="245"/>
      <c r="AD65" s="664"/>
      <c r="AE65" s="245"/>
      <c r="AF65" s="245"/>
      <c r="AG65" s="245"/>
      <c r="AH65" s="245"/>
      <c r="AI65" s="245"/>
      <c r="AJ65" s="664"/>
      <c r="AK65" s="245"/>
      <c r="AL65" s="245"/>
      <c r="AM65" s="245"/>
      <c r="AN65" s="245"/>
      <c r="AO65" s="245"/>
      <c r="AP65" s="245"/>
    </row>
    <row r="66" spans="2:42" ht="50.25" customHeight="1" x14ac:dyDescent="0.25">
      <c r="B66" s="637"/>
      <c r="C66" s="630" t="s">
        <v>1113</v>
      </c>
      <c r="D66" s="523" t="str">
        <f>'3-IDENTIFICACIÓN DEL RIESGO'!G126</f>
        <v>Pérdida de documentación en los expedientes de procesos de investigación disciplinaria, en beneficio del o de los investigados</v>
      </c>
      <c r="E66" s="523" t="s">
        <v>369</v>
      </c>
      <c r="F66" s="523" t="str">
        <f>'3-IDENTIFICACIÓN DEL RIESGO'!H126</f>
        <v>Falta de control del expediente disciplinario</v>
      </c>
      <c r="G66" s="170" t="str">
        <f>'3-IDENTIFICACIÓN DEL RIESGO'!L126</f>
        <v>Investigaciones por parte de órganos de control</v>
      </c>
      <c r="H66" s="627" t="str">
        <f>'4-VALORACIÓN DEL RIESGO'!G68</f>
        <v>Posible</v>
      </c>
      <c r="I66" s="627" t="str">
        <f>'4-VALORACIÓN DEL RIESGO'!AC68</f>
        <v>Catastrófico</v>
      </c>
      <c r="J66" s="627" t="str">
        <f>'4-VALORACIÓN DEL RIESGO'!AE68</f>
        <v>Extremo</v>
      </c>
      <c r="K66" s="625" t="str">
        <f>'4-VALORACIÓN DEL RIESGO'!AF68</f>
        <v>Reducir</v>
      </c>
      <c r="L66" s="630" t="s">
        <v>1117</v>
      </c>
      <c r="M66" s="523" t="str">
        <f>'5-CONTROLES'!L126</f>
        <v>Digitalización de expedientes disciplinarios archivados</v>
      </c>
      <c r="N66" s="523" t="str">
        <f>'5-CONTROLES'!K126</f>
        <v>Matriz de seguimiento y control de procesos disciplinarios</v>
      </c>
      <c r="O66" s="523" t="str">
        <f>'5-CONTROLES'!F126</f>
        <v>Control Interno Disciplinario
Secretaría General</v>
      </c>
      <c r="P66" s="523" t="str">
        <f>'5-CONTROLES'!G126</f>
        <v>Trimestral</v>
      </c>
      <c r="Q66" s="660" t="s">
        <v>894</v>
      </c>
      <c r="R66" s="523" t="str">
        <f>'5-CONTROLES'!AB126</f>
        <v>Moderado</v>
      </c>
      <c r="S66" s="523" t="str">
        <f>'5-CONTROLES'!AC126</f>
        <v>Moderado</v>
      </c>
      <c r="T66" s="523" t="str">
        <f>'5-CONTROLES'!AD126</f>
        <v>Moderado</v>
      </c>
      <c r="U66" s="523" t="str">
        <f>'5-CONTROLES'!AH126</f>
        <v>Moderado</v>
      </c>
      <c r="V66" s="625" t="str">
        <f>'5-CONTROLES'!AL126</f>
        <v>Improbable</v>
      </c>
      <c r="W66" s="625" t="str">
        <f>'5-CONTROLES'!AP126</f>
        <v>Catastrófico</v>
      </c>
      <c r="X66" s="627" t="str">
        <f>'5-CONTROLES'!AQ126</f>
        <v>Extremo</v>
      </c>
      <c r="Y66" s="625" t="str">
        <f>'5-CONTROLES'!AS126</f>
        <v>Acción preventiva</v>
      </c>
      <c r="Z66" s="630" t="s">
        <v>1121</v>
      </c>
      <c r="AA66" s="660" t="s">
        <v>902</v>
      </c>
      <c r="AB66" s="660" t="s">
        <v>903</v>
      </c>
      <c r="AC66" s="660" t="s">
        <v>904</v>
      </c>
      <c r="AD66" s="660">
        <v>2</v>
      </c>
      <c r="AE66" s="660"/>
      <c r="AF66" s="660"/>
      <c r="AG66" s="660"/>
      <c r="AH66" s="660"/>
      <c r="AI66" s="660">
        <v>1</v>
      </c>
      <c r="AJ66" s="660"/>
      <c r="AK66" s="660"/>
      <c r="AL66" s="660"/>
      <c r="AM66" s="660">
        <v>1</v>
      </c>
      <c r="AN66" s="660"/>
      <c r="AO66" s="660"/>
      <c r="AP66" s="660"/>
    </row>
    <row r="67" spans="2:42" ht="15" customHeight="1" x14ac:dyDescent="0.25">
      <c r="B67" s="637"/>
      <c r="C67" s="631"/>
      <c r="D67" s="525"/>
      <c r="E67" s="525"/>
      <c r="F67" s="525"/>
      <c r="G67" s="170" t="str">
        <f>'3-IDENTIFICACIÓN DEL RIESGO'!L127</f>
        <v>Perdida de credibilidad institucional</v>
      </c>
      <c r="H67" s="628"/>
      <c r="I67" s="628"/>
      <c r="J67" s="628"/>
      <c r="K67" s="626"/>
      <c r="L67" s="631"/>
      <c r="M67" s="525"/>
      <c r="N67" s="525"/>
      <c r="O67" s="525"/>
      <c r="P67" s="525"/>
      <c r="Q67" s="245"/>
      <c r="R67" s="525"/>
      <c r="S67" s="525"/>
      <c r="T67" s="525"/>
      <c r="U67" s="525"/>
      <c r="V67" s="626"/>
      <c r="W67" s="626"/>
      <c r="X67" s="628"/>
      <c r="Y67" s="626"/>
      <c r="Z67" s="631"/>
      <c r="AA67" s="245"/>
      <c r="AB67" s="245"/>
      <c r="AC67" s="245"/>
      <c r="AD67" s="245"/>
      <c r="AE67" s="245"/>
      <c r="AF67" s="245"/>
      <c r="AG67" s="245"/>
      <c r="AH67" s="245"/>
      <c r="AI67" s="245"/>
      <c r="AJ67" s="245"/>
      <c r="AK67" s="245"/>
      <c r="AL67" s="245"/>
      <c r="AM67" s="245"/>
      <c r="AN67" s="245"/>
      <c r="AO67" s="245"/>
      <c r="AP67" s="245"/>
    </row>
    <row r="68" spans="2:42" ht="72.75" customHeight="1" x14ac:dyDescent="0.25">
      <c r="B68" s="637"/>
      <c r="C68" s="630" t="s">
        <v>1114</v>
      </c>
      <c r="D68" s="523" t="str">
        <f>'3-IDENTIFICACIÓN DEL RIESGO'!G128</f>
        <v>Prescripción o caducidad de la acción disciplinaria en favor de los implicados.</v>
      </c>
      <c r="E68" s="523" t="s">
        <v>369</v>
      </c>
      <c r="F68" s="523" t="str">
        <f>'3-IDENTIFICACIÓN DEL RIESGO'!H128</f>
        <v>Falta del control en los términos de actuación en cada etapa procesal</v>
      </c>
      <c r="G68" s="170" t="str">
        <f>'3-IDENTIFICACIÓN DEL RIESGO'!L128</f>
        <v>Investigaciones por parte de órganos de control</v>
      </c>
      <c r="H68" s="627" t="str">
        <f>'4-VALORACIÓN DEL RIESGO'!G69</f>
        <v>Posible</v>
      </c>
      <c r="I68" s="627" t="str">
        <f>'4-VALORACIÓN DEL RIESGO'!AC69</f>
        <v>Catastrófico</v>
      </c>
      <c r="J68" s="627" t="str">
        <f>'4-VALORACIÓN DEL RIESGO'!AE69</f>
        <v>Extremo</v>
      </c>
      <c r="K68" s="625" t="str">
        <f>'4-VALORACIÓN DEL RIESGO'!AF69</f>
        <v>Reducir</v>
      </c>
      <c r="L68" s="630" t="s">
        <v>1118</v>
      </c>
      <c r="M68" s="523" t="str">
        <f>'5-CONTROLES'!L128</f>
        <v xml:space="preserve">Aplicación de matriz de seguimiento e inventario constante de los expedientes o piezas procesales. </v>
      </c>
      <c r="N68" s="523" t="str">
        <f>'5-CONTROLES'!K128</f>
        <v>Matriz de seguimiento y control de procesos disciplinarios</v>
      </c>
      <c r="O68" s="523" t="str">
        <f>'5-CONTROLES'!F128</f>
        <v>Control Interno Disciplinario
Secretaría General</v>
      </c>
      <c r="P68" s="523" t="str">
        <f>'5-CONTROLES'!G128</f>
        <v>Trimestral</v>
      </c>
      <c r="Q68" s="660" t="s">
        <v>895</v>
      </c>
      <c r="R68" s="523" t="str">
        <f>'5-CONTROLES'!AB128</f>
        <v>Moderado</v>
      </c>
      <c r="S68" s="523" t="str">
        <f>'5-CONTROLES'!AC128</f>
        <v>Moderado</v>
      </c>
      <c r="T68" s="523" t="str">
        <f>'5-CONTROLES'!AD128</f>
        <v>Moderado</v>
      </c>
      <c r="U68" s="523" t="str">
        <f>'5-CONTROLES'!AH128</f>
        <v>Moderado</v>
      </c>
      <c r="V68" s="625" t="str">
        <f>'5-CONTROLES'!AL128</f>
        <v>Improbable</v>
      </c>
      <c r="W68" s="625" t="str">
        <f>'5-CONTROLES'!AP128</f>
        <v>Catastrófico</v>
      </c>
      <c r="X68" s="627" t="str">
        <f>'5-CONTROLES'!AQ128</f>
        <v>Extremo</v>
      </c>
      <c r="Y68" s="625" t="str">
        <f>'5-CONTROLES'!AS128</f>
        <v>Acción preventiva</v>
      </c>
      <c r="Z68" s="630" t="s">
        <v>1122</v>
      </c>
      <c r="AA68" s="660" t="s">
        <v>902</v>
      </c>
      <c r="AB68" s="660" t="s">
        <v>903</v>
      </c>
      <c r="AC68" s="660" t="s">
        <v>904</v>
      </c>
      <c r="AD68" s="660">
        <v>2</v>
      </c>
      <c r="AE68" s="660"/>
      <c r="AF68" s="660"/>
      <c r="AG68" s="660"/>
      <c r="AH68" s="660"/>
      <c r="AI68" s="660">
        <v>1</v>
      </c>
      <c r="AJ68" s="660"/>
      <c r="AK68" s="660"/>
      <c r="AL68" s="660"/>
      <c r="AM68" s="660">
        <v>1</v>
      </c>
      <c r="AN68" s="660"/>
      <c r="AO68" s="660"/>
      <c r="AP68" s="660"/>
    </row>
    <row r="69" spans="2:42" ht="15" customHeight="1" x14ac:dyDescent="0.25">
      <c r="B69" s="637"/>
      <c r="C69" s="631"/>
      <c r="D69" s="525"/>
      <c r="E69" s="525"/>
      <c r="F69" s="525"/>
      <c r="G69" s="170" t="str">
        <f>'3-IDENTIFICACIÓN DEL RIESGO'!L129</f>
        <v>Perdida de credibilidad institucional</v>
      </c>
      <c r="H69" s="628"/>
      <c r="I69" s="628"/>
      <c r="J69" s="628"/>
      <c r="K69" s="626"/>
      <c r="L69" s="631"/>
      <c r="M69" s="525"/>
      <c r="N69" s="525"/>
      <c r="O69" s="525"/>
      <c r="P69" s="525"/>
      <c r="Q69" s="245"/>
      <c r="R69" s="525"/>
      <c r="S69" s="525"/>
      <c r="T69" s="525"/>
      <c r="U69" s="525"/>
      <c r="V69" s="626"/>
      <c r="W69" s="626"/>
      <c r="X69" s="628"/>
      <c r="Y69" s="626"/>
      <c r="Z69" s="631"/>
      <c r="AA69" s="245"/>
      <c r="AB69" s="245"/>
      <c r="AC69" s="245"/>
      <c r="AD69" s="245"/>
      <c r="AE69" s="245"/>
      <c r="AF69" s="245"/>
      <c r="AG69" s="245"/>
      <c r="AH69" s="245"/>
      <c r="AI69" s="245"/>
      <c r="AJ69" s="245"/>
      <c r="AK69" s="245"/>
      <c r="AL69" s="245"/>
      <c r="AM69" s="245"/>
      <c r="AN69" s="245"/>
      <c r="AO69" s="245"/>
      <c r="AP69" s="245"/>
    </row>
    <row r="70" spans="2:42" ht="50.25" customHeight="1" x14ac:dyDescent="0.25">
      <c r="B70" s="634" t="str">
        <f>'3-IDENTIFICACIÓN DEL RIESGO'!B132</f>
        <v>APOYO JURÍDICO</v>
      </c>
      <c r="C70" s="630" t="s">
        <v>1123</v>
      </c>
      <c r="D70" s="523" t="str">
        <f>'3-IDENTIFICACIÓN DEL RIESGO'!G132</f>
        <v xml:space="preserve">Emitir conceptos y viabilidades jurídicas para favorecer intereses propios o de terceros </v>
      </c>
      <c r="E70" s="523" t="s">
        <v>369</v>
      </c>
      <c r="F70" s="170" t="str">
        <f>'3-IDENTIFICACIÓN DEL RIESGO'!H132</f>
        <v xml:space="preserve">Dadivas y coimas </v>
      </c>
      <c r="G70" s="170" t="str">
        <f>'3-IDENTIFICACIÓN DEL RIESGO'!L132</f>
        <v xml:space="preserve">Expedición de actos administrativos contrarios a la normatividad vigente </v>
      </c>
      <c r="H70" s="627" t="str">
        <f>'4-VALORACIÓN DEL RIESGO'!G71</f>
        <v>Posible</v>
      </c>
      <c r="I70" s="627" t="str">
        <f>'4-VALORACIÓN DEL RIESGO'!AC71</f>
        <v>Catastrófico</v>
      </c>
      <c r="J70" s="627" t="str">
        <f>'4-VALORACIÓN DEL RIESGO'!AE71</f>
        <v>Extremo</v>
      </c>
      <c r="K70" s="625" t="str">
        <f>'4-VALORACIÓN DEL RIESGO'!AF71</f>
        <v>Reducir</v>
      </c>
      <c r="L70" s="630" t="s">
        <v>1127</v>
      </c>
      <c r="M70" s="523" t="str">
        <f>'5-CONTROLES'!L132</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N70" s="523" t="str">
        <f>'5-CONTROLES'!K132</f>
        <v>Trazabilidad en el sistema de gestión  documental ORFEO, donde se evidencia la solicitud original, sus anexos y, finalmente, documentos aprobado y suscrito  por el Jefe de Oficina Jurídica.</v>
      </c>
      <c r="O70" s="523" t="str">
        <f>'5-CONTROLES'!F132</f>
        <v>Líder Grupo de Conceptos en Oficina Jurídica</v>
      </c>
      <c r="P70" s="523" t="str">
        <f>'5-CONTROLES'!G132</f>
        <v>Cada vez que se expide una viabIlidad jurídica o concepto, se efectuará el control.</v>
      </c>
      <c r="Q70" s="660" t="s">
        <v>523</v>
      </c>
      <c r="R70" s="523" t="str">
        <f>'5-CONTROLES'!AB132</f>
        <v>Fuerte</v>
      </c>
      <c r="S70" s="523" t="str">
        <f>'5-CONTROLES'!AC132</f>
        <v>Fuerte</v>
      </c>
      <c r="T70" s="523" t="str">
        <f>'5-CONTROLES'!AD132</f>
        <v>Fuerte</v>
      </c>
      <c r="U70" s="523" t="str">
        <f>'5-CONTROLES'!AH132</f>
        <v>Fuerte</v>
      </c>
      <c r="V70" s="625" t="str">
        <f>'5-CONTROLES'!AL132</f>
        <v>Rara Vez</v>
      </c>
      <c r="W70" s="625" t="str">
        <f>'5-CONTROLES'!AP132</f>
        <v>Catastrófico</v>
      </c>
      <c r="X70" s="627" t="str">
        <f>'5-CONTROLES'!AQ132</f>
        <v>Extremo</v>
      </c>
      <c r="Y70" s="625" t="str">
        <f>'5-CONTROLES'!AS132</f>
        <v>Acción preventiva</v>
      </c>
      <c r="Z70" s="630" t="s">
        <v>1131</v>
      </c>
      <c r="AA70" s="660" t="s">
        <v>526</v>
      </c>
      <c r="AB70" s="660" t="s">
        <v>530</v>
      </c>
      <c r="AC70" s="660" t="s">
        <v>533</v>
      </c>
      <c r="AD70" s="660">
        <v>2</v>
      </c>
      <c r="AE70" s="660"/>
      <c r="AF70" s="660"/>
      <c r="AG70" s="660"/>
      <c r="AH70" s="660"/>
      <c r="AI70" s="660"/>
      <c r="AJ70" s="660">
        <v>1</v>
      </c>
      <c r="AK70" s="660"/>
      <c r="AL70" s="660"/>
      <c r="AM70" s="660"/>
      <c r="AN70" s="660"/>
      <c r="AO70" s="660">
        <v>1</v>
      </c>
      <c r="AP70" s="660"/>
    </row>
    <row r="71" spans="2:42" ht="26.25" customHeight="1" x14ac:dyDescent="0.25">
      <c r="B71" s="634"/>
      <c r="C71" s="631"/>
      <c r="D71" s="525"/>
      <c r="E71" s="525"/>
      <c r="F71" s="170" t="str">
        <f>'3-IDENTIFICACIÓN DEL RIESGO'!H133</f>
        <v xml:space="preserve">Amenazas o presiones indebidaas y exposiciones del colaborador frente a terceros interesados </v>
      </c>
      <c r="G71" s="170" t="str">
        <f>'3-IDENTIFICACIÓN DEL RIESGO'!L133</f>
        <v xml:space="preserve">Pérdida de credibilidad y confianza institucional </v>
      </c>
      <c r="H71" s="628"/>
      <c r="I71" s="628"/>
      <c r="J71" s="628"/>
      <c r="K71" s="626"/>
      <c r="L71" s="631"/>
      <c r="M71" s="525"/>
      <c r="N71" s="525"/>
      <c r="O71" s="525"/>
      <c r="P71" s="525"/>
      <c r="Q71" s="245"/>
      <c r="R71" s="525"/>
      <c r="S71" s="525"/>
      <c r="T71" s="525"/>
      <c r="U71" s="525"/>
      <c r="V71" s="626"/>
      <c r="W71" s="626"/>
      <c r="X71" s="628"/>
      <c r="Y71" s="626"/>
      <c r="Z71" s="631"/>
      <c r="AA71" s="245"/>
      <c r="AB71" s="245"/>
      <c r="AC71" s="245"/>
      <c r="AD71" s="245"/>
      <c r="AE71" s="245"/>
      <c r="AF71" s="245"/>
      <c r="AG71" s="245"/>
      <c r="AH71" s="245"/>
      <c r="AI71" s="245"/>
      <c r="AJ71" s="245"/>
      <c r="AK71" s="245"/>
      <c r="AL71" s="245"/>
      <c r="AM71" s="245"/>
      <c r="AN71" s="245"/>
      <c r="AO71" s="245"/>
      <c r="AP71" s="245"/>
    </row>
    <row r="72" spans="2:42" ht="43.5" customHeight="1" x14ac:dyDescent="0.25">
      <c r="B72" s="634"/>
      <c r="C72" s="630" t="s">
        <v>1124</v>
      </c>
      <c r="D72" s="523" t="str">
        <f>'3-IDENTIFICACIÓN DEL RIESGO'!G134</f>
        <v xml:space="preserve">Aplicación discrecional de las normas para favorecer intereses de terceros </v>
      </c>
      <c r="E72" s="523" t="s">
        <v>369</v>
      </c>
      <c r="F72" s="170" t="str">
        <f>'3-IDENTIFICACIÓN DEL RIESGO'!H134</f>
        <v xml:space="preserve">Desconocimiento de las normas que rigen el actuar de la Entidad </v>
      </c>
      <c r="G72" s="170" t="str">
        <f>'3-IDENTIFICACIÓN DEL RIESGO'!L134</f>
        <v xml:space="preserve">Investigaciones y Sanciones </v>
      </c>
      <c r="H72" s="627" t="str">
        <f>'4-VALORACIÓN DEL RIESGO'!G72</f>
        <v>Probable</v>
      </c>
      <c r="I72" s="627" t="str">
        <f>'4-VALORACIÓN DEL RIESGO'!AC72</f>
        <v>Catastrófico</v>
      </c>
      <c r="J72" s="627" t="str">
        <f>'4-VALORACIÓN DEL RIESGO'!AE72</f>
        <v>Extremo</v>
      </c>
      <c r="K72" s="625" t="str">
        <f>'4-VALORACIÓN DEL RIESGO'!AF72</f>
        <v>Reducir</v>
      </c>
      <c r="L72" s="630" t="s">
        <v>1128</v>
      </c>
      <c r="M72" s="523" t="str">
        <f>'5-CONTROLES'!L134</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N72" s="523" t="str">
        <f>'5-CONTROLES'!K134</f>
        <v>Trazabilidad en el sistema de gestión  documental ORFEO, donde se evidencia la solicitud original, sus anexos y, finalmente, documentos aprobado y suscrito  por el Jefe de Oficina Jurídica.</v>
      </c>
      <c r="O72" s="523" t="str">
        <f>'5-CONTROLES'!F134</f>
        <v>Líder Grupo de Conceptos en Oficina Jurídica</v>
      </c>
      <c r="P72" s="523" t="str">
        <f>'5-CONTROLES'!G134</f>
        <v>Cada vez que se expide una viabIlidad jurídica o concepto, se efectuará el control.</v>
      </c>
      <c r="Q72" s="660" t="s">
        <v>523</v>
      </c>
      <c r="R72" s="523" t="str">
        <f>'5-CONTROLES'!AB134</f>
        <v>Moderado</v>
      </c>
      <c r="S72" s="523" t="str">
        <f>'5-CONTROLES'!AC134</f>
        <v>Moderado</v>
      </c>
      <c r="T72" s="523" t="str">
        <f>'5-CONTROLES'!AD134</f>
        <v>Moderado</v>
      </c>
      <c r="U72" s="523" t="str">
        <f>'5-CONTROLES'!AH134</f>
        <v>Moderado</v>
      </c>
      <c r="V72" s="625" t="str">
        <f>'5-CONTROLES'!AL134</f>
        <v>Posible</v>
      </c>
      <c r="W72" s="625" t="str">
        <f>'5-CONTROLES'!AP134</f>
        <v>Catastrófico</v>
      </c>
      <c r="X72" s="627" t="str">
        <f>'5-CONTROLES'!AQ134</f>
        <v>Extremo</v>
      </c>
      <c r="Y72" s="625" t="str">
        <f>'5-CONTROLES'!AS134</f>
        <v>Acción preventiva</v>
      </c>
      <c r="Z72" s="630" t="s">
        <v>1132</v>
      </c>
      <c r="AA72" s="660" t="s">
        <v>527</v>
      </c>
      <c r="AB72" s="660" t="s">
        <v>531</v>
      </c>
      <c r="AC72" s="660" t="s">
        <v>534</v>
      </c>
      <c r="AD72" s="660">
        <v>2</v>
      </c>
      <c r="AE72" s="660"/>
      <c r="AF72" s="660"/>
      <c r="AG72" s="660"/>
      <c r="AH72" s="660"/>
      <c r="AI72" s="660"/>
      <c r="AJ72" s="660">
        <v>1</v>
      </c>
      <c r="AK72" s="660"/>
      <c r="AL72" s="660"/>
      <c r="AM72" s="660"/>
      <c r="AN72" s="660"/>
      <c r="AO72" s="660">
        <v>1</v>
      </c>
      <c r="AP72" s="660"/>
    </row>
    <row r="73" spans="2:42" ht="35.25" customHeight="1" x14ac:dyDescent="0.25">
      <c r="B73" s="634"/>
      <c r="C73" s="631"/>
      <c r="D73" s="525"/>
      <c r="E73" s="525"/>
      <c r="F73" s="170" t="str">
        <f>'3-IDENTIFICACIÓN DEL RIESGO'!H135</f>
        <v xml:space="preserve">Beneficio a particulares al determinar los criterios aplicar y desconocimiento de la Política de Prevención del Daño Antijurídico </v>
      </c>
      <c r="G73" s="170" t="str">
        <f>'3-IDENTIFICACIÓN DEL RIESGO'!L135</f>
        <v xml:space="preserve">Detrimento Patrimonial y Pérdida de la credibilidad institucional </v>
      </c>
      <c r="H73" s="628"/>
      <c r="I73" s="628"/>
      <c r="J73" s="628"/>
      <c r="K73" s="626"/>
      <c r="L73" s="631"/>
      <c r="M73" s="525"/>
      <c r="N73" s="525"/>
      <c r="O73" s="525"/>
      <c r="P73" s="525"/>
      <c r="Q73" s="245"/>
      <c r="R73" s="525"/>
      <c r="S73" s="525"/>
      <c r="T73" s="525"/>
      <c r="U73" s="525"/>
      <c r="V73" s="626"/>
      <c r="W73" s="626"/>
      <c r="X73" s="628"/>
      <c r="Y73" s="626"/>
      <c r="Z73" s="631"/>
      <c r="AA73" s="245"/>
      <c r="AB73" s="245"/>
      <c r="AC73" s="245"/>
      <c r="AD73" s="245"/>
      <c r="AE73" s="245"/>
      <c r="AF73" s="245"/>
      <c r="AG73" s="245"/>
      <c r="AH73" s="245"/>
      <c r="AI73" s="245"/>
      <c r="AJ73" s="245"/>
      <c r="AK73" s="245"/>
      <c r="AL73" s="245"/>
      <c r="AM73" s="245"/>
      <c r="AN73" s="245"/>
      <c r="AO73" s="245"/>
      <c r="AP73" s="245"/>
    </row>
    <row r="74" spans="2:42" ht="60.75" customHeight="1" x14ac:dyDescent="0.25">
      <c r="B74" s="634"/>
      <c r="C74" s="630" t="s">
        <v>1125</v>
      </c>
      <c r="D74" s="523" t="str">
        <f>'3-IDENTIFICACIÓN DEL RIESGO'!G136</f>
        <v>No ejecutar las accciones de cobro coactivo para favorecer intereses propios o de terceros.</v>
      </c>
      <c r="E74" s="523" t="s">
        <v>369</v>
      </c>
      <c r="F74" s="170" t="str">
        <f>'3-IDENTIFICACIÓN DEL RIESGO'!H136</f>
        <v>Beneficios particular del colaborador.</v>
      </c>
      <c r="G74" s="170" t="str">
        <f>'3-IDENTIFICACIÓN DEL RIESGO'!L136</f>
        <v>Investigaciones y Sanciones.</v>
      </c>
      <c r="H74" s="627" t="str">
        <f>'4-VALORACIÓN DEL RIESGO'!G73</f>
        <v>Rara Vez</v>
      </c>
      <c r="I74" s="627" t="str">
        <f>'4-VALORACIÓN DEL RIESGO'!AC73</f>
        <v>Mayor</v>
      </c>
      <c r="J74" s="627" t="str">
        <f>'4-VALORACIÓN DEL RIESGO'!AE73</f>
        <v>Alto</v>
      </c>
      <c r="K74" s="625" t="str">
        <f>'4-VALORACIÓN DEL RIESGO'!AF73</f>
        <v>Reducir</v>
      </c>
      <c r="L74" s="630" t="s">
        <v>1129</v>
      </c>
      <c r="M74" s="523" t="str">
        <f>'5-CONTROLES'!L136</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N74" s="523" t="str">
        <f>'5-CONTROLES'!K136</f>
        <v>Trazabilidad en el sistema de gestión  documental ORFEO, donde se evidencia la solicitud original, sus anexos y, finalmente, documentos aprobado y suscrito  por el Jefe de Oficina Jurídica.</v>
      </c>
      <c r="O74" s="523" t="str">
        <f>'5-CONTROLES'!F136</f>
        <v>Líder Grupo de Representación Judicial en Oficina Jurídica</v>
      </c>
      <c r="P74" s="523" t="str">
        <f>'5-CONTROLES'!G136</f>
        <v xml:space="preserve">Cada vez que se recibe una solicitud para iniciar el procedimiento de cobro coactivo, deberá establecer el término al servidor público / colaborador para entregar el proyecto tramitado. </v>
      </c>
      <c r="Q74" s="660" t="s">
        <v>524</v>
      </c>
      <c r="R74" s="523" t="str">
        <f>'5-CONTROLES'!AB136</f>
        <v>Fuerte</v>
      </c>
      <c r="S74" s="523" t="str">
        <f>'5-CONTROLES'!AC136</f>
        <v>Fuerte</v>
      </c>
      <c r="T74" s="523" t="str">
        <f>'5-CONTROLES'!AD136</f>
        <v>Fuerte</v>
      </c>
      <c r="U74" s="523" t="str">
        <f>'5-CONTROLES'!AH136</f>
        <v>Fuerte</v>
      </c>
      <c r="V74" s="625" t="str">
        <f>'5-CONTROLES'!AL136</f>
        <v>Rara Vez</v>
      </c>
      <c r="W74" s="625" t="str">
        <f>'5-CONTROLES'!AP136</f>
        <v>Mayor</v>
      </c>
      <c r="X74" s="627" t="str">
        <f>'5-CONTROLES'!AQ136</f>
        <v>Alto</v>
      </c>
      <c r="Y74" s="625" t="str">
        <f>'5-CONTROLES'!AS136</f>
        <v>Acción preventiva</v>
      </c>
      <c r="Z74" s="630" t="s">
        <v>1133</v>
      </c>
      <c r="AA74" s="660" t="s">
        <v>528</v>
      </c>
      <c r="AB74" s="660" t="s">
        <v>532</v>
      </c>
      <c r="AC74" s="660" t="s">
        <v>535</v>
      </c>
      <c r="AD74" s="660">
        <v>1</v>
      </c>
      <c r="AE74" s="660"/>
      <c r="AF74" s="660"/>
      <c r="AG74" s="660"/>
      <c r="AH74" s="660"/>
      <c r="AI74" s="660"/>
      <c r="AJ74" s="660"/>
      <c r="AK74" s="660"/>
      <c r="AL74" s="660"/>
      <c r="AM74" s="660"/>
      <c r="AN74" s="660"/>
      <c r="AO74" s="660"/>
      <c r="AP74" s="660">
        <v>1</v>
      </c>
    </row>
    <row r="75" spans="2:42" ht="84" customHeight="1" x14ac:dyDescent="0.25">
      <c r="B75" s="634"/>
      <c r="C75" s="631"/>
      <c r="D75" s="525"/>
      <c r="E75" s="525"/>
      <c r="F75" s="170" t="str">
        <f>'3-IDENTIFICACIÓN DEL RIESGO'!H137</f>
        <v>Desconocimiento del Manual de Cobro Coactivo y presiones indebidas</v>
      </c>
      <c r="G75" s="170" t="str">
        <f>'3-IDENTIFICACIÓN DEL RIESGO'!L137</f>
        <v xml:space="preserve">Detrimento patrimonial  y Pérdida de credibilidad institucional </v>
      </c>
      <c r="H75" s="628"/>
      <c r="I75" s="628"/>
      <c r="J75" s="628"/>
      <c r="K75" s="626"/>
      <c r="L75" s="631"/>
      <c r="M75" s="525"/>
      <c r="N75" s="525"/>
      <c r="O75" s="525"/>
      <c r="P75" s="525"/>
      <c r="Q75" s="245"/>
      <c r="R75" s="525"/>
      <c r="S75" s="525"/>
      <c r="T75" s="525"/>
      <c r="U75" s="525"/>
      <c r="V75" s="626"/>
      <c r="W75" s="626"/>
      <c r="X75" s="628"/>
      <c r="Y75" s="626"/>
      <c r="Z75" s="631"/>
      <c r="AA75" s="245"/>
      <c r="AB75" s="245"/>
      <c r="AC75" s="245"/>
      <c r="AD75" s="245"/>
      <c r="AE75" s="245"/>
      <c r="AF75" s="245"/>
      <c r="AG75" s="245"/>
      <c r="AH75" s="245"/>
      <c r="AI75" s="245"/>
      <c r="AJ75" s="245"/>
      <c r="AK75" s="245"/>
      <c r="AL75" s="245"/>
      <c r="AM75" s="245"/>
      <c r="AN75" s="245"/>
      <c r="AO75" s="245"/>
      <c r="AP75" s="245"/>
    </row>
    <row r="76" spans="2:42" ht="82.5" customHeight="1" x14ac:dyDescent="0.25">
      <c r="B76" s="634"/>
      <c r="C76" s="630" t="s">
        <v>1126</v>
      </c>
      <c r="D76" s="523" t="str">
        <f>'3-IDENTIFICACIÓN DEL RIESGO'!G138</f>
        <v xml:space="preserve"> Orientar la defensa jurídica de la ANT o algunas de sus actuaciones  en perjuicio de sus intereses para favorecer a un tercero.</v>
      </c>
      <c r="E76" s="523" t="s">
        <v>369</v>
      </c>
      <c r="F76" s="170" t="str">
        <f>'3-IDENTIFICACIÓN DEL RIESGO'!H138</f>
        <v>Beneficios particulares del colaborador.</v>
      </c>
      <c r="G76" s="170" t="str">
        <f>'3-IDENTIFICACIÓN DEL RIESGO'!L138</f>
        <v>Dilatar o no ejecutar las acciones de cobro coactivo para favorecer intereses propios o de terceros</v>
      </c>
      <c r="H76" s="627" t="str">
        <f>'4-VALORACIÓN DEL RIESGO'!G74</f>
        <v>Posible</v>
      </c>
      <c r="I76" s="627" t="str">
        <f>'4-VALORACIÓN DEL RIESGO'!AC74</f>
        <v>Catastrófico</v>
      </c>
      <c r="J76" s="627" t="str">
        <f>'4-VALORACIÓN DEL RIESGO'!AE74</f>
        <v>Extremo</v>
      </c>
      <c r="K76" s="625" t="str">
        <f>'4-VALORACIÓN DEL RIESGO'!AF74</f>
        <v>Reducir</v>
      </c>
      <c r="L76" s="630" t="s">
        <v>1130</v>
      </c>
      <c r="M76" s="523" t="str">
        <f>'5-CONTROLES'!L138</f>
        <v xml:space="preserve">Supervisión de las respuestas de demanda por parte del líder del Grupo de Representación Judicial, quien solicitará a quien proyecte la contestación de la demanda, la solicitud que dio origen a esta. </v>
      </c>
      <c r="N76" s="523" t="str">
        <f>'5-CONTROLES'!K138</f>
        <v>Trazabilidad en el sistema de gestión  documental ORFEO, donde se evidencia la solicitud original, sus anexos y, finalmente, documentos aprobado y suscrito  por el Jefe de Oficina Jurídica.</v>
      </c>
      <c r="O76" s="523" t="str">
        <f>'5-CONTROLES'!F138</f>
        <v>Líder Grupo de Representación Judicial en Oficina Jurídica</v>
      </c>
      <c r="P76" s="523" t="str">
        <f>'5-CONTROLES'!G138</f>
        <v xml:space="preserve">Cada vez que la Agencia Nacional de Tierras sea notificada de una demanda, deberá establecer un término al  servidor público / colaborador para entregar el proyecto de la contestación. </v>
      </c>
      <c r="Q76" s="660" t="s">
        <v>525</v>
      </c>
      <c r="R76" s="523" t="str">
        <f>'5-CONTROLES'!AB138</f>
        <v>Fuerte</v>
      </c>
      <c r="S76" s="523" t="str">
        <f>'5-CONTROLES'!AC138</f>
        <v>Fuerte</v>
      </c>
      <c r="T76" s="523" t="str">
        <f>'5-CONTROLES'!AD138</f>
        <v>Fuerte</v>
      </c>
      <c r="U76" s="523" t="str">
        <f>'5-CONTROLES'!AH138</f>
        <v>Fuerte</v>
      </c>
      <c r="V76" s="625" t="str">
        <f>'5-CONTROLES'!AL138</f>
        <v>Rara Vez</v>
      </c>
      <c r="W76" s="625" t="str">
        <f>'5-CONTROLES'!AP138</f>
        <v>Catastrófico</v>
      </c>
      <c r="X76" s="627" t="str">
        <f>'5-CONTROLES'!AQ138</f>
        <v>Extremo</v>
      </c>
      <c r="Y76" s="625" t="str">
        <f>'5-CONTROLES'!AS138</f>
        <v>Acción preventiva</v>
      </c>
      <c r="Z76" s="630" t="s">
        <v>1134</v>
      </c>
      <c r="AA76" s="660" t="s">
        <v>529</v>
      </c>
      <c r="AB76" s="660" t="s">
        <v>532</v>
      </c>
      <c r="AC76" s="660" t="s">
        <v>536</v>
      </c>
      <c r="AD76" s="660">
        <v>12</v>
      </c>
      <c r="AE76" s="660">
        <v>1</v>
      </c>
      <c r="AF76" s="660">
        <v>1</v>
      </c>
      <c r="AG76" s="660">
        <v>1</v>
      </c>
      <c r="AH76" s="660">
        <v>1</v>
      </c>
      <c r="AI76" s="660">
        <v>1</v>
      </c>
      <c r="AJ76" s="660">
        <v>1</v>
      </c>
      <c r="AK76" s="660">
        <v>1</v>
      </c>
      <c r="AL76" s="660">
        <v>1</v>
      </c>
      <c r="AM76" s="660">
        <v>1</v>
      </c>
      <c r="AN76" s="660">
        <v>1</v>
      </c>
      <c r="AO76" s="660">
        <v>1</v>
      </c>
      <c r="AP76" s="660">
        <v>1</v>
      </c>
    </row>
    <row r="77" spans="2:42" ht="64.5" customHeight="1" x14ac:dyDescent="0.25">
      <c r="B77" s="634"/>
      <c r="C77" s="631"/>
      <c r="D77" s="525"/>
      <c r="E77" s="525"/>
      <c r="F77" s="170" t="str">
        <f>'3-IDENTIFICACIÓN DEL RIESGO'!H139</f>
        <v>Presiones indebidas.</v>
      </c>
      <c r="G77" s="170" t="str">
        <f>'3-IDENTIFICACIÓN DEL RIESGO'!L139</f>
        <v>Orientar la defensa jurídica de la ANT o algunas de sus actuaciones en perjuicios de sus intereses para favorecer a un tercero.</v>
      </c>
      <c r="H77" s="628"/>
      <c r="I77" s="628"/>
      <c r="J77" s="628"/>
      <c r="K77" s="626"/>
      <c r="L77" s="631"/>
      <c r="M77" s="525"/>
      <c r="N77" s="525"/>
      <c r="O77" s="525"/>
      <c r="P77" s="525"/>
      <c r="Q77" s="245"/>
      <c r="R77" s="525"/>
      <c r="S77" s="525"/>
      <c r="T77" s="525"/>
      <c r="U77" s="525"/>
      <c r="V77" s="626"/>
      <c r="W77" s="626"/>
      <c r="X77" s="628"/>
      <c r="Y77" s="626"/>
      <c r="Z77" s="631"/>
      <c r="AA77" s="245"/>
      <c r="AB77" s="245"/>
      <c r="AC77" s="245"/>
      <c r="AD77" s="245"/>
      <c r="AE77" s="245"/>
      <c r="AF77" s="245"/>
      <c r="AG77" s="245"/>
      <c r="AH77" s="245"/>
      <c r="AI77" s="245"/>
      <c r="AJ77" s="245"/>
      <c r="AK77" s="245"/>
      <c r="AL77" s="245"/>
      <c r="AM77" s="245"/>
      <c r="AN77" s="245"/>
      <c r="AO77" s="245"/>
      <c r="AP77" s="245"/>
    </row>
    <row r="78" spans="2:42" ht="70.5" customHeight="1" x14ac:dyDescent="0.25">
      <c r="B78" s="636" t="str">
        <f>'3-IDENTIFICACIÓN DEL RIESGO'!B142</f>
        <v>ADQUISICIÓN DE BIENES Y SERVICIOS</v>
      </c>
      <c r="C78" s="630" t="s">
        <v>1135</v>
      </c>
      <c r="D78" s="523" t="str">
        <f>'3-IDENTIFICACIÓN DEL RIESGO'!G142</f>
        <v>Celebración indebida de contratos en beneficio particular o de un tercero.</v>
      </c>
      <c r="E78" s="523" t="s">
        <v>369</v>
      </c>
      <c r="F78" s="170" t="str">
        <f>'3-IDENTIFICACIÓN DEL RIESGO'!H142</f>
        <v>Indebida verificación de requisitos y evauación no objetiva de los proveedores.</v>
      </c>
      <c r="G78" s="170" t="str">
        <f>'3-IDENTIFICACIÓN DEL RIESGO'!L142</f>
        <v>Detrimento patrimonial.</v>
      </c>
      <c r="H78" s="627" t="str">
        <f>'4-VALORACIÓN DEL RIESGO'!G76</f>
        <v>Probable</v>
      </c>
      <c r="I78" s="627" t="str">
        <f>'4-VALORACIÓN DEL RIESGO'!AC76</f>
        <v>Catastrófico</v>
      </c>
      <c r="J78" s="627" t="str">
        <f>'4-VALORACIÓN DEL RIESGO'!AE76</f>
        <v>Extremo</v>
      </c>
      <c r="K78" s="625" t="str">
        <f>'4-VALORACIÓN DEL RIESGO'!AF76</f>
        <v>Reducir</v>
      </c>
      <c r="L78" s="630" t="s">
        <v>1137</v>
      </c>
      <c r="M78" s="523" t="str">
        <f>'5-CONTROLES'!L142</f>
        <v>Brindar acompañamiento en el diligenciamiento de los documentos precontractuales y de ser necesario, convocar mesas de trabajo con el propósito de revisar las observaciones y sugerencias técnico-jurídicas correspondientes.</v>
      </c>
      <c r="N78" s="523" t="str">
        <f>'5-CONTROLES'!K142</f>
        <v>Actas de mesas de trabajo.
Correos electrónicos.
(Las mesas de trabajo se realizarán cuando sea requerido, de lo contrario las observaciones se realizarán mediante correos electrónicos).</v>
      </c>
      <c r="O78" s="523" t="str">
        <f>'5-CONTROLES'!F142</f>
        <v>Coordinacion para la Gestión Contractual - Secretaría General</v>
      </c>
      <c r="P78" s="523" t="str">
        <f>'5-CONTROLES'!G142</f>
        <v>Cada vez que se adelante un proceso contractual.</v>
      </c>
      <c r="Q78" s="660" t="s">
        <v>905</v>
      </c>
      <c r="R78" s="523" t="str">
        <f>'5-CONTROLES'!AB142</f>
        <v>Moderado</v>
      </c>
      <c r="S78" s="523" t="str">
        <f>'5-CONTROLES'!AC142</f>
        <v>Fuerte</v>
      </c>
      <c r="T78" s="523" t="str">
        <f>'5-CONTROLES'!AD142</f>
        <v>Moderado</v>
      </c>
      <c r="U78" s="523" t="str">
        <f>'5-CONTROLES'!AH142</f>
        <v>Moderado</v>
      </c>
      <c r="V78" s="625" t="str">
        <f>'5-CONTROLES'!AL142</f>
        <v>Posible</v>
      </c>
      <c r="W78" s="625" t="str">
        <f>'5-CONTROLES'!AP142</f>
        <v>Catastrófico</v>
      </c>
      <c r="X78" s="627" t="str">
        <f>'5-CONTROLES'!AQ142</f>
        <v>Extremo</v>
      </c>
      <c r="Y78" s="625" t="str">
        <f>'5-CONTROLES'!AS142</f>
        <v>Acción preventiva</v>
      </c>
      <c r="Z78" s="138" t="s">
        <v>1140</v>
      </c>
      <c r="AA78" s="156" t="s">
        <v>907</v>
      </c>
      <c r="AB78" s="156" t="s">
        <v>908</v>
      </c>
      <c r="AC78" s="156" t="s">
        <v>909</v>
      </c>
      <c r="AD78" s="191">
        <v>1</v>
      </c>
      <c r="AE78" s="191">
        <v>1</v>
      </c>
      <c r="AF78" s="191">
        <v>1</v>
      </c>
      <c r="AG78" s="191">
        <v>1</v>
      </c>
      <c r="AH78" s="191">
        <v>1</v>
      </c>
      <c r="AI78" s="191">
        <v>1</v>
      </c>
      <c r="AJ78" s="191">
        <v>1</v>
      </c>
      <c r="AK78" s="191">
        <v>1</v>
      </c>
      <c r="AL78" s="191">
        <v>1</v>
      </c>
      <c r="AM78" s="191">
        <v>1</v>
      </c>
      <c r="AN78" s="191">
        <v>1</v>
      </c>
      <c r="AO78" s="191">
        <v>1</v>
      </c>
      <c r="AP78" s="191">
        <v>1</v>
      </c>
    </row>
    <row r="79" spans="2:42" ht="42" customHeight="1" x14ac:dyDescent="0.25">
      <c r="B79" s="637"/>
      <c r="C79" s="631"/>
      <c r="D79" s="525"/>
      <c r="E79" s="525"/>
      <c r="F79" s="170" t="str">
        <f>'3-IDENTIFICACIÓN DEL RIESGO'!H143</f>
        <v>Vicios en la estructuracción de los pliegos y términos.</v>
      </c>
      <c r="G79" s="170" t="str">
        <f>'3-IDENTIFICACIÓN DEL RIESGO'!L143</f>
        <v>Investigaciones y sanciones por parte de órganos de control, así como pérdida de credibilidad institucional.</v>
      </c>
      <c r="H79" s="628"/>
      <c r="I79" s="628"/>
      <c r="J79" s="628"/>
      <c r="K79" s="626"/>
      <c r="L79" s="631"/>
      <c r="M79" s="525"/>
      <c r="N79" s="525"/>
      <c r="O79" s="525"/>
      <c r="P79" s="525"/>
      <c r="Q79" s="245"/>
      <c r="R79" s="525"/>
      <c r="S79" s="525"/>
      <c r="T79" s="525"/>
      <c r="U79" s="525"/>
      <c r="V79" s="626"/>
      <c r="W79" s="626"/>
      <c r="X79" s="628"/>
      <c r="Y79" s="626"/>
      <c r="Z79" s="138" t="s">
        <v>1141</v>
      </c>
      <c r="AA79" s="156" t="s">
        <v>910</v>
      </c>
      <c r="AB79" s="156" t="s">
        <v>911</v>
      </c>
      <c r="AC79" s="156" t="s">
        <v>912</v>
      </c>
      <c r="AD79" s="191">
        <v>1</v>
      </c>
      <c r="AE79" s="191">
        <v>1</v>
      </c>
      <c r="AF79" s="191">
        <v>1</v>
      </c>
      <c r="AG79" s="191">
        <v>1</v>
      </c>
      <c r="AH79" s="191">
        <v>1</v>
      </c>
      <c r="AI79" s="191">
        <v>1</v>
      </c>
      <c r="AJ79" s="191">
        <v>1</v>
      </c>
      <c r="AK79" s="191">
        <v>1</v>
      </c>
      <c r="AL79" s="191">
        <v>1</v>
      </c>
      <c r="AM79" s="191">
        <v>1</v>
      </c>
      <c r="AN79" s="191">
        <v>1</v>
      </c>
      <c r="AO79" s="191">
        <v>1</v>
      </c>
      <c r="AP79" s="191">
        <v>1</v>
      </c>
    </row>
    <row r="80" spans="2:42" ht="74.25" customHeight="1" x14ac:dyDescent="0.25">
      <c r="B80" s="637"/>
      <c r="C80" s="630" t="s">
        <v>1136</v>
      </c>
      <c r="D80" s="523" t="str">
        <f>'3-IDENTIFICACIÓN DEL RIESGO'!G144</f>
        <v>Aprobación de informes y pagos de contratos sin cumplimineto del objeto, obligaciones y/o requisitos contractuales en beneficio particular o de terceros.</v>
      </c>
      <c r="E80" s="523" t="s">
        <v>369</v>
      </c>
      <c r="F80" s="170" t="str">
        <f>'3-IDENTIFICACIÓN DEL RIESGO'!H144</f>
        <v>Desconocimiento del supervisor de las obligaciones contractuales y/o requisitos para el pago.</v>
      </c>
      <c r="G80" s="170" t="str">
        <f>'3-IDENTIFICACIÓN DEL RIESGO'!L144</f>
        <v>Detrimento patrimonial.</v>
      </c>
      <c r="H80" s="627" t="str">
        <f>'4-VALORACIÓN DEL RIESGO'!G77</f>
        <v>Probable</v>
      </c>
      <c r="I80" s="627" t="str">
        <f>'4-VALORACIÓN DEL RIESGO'!AC77</f>
        <v>Catastrófico</v>
      </c>
      <c r="J80" s="627" t="str">
        <f>'4-VALORACIÓN DEL RIESGO'!AE77</f>
        <v>Extremo</v>
      </c>
      <c r="K80" s="625" t="str">
        <f>'4-VALORACIÓN DEL RIESGO'!AF77</f>
        <v>Reducir</v>
      </c>
      <c r="L80" s="138" t="s">
        <v>1138</v>
      </c>
      <c r="M80" s="170" t="str">
        <f>'5-CONTROLES'!L144</f>
        <v>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v>
      </c>
      <c r="N80" s="170" t="str">
        <f>'5-CONTROLES'!K144</f>
        <v>Formato ADQBS-F-001-Forma RECIBIDO A SATISFACCIÓN INFORME DE ACTIVIDADES Y ORDEN DE PAGO CONTRATISTAS diligenciado para cada pago pactado dentro de los contratos.</v>
      </c>
      <c r="O80" s="170" t="str">
        <f>'5-CONTROLES'!F144</f>
        <v>Supervisores de contratos en la ANT</v>
      </c>
      <c r="P80" s="170" t="str">
        <f>'5-CONTROLES'!G144</f>
        <v>Cada vez que se presente una cuenta con fines de pago para aprobación y visto bueno del supervisor del contrato.</v>
      </c>
      <c r="Q80" s="189" t="s">
        <v>906</v>
      </c>
      <c r="R80" s="170" t="str">
        <f>'5-CONTROLES'!AB144</f>
        <v>Moderado</v>
      </c>
      <c r="S80" s="170" t="str">
        <f>'5-CONTROLES'!AC144</f>
        <v>Moderado</v>
      </c>
      <c r="T80" s="170" t="str">
        <f>'5-CONTROLES'!AD144</f>
        <v>Moderado</v>
      </c>
      <c r="U80" s="523" t="str">
        <f>'5-CONTROLES'!AH144</f>
        <v>Moderado</v>
      </c>
      <c r="V80" s="625" t="str">
        <f>'5-CONTROLES'!AL144</f>
        <v>Probable</v>
      </c>
      <c r="W80" s="625" t="str">
        <f>'5-CONTROLES'!AP144</f>
        <v>Catastrófico</v>
      </c>
      <c r="X80" s="627" t="str">
        <f>'5-CONTROLES'!AQ144</f>
        <v>Extremo</v>
      </c>
      <c r="Y80" s="625" t="str">
        <f>'5-CONTROLES'!AS144</f>
        <v>Acción preventiva</v>
      </c>
      <c r="Z80" s="138" t="s">
        <v>1142</v>
      </c>
      <c r="AA80" s="156" t="s">
        <v>913</v>
      </c>
      <c r="AB80" s="156" t="s">
        <v>914</v>
      </c>
      <c r="AC80" s="156" t="s">
        <v>909</v>
      </c>
      <c r="AD80" s="156">
        <v>1</v>
      </c>
      <c r="AE80" s="191"/>
      <c r="AF80" s="191"/>
      <c r="AG80" s="156">
        <v>1</v>
      </c>
      <c r="AH80" s="191"/>
      <c r="AI80" s="191"/>
      <c r="AJ80" s="191"/>
      <c r="AK80" s="191"/>
      <c r="AL80" s="191"/>
      <c r="AM80" s="191"/>
      <c r="AN80" s="191"/>
      <c r="AO80" s="191"/>
      <c r="AP80" s="191"/>
    </row>
    <row r="81" spans="2:42" ht="67.5" customHeight="1" x14ac:dyDescent="0.25">
      <c r="B81" s="637"/>
      <c r="C81" s="631"/>
      <c r="D81" s="525"/>
      <c r="E81" s="525"/>
      <c r="F81" s="170" t="str">
        <f>'3-IDENTIFICACIÓN DEL RIESGO'!H145</f>
        <v>Alto número de contratos que supervisa una sola persona dentro de la dependencia.</v>
      </c>
      <c r="G81" s="170" t="str">
        <f>'3-IDENTIFICACIÓN DEL RIESGO'!L145</f>
        <v>Investigaciones y sanciones por parte de órganos de control, así como pérdida de credibilidad institucional.</v>
      </c>
      <c r="H81" s="628"/>
      <c r="I81" s="628"/>
      <c r="J81" s="628"/>
      <c r="K81" s="626"/>
      <c r="L81" s="138" t="s">
        <v>1139</v>
      </c>
      <c r="M81" s="170" t="str">
        <f>'5-CONTROLES'!L145</f>
        <v>Realizar las aprobaciones de supervisión para los contratos suscritos.</v>
      </c>
      <c r="N81" s="170" t="str">
        <f>'5-CONTROLES'!K145</f>
        <v>Reporte de las aprobaciones y rechazos efectuados por parte de los supervisores.</v>
      </c>
      <c r="O81" s="170" t="str">
        <f>'5-CONTROLES'!F145</f>
        <v>Supervisores de contratos en la ANT</v>
      </c>
      <c r="P81" s="170" t="str">
        <f>'5-CONTROLES'!G145</f>
        <v>Cada vez que se presente una cuenta con fines de pago para aprobación y visto bueno del supervisor del contrato.</v>
      </c>
      <c r="Q81" s="189" t="s">
        <v>906</v>
      </c>
      <c r="R81" s="170" t="str">
        <f>'5-CONTROLES'!AB145</f>
        <v>Moderado</v>
      </c>
      <c r="S81" s="170" t="str">
        <f>'5-CONTROLES'!AC145</f>
        <v>Moderado</v>
      </c>
      <c r="T81" s="170" t="str">
        <f>'5-CONTROLES'!AD145</f>
        <v>Moderado</v>
      </c>
      <c r="U81" s="525"/>
      <c r="V81" s="626"/>
      <c r="W81" s="626"/>
      <c r="X81" s="628"/>
      <c r="Y81" s="626"/>
      <c r="Z81" s="138" t="s">
        <v>1143</v>
      </c>
      <c r="AA81" s="156" t="s">
        <v>915</v>
      </c>
      <c r="AB81" s="156" t="s">
        <v>916</v>
      </c>
      <c r="AC81" s="156" t="s">
        <v>889</v>
      </c>
      <c r="AD81" s="156">
        <v>1</v>
      </c>
      <c r="AE81" s="191"/>
      <c r="AF81" s="191"/>
      <c r="AG81" s="191"/>
      <c r="AH81" s="191"/>
      <c r="AI81" s="191"/>
      <c r="AJ81" s="156">
        <v>1</v>
      </c>
      <c r="AK81" s="191"/>
      <c r="AL81" s="191"/>
      <c r="AM81" s="191"/>
      <c r="AN81" s="191"/>
      <c r="AO81" s="191"/>
      <c r="AP81" s="191"/>
    </row>
    <row r="82" spans="2:42" ht="56.25" customHeight="1" x14ac:dyDescent="0.25">
      <c r="B82" s="634" t="str">
        <f>'3-IDENTIFICACIÓN DEL RIESGO'!B152</f>
        <v>ADMINISTRACIÓN DE BIENES Y SERVICIOS</v>
      </c>
      <c r="C82" s="630" t="s">
        <v>1144</v>
      </c>
      <c r="D82" s="523" t="str">
        <f>'3-IDENTIFICACIÓN DEL RIESGO'!G152</f>
        <v>Pérdida o uso indebido de bienes devolutivos de la Agencia Nacional de Tierras para beneficio personal o de terceros</v>
      </c>
      <c r="E82" s="523" t="s">
        <v>369</v>
      </c>
      <c r="F82" s="170" t="str">
        <f>'3-IDENTIFICACIÓN DEL RIESGO'!H152</f>
        <v>Desconocimiento de los procedimientos de usos de bienes de la Agencia Nacional de Tierras</v>
      </c>
      <c r="G82" s="170" t="str">
        <f>'3-IDENTIFICACIÓN DEL RIESGO'!L152</f>
        <v xml:space="preserve">Detrimento patrimonial e investigaciones y sanciones </v>
      </c>
      <c r="H82" s="627" t="str">
        <f>'4-VALORACIÓN DEL RIESGO'!G81</f>
        <v>Probable</v>
      </c>
      <c r="I82" s="627" t="str">
        <f>'4-VALORACIÓN DEL RIESGO'!AC81</f>
        <v>Mayor</v>
      </c>
      <c r="J82" s="627" t="str">
        <f>'4-VALORACIÓN DEL RIESGO'!AE81</f>
        <v>Extremo</v>
      </c>
      <c r="K82" s="625" t="str">
        <f>'4-VALORACIÓN DEL RIESGO'!AF81</f>
        <v>Reducir</v>
      </c>
      <c r="L82" s="630" t="s">
        <v>1146</v>
      </c>
      <c r="M82" s="523" t="str">
        <f>'5-CONTROLES'!L152</f>
        <v>Revisión a las bases de datos de los bienes devolutivos de la entidad, contenidos en la herramienta de gestión Apoteosys (o la plataforma dispuesta), con el fin de verificar el estado de los mismos y detectar posibles desviaciones</v>
      </c>
      <c r="N82" s="523" t="str">
        <f>'5-CONTROLES'!K152</f>
        <v>Reporte semestral en donde se indique a detalle la relación de bienes devolutivos de la Agencia Nacional de Tierras, teniendo en cuenta las bajas de la entidad.</v>
      </c>
      <c r="O82" s="523" t="str">
        <f>'5-CONTROLES'!F152</f>
        <v>Almacenista
Subdirección Administrativa y Financiera</v>
      </c>
      <c r="P82" s="523" t="str">
        <f>'5-CONTROLES'!G152</f>
        <v>Semestral</v>
      </c>
      <c r="Q82" s="660" t="s">
        <v>976</v>
      </c>
      <c r="R82" s="523" t="str">
        <f>'5-CONTROLES'!AB152</f>
        <v>Moderado</v>
      </c>
      <c r="S82" s="523" t="str">
        <f>'5-CONTROLES'!AC152</f>
        <v>Fuerte</v>
      </c>
      <c r="T82" s="523" t="str">
        <f>'5-CONTROLES'!AD152</f>
        <v>Moderado</v>
      </c>
      <c r="U82" s="523" t="str">
        <f>'5-CONTROLES'!AH152</f>
        <v>Moderado</v>
      </c>
      <c r="V82" s="625" t="str">
        <f>'5-CONTROLES'!AL152</f>
        <v>Posible</v>
      </c>
      <c r="W82" s="625" t="str">
        <f>'5-CONTROLES'!AP152</f>
        <v>Mayor</v>
      </c>
      <c r="X82" s="627" t="str">
        <f>'5-CONTROLES'!AQ152</f>
        <v>Extremo</v>
      </c>
      <c r="Y82" s="625" t="str">
        <f>'5-CONTROLES'!AS152</f>
        <v>Acción preventiva</v>
      </c>
      <c r="Z82" s="630" t="s">
        <v>1148</v>
      </c>
      <c r="AA82" s="660" t="s">
        <v>977</v>
      </c>
      <c r="AB82" s="660" t="s">
        <v>978</v>
      </c>
      <c r="AC82" s="660" t="s">
        <v>979</v>
      </c>
      <c r="AD82" s="660">
        <v>1</v>
      </c>
      <c r="AE82" s="660"/>
      <c r="AF82" s="660"/>
      <c r="AG82" s="660"/>
      <c r="AH82" s="660"/>
      <c r="AI82" s="660"/>
      <c r="AJ82" s="660"/>
      <c r="AK82" s="660"/>
      <c r="AL82" s="660"/>
      <c r="AM82" s="660"/>
      <c r="AN82" s="660"/>
      <c r="AO82" s="660"/>
      <c r="AP82" s="660">
        <v>1</v>
      </c>
    </row>
    <row r="83" spans="2:42" ht="28.5" customHeight="1" x14ac:dyDescent="0.25">
      <c r="B83" s="634"/>
      <c r="C83" s="631"/>
      <c r="D83" s="525"/>
      <c r="E83" s="525"/>
      <c r="F83" s="170" t="str">
        <f>'3-IDENTIFICACIÓN DEL RIESGO'!H153</f>
        <v>Falta de controles en la asignación y actualización de bienes en el aplicativo</v>
      </c>
      <c r="G83" s="170" t="str">
        <f>'3-IDENTIFICACIÓN DEL RIESGO'!L153</f>
        <v>Aumento de costos en mantenimiento y adquisición de bienes</v>
      </c>
      <c r="H83" s="628"/>
      <c r="I83" s="628"/>
      <c r="J83" s="628"/>
      <c r="K83" s="626"/>
      <c r="L83" s="631"/>
      <c r="M83" s="525"/>
      <c r="N83" s="525"/>
      <c r="O83" s="525"/>
      <c r="P83" s="525"/>
      <c r="Q83" s="245"/>
      <c r="R83" s="525"/>
      <c r="S83" s="525"/>
      <c r="T83" s="525"/>
      <c r="U83" s="525"/>
      <c r="V83" s="626"/>
      <c r="W83" s="626"/>
      <c r="X83" s="628"/>
      <c r="Y83" s="626"/>
      <c r="Z83" s="631"/>
      <c r="AA83" s="245"/>
      <c r="AB83" s="245"/>
      <c r="AC83" s="245"/>
      <c r="AD83" s="245"/>
      <c r="AE83" s="245"/>
      <c r="AF83" s="245"/>
      <c r="AG83" s="245"/>
      <c r="AH83" s="245"/>
      <c r="AI83" s="245"/>
      <c r="AJ83" s="245"/>
      <c r="AK83" s="245"/>
      <c r="AL83" s="245"/>
      <c r="AM83" s="245"/>
      <c r="AN83" s="245"/>
      <c r="AO83" s="245"/>
      <c r="AP83" s="245"/>
    </row>
    <row r="84" spans="2:42" ht="58.5" customHeight="1" x14ac:dyDescent="0.25">
      <c r="B84" s="634"/>
      <c r="C84" s="630" t="s">
        <v>1145</v>
      </c>
      <c r="D84" s="523" t="str">
        <f>'3-IDENTIFICACIÓN DEL RIESGO'!G154</f>
        <v>Pérdida o manipulación de expedientes con información institucional para beneficio particular o de un tercero</v>
      </c>
      <c r="E84" s="523" t="s">
        <v>369</v>
      </c>
      <c r="F84" s="170" t="str">
        <f>'3-IDENTIFICACIÓN DEL RIESGO'!H154</f>
        <v>Ausencia de control sobre expedientes y préstamos</v>
      </c>
      <c r="G84" s="170" t="str">
        <f>'3-IDENTIFICACIÓN DEL RIESGO'!L154</f>
        <v>Pérdida de la memoria institucional</v>
      </c>
      <c r="H84" s="627" t="str">
        <f>'4-VALORACIÓN DEL RIESGO'!G82</f>
        <v>Posible</v>
      </c>
      <c r="I84" s="627" t="str">
        <f>'4-VALORACIÓN DEL RIESGO'!AC82</f>
        <v>Catastrófico</v>
      </c>
      <c r="J84" s="627" t="str">
        <f>'4-VALORACIÓN DEL RIESGO'!AE82</f>
        <v>Extremo</v>
      </c>
      <c r="K84" s="625" t="str">
        <f>'4-VALORACIÓN DEL RIESGO'!AF82</f>
        <v>Reducir</v>
      </c>
      <c r="L84" s="630" t="s">
        <v>1147</v>
      </c>
      <c r="M84" s="523" t="str">
        <f>'5-CONTROLES'!L154</f>
        <v>Realizar seguimiento a los tiempos de préstamo y devolución registrados en la forma ADMBS-F-029 FORMA PRÉSTAMO Y DEVOLUCIÓN DE DOCUMENTOS, para identificar posibles pérdidas en el préstamo de expedientes.</v>
      </c>
      <c r="N84" s="523" t="str">
        <f>'5-CONTROLES'!K154</f>
        <v>Registros físicos efectuados en la Forma ADMBS-F-029 FORMA PRÉSTAMO Y DEVOLUCIÓN DE DOCUMENTOS.</v>
      </c>
      <c r="O84" s="523" t="str">
        <f>'5-CONTROLES'!F154</f>
        <v>Líder del grupo de Gestión Documental
Subdirector Administrativo y Financiero</v>
      </c>
      <c r="P84" s="523" t="str">
        <f>'5-CONTROLES'!G154</f>
        <v>Semestral</v>
      </c>
      <c r="Q84" s="660" t="s">
        <v>980</v>
      </c>
      <c r="R84" s="523" t="str">
        <f>'5-CONTROLES'!AB154</f>
        <v>Fuerte</v>
      </c>
      <c r="S84" s="523" t="str">
        <f>'5-CONTROLES'!AC154</f>
        <v>Fuerte</v>
      </c>
      <c r="T84" s="523" t="str">
        <f>'5-CONTROLES'!AD154</f>
        <v>Fuerte</v>
      </c>
      <c r="U84" s="523" t="str">
        <f>'5-CONTROLES'!AH154</f>
        <v>Fuerte</v>
      </c>
      <c r="V84" s="625" t="str">
        <f>'5-CONTROLES'!AL154</f>
        <v>Rara Vez</v>
      </c>
      <c r="W84" s="625" t="str">
        <f>'5-CONTROLES'!AP154</f>
        <v>Catastrófico</v>
      </c>
      <c r="X84" s="627" t="str">
        <f>'5-CONTROLES'!AQ154</f>
        <v>Extremo</v>
      </c>
      <c r="Y84" s="625" t="str">
        <f>'5-CONTROLES'!AS154</f>
        <v>Acción preventiva</v>
      </c>
      <c r="Z84" s="630" t="s">
        <v>1149</v>
      </c>
      <c r="AA84" s="660" t="s">
        <v>981</v>
      </c>
      <c r="AB84" s="660" t="s">
        <v>919</v>
      </c>
      <c r="AC84" s="660" t="s">
        <v>982</v>
      </c>
      <c r="AD84" s="660">
        <v>2</v>
      </c>
      <c r="AE84" s="660"/>
      <c r="AF84" s="660"/>
      <c r="AG84" s="660">
        <v>1</v>
      </c>
      <c r="AH84" s="660"/>
      <c r="AI84" s="660"/>
      <c r="AJ84" s="660"/>
      <c r="AK84" s="660"/>
      <c r="AL84" s="660"/>
      <c r="AM84" s="660">
        <v>1</v>
      </c>
      <c r="AN84" s="660"/>
      <c r="AO84" s="660"/>
      <c r="AP84" s="660"/>
    </row>
    <row r="85" spans="2:42" ht="21" customHeight="1" x14ac:dyDescent="0.25">
      <c r="B85" s="634"/>
      <c r="C85" s="631"/>
      <c r="D85" s="525"/>
      <c r="E85" s="525"/>
      <c r="F85" s="170" t="str">
        <f>'3-IDENTIFICACIÓN DEL RIESGO'!H155</f>
        <v>Falta de ética y honestidad por parte del colaborador</v>
      </c>
      <c r="G85" s="170" t="str">
        <f>'3-IDENTIFICACIÓN DEL RIESGO'!L155</f>
        <v>Perdida de credibilidad institucional</v>
      </c>
      <c r="H85" s="628"/>
      <c r="I85" s="628"/>
      <c r="J85" s="628"/>
      <c r="K85" s="626"/>
      <c r="L85" s="631"/>
      <c r="M85" s="525"/>
      <c r="N85" s="525"/>
      <c r="O85" s="525"/>
      <c r="P85" s="525"/>
      <c r="Q85" s="245"/>
      <c r="R85" s="525"/>
      <c r="S85" s="525"/>
      <c r="T85" s="525"/>
      <c r="U85" s="525"/>
      <c r="V85" s="626"/>
      <c r="W85" s="626"/>
      <c r="X85" s="628"/>
      <c r="Y85" s="626"/>
      <c r="Z85" s="631"/>
      <c r="AA85" s="245"/>
      <c r="AB85" s="245"/>
      <c r="AC85" s="245"/>
      <c r="AD85" s="245"/>
      <c r="AE85" s="245"/>
      <c r="AF85" s="245"/>
      <c r="AG85" s="245"/>
      <c r="AH85" s="245"/>
      <c r="AI85" s="245"/>
      <c r="AJ85" s="245"/>
      <c r="AK85" s="245"/>
      <c r="AL85" s="245"/>
      <c r="AM85" s="245"/>
      <c r="AN85" s="245"/>
      <c r="AO85" s="245"/>
      <c r="AP85" s="245"/>
    </row>
    <row r="86" spans="2:42" ht="72.75" customHeight="1" x14ac:dyDescent="0.25">
      <c r="B86" s="633" t="str">
        <f>'3-IDENTIFICACIÓN DEL RIESGO'!B162</f>
        <v>GESTIÓN FINANCIERA</v>
      </c>
      <c r="C86" s="630" t="s">
        <v>1150</v>
      </c>
      <c r="D86" s="523" t="str">
        <f>'3-IDENTIFICACIÓN DEL RIESGO'!G162</f>
        <v>Constitución de obligaciones y/o pagos realizados por la Agencia Nacional de Tierras, sin el cumplimiento de requisitos legales, presupuestales y contables, en beneficio de un particular.</v>
      </c>
      <c r="E86" s="523" t="s">
        <v>369</v>
      </c>
      <c r="F86" s="170" t="str">
        <f>'3-IDENTIFICACIÓN DEL RIESGO'!H162</f>
        <v>Fallas en el control de los requisitos para la causación económica</v>
      </c>
      <c r="G86" s="170" t="str">
        <f>'3-IDENTIFICACIÓN DEL RIESGO'!L162</f>
        <v>Detrimento patrimonial</v>
      </c>
      <c r="H86" s="627" t="str">
        <f>'4-VALORACIÓN DEL RIESGO'!G86</f>
        <v>Rara Vez</v>
      </c>
      <c r="I86" s="627" t="str">
        <f>'4-VALORACIÓN DEL RIESGO'!AC86</f>
        <v>Catastrófico</v>
      </c>
      <c r="J86" s="627" t="str">
        <f>'4-VALORACIÓN DEL RIESGO'!AE86</f>
        <v>Extremo</v>
      </c>
      <c r="K86" s="625" t="str">
        <f>'4-VALORACIÓN DEL RIESGO'!AF86</f>
        <v>Reducir</v>
      </c>
      <c r="L86" s="630" t="s">
        <v>1151</v>
      </c>
      <c r="M86" s="523" t="str">
        <f>'5-CONTROLES'!L162</f>
        <v>Control aleatorio a muestras correspondiente al 1% de los pagos de prestación de servicios, facturas y servicios públicos</v>
      </c>
      <c r="N86" s="523" t="str">
        <f>'5-CONTROLES'!K162</f>
        <v>Se realizará un reporte trimestral en donde se evidencia: en primer lugar, la base de datos de donde se toma la muestra aleatoria de pagos y en segundo lugar un informe con los números de radicados y un indicador de cumplimiento según la auditoría realizada.</v>
      </c>
      <c r="O86" s="523" t="str">
        <f>'5-CONTROLES'!F162</f>
        <v xml:space="preserve">Subdirección Administrativa y Financiera </v>
      </c>
      <c r="P86" s="523" t="str">
        <f>'5-CONTROLES'!G162</f>
        <v>Trimestral</v>
      </c>
      <c r="Q86" s="660" t="s">
        <v>917</v>
      </c>
      <c r="R86" s="523" t="str">
        <f>'5-CONTROLES'!AB162</f>
        <v>Moderado</v>
      </c>
      <c r="S86" s="523" t="str">
        <f>'5-CONTROLES'!AC162</f>
        <v>Fuerte</v>
      </c>
      <c r="T86" s="523" t="str">
        <f>'5-CONTROLES'!AD162</f>
        <v>Moderado</v>
      </c>
      <c r="U86" s="523" t="str">
        <f>'5-CONTROLES'!AH162</f>
        <v>Moderado</v>
      </c>
      <c r="V86" s="625" t="str">
        <f>'5-CONTROLES'!AL162</f>
        <v>Rara Vez</v>
      </c>
      <c r="W86" s="625" t="str">
        <f>'5-CONTROLES'!AP162</f>
        <v>Catastrófico</v>
      </c>
      <c r="X86" s="627" t="str">
        <f>'5-CONTROLES'!AQ162</f>
        <v>Extremo</v>
      </c>
      <c r="Y86" s="625" t="str">
        <f>'5-CONTROLES'!AS162</f>
        <v>Acción preventiva</v>
      </c>
      <c r="Z86" s="630" t="s">
        <v>1152</v>
      </c>
      <c r="AA86" s="660" t="s">
        <v>918</v>
      </c>
      <c r="AB86" s="660" t="s">
        <v>919</v>
      </c>
      <c r="AC86" s="660" t="s">
        <v>920</v>
      </c>
      <c r="AD86" s="660">
        <v>1</v>
      </c>
      <c r="AE86" s="660"/>
      <c r="AF86" s="660"/>
      <c r="AG86" s="660"/>
      <c r="AH86" s="660">
        <v>1</v>
      </c>
      <c r="AI86" s="660"/>
      <c r="AJ86" s="660"/>
      <c r="AK86" s="660"/>
      <c r="AL86" s="660"/>
      <c r="AM86" s="660"/>
      <c r="AN86" s="660"/>
      <c r="AO86" s="660"/>
      <c r="AP86" s="660"/>
    </row>
    <row r="87" spans="2:42" ht="32.25" customHeight="1" x14ac:dyDescent="0.25">
      <c r="B87" s="633"/>
      <c r="C87" s="631"/>
      <c r="D87" s="525"/>
      <c r="E87" s="525"/>
      <c r="F87" s="170" t="str">
        <f>'3-IDENTIFICACIÓN DEL RIESGO'!H163</f>
        <v>Desconocimiento del procedimiento de pagos y listas de chequeo</v>
      </c>
      <c r="G87" s="170" t="str">
        <f>'3-IDENTIFICACIÓN DEL RIESGO'!L163</f>
        <v>Investigaciones y sanciones por parte de órganos de control, así como perdida de credibilidad institucional</v>
      </c>
      <c r="H87" s="628"/>
      <c r="I87" s="628"/>
      <c r="J87" s="628"/>
      <c r="K87" s="626"/>
      <c r="L87" s="631"/>
      <c r="M87" s="525"/>
      <c r="N87" s="525"/>
      <c r="O87" s="525"/>
      <c r="P87" s="525"/>
      <c r="Q87" s="245"/>
      <c r="R87" s="525"/>
      <c r="S87" s="525"/>
      <c r="T87" s="525"/>
      <c r="U87" s="525"/>
      <c r="V87" s="626"/>
      <c r="W87" s="626"/>
      <c r="X87" s="628"/>
      <c r="Y87" s="626"/>
      <c r="Z87" s="631"/>
      <c r="AA87" s="245"/>
      <c r="AB87" s="245"/>
      <c r="AC87" s="245"/>
      <c r="AD87" s="245"/>
      <c r="AE87" s="245"/>
      <c r="AF87" s="245"/>
      <c r="AG87" s="245"/>
      <c r="AH87" s="245"/>
      <c r="AI87" s="245"/>
      <c r="AJ87" s="245"/>
      <c r="AK87" s="245"/>
      <c r="AL87" s="245"/>
      <c r="AM87" s="245"/>
      <c r="AN87" s="245"/>
      <c r="AO87" s="245"/>
      <c r="AP87" s="245"/>
    </row>
    <row r="88" spans="2:42" ht="42.75" customHeight="1" x14ac:dyDescent="0.25">
      <c r="B88" s="633" t="str">
        <f>'3-IDENTIFICACIÓN DEL RIESGO'!B172</f>
        <v>SEGUIMIENTO, EVALUACIÓN Y MEJORA</v>
      </c>
      <c r="C88" s="630" t="s">
        <v>1153</v>
      </c>
      <c r="D88" s="523" t="str">
        <f>'3-IDENTIFICACIÓN DEL RIESGO'!G172</f>
        <v>Posibilidad de recibir o solicitar cualquier dádiva o beneficio  con el fin de   manipular  la Informacion evidenciada en el proceso auditor para  favorecer un tercero</v>
      </c>
      <c r="E88" s="523" t="s">
        <v>369</v>
      </c>
      <c r="F88" s="170" t="str">
        <f>'3-IDENTIFICACIÓN DEL RIESGO'!H172</f>
        <v>Ofrecimiento de Dádivas y Trafico de Influencias</v>
      </c>
      <c r="G88" s="170" t="str">
        <f>'3-IDENTIFICACIÓN DEL RIESGO'!L172</f>
        <v>Perdida de confianza en la entidad afectando su reputación y Perdida de credibilidad en el grupo de funcionarios del proceso</v>
      </c>
      <c r="H88" s="627" t="str">
        <f>'4-VALORACIÓN DEL RIESGO'!G91</f>
        <v>Rara Vez</v>
      </c>
      <c r="I88" s="627" t="str">
        <f>'4-VALORACIÓN DEL RIESGO'!AC91</f>
        <v>Mayor</v>
      </c>
      <c r="J88" s="627" t="str">
        <f>'4-VALORACIÓN DEL RIESGO'!AE91</f>
        <v>Alto</v>
      </c>
      <c r="K88" s="625" t="str">
        <f>'4-VALORACIÓN DEL RIESGO'!AF91</f>
        <v>Reducir</v>
      </c>
      <c r="L88" s="630" t="s">
        <v>1155</v>
      </c>
      <c r="M88" s="523" t="str">
        <f>'5-CONTROLES'!L172</f>
        <v xml:space="preserve">Revisión del informe preliminar de auditoria frente a  los papeles de trabajo , para cada auditoría verificando la consistencia de la información </v>
      </c>
      <c r="N88" s="523" t="str">
        <f>'5-CONTROLES'!K172</f>
        <v>Informes Finales Firmados</v>
      </c>
      <c r="O88" s="523" t="str">
        <f>'5-CONTROLES'!F172</f>
        <v>Jefe de Control Interno</v>
      </c>
      <c r="P88" s="523" t="str">
        <f>'5-CONTROLES'!G172</f>
        <v>Permanente</v>
      </c>
      <c r="Q88" s="660" t="s">
        <v>472</v>
      </c>
      <c r="R88" s="523" t="str">
        <f>'5-CONTROLES'!AB172</f>
        <v>Fuerte</v>
      </c>
      <c r="S88" s="523" t="str">
        <f>'5-CONTROLES'!AC172</f>
        <v>Fuerte</v>
      </c>
      <c r="T88" s="523" t="str">
        <f>'5-CONTROLES'!AD172</f>
        <v>Fuerte</v>
      </c>
      <c r="U88" s="523" t="str">
        <f>'5-CONTROLES'!AH172</f>
        <v>Fuerte</v>
      </c>
      <c r="V88" s="625" t="str">
        <f>'5-CONTROLES'!AL172</f>
        <v>Rara Vez</v>
      </c>
      <c r="W88" s="625" t="str">
        <f>'5-CONTROLES'!AP172</f>
        <v>Mayor</v>
      </c>
      <c r="X88" s="627" t="str">
        <f>'5-CONTROLES'!AQ172</f>
        <v>Alto</v>
      </c>
      <c r="Y88" s="625" t="str">
        <f>'5-CONTROLES'!AS172</f>
        <v>Acción preventiva</v>
      </c>
      <c r="Z88" s="630" t="s">
        <v>1158</v>
      </c>
      <c r="AA88" s="660" t="s">
        <v>475</v>
      </c>
      <c r="AB88" s="660" t="s">
        <v>476</v>
      </c>
      <c r="AC88" s="660" t="s">
        <v>477</v>
      </c>
      <c r="AD88" s="660">
        <v>1</v>
      </c>
      <c r="AE88" s="660"/>
      <c r="AF88" s="660"/>
      <c r="AG88" s="660"/>
      <c r="AH88" s="660">
        <v>1</v>
      </c>
      <c r="AI88" s="660"/>
      <c r="AJ88" s="660"/>
      <c r="AK88" s="660"/>
      <c r="AL88" s="660"/>
      <c r="AM88" s="660"/>
      <c r="AN88" s="660"/>
      <c r="AO88" s="660"/>
      <c r="AP88" s="660"/>
    </row>
    <row r="89" spans="2:42" ht="33" customHeight="1" x14ac:dyDescent="0.25">
      <c r="B89" s="633"/>
      <c r="C89" s="631"/>
      <c r="D89" s="525"/>
      <c r="E89" s="525"/>
      <c r="F89" s="170" t="str">
        <f>'3-IDENTIFICACIÓN DEL RIESGO'!H173</f>
        <v>Abuso de Autoridad y Amiguismo</v>
      </c>
      <c r="G89" s="170" t="str">
        <f>'3-IDENTIFICACIÓN DEL RIESGO'!L173</f>
        <v>Incumplimiento de metas y objetivos de la dependencia y Posibles investigaciones y/o sanciones</v>
      </c>
      <c r="H89" s="628"/>
      <c r="I89" s="628"/>
      <c r="J89" s="628"/>
      <c r="K89" s="626"/>
      <c r="L89" s="631"/>
      <c r="M89" s="525"/>
      <c r="N89" s="525"/>
      <c r="O89" s="525"/>
      <c r="P89" s="525"/>
      <c r="Q89" s="245"/>
      <c r="R89" s="525"/>
      <c r="S89" s="525"/>
      <c r="T89" s="525"/>
      <c r="U89" s="525"/>
      <c r="V89" s="626"/>
      <c r="W89" s="626"/>
      <c r="X89" s="628"/>
      <c r="Y89" s="626"/>
      <c r="Z89" s="631"/>
      <c r="AA89" s="245"/>
      <c r="AB89" s="245"/>
      <c r="AC89" s="245"/>
      <c r="AD89" s="245"/>
      <c r="AE89" s="245"/>
      <c r="AF89" s="245"/>
      <c r="AG89" s="245"/>
      <c r="AH89" s="245"/>
      <c r="AI89" s="245"/>
      <c r="AJ89" s="245"/>
      <c r="AK89" s="245"/>
      <c r="AL89" s="245"/>
      <c r="AM89" s="245"/>
      <c r="AN89" s="245"/>
      <c r="AO89" s="245"/>
      <c r="AP89" s="245"/>
    </row>
    <row r="90" spans="2:42" ht="39" customHeight="1" x14ac:dyDescent="0.25">
      <c r="B90" s="633"/>
      <c r="C90" s="630" t="s">
        <v>1154</v>
      </c>
      <c r="D90" s="523" t="str">
        <f>'3-IDENTIFICACIÓN DEL RIESGO'!G174</f>
        <v>Divulgación de información de ejercicios de auditoría y seguimientos a través de medios no autorizados para favorecer a terceros</v>
      </c>
      <c r="E90" s="523" t="s">
        <v>369</v>
      </c>
      <c r="F90" s="170" t="str">
        <f>'3-IDENTIFICACIÓN DEL RIESGO'!H174</f>
        <v>Inexistencia de compromisos sobre manejo confidencial de la información.</v>
      </c>
      <c r="G90" s="170" t="str">
        <f>'3-IDENTIFICACIÓN DEL RIESGO'!L174</f>
        <v>Investigaciones por parte de órganos de control.</v>
      </c>
      <c r="H90" s="627" t="str">
        <f>'4-VALORACIÓN DEL RIESGO'!G92</f>
        <v>Rara Vez</v>
      </c>
      <c r="I90" s="627" t="str">
        <f>'4-VALORACIÓN DEL RIESGO'!AC92</f>
        <v>Mayor</v>
      </c>
      <c r="J90" s="627" t="str">
        <f>'4-VALORACIÓN DEL RIESGO'!AE92</f>
        <v>Alto</v>
      </c>
      <c r="K90" s="625" t="str">
        <f>'4-VALORACIÓN DEL RIESGO'!AF92</f>
        <v>Reducir</v>
      </c>
      <c r="L90" s="138" t="s">
        <v>1156</v>
      </c>
      <c r="M90" s="170" t="str">
        <f>'5-CONTROLES'!L174</f>
        <v>Suscripción de Acuerdos de confidencialidad para la realización de actividades de auditoría y seguimiento</v>
      </c>
      <c r="N90" s="170" t="str">
        <f>'5-CONTROLES'!K174</f>
        <v>Acuerdos de Confidencialidad Suscritos</v>
      </c>
      <c r="O90" s="170" t="str">
        <f>'5-CONTROLES'!F174</f>
        <v>Jefe de Control Interno</v>
      </c>
      <c r="P90" s="170" t="str">
        <f>'5-CONTROLES'!G174</f>
        <v>Permanente</v>
      </c>
      <c r="Q90" s="156" t="s">
        <v>473</v>
      </c>
      <c r="R90" s="170" t="str">
        <f>'5-CONTROLES'!AB174</f>
        <v>Fuerte</v>
      </c>
      <c r="S90" s="170" t="str">
        <f>'5-CONTROLES'!AC174</f>
        <v>Fuerte</v>
      </c>
      <c r="T90" s="170" t="str">
        <f>'5-CONTROLES'!AD174</f>
        <v>Fuerte</v>
      </c>
      <c r="U90" s="523" t="str">
        <f>'5-CONTROLES'!AH174</f>
        <v>Fuerte</v>
      </c>
      <c r="V90" s="625" t="str">
        <f>'5-CONTROLES'!AL174</f>
        <v>Rara Vez</v>
      </c>
      <c r="W90" s="625" t="str">
        <f>'5-CONTROLES'!AP174</f>
        <v>Mayor</v>
      </c>
      <c r="X90" s="627" t="str">
        <f>'5-CONTROLES'!AQ174</f>
        <v>Alto</v>
      </c>
      <c r="Y90" s="625" t="str">
        <f>'5-CONTROLES'!AS174</f>
        <v>Acción preventiva</v>
      </c>
      <c r="Z90" s="138" t="s">
        <v>1159</v>
      </c>
      <c r="AA90" s="156" t="s">
        <v>478</v>
      </c>
      <c r="AB90" s="156" t="s">
        <v>476</v>
      </c>
      <c r="AC90" s="156" t="s">
        <v>479</v>
      </c>
      <c r="AD90" s="156">
        <v>12</v>
      </c>
      <c r="AE90" s="156">
        <v>1</v>
      </c>
      <c r="AF90" s="156">
        <v>1</v>
      </c>
      <c r="AG90" s="156">
        <v>1</v>
      </c>
      <c r="AH90" s="156">
        <v>1</v>
      </c>
      <c r="AI90" s="156">
        <v>1</v>
      </c>
      <c r="AJ90" s="156">
        <v>1</v>
      </c>
      <c r="AK90" s="156">
        <v>1</v>
      </c>
      <c r="AL90" s="156">
        <v>1</v>
      </c>
      <c r="AM90" s="156">
        <v>1</v>
      </c>
      <c r="AN90" s="156">
        <v>1</v>
      </c>
      <c r="AO90" s="156">
        <v>1</v>
      </c>
      <c r="AP90" s="156">
        <v>1</v>
      </c>
    </row>
    <row r="91" spans="2:42" ht="35.25" customHeight="1" x14ac:dyDescent="0.25">
      <c r="B91" s="633"/>
      <c r="C91" s="631"/>
      <c r="D91" s="525"/>
      <c r="E91" s="525"/>
      <c r="F91" s="170" t="str">
        <f>'3-IDENTIFICACIÓN DEL RIESGO'!H175</f>
        <v>Desconocimiento del Código de ética de auditores internos de la entidad</v>
      </c>
      <c r="G91" s="170" t="str">
        <f>'3-IDENTIFICACIÓN DEL RIESGO'!L175</f>
        <v xml:space="preserve">Afectación de la imagen institucional </v>
      </c>
      <c r="H91" s="628"/>
      <c r="I91" s="628"/>
      <c r="J91" s="628"/>
      <c r="K91" s="626"/>
      <c r="L91" s="138" t="s">
        <v>1157</v>
      </c>
      <c r="M91" s="170" t="str">
        <f>'5-CONTROLES'!L175</f>
        <v>Divulgación del Codigo de Etica del Auditor para los nuevos auditores</v>
      </c>
      <c r="N91" s="170" t="str">
        <f>'5-CONTROLES'!K175</f>
        <v xml:space="preserve">Formato de Conocimiento </v>
      </c>
      <c r="O91" s="170" t="str">
        <f>'5-CONTROLES'!F175</f>
        <v>Jefe de Control Interno</v>
      </c>
      <c r="P91" s="170" t="str">
        <f>'5-CONTROLES'!G175</f>
        <v>Permanente</v>
      </c>
      <c r="Q91" s="156" t="s">
        <v>474</v>
      </c>
      <c r="R91" s="170" t="str">
        <f>'5-CONTROLES'!AB175</f>
        <v>Fuerte</v>
      </c>
      <c r="S91" s="170" t="str">
        <f>'5-CONTROLES'!AC175</f>
        <v>Fuerte</v>
      </c>
      <c r="T91" s="170" t="str">
        <f>'5-CONTROLES'!AD175</f>
        <v>Fuerte</v>
      </c>
      <c r="U91" s="525"/>
      <c r="V91" s="626"/>
      <c r="W91" s="626"/>
      <c r="X91" s="628"/>
      <c r="Y91" s="626"/>
      <c r="Z91" s="138" t="s">
        <v>1160</v>
      </c>
      <c r="AA91" s="156" t="s">
        <v>480</v>
      </c>
      <c r="AB91" s="156" t="s">
        <v>476</v>
      </c>
      <c r="AC91" s="156" t="s">
        <v>477</v>
      </c>
      <c r="AD91" s="156">
        <v>2</v>
      </c>
      <c r="AE91" s="156"/>
      <c r="AF91" s="156"/>
      <c r="AG91" s="156">
        <v>1</v>
      </c>
      <c r="AH91" s="156"/>
      <c r="AI91" s="156"/>
      <c r="AJ91" s="156"/>
      <c r="AK91" s="156"/>
      <c r="AL91" s="156"/>
      <c r="AM91" s="156"/>
      <c r="AN91" s="156">
        <v>1</v>
      </c>
      <c r="AO91" s="156"/>
      <c r="AP91" s="156"/>
    </row>
    <row r="92" spans="2:42" x14ac:dyDescent="0.25">
      <c r="B92" s="140"/>
      <c r="C92" s="152"/>
      <c r="D92" s="141"/>
      <c r="E92" s="142"/>
      <c r="F92" s="142"/>
      <c r="G92" s="142"/>
      <c r="H92" s="142"/>
      <c r="I92" s="142"/>
      <c r="J92" s="142"/>
      <c r="K92" s="142"/>
      <c r="L92" s="149"/>
      <c r="M92" s="142"/>
      <c r="N92" s="142"/>
      <c r="O92" s="142"/>
      <c r="P92" s="142"/>
      <c r="Q92" s="142"/>
      <c r="R92" s="142"/>
      <c r="S92" s="142"/>
      <c r="T92" s="142"/>
      <c r="U92" s="142"/>
      <c r="V92" s="142"/>
      <c r="W92" s="142"/>
      <c r="X92" s="142"/>
      <c r="Y92" s="142"/>
      <c r="Z92" s="149"/>
      <c r="AA92" s="142"/>
      <c r="AB92" s="142"/>
      <c r="AC92" s="142"/>
      <c r="AD92" s="142"/>
      <c r="AE92" s="142"/>
      <c r="AF92" s="142"/>
      <c r="AG92" s="142"/>
      <c r="AH92" s="142"/>
      <c r="AI92" s="142"/>
      <c r="AJ92" s="142"/>
      <c r="AK92" s="142"/>
      <c r="AL92" s="142"/>
      <c r="AM92" s="142"/>
      <c r="AN92" s="142"/>
      <c r="AO92" s="142"/>
      <c r="AP92" s="143"/>
    </row>
    <row r="93" spans="2:42" x14ac:dyDescent="0.25">
      <c r="B93" s="140"/>
      <c r="C93" s="152"/>
      <c r="D93" s="141"/>
      <c r="E93" s="142"/>
      <c r="F93" s="142"/>
      <c r="G93" s="142"/>
      <c r="H93" s="142"/>
      <c r="I93" s="142"/>
      <c r="J93" s="142"/>
      <c r="K93" s="142"/>
      <c r="L93" s="149"/>
      <c r="M93" s="142"/>
      <c r="N93" s="142"/>
      <c r="O93" s="142"/>
      <c r="P93" s="142"/>
      <c r="Q93" s="142"/>
      <c r="R93" s="142"/>
      <c r="S93" s="142"/>
      <c r="T93" s="142"/>
      <c r="U93" s="142"/>
      <c r="V93" s="142"/>
      <c r="W93" s="142"/>
      <c r="X93" s="142"/>
      <c r="Y93" s="142"/>
      <c r="Z93" s="149"/>
      <c r="AA93" s="142"/>
      <c r="AB93" s="142"/>
      <c r="AC93" s="142"/>
      <c r="AD93" s="142"/>
      <c r="AE93" s="142"/>
      <c r="AF93" s="142"/>
      <c r="AG93" s="142"/>
      <c r="AH93" s="142"/>
      <c r="AI93" s="142"/>
      <c r="AJ93" s="142"/>
      <c r="AK93" s="142"/>
      <c r="AL93" s="142"/>
      <c r="AM93" s="142"/>
      <c r="AN93" s="142"/>
      <c r="AO93" s="142"/>
      <c r="AP93" s="143"/>
    </row>
    <row r="94" spans="2:42" x14ac:dyDescent="0.25">
      <c r="B94" s="140"/>
      <c r="C94" s="152"/>
      <c r="D94" s="141"/>
      <c r="E94" s="142"/>
      <c r="F94" s="142"/>
      <c r="G94" s="142"/>
      <c r="H94" s="142"/>
      <c r="I94" s="142"/>
      <c r="J94" s="142"/>
      <c r="K94" s="142"/>
      <c r="L94" s="149"/>
      <c r="M94" s="142"/>
      <c r="N94" s="142"/>
      <c r="O94" s="142"/>
      <c r="P94" s="142"/>
      <c r="Q94" s="142"/>
      <c r="R94" s="142"/>
      <c r="S94" s="142"/>
      <c r="T94" s="142"/>
      <c r="U94" s="142"/>
      <c r="V94" s="142"/>
      <c r="W94" s="142"/>
      <c r="X94" s="142"/>
      <c r="Y94" s="142"/>
      <c r="Z94" s="149"/>
      <c r="AA94" s="142"/>
      <c r="AB94" s="142"/>
      <c r="AC94" s="142"/>
      <c r="AD94" s="142"/>
      <c r="AE94" s="142"/>
      <c r="AF94" s="142"/>
      <c r="AG94" s="142"/>
      <c r="AH94" s="142"/>
      <c r="AI94" s="142"/>
      <c r="AJ94" s="142"/>
      <c r="AK94" s="142"/>
      <c r="AL94" s="142"/>
      <c r="AM94" s="142"/>
      <c r="AN94" s="142"/>
      <c r="AO94" s="142"/>
      <c r="AP94" s="143"/>
    </row>
    <row r="95" spans="2:42" x14ac:dyDescent="0.25">
      <c r="B95" s="140"/>
      <c r="C95" s="152"/>
      <c r="D95" s="141"/>
      <c r="E95" s="142"/>
      <c r="F95" s="142"/>
      <c r="G95" s="142"/>
      <c r="H95" s="142"/>
      <c r="I95" s="142"/>
      <c r="J95" s="142"/>
      <c r="K95" s="142"/>
      <c r="L95" s="149"/>
      <c r="M95" s="142"/>
      <c r="N95" s="142"/>
      <c r="O95" s="142"/>
      <c r="P95" s="142"/>
      <c r="Q95" s="142"/>
      <c r="R95" s="142"/>
      <c r="S95" s="142"/>
      <c r="T95" s="142"/>
      <c r="U95" s="142"/>
      <c r="V95" s="142"/>
      <c r="W95" s="142"/>
      <c r="X95" s="142"/>
      <c r="Y95" s="142"/>
      <c r="Z95" s="149"/>
      <c r="AA95" s="142"/>
      <c r="AB95" s="142"/>
      <c r="AC95" s="142"/>
      <c r="AD95" s="142"/>
      <c r="AE95" s="142"/>
      <c r="AF95" s="142"/>
      <c r="AG95" s="142"/>
      <c r="AH95" s="142"/>
      <c r="AI95" s="142"/>
      <c r="AJ95" s="142"/>
      <c r="AK95" s="142"/>
      <c r="AL95" s="142"/>
      <c r="AM95" s="142"/>
      <c r="AN95" s="142"/>
      <c r="AO95" s="142"/>
      <c r="AP95" s="143"/>
    </row>
    <row r="96" spans="2:42" x14ac:dyDescent="0.25">
      <c r="B96" s="140"/>
      <c r="C96" s="152"/>
      <c r="D96" s="141"/>
      <c r="E96" s="142"/>
      <c r="F96" s="142"/>
      <c r="G96" s="142"/>
      <c r="H96" s="142"/>
      <c r="I96" s="142"/>
      <c r="J96" s="142"/>
      <c r="K96" s="142"/>
      <c r="L96" s="149"/>
      <c r="M96" s="142"/>
      <c r="N96" s="142"/>
      <c r="O96" s="142"/>
      <c r="P96" s="142"/>
      <c r="Q96" s="142"/>
      <c r="R96" s="142"/>
      <c r="S96" s="142"/>
      <c r="T96" s="142"/>
      <c r="U96" s="142"/>
      <c r="V96" s="142"/>
      <c r="W96" s="142"/>
      <c r="X96" s="142"/>
      <c r="Y96" s="142"/>
      <c r="Z96" s="149"/>
      <c r="AA96" s="142"/>
      <c r="AB96" s="142"/>
      <c r="AC96" s="142"/>
      <c r="AD96" s="142"/>
      <c r="AE96" s="142"/>
      <c r="AF96" s="142"/>
      <c r="AG96" s="142"/>
      <c r="AH96" s="142"/>
      <c r="AI96" s="142"/>
      <c r="AJ96" s="142"/>
      <c r="AK96" s="142"/>
      <c r="AL96" s="142"/>
      <c r="AM96" s="142"/>
      <c r="AN96" s="142"/>
      <c r="AO96" s="142"/>
      <c r="AP96" s="143"/>
    </row>
    <row r="97" spans="2:42" x14ac:dyDescent="0.25">
      <c r="B97" s="140"/>
      <c r="C97" s="152"/>
      <c r="D97" s="141"/>
      <c r="E97" s="142"/>
      <c r="F97" s="142"/>
      <c r="G97" s="142"/>
      <c r="H97" s="142"/>
      <c r="I97" s="142"/>
      <c r="J97" s="142"/>
      <c r="K97" s="142"/>
      <c r="L97" s="149"/>
      <c r="M97" s="142"/>
      <c r="N97" s="142"/>
      <c r="O97" s="142"/>
      <c r="P97" s="142"/>
      <c r="Q97" s="142"/>
      <c r="R97" s="142"/>
      <c r="S97" s="142"/>
      <c r="T97" s="142"/>
      <c r="U97" s="142"/>
      <c r="V97" s="142"/>
      <c r="W97" s="142"/>
      <c r="X97" s="142"/>
      <c r="Y97" s="142"/>
      <c r="Z97" s="149"/>
      <c r="AA97" s="142"/>
      <c r="AB97" s="142"/>
      <c r="AC97" s="142"/>
      <c r="AD97" s="142"/>
      <c r="AE97" s="142"/>
      <c r="AF97" s="142"/>
      <c r="AG97" s="142"/>
      <c r="AH97" s="142"/>
      <c r="AI97" s="142"/>
      <c r="AJ97" s="142"/>
      <c r="AK97" s="142"/>
      <c r="AL97" s="142"/>
      <c r="AM97" s="142"/>
      <c r="AN97" s="142"/>
      <c r="AO97" s="142"/>
      <c r="AP97" s="143"/>
    </row>
    <row r="98" spans="2:42" x14ac:dyDescent="0.25">
      <c r="B98" s="140"/>
      <c r="C98" s="152"/>
      <c r="D98" s="141"/>
      <c r="E98" s="142"/>
      <c r="F98" s="142"/>
      <c r="G98" s="142"/>
      <c r="H98" s="142"/>
      <c r="I98" s="142"/>
      <c r="J98" s="142"/>
      <c r="K98" s="142"/>
      <c r="L98" s="149"/>
      <c r="M98" s="142"/>
      <c r="N98" s="142"/>
      <c r="O98" s="142"/>
      <c r="P98" s="142"/>
      <c r="Q98" s="142"/>
      <c r="R98" s="142"/>
      <c r="S98" s="142"/>
      <c r="T98" s="142"/>
      <c r="U98" s="142"/>
      <c r="V98" s="142"/>
      <c r="W98" s="142"/>
      <c r="X98" s="142"/>
      <c r="Y98" s="142"/>
      <c r="Z98" s="149"/>
      <c r="AA98" s="142"/>
      <c r="AB98" s="142"/>
      <c r="AC98" s="142"/>
      <c r="AD98" s="142"/>
      <c r="AE98" s="142"/>
      <c r="AF98" s="142"/>
      <c r="AG98" s="142"/>
      <c r="AH98" s="142"/>
      <c r="AI98" s="142"/>
      <c r="AJ98" s="142"/>
      <c r="AK98" s="142"/>
      <c r="AL98" s="142"/>
      <c r="AM98" s="142"/>
      <c r="AN98" s="142"/>
      <c r="AO98" s="142"/>
      <c r="AP98" s="143"/>
    </row>
    <row r="99" spans="2:42" x14ac:dyDescent="0.25">
      <c r="B99" s="140"/>
      <c r="C99" s="152"/>
      <c r="D99" s="141"/>
      <c r="E99" s="142"/>
      <c r="F99" s="142"/>
      <c r="G99" s="142"/>
      <c r="H99" s="142"/>
      <c r="I99" s="142"/>
      <c r="J99" s="142"/>
      <c r="K99" s="142"/>
      <c r="L99" s="149"/>
      <c r="M99" s="142"/>
      <c r="N99" s="142"/>
      <c r="O99" s="142"/>
      <c r="P99" s="142"/>
      <c r="Q99" s="142"/>
      <c r="R99" s="142"/>
      <c r="S99" s="142"/>
      <c r="T99" s="142"/>
      <c r="U99" s="142"/>
      <c r="V99" s="142"/>
      <c r="W99" s="142"/>
      <c r="X99" s="142"/>
      <c r="Y99" s="142"/>
      <c r="Z99" s="149"/>
      <c r="AA99" s="142"/>
      <c r="AB99" s="142"/>
      <c r="AC99" s="142"/>
      <c r="AD99" s="142"/>
      <c r="AE99" s="142"/>
      <c r="AF99" s="142"/>
      <c r="AG99" s="142"/>
      <c r="AH99" s="142"/>
      <c r="AI99" s="142"/>
      <c r="AJ99" s="142"/>
      <c r="AK99" s="142"/>
      <c r="AL99" s="142"/>
      <c r="AM99" s="142"/>
      <c r="AN99" s="142"/>
      <c r="AO99" s="142"/>
      <c r="AP99" s="143"/>
    </row>
    <row r="100" spans="2:42" ht="13.5" thickBot="1" x14ac:dyDescent="0.3">
      <c r="B100" s="144"/>
      <c r="C100" s="153"/>
      <c r="D100" s="145"/>
      <c r="E100" s="146"/>
      <c r="F100" s="146"/>
      <c r="G100" s="146"/>
      <c r="H100" s="146"/>
      <c r="I100" s="146"/>
      <c r="J100" s="146"/>
      <c r="K100" s="146"/>
      <c r="L100" s="150"/>
      <c r="M100" s="146"/>
      <c r="N100" s="146"/>
      <c r="O100" s="146"/>
      <c r="P100" s="146"/>
      <c r="Q100" s="146"/>
      <c r="R100" s="146"/>
      <c r="S100" s="146"/>
      <c r="T100" s="146"/>
      <c r="U100" s="146"/>
      <c r="V100" s="146"/>
      <c r="W100" s="146"/>
      <c r="X100" s="146"/>
      <c r="Y100" s="146"/>
      <c r="Z100" s="150"/>
      <c r="AA100" s="146"/>
      <c r="AB100" s="146"/>
      <c r="AC100" s="146"/>
      <c r="AD100" s="146"/>
      <c r="AE100" s="146"/>
      <c r="AF100" s="146"/>
      <c r="AG100" s="146"/>
      <c r="AH100" s="146"/>
      <c r="AI100" s="146"/>
      <c r="AJ100" s="146"/>
      <c r="AK100" s="146"/>
      <c r="AL100" s="146"/>
      <c r="AM100" s="146"/>
      <c r="AN100" s="146"/>
      <c r="AO100" s="146"/>
      <c r="AP100" s="147"/>
    </row>
  </sheetData>
  <sheetProtection algorithmName="SHA-512" hashValue="Sv8zP6HCNSYk19WMxq19vvSoP3exKoUue7BEzmo4VXDKG6EneMobQCUs0RmPSzkW/wDKuhX47hERgkLiic1hLg==" saltValue="SUnWQtzbK7gual70KPREAQ==" spinCount="100000" sheet="1" objects="1" scenarios="1" formatCells="0" formatColumns="0" formatRows="0" autoFilter="0"/>
  <mergeCells count="1280">
    <mergeCell ref="AM88:AM89"/>
    <mergeCell ref="AN88:AN89"/>
    <mergeCell ref="AO88:AO89"/>
    <mergeCell ref="AP88:AP89"/>
    <mergeCell ref="AH86:AH87"/>
    <mergeCell ref="AI86:AI87"/>
    <mergeCell ref="AJ86:AJ87"/>
    <mergeCell ref="AK86:AK87"/>
    <mergeCell ref="AL86:AL87"/>
    <mergeCell ref="AM86:AM87"/>
    <mergeCell ref="AN86:AN87"/>
    <mergeCell ref="AO86:AO87"/>
    <mergeCell ref="AP86:AP87"/>
    <mergeCell ref="L88:L89"/>
    <mergeCell ref="M88:M89"/>
    <mergeCell ref="N88:N89"/>
    <mergeCell ref="O88:O89"/>
    <mergeCell ref="P88:P89"/>
    <mergeCell ref="Q88:Q89"/>
    <mergeCell ref="R88:R89"/>
    <mergeCell ref="S88:S89"/>
    <mergeCell ref="T88:T89"/>
    <mergeCell ref="Z88:Z89"/>
    <mergeCell ref="AA88:AA89"/>
    <mergeCell ref="AB88:AB89"/>
    <mergeCell ref="AC88:AC89"/>
    <mergeCell ref="AD88:AD89"/>
    <mergeCell ref="AE88:AE89"/>
    <mergeCell ref="AF88:AF89"/>
    <mergeCell ref="AG88:AG89"/>
    <mergeCell ref="AH88:AH89"/>
    <mergeCell ref="AI88:AI89"/>
    <mergeCell ref="AJ88:AJ89"/>
    <mergeCell ref="AK88:AK89"/>
    <mergeCell ref="AL88:AL89"/>
    <mergeCell ref="L86:L87"/>
    <mergeCell ref="M86:M87"/>
    <mergeCell ref="N86:N87"/>
    <mergeCell ref="O86:O87"/>
    <mergeCell ref="P86:P87"/>
    <mergeCell ref="Q86:Q87"/>
    <mergeCell ref="R86:R87"/>
    <mergeCell ref="S86:S87"/>
    <mergeCell ref="T86:T87"/>
    <mergeCell ref="Z86:Z87"/>
    <mergeCell ref="AA86:AA87"/>
    <mergeCell ref="AB86:AB87"/>
    <mergeCell ref="AC86:AC87"/>
    <mergeCell ref="AD86:AD87"/>
    <mergeCell ref="AE86:AE87"/>
    <mergeCell ref="AF86:AF87"/>
    <mergeCell ref="AG86:AG87"/>
    <mergeCell ref="U86:U87"/>
    <mergeCell ref="V86:V87"/>
    <mergeCell ref="W86:W87"/>
    <mergeCell ref="X86:X87"/>
    <mergeCell ref="Y86:Y87"/>
    <mergeCell ref="AH82:AH83"/>
    <mergeCell ref="AI82:AI83"/>
    <mergeCell ref="AJ82:AJ83"/>
    <mergeCell ref="AK82:AK83"/>
    <mergeCell ref="AL82:AL83"/>
    <mergeCell ref="AM82:AM83"/>
    <mergeCell ref="AN82:AN83"/>
    <mergeCell ref="AO82:AO83"/>
    <mergeCell ref="AP82:AP83"/>
    <mergeCell ref="AP84:AP85"/>
    <mergeCell ref="AO84:AO85"/>
    <mergeCell ref="AN84:AN85"/>
    <mergeCell ref="AM84:AM85"/>
    <mergeCell ref="AL84:AL85"/>
    <mergeCell ref="AK84:AK85"/>
    <mergeCell ref="AJ84:AJ85"/>
    <mergeCell ref="AI84:AI85"/>
    <mergeCell ref="AH84:AH85"/>
    <mergeCell ref="T84:T85"/>
    <mergeCell ref="S84:S85"/>
    <mergeCell ref="R84:R85"/>
    <mergeCell ref="Q84:Q85"/>
    <mergeCell ref="P84:P85"/>
    <mergeCell ref="O84:O85"/>
    <mergeCell ref="N84:N85"/>
    <mergeCell ref="M84:M85"/>
    <mergeCell ref="L84:L85"/>
    <mergeCell ref="Z82:Z83"/>
    <mergeCell ref="AA82:AA83"/>
    <mergeCell ref="AB82:AB83"/>
    <mergeCell ref="AC82:AC83"/>
    <mergeCell ref="AD82:AD83"/>
    <mergeCell ref="AE82:AE83"/>
    <mergeCell ref="AF82:AF83"/>
    <mergeCell ref="AG82:AG83"/>
    <mergeCell ref="AG84:AG85"/>
    <mergeCell ref="AF84:AF85"/>
    <mergeCell ref="AE84:AE85"/>
    <mergeCell ref="AD84:AD85"/>
    <mergeCell ref="AC84:AC85"/>
    <mergeCell ref="AB84:AB85"/>
    <mergeCell ref="AA84:AA85"/>
    <mergeCell ref="Z84:Z85"/>
    <mergeCell ref="U82:U83"/>
    <mergeCell ref="U84:U85"/>
    <mergeCell ref="V82:V83"/>
    <mergeCell ref="V84:V85"/>
    <mergeCell ref="W82:W83"/>
    <mergeCell ref="W84:W85"/>
    <mergeCell ref="X82:X83"/>
    <mergeCell ref="L78:L79"/>
    <mergeCell ref="M78:M79"/>
    <mergeCell ref="N78:N79"/>
    <mergeCell ref="O78:O79"/>
    <mergeCell ref="P78:P79"/>
    <mergeCell ref="Q78:Q79"/>
    <mergeCell ref="R78:R79"/>
    <mergeCell ref="S78:S79"/>
    <mergeCell ref="T78:T79"/>
    <mergeCell ref="L82:L83"/>
    <mergeCell ref="M82:M83"/>
    <mergeCell ref="N82:N83"/>
    <mergeCell ref="O82:O83"/>
    <mergeCell ref="P82:P83"/>
    <mergeCell ref="Q82:Q83"/>
    <mergeCell ref="R82:R83"/>
    <mergeCell ref="S82:S83"/>
    <mergeCell ref="T82:T83"/>
    <mergeCell ref="AP76:AP77"/>
    <mergeCell ref="AO76:AO77"/>
    <mergeCell ref="AN76:AN77"/>
    <mergeCell ref="AM76:AM77"/>
    <mergeCell ref="AL76:AL77"/>
    <mergeCell ref="AK76:AK77"/>
    <mergeCell ref="AJ76:AJ77"/>
    <mergeCell ref="AI76:AI77"/>
    <mergeCell ref="AH76:AH77"/>
    <mergeCell ref="AG76:AG77"/>
    <mergeCell ref="AF76:AF77"/>
    <mergeCell ref="AE76:AE77"/>
    <mergeCell ref="AD76:AD77"/>
    <mergeCell ref="AC76:AC77"/>
    <mergeCell ref="AB76:AB77"/>
    <mergeCell ref="AA76:AA77"/>
    <mergeCell ref="Z76:Z77"/>
    <mergeCell ref="Z74:Z75"/>
    <mergeCell ref="AA74:AA75"/>
    <mergeCell ref="AB74:AB75"/>
    <mergeCell ref="AC74:AC75"/>
    <mergeCell ref="AD74:AD75"/>
    <mergeCell ref="AE74:AE75"/>
    <mergeCell ref="AF74:AF75"/>
    <mergeCell ref="AG74:AG75"/>
    <mergeCell ref="AH74:AH75"/>
    <mergeCell ref="AI74:AI75"/>
    <mergeCell ref="AJ74:AJ75"/>
    <mergeCell ref="AK74:AK75"/>
    <mergeCell ref="AL74:AL75"/>
    <mergeCell ref="AM74:AM75"/>
    <mergeCell ref="AO74:AO75"/>
    <mergeCell ref="AN74:AN75"/>
    <mergeCell ref="AP74:AP75"/>
    <mergeCell ref="AP72:AP73"/>
    <mergeCell ref="AO72:AO73"/>
    <mergeCell ref="AN72:AN73"/>
    <mergeCell ref="AM72:AM73"/>
    <mergeCell ref="AL72:AL73"/>
    <mergeCell ref="AK72:AK73"/>
    <mergeCell ref="AJ72:AJ73"/>
    <mergeCell ref="AI72:AI73"/>
    <mergeCell ref="AH72:AH73"/>
    <mergeCell ref="AG72:AG73"/>
    <mergeCell ref="AF72:AF73"/>
    <mergeCell ref="AE72:AE73"/>
    <mergeCell ref="AD72:AD73"/>
    <mergeCell ref="AB72:AB73"/>
    <mergeCell ref="AC72:AC73"/>
    <mergeCell ref="AA72:AA73"/>
    <mergeCell ref="Z72:Z73"/>
    <mergeCell ref="Z70:Z71"/>
    <mergeCell ref="AA70:AA71"/>
    <mergeCell ref="AB70:AB71"/>
    <mergeCell ref="AC70:AC71"/>
    <mergeCell ref="AD70:AD71"/>
    <mergeCell ref="AE70:AE71"/>
    <mergeCell ref="AF70:AF71"/>
    <mergeCell ref="AG70:AG71"/>
    <mergeCell ref="AH70:AH71"/>
    <mergeCell ref="AI70:AI71"/>
    <mergeCell ref="AJ70:AJ71"/>
    <mergeCell ref="AK70:AK71"/>
    <mergeCell ref="AL70:AL71"/>
    <mergeCell ref="AM70:AM71"/>
    <mergeCell ref="AN70:AN71"/>
    <mergeCell ref="AO70:AO71"/>
    <mergeCell ref="AP70:AP71"/>
    <mergeCell ref="L74:L75"/>
    <mergeCell ref="M74:M75"/>
    <mergeCell ref="N74:N75"/>
    <mergeCell ref="O74:O75"/>
    <mergeCell ref="P74:P75"/>
    <mergeCell ref="Q74:Q75"/>
    <mergeCell ref="R74:R75"/>
    <mergeCell ref="S74:S75"/>
    <mergeCell ref="T74:T75"/>
    <mergeCell ref="L76:L77"/>
    <mergeCell ref="M76:M77"/>
    <mergeCell ref="N76:N77"/>
    <mergeCell ref="O76:O77"/>
    <mergeCell ref="P76:P77"/>
    <mergeCell ref="Q76:Q77"/>
    <mergeCell ref="R76:R77"/>
    <mergeCell ref="S76:S77"/>
    <mergeCell ref="T76:T77"/>
    <mergeCell ref="L70:L71"/>
    <mergeCell ref="M70:M71"/>
    <mergeCell ref="N70:N71"/>
    <mergeCell ref="O70:O71"/>
    <mergeCell ref="P70:P71"/>
    <mergeCell ref="Q70:Q71"/>
    <mergeCell ref="R70:R71"/>
    <mergeCell ref="S70:S71"/>
    <mergeCell ref="T70:T71"/>
    <mergeCell ref="T72:T73"/>
    <mergeCell ref="S72:S73"/>
    <mergeCell ref="R72:R73"/>
    <mergeCell ref="Q72:Q73"/>
    <mergeCell ref="P72:P73"/>
    <mergeCell ref="O72:O73"/>
    <mergeCell ref="N72:N73"/>
    <mergeCell ref="M72:M73"/>
    <mergeCell ref="L72:L73"/>
    <mergeCell ref="AF66:AF67"/>
    <mergeCell ref="AG66:AG67"/>
    <mergeCell ref="AH66:AH67"/>
    <mergeCell ref="AI66:AI67"/>
    <mergeCell ref="AJ66:AJ67"/>
    <mergeCell ref="AK66:AK67"/>
    <mergeCell ref="AL66:AL67"/>
    <mergeCell ref="AM66:AM67"/>
    <mergeCell ref="AN66:AN67"/>
    <mergeCell ref="AO66:AO67"/>
    <mergeCell ref="AP66:AP67"/>
    <mergeCell ref="Z68:Z69"/>
    <mergeCell ref="AA68:AA69"/>
    <mergeCell ref="AB68:AB69"/>
    <mergeCell ref="AC68:AC69"/>
    <mergeCell ref="AD68:AD69"/>
    <mergeCell ref="AE68:AE69"/>
    <mergeCell ref="AF68:AF69"/>
    <mergeCell ref="AG68:AG69"/>
    <mergeCell ref="AH68:AH69"/>
    <mergeCell ref="AI68:AI69"/>
    <mergeCell ref="AJ68:AJ69"/>
    <mergeCell ref="AK68:AK69"/>
    <mergeCell ref="AL68:AL69"/>
    <mergeCell ref="AM68:AM69"/>
    <mergeCell ref="AN68:AN69"/>
    <mergeCell ref="AO68:AO69"/>
    <mergeCell ref="AP68:AP69"/>
    <mergeCell ref="AF62:AF63"/>
    <mergeCell ref="AG62:AG63"/>
    <mergeCell ref="AH62:AH63"/>
    <mergeCell ref="AI62:AI63"/>
    <mergeCell ref="AJ62:AJ63"/>
    <mergeCell ref="AK62:AK63"/>
    <mergeCell ref="AL62:AL63"/>
    <mergeCell ref="AM62:AM63"/>
    <mergeCell ref="AN62:AN63"/>
    <mergeCell ref="AO62:AO63"/>
    <mergeCell ref="AP62:AP63"/>
    <mergeCell ref="Z64:Z65"/>
    <mergeCell ref="AA64:AA65"/>
    <mergeCell ref="AB64:AB65"/>
    <mergeCell ref="AC64:AC65"/>
    <mergeCell ref="AD64:AD65"/>
    <mergeCell ref="AE64:AE65"/>
    <mergeCell ref="AF64:AF65"/>
    <mergeCell ref="AG64:AG65"/>
    <mergeCell ref="AH64:AH65"/>
    <mergeCell ref="AI64:AI65"/>
    <mergeCell ref="AJ64:AJ65"/>
    <mergeCell ref="AK64:AK65"/>
    <mergeCell ref="AL64:AL65"/>
    <mergeCell ref="AM64:AM65"/>
    <mergeCell ref="AN64:AN65"/>
    <mergeCell ref="AO64:AO65"/>
    <mergeCell ref="AP64:AP65"/>
    <mergeCell ref="S62:S63"/>
    <mergeCell ref="T62:T63"/>
    <mergeCell ref="R64:R65"/>
    <mergeCell ref="S64:S65"/>
    <mergeCell ref="T64:T65"/>
    <mergeCell ref="R66:R67"/>
    <mergeCell ref="S66:S67"/>
    <mergeCell ref="T66:T67"/>
    <mergeCell ref="R68:R69"/>
    <mergeCell ref="S68:S69"/>
    <mergeCell ref="T68:T69"/>
    <mergeCell ref="Z62:Z63"/>
    <mergeCell ref="AA62:AA63"/>
    <mergeCell ref="AB62:AB63"/>
    <mergeCell ref="AC62:AC63"/>
    <mergeCell ref="AD62:AD63"/>
    <mergeCell ref="AE62:AE63"/>
    <mergeCell ref="Z66:Z67"/>
    <mergeCell ref="AA66:AA67"/>
    <mergeCell ref="AB66:AB67"/>
    <mergeCell ref="AC66:AC67"/>
    <mergeCell ref="AD66:AD67"/>
    <mergeCell ref="AE66:AE67"/>
    <mergeCell ref="U66:U67"/>
    <mergeCell ref="U68:U69"/>
    <mergeCell ref="V66:V67"/>
    <mergeCell ref="V68:V69"/>
    <mergeCell ref="W66:W67"/>
    <mergeCell ref="W68:W69"/>
    <mergeCell ref="X66:X67"/>
    <mergeCell ref="X68:X69"/>
    <mergeCell ref="Y66:Y67"/>
    <mergeCell ref="AL60:AL61"/>
    <mergeCell ref="AM60:AM61"/>
    <mergeCell ref="AN60:AN61"/>
    <mergeCell ref="AO60:AO61"/>
    <mergeCell ref="AP60:AP61"/>
    <mergeCell ref="F66:F67"/>
    <mergeCell ref="F68:F69"/>
    <mergeCell ref="L62:L63"/>
    <mergeCell ref="L64:L65"/>
    <mergeCell ref="L66:L67"/>
    <mergeCell ref="L68:L69"/>
    <mergeCell ref="M62:M63"/>
    <mergeCell ref="M64:M65"/>
    <mergeCell ref="M66:M67"/>
    <mergeCell ref="M68:M69"/>
    <mergeCell ref="N62:N63"/>
    <mergeCell ref="O62:O63"/>
    <mergeCell ref="P62:P63"/>
    <mergeCell ref="N64:N65"/>
    <mergeCell ref="O64:O65"/>
    <mergeCell ref="P64:P65"/>
    <mergeCell ref="N66:N67"/>
    <mergeCell ref="O66:O67"/>
    <mergeCell ref="P66:P67"/>
    <mergeCell ref="N68:N69"/>
    <mergeCell ref="O68:O69"/>
    <mergeCell ref="P68:P69"/>
    <mergeCell ref="Q62:Q63"/>
    <mergeCell ref="Q64:Q65"/>
    <mergeCell ref="Q66:Q67"/>
    <mergeCell ref="Q68:Q69"/>
    <mergeCell ref="R62:R63"/>
    <mergeCell ref="AH58:AH59"/>
    <mergeCell ref="AI58:AI59"/>
    <mergeCell ref="AJ58:AJ59"/>
    <mergeCell ref="AK58:AK59"/>
    <mergeCell ref="AL58:AL59"/>
    <mergeCell ref="AM58:AM59"/>
    <mergeCell ref="AN58:AN59"/>
    <mergeCell ref="AO58:AO59"/>
    <mergeCell ref="AP58:AP59"/>
    <mergeCell ref="F60:F61"/>
    <mergeCell ref="G60:G61"/>
    <mergeCell ref="L60:L61"/>
    <mergeCell ref="M60:M61"/>
    <mergeCell ref="N60:N61"/>
    <mergeCell ref="O60:O61"/>
    <mergeCell ref="P60:P61"/>
    <mergeCell ref="Q60:Q61"/>
    <mergeCell ref="R60:R61"/>
    <mergeCell ref="S60:S61"/>
    <mergeCell ref="T60:T61"/>
    <mergeCell ref="Z60:Z61"/>
    <mergeCell ref="AA60:AA61"/>
    <mergeCell ref="AB60:AB61"/>
    <mergeCell ref="AC60:AC61"/>
    <mergeCell ref="AD60:AD61"/>
    <mergeCell ref="AE60:AE61"/>
    <mergeCell ref="AF60:AF61"/>
    <mergeCell ref="AG60:AG61"/>
    <mergeCell ref="AH60:AH61"/>
    <mergeCell ref="AI60:AI61"/>
    <mergeCell ref="AJ60:AJ61"/>
    <mergeCell ref="AK60:AK61"/>
    <mergeCell ref="L58:L59"/>
    <mergeCell ref="M58:M59"/>
    <mergeCell ref="N58:N59"/>
    <mergeCell ref="O58:O59"/>
    <mergeCell ref="P58:P59"/>
    <mergeCell ref="Q58:Q59"/>
    <mergeCell ref="R58:R59"/>
    <mergeCell ref="S58:S59"/>
    <mergeCell ref="T58:T59"/>
    <mergeCell ref="Z58:Z59"/>
    <mergeCell ref="AA58:AA59"/>
    <mergeCell ref="AB58:AB59"/>
    <mergeCell ref="AC58:AC59"/>
    <mergeCell ref="AD58:AD59"/>
    <mergeCell ref="AE58:AE59"/>
    <mergeCell ref="AF58:AF59"/>
    <mergeCell ref="AG58:AG59"/>
    <mergeCell ref="AP48:AP49"/>
    <mergeCell ref="AH50:AH51"/>
    <mergeCell ref="AI50:AI51"/>
    <mergeCell ref="AJ50:AJ51"/>
    <mergeCell ref="AK50:AK51"/>
    <mergeCell ref="AL50:AL51"/>
    <mergeCell ref="AM50:AM51"/>
    <mergeCell ref="AN50:AN51"/>
    <mergeCell ref="AO50:AO51"/>
    <mergeCell ref="AP50:AP51"/>
    <mergeCell ref="Z52:Z53"/>
    <mergeCell ref="AA52:AA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AN52:AN53"/>
    <mergeCell ref="AO52:AO53"/>
    <mergeCell ref="AP52:AP53"/>
    <mergeCell ref="L48:L49"/>
    <mergeCell ref="M48:M49"/>
    <mergeCell ref="N48:N49"/>
    <mergeCell ref="O48:O49"/>
    <mergeCell ref="P48:P49"/>
    <mergeCell ref="Q48:Q49"/>
    <mergeCell ref="R48:R49"/>
    <mergeCell ref="AH44:AH45"/>
    <mergeCell ref="AI44:AI45"/>
    <mergeCell ref="AJ44:AJ45"/>
    <mergeCell ref="AK44:AK45"/>
    <mergeCell ref="AL44:AL45"/>
    <mergeCell ref="AM44:AM45"/>
    <mergeCell ref="AN44:AN45"/>
    <mergeCell ref="AO44:AO45"/>
    <mergeCell ref="AP44:AP45"/>
    <mergeCell ref="Z48:Z49"/>
    <mergeCell ref="AA48:AA49"/>
    <mergeCell ref="AB48:AB49"/>
    <mergeCell ref="AC48:AC49"/>
    <mergeCell ref="AD48:AD49"/>
    <mergeCell ref="AE48:AE49"/>
    <mergeCell ref="AF48:AF49"/>
    <mergeCell ref="AG48:AG49"/>
    <mergeCell ref="AH48:AH49"/>
    <mergeCell ref="AI48:AI49"/>
    <mergeCell ref="AJ48:AJ49"/>
    <mergeCell ref="AK48:AK49"/>
    <mergeCell ref="AL48:AL49"/>
    <mergeCell ref="AM48:AM49"/>
    <mergeCell ref="AN48:AN49"/>
    <mergeCell ref="AO48:AO49"/>
    <mergeCell ref="O52:O53"/>
    <mergeCell ref="P52:P53"/>
    <mergeCell ref="Q52:Q53"/>
    <mergeCell ref="R52:R53"/>
    <mergeCell ref="S52:S53"/>
    <mergeCell ref="T52:T53"/>
    <mergeCell ref="Z44:Z45"/>
    <mergeCell ref="AA44:AA45"/>
    <mergeCell ref="AB44:AB45"/>
    <mergeCell ref="AC44:AC45"/>
    <mergeCell ref="AD44:AD45"/>
    <mergeCell ref="AE44:AE45"/>
    <mergeCell ref="AF44:AF45"/>
    <mergeCell ref="AG44:AG45"/>
    <mergeCell ref="Z50:Z51"/>
    <mergeCell ref="AA50:AA51"/>
    <mergeCell ref="AB50:AB51"/>
    <mergeCell ref="AC50:AC51"/>
    <mergeCell ref="AD50:AD51"/>
    <mergeCell ref="AE50:AE51"/>
    <mergeCell ref="AF50:AF51"/>
    <mergeCell ref="AG50:AG51"/>
    <mergeCell ref="W44:W45"/>
    <mergeCell ref="X44:X45"/>
    <mergeCell ref="Y44:Y45"/>
    <mergeCell ref="U46:U47"/>
    <mergeCell ref="U48:U49"/>
    <mergeCell ref="V46:V47"/>
    <mergeCell ref="V48:V49"/>
    <mergeCell ref="W46:W47"/>
    <mergeCell ref="W48:W49"/>
    <mergeCell ref="X46:X47"/>
    <mergeCell ref="AB34:AB35"/>
    <mergeCell ref="AC34:AC35"/>
    <mergeCell ref="AD34:AD35"/>
    <mergeCell ref="AE34:AE35"/>
    <mergeCell ref="X36:X37"/>
    <mergeCell ref="Y36:Y37"/>
    <mergeCell ref="W38:W39"/>
    <mergeCell ref="X38:X39"/>
    <mergeCell ref="Y38:Y39"/>
    <mergeCell ref="U40:U41"/>
    <mergeCell ref="V40:V41"/>
    <mergeCell ref="W40:W41"/>
    <mergeCell ref="X40:X41"/>
    <mergeCell ref="Y40:Y41"/>
    <mergeCell ref="W42:W43"/>
    <mergeCell ref="X42:X43"/>
    <mergeCell ref="Y42:Y43"/>
    <mergeCell ref="AF34:AF35"/>
    <mergeCell ref="AG34:AG35"/>
    <mergeCell ref="AH34:AH35"/>
    <mergeCell ref="AI34:AI35"/>
    <mergeCell ref="AJ34:AJ35"/>
    <mergeCell ref="AK34:AK35"/>
    <mergeCell ref="AL34:AL35"/>
    <mergeCell ref="AM34:AM35"/>
    <mergeCell ref="AN34:AN35"/>
    <mergeCell ref="AO34:AO35"/>
    <mergeCell ref="AP34:AP35"/>
    <mergeCell ref="L31:L33"/>
    <mergeCell ref="M31:M33"/>
    <mergeCell ref="N31:N33"/>
    <mergeCell ref="O31:O33"/>
    <mergeCell ref="P31:P33"/>
    <mergeCell ref="Q31:Q33"/>
    <mergeCell ref="R31:R33"/>
    <mergeCell ref="S31:S33"/>
    <mergeCell ref="T31:T33"/>
    <mergeCell ref="T34:T35"/>
    <mergeCell ref="S34:S35"/>
    <mergeCell ref="R34:R35"/>
    <mergeCell ref="Q34:Q35"/>
    <mergeCell ref="P34:P35"/>
    <mergeCell ref="O34:O35"/>
    <mergeCell ref="N34:N35"/>
    <mergeCell ref="M34:M35"/>
    <mergeCell ref="L34:L35"/>
    <mergeCell ref="Y34:Y35"/>
    <mergeCell ref="Z34:Z35"/>
    <mergeCell ref="AA34:AA35"/>
    <mergeCell ref="AO27:AO28"/>
    <mergeCell ref="AP27:AP28"/>
    <mergeCell ref="Z29:Z30"/>
    <mergeCell ref="AA29:AA30"/>
    <mergeCell ref="AB29:AB30"/>
    <mergeCell ref="AC29:AC30"/>
    <mergeCell ref="AD29:AD30"/>
    <mergeCell ref="AE29:AE30"/>
    <mergeCell ref="AF29:AF30"/>
    <mergeCell ref="AG29:AG30"/>
    <mergeCell ref="AH29:AH30"/>
    <mergeCell ref="AI29:AI30"/>
    <mergeCell ref="AJ29:AJ30"/>
    <mergeCell ref="AK29:AK30"/>
    <mergeCell ref="AL29:AL30"/>
    <mergeCell ref="AM29:AM30"/>
    <mergeCell ref="AN29:AN30"/>
    <mergeCell ref="AO29:AO30"/>
    <mergeCell ref="AP29:AP30"/>
    <mergeCell ref="Z27:Z28"/>
    <mergeCell ref="AA27:AA28"/>
    <mergeCell ref="AB27:AB28"/>
    <mergeCell ref="AC27:AC28"/>
    <mergeCell ref="AD27:AD28"/>
    <mergeCell ref="AE27:AE28"/>
    <mergeCell ref="AF27:AF28"/>
    <mergeCell ref="AG27:AG28"/>
    <mergeCell ref="AH27:AH28"/>
    <mergeCell ref="AI27:AI28"/>
    <mergeCell ref="AJ27:AJ28"/>
    <mergeCell ref="AK27:AK28"/>
    <mergeCell ref="AL27:AL28"/>
    <mergeCell ref="AO21:AO22"/>
    <mergeCell ref="AP21:AP22"/>
    <mergeCell ref="Z25:Z26"/>
    <mergeCell ref="AA25:AA26"/>
    <mergeCell ref="AB25:AB26"/>
    <mergeCell ref="AC25:AC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AF21:AF22"/>
    <mergeCell ref="AG21:AG22"/>
    <mergeCell ref="AH21:AH22"/>
    <mergeCell ref="AI21:AI22"/>
    <mergeCell ref="AJ21:AJ22"/>
    <mergeCell ref="AK21:AK22"/>
    <mergeCell ref="AL21:AL22"/>
    <mergeCell ref="AM21:AM22"/>
    <mergeCell ref="AN21:AN22"/>
    <mergeCell ref="AM27:AM28"/>
    <mergeCell ref="AN27:AN28"/>
    <mergeCell ref="Q25:Q26"/>
    <mergeCell ref="R25:R26"/>
    <mergeCell ref="S25:S26"/>
    <mergeCell ref="T25:T26"/>
    <mergeCell ref="T27:T28"/>
    <mergeCell ref="S27:S28"/>
    <mergeCell ref="R27:R28"/>
    <mergeCell ref="Q27:Q28"/>
    <mergeCell ref="P27:P28"/>
    <mergeCell ref="O27:O28"/>
    <mergeCell ref="N27:N28"/>
    <mergeCell ref="M27:M28"/>
    <mergeCell ref="L27:L28"/>
    <mergeCell ref="L29:L30"/>
    <mergeCell ref="M29:M30"/>
    <mergeCell ref="N29:N30"/>
    <mergeCell ref="O29:O30"/>
    <mergeCell ref="P29:P30"/>
    <mergeCell ref="Q29:Q30"/>
    <mergeCell ref="R29:R30"/>
    <mergeCell ref="S29:S30"/>
    <mergeCell ref="T29:T30"/>
    <mergeCell ref="AA17:AA18"/>
    <mergeCell ref="AB17:AB18"/>
    <mergeCell ref="AC17:AC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F21:F22"/>
    <mergeCell ref="L21:L22"/>
    <mergeCell ref="M21:M22"/>
    <mergeCell ref="N21:N22"/>
    <mergeCell ref="O21:O22"/>
    <mergeCell ref="P21:P22"/>
    <mergeCell ref="Q21:Q22"/>
    <mergeCell ref="R21:R22"/>
    <mergeCell ref="S21:S22"/>
    <mergeCell ref="T21:T22"/>
    <mergeCell ref="Z21:Z22"/>
    <mergeCell ref="AA21:AA22"/>
    <mergeCell ref="AB21:AB22"/>
    <mergeCell ref="AC21:AC22"/>
    <mergeCell ref="AD21:AD22"/>
    <mergeCell ref="AE21:AE22"/>
    <mergeCell ref="AK13:AK14"/>
    <mergeCell ref="AL13:AL14"/>
    <mergeCell ref="AM13:AM14"/>
    <mergeCell ref="AN13:AN14"/>
    <mergeCell ref="AO13:AO14"/>
    <mergeCell ref="AP13:AP14"/>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E11:AE12"/>
    <mergeCell ref="AF11:AF12"/>
    <mergeCell ref="AG11:AG12"/>
    <mergeCell ref="AH11:AH12"/>
    <mergeCell ref="AI11:AI12"/>
    <mergeCell ref="AJ11:AJ12"/>
    <mergeCell ref="AK11:AK12"/>
    <mergeCell ref="AM11:AM12"/>
    <mergeCell ref="AL11:AL12"/>
    <mergeCell ref="AN11:AN12"/>
    <mergeCell ref="AO11:AO12"/>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N10"/>
    <mergeCell ref="AO9:AO10"/>
    <mergeCell ref="AP9:AP10"/>
    <mergeCell ref="F11:F12"/>
    <mergeCell ref="G11:G12"/>
    <mergeCell ref="L11:L12"/>
    <mergeCell ref="M11:M12"/>
    <mergeCell ref="N11:N12"/>
    <mergeCell ref="O11:O12"/>
    <mergeCell ref="P11:P12"/>
    <mergeCell ref="Q11:Q12"/>
    <mergeCell ref="R11:R12"/>
    <mergeCell ref="S11:S12"/>
    <mergeCell ref="T11:T12"/>
    <mergeCell ref="Z11:Z12"/>
    <mergeCell ref="AA11:AA12"/>
    <mergeCell ref="AB11:AB12"/>
    <mergeCell ref="AC11:AC12"/>
    <mergeCell ref="AD11:AD12"/>
    <mergeCell ref="B88:B91"/>
    <mergeCell ref="C88:C89"/>
    <mergeCell ref="D88:D89"/>
    <mergeCell ref="E88:E89"/>
    <mergeCell ref="H88:H89"/>
    <mergeCell ref="I88:I89"/>
    <mergeCell ref="J88:J89"/>
    <mergeCell ref="K88:K89"/>
    <mergeCell ref="U88:U89"/>
    <mergeCell ref="B60:B61"/>
    <mergeCell ref="I27:I28"/>
    <mergeCell ref="J27:J28"/>
    <mergeCell ref="K27:K28"/>
    <mergeCell ref="D60:D61"/>
    <mergeCell ref="C60:C61"/>
    <mergeCell ref="B31:B35"/>
    <mergeCell ref="B36:B53"/>
    <mergeCell ref="F27:F28"/>
    <mergeCell ref="G27:G28"/>
    <mergeCell ref="G29:G30"/>
    <mergeCell ref="S48:S49"/>
    <mergeCell ref="T48:T49"/>
    <mergeCell ref="L50:L51"/>
    <mergeCell ref="M50:M51"/>
    <mergeCell ref="N50:N51"/>
    <mergeCell ref="O50:O51"/>
    <mergeCell ref="P50:P51"/>
    <mergeCell ref="Q50:Q51"/>
    <mergeCell ref="R50:R51"/>
    <mergeCell ref="S50:S51"/>
    <mergeCell ref="T50:T51"/>
    <mergeCell ref="U44:U45"/>
    <mergeCell ref="C90:C91"/>
    <mergeCell ref="D90:D91"/>
    <mergeCell ref="E90:E91"/>
    <mergeCell ref="H90:H91"/>
    <mergeCell ref="I90:I91"/>
    <mergeCell ref="J90:J91"/>
    <mergeCell ref="K90:K91"/>
    <mergeCell ref="U90:U91"/>
    <mergeCell ref="V90:V91"/>
    <mergeCell ref="W90:W91"/>
    <mergeCell ref="X90:X91"/>
    <mergeCell ref="Y90:Y91"/>
    <mergeCell ref="C38:C39"/>
    <mergeCell ref="C40:C41"/>
    <mergeCell ref="Y13:Y14"/>
    <mergeCell ref="C34:C35"/>
    <mergeCell ref="D56:D57"/>
    <mergeCell ref="D58:D59"/>
    <mergeCell ref="C58:C59"/>
    <mergeCell ref="I25:I26"/>
    <mergeCell ref="J25:J26"/>
    <mergeCell ref="K25:K26"/>
    <mergeCell ref="E27:E28"/>
    <mergeCell ref="H27:H28"/>
    <mergeCell ref="C29:C30"/>
    <mergeCell ref="D29:D30"/>
    <mergeCell ref="E29:E30"/>
    <mergeCell ref="H29:H30"/>
    <mergeCell ref="I29:I30"/>
    <mergeCell ref="J29:J30"/>
    <mergeCell ref="K29:K30"/>
    <mergeCell ref="U29:U30"/>
    <mergeCell ref="N9:N10"/>
    <mergeCell ref="O9:O10"/>
    <mergeCell ref="P9:P10"/>
    <mergeCell ref="Q9:Q10"/>
    <mergeCell ref="R9:R10"/>
    <mergeCell ref="S9:S10"/>
    <mergeCell ref="T9:T10"/>
    <mergeCell ref="Z9:Z10"/>
    <mergeCell ref="C17:C18"/>
    <mergeCell ref="W9:W10"/>
    <mergeCell ref="X9:X10"/>
    <mergeCell ref="Y9:Y10"/>
    <mergeCell ref="V88:V89"/>
    <mergeCell ref="W88:W89"/>
    <mergeCell ref="X88:X89"/>
    <mergeCell ref="Y88:Y89"/>
    <mergeCell ref="V29:V30"/>
    <mergeCell ref="W29:W30"/>
    <mergeCell ref="X29:X30"/>
    <mergeCell ref="Y29:Y30"/>
    <mergeCell ref="D21:D22"/>
    <mergeCell ref="E21:E22"/>
    <mergeCell ref="Z17:Z18"/>
    <mergeCell ref="F25:F26"/>
    <mergeCell ref="L25:L26"/>
    <mergeCell ref="M25:M26"/>
    <mergeCell ref="N25:N26"/>
    <mergeCell ref="O25:O26"/>
    <mergeCell ref="P25:P26"/>
    <mergeCell ref="L52:L53"/>
    <mergeCell ref="M52:M53"/>
    <mergeCell ref="N52:N53"/>
    <mergeCell ref="G34:G35"/>
    <mergeCell ref="X25:X26"/>
    <mergeCell ref="Y25:Y26"/>
    <mergeCell ref="X27:X28"/>
    <mergeCell ref="X31:X33"/>
    <mergeCell ref="Y27:Y28"/>
    <mergeCell ref="Y31:Y33"/>
    <mergeCell ref="X34:X35"/>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H9:H10"/>
    <mergeCell ref="F9:F10"/>
    <mergeCell ref="G9:G10"/>
    <mergeCell ref="L9:L10"/>
    <mergeCell ref="M9:M10"/>
    <mergeCell ref="B7:G7"/>
    <mergeCell ref="H7:K7"/>
    <mergeCell ref="AD7:AP7"/>
    <mergeCell ref="B78:B81"/>
    <mergeCell ref="V7:Y7"/>
    <mergeCell ref="Z7:AC7"/>
    <mergeCell ref="R7:U7"/>
    <mergeCell ref="L7:Q7"/>
    <mergeCell ref="B11:B12"/>
    <mergeCell ref="B9:B10"/>
    <mergeCell ref="I9:I10"/>
    <mergeCell ref="J9:J10"/>
    <mergeCell ref="K9:K10"/>
    <mergeCell ref="B15:B18"/>
    <mergeCell ref="C48:C49"/>
    <mergeCell ref="B62:B69"/>
    <mergeCell ref="E38:E39"/>
    <mergeCell ref="H38:H39"/>
    <mergeCell ref="I38:I39"/>
    <mergeCell ref="J38:J39"/>
    <mergeCell ref="K38:K39"/>
    <mergeCell ref="E40:E41"/>
    <mergeCell ref="H40:H41"/>
    <mergeCell ref="I40:I41"/>
    <mergeCell ref="B13:B14"/>
    <mergeCell ref="K19:K20"/>
    <mergeCell ref="E23:E24"/>
    <mergeCell ref="E31:E33"/>
    <mergeCell ref="H31:H33"/>
    <mergeCell ref="I31:I33"/>
    <mergeCell ref="C21:C22"/>
    <mergeCell ref="U21:U22"/>
    <mergeCell ref="B86:B87"/>
    <mergeCell ref="C13:C14"/>
    <mergeCell ref="C15:C16"/>
    <mergeCell ref="B70:B77"/>
    <mergeCell ref="B82:B85"/>
    <mergeCell ref="B54:B59"/>
    <mergeCell ref="C36:C37"/>
    <mergeCell ref="C42:C43"/>
    <mergeCell ref="C44:C45"/>
    <mergeCell ref="C46:C47"/>
    <mergeCell ref="C23:C24"/>
    <mergeCell ref="C19:C20"/>
    <mergeCell ref="C25:C26"/>
    <mergeCell ref="C27:C28"/>
    <mergeCell ref="C31:C33"/>
    <mergeCell ref="C64:C65"/>
    <mergeCell ref="C66:C67"/>
    <mergeCell ref="C68:C69"/>
    <mergeCell ref="C70:C71"/>
    <mergeCell ref="C72:C73"/>
    <mergeCell ref="C74:C75"/>
    <mergeCell ref="C76:C77"/>
    <mergeCell ref="B19:B30"/>
    <mergeCell ref="C86:C87"/>
    <mergeCell ref="C84:C85"/>
    <mergeCell ref="C82:C83"/>
    <mergeCell ref="D48:D49"/>
    <mergeCell ref="D50:D51"/>
    <mergeCell ref="D52:D53"/>
    <mergeCell ref="D54:D55"/>
    <mergeCell ref="C11:C12"/>
    <mergeCell ref="D25:D26"/>
    <mergeCell ref="E15:E16"/>
    <mergeCell ref="H15:H16"/>
    <mergeCell ref="I15:I16"/>
    <mergeCell ref="K11:K12"/>
    <mergeCell ref="E19:E20"/>
    <mergeCell ref="H19:H20"/>
    <mergeCell ref="I19:I20"/>
    <mergeCell ref="J19:J20"/>
    <mergeCell ref="K21:K22"/>
    <mergeCell ref="J21:J22"/>
    <mergeCell ref="I21:I22"/>
    <mergeCell ref="H21:H22"/>
    <mergeCell ref="I23:I24"/>
    <mergeCell ref="J23:J24"/>
    <mergeCell ref="K23:K24"/>
    <mergeCell ref="E25:E26"/>
    <mergeCell ref="H25:H26"/>
    <mergeCell ref="I34:I35"/>
    <mergeCell ref="J34:J35"/>
    <mergeCell ref="K34:K35"/>
    <mergeCell ref="J31:J33"/>
    <mergeCell ref="K31:K33"/>
    <mergeCell ref="E34:E35"/>
    <mergeCell ref="H34:H35"/>
    <mergeCell ref="H23:H24"/>
    <mergeCell ref="F31:F33"/>
    <mergeCell ref="D11:D12"/>
    <mergeCell ref="D13:D14"/>
    <mergeCell ref="D15:D16"/>
    <mergeCell ref="D17:D18"/>
    <mergeCell ref="D19:D20"/>
    <mergeCell ref="D23:D24"/>
    <mergeCell ref="D62:D63"/>
    <mergeCell ref="D64:D65"/>
    <mergeCell ref="D66:D67"/>
    <mergeCell ref="D68:D69"/>
    <mergeCell ref="D70:D71"/>
    <mergeCell ref="D72:D73"/>
    <mergeCell ref="D74:D75"/>
    <mergeCell ref="D76:D77"/>
    <mergeCell ref="D78:D79"/>
    <mergeCell ref="D80:D81"/>
    <mergeCell ref="C78:C79"/>
    <mergeCell ref="C80:C81"/>
    <mergeCell ref="C62:C63"/>
    <mergeCell ref="C50:C51"/>
    <mergeCell ref="C52:C53"/>
    <mergeCell ref="C54:C55"/>
    <mergeCell ref="C56:C57"/>
    <mergeCell ref="D27:D28"/>
    <mergeCell ref="D31:D33"/>
    <mergeCell ref="D34:D35"/>
    <mergeCell ref="D36:D37"/>
    <mergeCell ref="D38:D39"/>
    <mergeCell ref="D40:D41"/>
    <mergeCell ref="D42:D43"/>
    <mergeCell ref="D44:D45"/>
    <mergeCell ref="D46:D47"/>
    <mergeCell ref="E11:E12"/>
    <mergeCell ref="H11:H12"/>
    <mergeCell ref="I11:I12"/>
    <mergeCell ref="J11:J12"/>
    <mergeCell ref="D82:D83"/>
    <mergeCell ref="D84:D85"/>
    <mergeCell ref="D86:D87"/>
    <mergeCell ref="J15:J16"/>
    <mergeCell ref="K15:K16"/>
    <mergeCell ref="E13:E14"/>
    <mergeCell ref="H13:H14"/>
    <mergeCell ref="I13:I14"/>
    <mergeCell ref="J13:J14"/>
    <mergeCell ref="K13:K14"/>
    <mergeCell ref="E17:E18"/>
    <mergeCell ref="H17:H18"/>
    <mergeCell ref="I17:I18"/>
    <mergeCell ref="J17:J18"/>
    <mergeCell ref="K17:K18"/>
    <mergeCell ref="G31:G32"/>
    <mergeCell ref="J40:J41"/>
    <mergeCell ref="K40:K41"/>
    <mergeCell ref="E42:E43"/>
    <mergeCell ref="H42:H43"/>
    <mergeCell ref="I42:I43"/>
    <mergeCell ref="J42:J43"/>
    <mergeCell ref="K42:K43"/>
    <mergeCell ref="E36:E37"/>
    <mergeCell ref="H36:H37"/>
    <mergeCell ref="I36:I37"/>
    <mergeCell ref="J36:J37"/>
    <mergeCell ref="K36:K37"/>
    <mergeCell ref="F48:F49"/>
    <mergeCell ref="G48:G49"/>
    <mergeCell ref="E44:E45"/>
    <mergeCell ref="H44:H45"/>
    <mergeCell ref="I44:I45"/>
    <mergeCell ref="J44:J45"/>
    <mergeCell ref="K44:K45"/>
    <mergeCell ref="E46:E47"/>
    <mergeCell ref="H46:H47"/>
    <mergeCell ref="I46:I47"/>
    <mergeCell ref="J46:J47"/>
    <mergeCell ref="K46:K47"/>
    <mergeCell ref="E48:E49"/>
    <mergeCell ref="H48:H49"/>
    <mergeCell ref="I48:I49"/>
    <mergeCell ref="J48:J49"/>
    <mergeCell ref="K48:K49"/>
    <mergeCell ref="E50:E51"/>
    <mergeCell ref="H50:H51"/>
    <mergeCell ref="I50:I51"/>
    <mergeCell ref="J50:J51"/>
    <mergeCell ref="K50:K51"/>
    <mergeCell ref="F50:F51"/>
    <mergeCell ref="G50:G51"/>
    <mergeCell ref="E52:E53"/>
    <mergeCell ref="H52:H53"/>
    <mergeCell ref="I52:I53"/>
    <mergeCell ref="J52:J53"/>
    <mergeCell ref="K52:K53"/>
    <mergeCell ref="E54:E55"/>
    <mergeCell ref="H54:H55"/>
    <mergeCell ref="I54:I55"/>
    <mergeCell ref="J54:J55"/>
    <mergeCell ref="K54:K55"/>
    <mergeCell ref="E56:E57"/>
    <mergeCell ref="H56:H57"/>
    <mergeCell ref="I56:I57"/>
    <mergeCell ref="J56:J57"/>
    <mergeCell ref="K56:K57"/>
    <mergeCell ref="E58:E59"/>
    <mergeCell ref="H58:H59"/>
    <mergeCell ref="I58:I59"/>
    <mergeCell ref="J58:J59"/>
    <mergeCell ref="K58:K59"/>
    <mergeCell ref="G52:G53"/>
    <mergeCell ref="G58:G59"/>
    <mergeCell ref="E60:E61"/>
    <mergeCell ref="H60:H61"/>
    <mergeCell ref="I60:I61"/>
    <mergeCell ref="J60:J61"/>
    <mergeCell ref="K60:K61"/>
    <mergeCell ref="E62:E63"/>
    <mergeCell ref="H62:H63"/>
    <mergeCell ref="I62:I63"/>
    <mergeCell ref="J62:J63"/>
    <mergeCell ref="K62:K63"/>
    <mergeCell ref="E64:E65"/>
    <mergeCell ref="H64:H65"/>
    <mergeCell ref="I64:I65"/>
    <mergeCell ref="J64:J65"/>
    <mergeCell ref="K64:K65"/>
    <mergeCell ref="E66:E67"/>
    <mergeCell ref="H66:H67"/>
    <mergeCell ref="I66:I67"/>
    <mergeCell ref="J66:J67"/>
    <mergeCell ref="K66:K67"/>
    <mergeCell ref="E68:E69"/>
    <mergeCell ref="H68:H69"/>
    <mergeCell ref="I68:I69"/>
    <mergeCell ref="J68:J69"/>
    <mergeCell ref="K68:K69"/>
    <mergeCell ref="E70:E71"/>
    <mergeCell ref="H70:H71"/>
    <mergeCell ref="I70:I71"/>
    <mergeCell ref="J70:J71"/>
    <mergeCell ref="K70:K71"/>
    <mergeCell ref="E72:E73"/>
    <mergeCell ref="H72:H73"/>
    <mergeCell ref="I72:I73"/>
    <mergeCell ref="J72:J73"/>
    <mergeCell ref="K72:K73"/>
    <mergeCell ref="E74:E75"/>
    <mergeCell ref="H74:H75"/>
    <mergeCell ref="I74:I75"/>
    <mergeCell ref="J74:J75"/>
    <mergeCell ref="K74:K75"/>
    <mergeCell ref="E76:E77"/>
    <mergeCell ref="H76:H77"/>
    <mergeCell ref="I76:I77"/>
    <mergeCell ref="J76:J77"/>
    <mergeCell ref="K76:K77"/>
    <mergeCell ref="E78:E79"/>
    <mergeCell ref="H78:H79"/>
    <mergeCell ref="I78:I79"/>
    <mergeCell ref="J78:J79"/>
    <mergeCell ref="K78:K79"/>
    <mergeCell ref="E80:E81"/>
    <mergeCell ref="H80:H81"/>
    <mergeCell ref="I80:I81"/>
    <mergeCell ref="J80:J81"/>
    <mergeCell ref="K80:K81"/>
    <mergeCell ref="E82:E83"/>
    <mergeCell ref="H82:H83"/>
    <mergeCell ref="I82:I83"/>
    <mergeCell ref="J82:J83"/>
    <mergeCell ref="K82:K83"/>
    <mergeCell ref="E84:E85"/>
    <mergeCell ref="H84:H85"/>
    <mergeCell ref="I84:I85"/>
    <mergeCell ref="J84:J85"/>
    <mergeCell ref="K84:K85"/>
    <mergeCell ref="E86:E87"/>
    <mergeCell ref="H86:H87"/>
    <mergeCell ref="I86:I87"/>
    <mergeCell ref="J86:J87"/>
    <mergeCell ref="K86:K87"/>
    <mergeCell ref="U9:U10"/>
    <mergeCell ref="V9:V10"/>
    <mergeCell ref="U11:U12"/>
    <mergeCell ref="V11:V12"/>
    <mergeCell ref="U13:U14"/>
    <mergeCell ref="V13:V14"/>
    <mergeCell ref="U17:U18"/>
    <mergeCell ref="U25:U26"/>
    <mergeCell ref="V25:V26"/>
    <mergeCell ref="U42:U43"/>
    <mergeCell ref="V42:V43"/>
    <mergeCell ref="W11:W12"/>
    <mergeCell ref="W25:W26"/>
    <mergeCell ref="U27:U28"/>
    <mergeCell ref="U31:U33"/>
    <mergeCell ref="V27:V28"/>
    <mergeCell ref="V31:V33"/>
    <mergeCell ref="W27:W28"/>
    <mergeCell ref="W31:W33"/>
    <mergeCell ref="U34:U35"/>
    <mergeCell ref="V34:V35"/>
    <mergeCell ref="W34:W35"/>
    <mergeCell ref="U36:U37"/>
    <mergeCell ref="V36:V37"/>
    <mergeCell ref="W36:W37"/>
    <mergeCell ref="U38:U39"/>
    <mergeCell ref="V38:V39"/>
    <mergeCell ref="X11:X12"/>
    <mergeCell ref="Y11:Y12"/>
    <mergeCell ref="U15:U16"/>
    <mergeCell ref="V15:V16"/>
    <mergeCell ref="W15:W16"/>
    <mergeCell ref="X15:X16"/>
    <mergeCell ref="Y15:Y16"/>
    <mergeCell ref="V17:V18"/>
    <mergeCell ref="W17:W18"/>
    <mergeCell ref="X17:X18"/>
    <mergeCell ref="Y17:Y18"/>
    <mergeCell ref="U19:U20"/>
    <mergeCell ref="V19:V20"/>
    <mergeCell ref="W19:W20"/>
    <mergeCell ref="X19:X20"/>
    <mergeCell ref="Y19:Y20"/>
    <mergeCell ref="U23:U24"/>
    <mergeCell ref="V23:V24"/>
    <mergeCell ref="W23:W24"/>
    <mergeCell ref="X23:X24"/>
    <mergeCell ref="Y23:Y24"/>
    <mergeCell ref="W13:W14"/>
    <mergeCell ref="X13:X14"/>
    <mergeCell ref="V21:V22"/>
    <mergeCell ref="W21:W22"/>
    <mergeCell ref="X21:X22"/>
    <mergeCell ref="Y21:Y22"/>
    <mergeCell ref="X48:X49"/>
    <mergeCell ref="Y46:Y47"/>
    <mergeCell ref="Y48:Y49"/>
    <mergeCell ref="U50:U51"/>
    <mergeCell ref="V50:V51"/>
    <mergeCell ref="W50:W51"/>
    <mergeCell ref="X50:X51"/>
    <mergeCell ref="Y50:Y51"/>
    <mergeCell ref="V44:V45"/>
    <mergeCell ref="U52:U53"/>
    <mergeCell ref="U54:U55"/>
    <mergeCell ref="V52:V53"/>
    <mergeCell ref="V54:V55"/>
    <mergeCell ref="W52:W53"/>
    <mergeCell ref="W54:W55"/>
    <mergeCell ref="X52:X53"/>
    <mergeCell ref="X54:X55"/>
    <mergeCell ref="Y52:Y53"/>
    <mergeCell ref="Y54:Y55"/>
    <mergeCell ref="U56:U57"/>
    <mergeCell ref="V56:V57"/>
    <mergeCell ref="W56:W57"/>
    <mergeCell ref="X56:X57"/>
    <mergeCell ref="Y56:Y57"/>
    <mergeCell ref="U58:U59"/>
    <mergeCell ref="V58:V59"/>
    <mergeCell ref="W58:W59"/>
    <mergeCell ref="X58:X59"/>
    <mergeCell ref="Y58:Y59"/>
    <mergeCell ref="U60:U61"/>
    <mergeCell ref="V60:V61"/>
    <mergeCell ref="W60:W61"/>
    <mergeCell ref="X60:X61"/>
    <mergeCell ref="Y60:Y61"/>
    <mergeCell ref="Y62:Y63"/>
    <mergeCell ref="Y64:Y65"/>
    <mergeCell ref="Y68:Y69"/>
    <mergeCell ref="U62:U63"/>
    <mergeCell ref="U64:U65"/>
    <mergeCell ref="V62:V63"/>
    <mergeCell ref="V64:V65"/>
    <mergeCell ref="W62:W63"/>
    <mergeCell ref="W64:W65"/>
    <mergeCell ref="X62:X63"/>
    <mergeCell ref="X64:X65"/>
    <mergeCell ref="U70:U71"/>
    <mergeCell ref="U72:U73"/>
    <mergeCell ref="V70:V71"/>
    <mergeCell ref="V72:V73"/>
    <mergeCell ref="W70:W71"/>
    <mergeCell ref="W72:W73"/>
    <mergeCell ref="X70:X71"/>
    <mergeCell ref="X72:X73"/>
    <mergeCell ref="Y70:Y71"/>
    <mergeCell ref="Y72:Y73"/>
    <mergeCell ref="U74:U75"/>
    <mergeCell ref="U76:U77"/>
    <mergeCell ref="V74:V75"/>
    <mergeCell ref="V76:V77"/>
    <mergeCell ref="W74:W75"/>
    <mergeCell ref="W76:W77"/>
    <mergeCell ref="X74:X75"/>
    <mergeCell ref="X76:X77"/>
    <mergeCell ref="Y74:Y75"/>
    <mergeCell ref="Y76:Y77"/>
    <mergeCell ref="X84:X85"/>
    <mergeCell ref="Y82:Y83"/>
    <mergeCell ref="Y84:Y85"/>
    <mergeCell ref="U78:U79"/>
    <mergeCell ref="V78:V79"/>
    <mergeCell ref="W78:W79"/>
    <mergeCell ref="X78:X79"/>
    <mergeCell ref="Y78:Y79"/>
    <mergeCell ref="U80:U81"/>
    <mergeCell ref="V80:V81"/>
    <mergeCell ref="W80:W81"/>
    <mergeCell ref="X80:X81"/>
    <mergeCell ref="Y80:Y81"/>
  </mergeCells>
  <conditionalFormatting sqref="J9 J11 J13 J15 J17 J19 J21 J23 J25 J27 J31:J32 J34 J36 J38 J40 J42 J44 J46 J48 J50 J52 J54 J56 J58 J62 J64 J66 J68 J70 J72 J74 J76 J78 J80 J82 J84 J86 J29 J60 X60">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 X27 X31:X32 X34 X36 X38 X40 X42 X44 X46 X48 X50 X52 X54 X56 X58 X62 X64 X66 X68 X70 X72 X74 X76 X78 X80 X82 X84 X86 X29">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88 J90">
    <cfRule type="containsText" dxfId="5" priority="4" operator="containsText" text="Moderado">
      <formula>NOT(ISERROR(SEARCH("Moderado",J88)))</formula>
    </cfRule>
    <cfRule type="containsText" dxfId="4" priority="5" operator="containsText" text="Alto">
      <formula>NOT(ISERROR(SEARCH("Alto",J88)))</formula>
    </cfRule>
    <cfRule type="containsText" dxfId="3" priority="6" operator="containsText" text="Extremo">
      <formula>NOT(ISERROR(SEARCH("Extremo",J88)))</formula>
    </cfRule>
  </conditionalFormatting>
  <conditionalFormatting sqref="X88 X90">
    <cfRule type="containsText" dxfId="2" priority="1" operator="containsText" text="Moderado">
      <formula>NOT(ISERROR(SEARCH("Moderado",X88)))</formula>
    </cfRule>
    <cfRule type="containsText" dxfId="1" priority="2" operator="containsText" text="Alto">
      <formula>NOT(ISERROR(SEARCH("Alto",X88)))</formula>
    </cfRule>
    <cfRule type="containsText" dxfId="0" priority="3" operator="containsText" text="Extremo">
      <formula>NOT(ISERROR(SEARCH("Extremo",X88)))</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view="pageBreakPreview" zoomScale="60" zoomScaleNormal="80" workbookViewId="0">
      <selection activeCell="B6" sqref="B6:M6"/>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6" width="29.5703125" style="1" customWidth="1"/>
    <col min="7" max="7" width="27.7109375" style="1" customWidth="1"/>
    <col min="8" max="8" width="116.5703125" style="1" customWidth="1"/>
    <col min="9" max="9" width="76" style="1" customWidth="1"/>
    <col min="10" max="10" width="40.85546875" style="1" customWidth="1"/>
    <col min="11" max="11" width="44" style="1" customWidth="1"/>
    <col min="12" max="12" width="43.5703125" style="1" customWidth="1"/>
    <col min="13" max="13" width="41.85546875" style="1" customWidth="1"/>
    <col min="14" max="16384" width="11.42578125" style="1"/>
  </cols>
  <sheetData>
    <row r="1" spans="2:13" ht="9.75" customHeight="1" thickBot="1" x14ac:dyDescent="0.3"/>
    <row r="2" spans="2:13" s="2" customFormat="1" ht="39" customHeight="1" x14ac:dyDescent="0.25">
      <c r="B2" s="674"/>
      <c r="C2" s="675"/>
      <c r="D2" s="680" t="s">
        <v>57</v>
      </c>
      <c r="E2" s="680"/>
      <c r="F2" s="681" t="s">
        <v>64</v>
      </c>
      <c r="G2" s="682"/>
      <c r="H2" s="682"/>
      <c r="I2" s="682"/>
      <c r="J2" s="683"/>
      <c r="K2" s="199" t="s">
        <v>58</v>
      </c>
      <c r="L2" s="693"/>
      <c r="M2" s="694"/>
    </row>
    <row r="3" spans="2:13" s="2" customFormat="1" ht="27.75" customHeight="1" x14ac:dyDescent="0.25">
      <c r="B3" s="676"/>
      <c r="C3" s="677"/>
      <c r="D3" s="684" t="s">
        <v>59</v>
      </c>
      <c r="E3" s="684"/>
      <c r="F3" s="685" t="s">
        <v>60</v>
      </c>
      <c r="G3" s="686"/>
      <c r="H3" s="686"/>
      <c r="I3" s="686"/>
      <c r="J3" s="687"/>
      <c r="K3" s="200" t="s">
        <v>61</v>
      </c>
      <c r="L3" s="695"/>
      <c r="M3" s="696"/>
    </row>
    <row r="4" spans="2:13" s="2" customFormat="1" ht="27.75" customHeight="1" x14ac:dyDescent="0.25">
      <c r="B4" s="676"/>
      <c r="C4" s="677"/>
      <c r="D4" s="684" t="s">
        <v>62</v>
      </c>
      <c r="E4" s="684"/>
      <c r="F4" s="688" t="s">
        <v>65</v>
      </c>
      <c r="G4" s="689"/>
      <c r="H4" s="689"/>
      <c r="I4" s="689"/>
      <c r="J4" s="690"/>
      <c r="K4" s="691" t="s">
        <v>63</v>
      </c>
      <c r="L4" s="695"/>
      <c r="M4" s="696"/>
    </row>
    <row r="5" spans="2:13" s="2" customFormat="1" ht="42" customHeight="1" thickBot="1" x14ac:dyDescent="0.3">
      <c r="B5" s="678"/>
      <c r="C5" s="679"/>
      <c r="D5" s="699" t="s">
        <v>66</v>
      </c>
      <c r="E5" s="699"/>
      <c r="F5" s="700" t="s">
        <v>67</v>
      </c>
      <c r="G5" s="701"/>
      <c r="H5" s="701"/>
      <c r="I5" s="701"/>
      <c r="J5" s="702"/>
      <c r="K5" s="692"/>
      <c r="L5" s="697"/>
      <c r="M5" s="698"/>
    </row>
    <row r="6" spans="2:13" ht="23.25" customHeight="1" thickBot="1" x14ac:dyDescent="0.3">
      <c r="B6" s="285" t="s">
        <v>276</v>
      </c>
      <c r="C6" s="286"/>
      <c r="D6" s="286"/>
      <c r="E6" s="286"/>
      <c r="F6" s="286"/>
      <c r="G6" s="286"/>
      <c r="H6" s="286"/>
      <c r="I6" s="286"/>
      <c r="J6" s="286"/>
      <c r="K6" s="286"/>
      <c r="L6" s="286"/>
      <c r="M6" s="287"/>
    </row>
    <row r="7" spans="2:13" ht="82.5" customHeight="1" x14ac:dyDescent="0.25">
      <c r="B7" s="400" t="s">
        <v>277</v>
      </c>
      <c r="C7" s="401"/>
      <c r="D7" s="401"/>
      <c r="E7" s="401"/>
      <c r="F7" s="401"/>
      <c r="G7" s="401"/>
      <c r="H7" s="401"/>
      <c r="I7" s="401"/>
      <c r="J7" s="401"/>
      <c r="K7" s="401"/>
      <c r="L7" s="401"/>
      <c r="M7" s="402"/>
    </row>
    <row r="8" spans="2:13" ht="42" customHeight="1" x14ac:dyDescent="0.25">
      <c r="B8" s="161"/>
      <c r="C8" s="162"/>
      <c r="D8" s="162"/>
      <c r="E8" s="162"/>
      <c r="F8" s="162"/>
      <c r="G8" s="162"/>
      <c r="H8" s="162"/>
      <c r="I8" s="162"/>
      <c r="J8" s="162"/>
      <c r="K8" s="162"/>
      <c r="L8" s="194"/>
      <c r="M8" s="163"/>
    </row>
    <row r="9" spans="2:13" ht="42" customHeight="1" x14ac:dyDescent="0.25">
      <c r="B9" s="161"/>
      <c r="C9" s="162"/>
      <c r="D9" s="162"/>
      <c r="E9" s="198" t="s">
        <v>48</v>
      </c>
      <c r="F9" s="198" t="s">
        <v>282</v>
      </c>
      <c r="G9" s="198" t="s">
        <v>278</v>
      </c>
      <c r="H9" s="198" t="s">
        <v>283</v>
      </c>
      <c r="I9" s="198" t="s">
        <v>284</v>
      </c>
      <c r="J9" s="198" t="s">
        <v>285</v>
      </c>
      <c r="K9" s="198" t="s">
        <v>286</v>
      </c>
      <c r="L9" s="198" t="s">
        <v>1266</v>
      </c>
      <c r="M9" s="163"/>
    </row>
    <row r="10" spans="2:13" ht="183" customHeight="1" x14ac:dyDescent="0.25">
      <c r="B10" s="161"/>
      <c r="C10" s="162"/>
      <c r="D10" s="162"/>
      <c r="E10" s="196">
        <v>1</v>
      </c>
      <c r="F10" s="195" t="s">
        <v>768</v>
      </c>
      <c r="G10" s="195" t="s">
        <v>281</v>
      </c>
      <c r="H10" s="195" t="s">
        <v>1267</v>
      </c>
      <c r="I10" s="195" t="s">
        <v>1258</v>
      </c>
      <c r="J10" s="197" t="s">
        <v>1163</v>
      </c>
      <c r="K10" s="197" t="s">
        <v>1163</v>
      </c>
      <c r="L10" s="197" t="s">
        <v>1163</v>
      </c>
      <c r="M10" s="163"/>
    </row>
    <row r="11" spans="2:13" ht="135.75" customHeight="1" x14ac:dyDescent="0.25">
      <c r="B11" s="161"/>
      <c r="C11" s="162"/>
      <c r="D11" s="162"/>
      <c r="E11" s="196">
        <v>2</v>
      </c>
      <c r="F11" s="195" t="s">
        <v>768</v>
      </c>
      <c r="G11" s="195" t="s">
        <v>281</v>
      </c>
      <c r="H11" s="195" t="s">
        <v>1268</v>
      </c>
      <c r="I11" s="195" t="s">
        <v>1164</v>
      </c>
      <c r="J11" s="197" t="s">
        <v>1163</v>
      </c>
      <c r="K11" s="197" t="s">
        <v>1163</v>
      </c>
      <c r="L11" s="197" t="s">
        <v>1163</v>
      </c>
      <c r="M11" s="163"/>
    </row>
    <row r="12" spans="2:13" ht="93" customHeight="1" x14ac:dyDescent="0.25">
      <c r="B12" s="161"/>
      <c r="C12" s="162"/>
      <c r="D12" s="162"/>
      <c r="E12" s="196">
        <v>3</v>
      </c>
      <c r="F12" s="195" t="s">
        <v>1165</v>
      </c>
      <c r="G12" s="195" t="s">
        <v>281</v>
      </c>
      <c r="H12" s="195" t="s">
        <v>1194</v>
      </c>
      <c r="I12" s="195" t="s">
        <v>1259</v>
      </c>
      <c r="J12" s="197" t="s">
        <v>1163</v>
      </c>
      <c r="K12" s="197" t="s">
        <v>1163</v>
      </c>
      <c r="L12" s="197" t="s">
        <v>1163</v>
      </c>
      <c r="M12" s="163"/>
    </row>
    <row r="13" spans="2:13" ht="95.25" customHeight="1" x14ac:dyDescent="0.25">
      <c r="B13" s="161"/>
      <c r="C13" s="162"/>
      <c r="D13" s="162"/>
      <c r="E13" s="196">
        <v>4</v>
      </c>
      <c r="F13" s="195" t="s">
        <v>1165</v>
      </c>
      <c r="G13" s="195" t="s">
        <v>281</v>
      </c>
      <c r="H13" s="195" t="s">
        <v>1210</v>
      </c>
      <c r="I13" s="195" t="s">
        <v>1259</v>
      </c>
      <c r="J13" s="197" t="s">
        <v>1163</v>
      </c>
      <c r="K13" s="197" t="s">
        <v>1163</v>
      </c>
      <c r="L13" s="197" t="s">
        <v>1163</v>
      </c>
      <c r="M13" s="163"/>
    </row>
    <row r="14" spans="2:13" ht="87.75" customHeight="1" x14ac:dyDescent="0.25">
      <c r="B14" s="161"/>
      <c r="C14" s="162"/>
      <c r="D14" s="162"/>
      <c r="E14" s="196">
        <v>5</v>
      </c>
      <c r="F14" s="195" t="s">
        <v>1165</v>
      </c>
      <c r="G14" s="195" t="s">
        <v>281</v>
      </c>
      <c r="H14" s="195" t="s">
        <v>1211</v>
      </c>
      <c r="I14" s="195" t="s">
        <v>1259</v>
      </c>
      <c r="J14" s="197" t="s">
        <v>1163</v>
      </c>
      <c r="K14" s="197" t="s">
        <v>1163</v>
      </c>
      <c r="L14" s="197" t="s">
        <v>1163</v>
      </c>
      <c r="M14" s="163"/>
    </row>
    <row r="15" spans="2:13" ht="89.25" customHeight="1" x14ac:dyDescent="0.25">
      <c r="B15" s="161"/>
      <c r="C15" s="162"/>
      <c r="D15" s="162"/>
      <c r="E15" s="196">
        <v>6</v>
      </c>
      <c r="F15" s="195" t="s">
        <v>1165</v>
      </c>
      <c r="G15" s="195" t="s">
        <v>281</v>
      </c>
      <c r="H15" s="195" t="s">
        <v>1212</v>
      </c>
      <c r="I15" s="195" t="s">
        <v>1259</v>
      </c>
      <c r="J15" s="197" t="s">
        <v>1163</v>
      </c>
      <c r="K15" s="197" t="s">
        <v>1163</v>
      </c>
      <c r="L15" s="197" t="s">
        <v>1163</v>
      </c>
      <c r="M15" s="163"/>
    </row>
    <row r="16" spans="2:13" ht="83.25" customHeight="1" x14ac:dyDescent="0.25">
      <c r="B16" s="171"/>
      <c r="C16" s="172"/>
      <c r="D16" s="172"/>
      <c r="E16" s="196">
        <v>7</v>
      </c>
      <c r="F16" s="195" t="s">
        <v>1165</v>
      </c>
      <c r="G16" s="195" t="s">
        <v>281</v>
      </c>
      <c r="H16" s="195" t="s">
        <v>1226</v>
      </c>
      <c r="I16" s="195" t="s">
        <v>1259</v>
      </c>
      <c r="J16" s="197" t="s">
        <v>1163</v>
      </c>
      <c r="K16" s="197" t="s">
        <v>1163</v>
      </c>
      <c r="L16" s="197" t="s">
        <v>1163</v>
      </c>
      <c r="M16" s="173"/>
    </row>
    <row r="17" spans="2:13" ht="93" customHeight="1" x14ac:dyDescent="0.25">
      <c r="B17" s="171"/>
      <c r="C17" s="172"/>
      <c r="D17" s="172"/>
      <c r="E17" s="196">
        <v>8</v>
      </c>
      <c r="F17" s="195" t="s">
        <v>1165</v>
      </c>
      <c r="G17" s="195" t="s">
        <v>281</v>
      </c>
      <c r="H17" s="195" t="s">
        <v>1241</v>
      </c>
      <c r="I17" s="195" t="s">
        <v>1259</v>
      </c>
      <c r="J17" s="197" t="s">
        <v>1163</v>
      </c>
      <c r="K17" s="197" t="s">
        <v>1163</v>
      </c>
      <c r="L17" s="197" t="s">
        <v>1163</v>
      </c>
      <c r="M17" s="173"/>
    </row>
    <row r="18" spans="2:13" ht="128.25" customHeight="1" x14ac:dyDescent="0.25">
      <c r="B18" s="171"/>
      <c r="C18" s="172"/>
      <c r="D18" s="172"/>
      <c r="E18" s="196">
        <v>9</v>
      </c>
      <c r="F18" s="195" t="s">
        <v>1256</v>
      </c>
      <c r="G18" s="195" t="s">
        <v>281</v>
      </c>
      <c r="H18" s="195" t="s">
        <v>1257</v>
      </c>
      <c r="I18" s="195" t="s">
        <v>1260</v>
      </c>
      <c r="J18" s="197" t="s">
        <v>1163</v>
      </c>
      <c r="K18" s="197" t="s">
        <v>1163</v>
      </c>
      <c r="L18" s="197" t="s">
        <v>1163</v>
      </c>
      <c r="M18" s="173"/>
    </row>
    <row r="19" spans="2:13" ht="85.5" customHeight="1" x14ac:dyDescent="0.25">
      <c r="B19" s="171"/>
      <c r="C19" s="172"/>
      <c r="D19" s="172"/>
      <c r="E19" s="196">
        <v>10</v>
      </c>
      <c r="F19" s="195" t="s">
        <v>1261</v>
      </c>
      <c r="G19" s="195" t="s">
        <v>281</v>
      </c>
      <c r="H19" s="195" t="s">
        <v>1269</v>
      </c>
      <c r="I19" s="195" t="s">
        <v>1262</v>
      </c>
      <c r="J19" s="197" t="s">
        <v>1163</v>
      </c>
      <c r="K19" s="197" t="s">
        <v>1163</v>
      </c>
      <c r="L19" s="197" t="s">
        <v>1163</v>
      </c>
      <c r="M19" s="173"/>
    </row>
    <row r="20" spans="2:13" ht="42" customHeight="1" x14ac:dyDescent="0.25">
      <c r="B20" s="161"/>
      <c r="C20" s="162"/>
      <c r="D20" s="162"/>
      <c r="E20" s="162"/>
      <c r="F20" s="162"/>
      <c r="G20" s="162"/>
      <c r="H20" s="162"/>
      <c r="I20" s="162"/>
      <c r="J20" s="162"/>
      <c r="K20" s="162"/>
      <c r="L20" s="194"/>
      <c r="M20" s="163"/>
    </row>
    <row r="21" spans="2:13" ht="27.75" customHeight="1" x14ac:dyDescent="0.25">
      <c r="B21" s="99"/>
      <c r="C21" s="63"/>
      <c r="D21" s="63"/>
      <c r="E21" s="63"/>
      <c r="F21" s="63"/>
      <c r="G21" s="63"/>
      <c r="H21" s="63"/>
      <c r="I21" s="63"/>
      <c r="J21" s="63"/>
      <c r="K21" s="63"/>
      <c r="L21" s="63"/>
      <c r="M21" s="100"/>
    </row>
    <row r="22" spans="2:13" ht="18.75" x14ac:dyDescent="0.3">
      <c r="B22" s="3"/>
      <c r="C22" s="79"/>
      <c r="D22" s="79"/>
      <c r="E22" s="74"/>
      <c r="F22" s="74"/>
      <c r="G22" s="74"/>
      <c r="H22" s="74"/>
      <c r="I22" s="74"/>
      <c r="J22" s="4"/>
      <c r="K22" s="4"/>
      <c r="L22" s="4"/>
      <c r="M22" s="5"/>
    </row>
    <row r="23" spans="2:13" x14ac:dyDescent="0.25">
      <c r="B23" s="3"/>
      <c r="C23" s="4"/>
      <c r="D23" s="4"/>
      <c r="E23" s="4"/>
      <c r="F23" s="4"/>
      <c r="G23" s="4"/>
      <c r="H23" s="4"/>
      <c r="I23" s="4"/>
      <c r="J23" s="4"/>
      <c r="K23" s="4"/>
      <c r="L23" s="4"/>
      <c r="M23" s="5"/>
    </row>
    <row r="24" spans="2:13" ht="15.75" thickBot="1" x14ac:dyDescent="0.3">
      <c r="B24" s="84"/>
      <c r="C24" s="85"/>
      <c r="D24" s="85"/>
      <c r="E24" s="85"/>
      <c r="F24" s="85"/>
      <c r="G24" s="85"/>
      <c r="H24" s="85"/>
      <c r="I24" s="85"/>
      <c r="J24" s="85"/>
      <c r="K24" s="85"/>
      <c r="L24" s="85"/>
      <c r="M24" s="86"/>
    </row>
  </sheetData>
  <sheetProtection algorithmName="SHA-512" hashValue="n5LZSO2EbzU8cY7/O7ERVoHqxMBZVPdbyvOCQqYL/PrOsCv7eQRfyJ9LNDDjNIZFjJ2u7IdHutTF804dJJDqhA==" saltValue="FhrcB/O7LtraKMBJJpRTUw==" spinCount="100000" sheet="1" objects="1" scenarios="1" formatCells="0" formatColumns="0" formatRows="0"/>
  <mergeCells count="15">
    <mergeCell ref="B7:M7"/>
    <mergeCell ref="B2:C5"/>
    <mergeCell ref="D2:E2"/>
    <mergeCell ref="F2:J2"/>
    <mergeCell ref="D3:E3"/>
    <mergeCell ref="F3:J3"/>
    <mergeCell ref="D4:E4"/>
    <mergeCell ref="F4:J4"/>
    <mergeCell ref="K4:K5"/>
    <mergeCell ref="L2:M2"/>
    <mergeCell ref="L3:M3"/>
    <mergeCell ref="L4:M5"/>
    <mergeCell ref="D5:E5"/>
    <mergeCell ref="F5:J5"/>
    <mergeCell ref="B6:M6"/>
  </mergeCells>
  <printOptions horizontalCentered="1"/>
  <pageMargins left="0" right="0" top="0" bottom="0" header="0.31496062992125984" footer="0.31496062992125984"/>
  <pageSetup paperSize="5" scale="3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CALOR'!$E$119:$E$121</xm:f>
          </x14:formula1>
          <xm:sqref>G10:G19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2021-08-18T17:14:45Z</dcterms:modified>
</cp:coreProperties>
</file>