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3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 name="Anexo 2 Informe de Monitoreo" sheetId="15" r:id="rId9"/>
  </sheets>
  <externalReferences>
    <externalReference r:id="rId10"/>
    <externalReference r:id="rId11"/>
    <externalReference r:id="rId12"/>
  </externalReference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T80" i="12" l="1"/>
  <c r="N80" i="12"/>
  <c r="AB52" i="8"/>
  <c r="AC52" i="8" s="1"/>
  <c r="AB45" i="8"/>
  <c r="AC45" i="8" s="1"/>
  <c r="AD52" i="8" l="1"/>
  <c r="AE52" i="8"/>
  <c r="E44" i="8" l="1"/>
  <c r="G10" i="1" l="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Y11" i="1" l="1"/>
  <c r="Y13" i="1"/>
  <c r="Y15" i="1"/>
  <c r="Y17" i="1"/>
  <c r="Y19" i="1"/>
  <c r="Y21" i="1"/>
  <c r="Y23" i="1"/>
  <c r="Y25" i="1"/>
  <c r="Y27" i="1"/>
  <c r="Y29" i="1"/>
  <c r="Y31" i="1"/>
  <c r="Y33" i="1"/>
  <c r="Y35" i="1"/>
  <c r="Y37" i="1"/>
  <c r="Y39" i="1"/>
  <c r="Y41" i="1"/>
  <c r="Y43" i="1"/>
  <c r="Y45" i="1"/>
  <c r="Y47" i="1"/>
  <c r="Y49" i="1"/>
  <c r="Y51" i="1"/>
  <c r="Y53" i="1"/>
  <c r="Y55" i="1"/>
  <c r="Y57" i="1"/>
  <c r="Y59" i="1"/>
  <c r="Y65" i="1"/>
  <c r="Y67" i="1"/>
  <c r="Y69" i="1"/>
  <c r="Y71" i="1"/>
  <c r="Y73" i="1"/>
  <c r="Y75" i="1"/>
  <c r="Y77" i="1"/>
  <c r="Y79" i="1"/>
  <c r="Y81" i="1"/>
  <c r="Y83" i="1"/>
  <c r="Y85" i="1"/>
  <c r="Y87" i="1"/>
  <c r="Y89" i="1"/>
  <c r="Y91" i="1"/>
  <c r="Y93" i="1"/>
  <c r="Y95" i="1"/>
  <c r="Y97" i="1"/>
  <c r="Y99" i="1"/>
  <c r="Y101" i="1"/>
  <c r="Y103" i="1"/>
  <c r="Y105" i="1"/>
  <c r="Y107" i="1"/>
  <c r="Y109" i="1"/>
  <c r="Y111" i="1"/>
  <c r="Y113" i="1"/>
  <c r="Y115" i="1"/>
  <c r="Y117" i="1"/>
  <c r="Y119" i="1"/>
  <c r="Y121" i="1"/>
  <c r="Y123" i="1"/>
  <c r="Y125" i="1"/>
  <c r="Y127" i="1"/>
  <c r="Y129" i="1"/>
  <c r="Y131" i="1"/>
  <c r="Y133" i="1"/>
  <c r="Y135" i="1"/>
  <c r="Y137" i="1"/>
  <c r="Y139" i="1"/>
  <c r="Y141" i="1"/>
  <c r="Y143" i="1"/>
  <c r="Y145" i="1"/>
  <c r="Y147" i="1"/>
  <c r="Y149" i="1"/>
  <c r="Y151" i="1"/>
  <c r="Y153" i="1"/>
  <c r="Y155" i="1"/>
  <c r="Y157" i="1"/>
  <c r="Y159" i="1"/>
  <c r="Y161" i="1"/>
  <c r="Y163" i="1"/>
  <c r="Y165" i="1"/>
  <c r="Y167" i="1"/>
  <c r="Y169" i="1"/>
  <c r="Y9" i="1"/>
  <c r="X11" i="1"/>
  <c r="X13" i="1"/>
  <c r="X15" i="1"/>
  <c r="X17" i="1"/>
  <c r="X21" i="1"/>
  <c r="X23" i="1"/>
  <c r="X25" i="1"/>
  <c r="X27" i="1"/>
  <c r="X37" i="1"/>
  <c r="X43" i="1"/>
  <c r="X45" i="1"/>
  <c r="X47" i="1"/>
  <c r="X57" i="1"/>
  <c r="X97" i="1"/>
  <c r="X99" i="1"/>
  <c r="X101" i="1"/>
  <c r="X103" i="1"/>
  <c r="X105" i="1"/>
  <c r="X107" i="1"/>
  <c r="X109" i="1"/>
  <c r="X113" i="1"/>
  <c r="X115" i="1"/>
  <c r="X117" i="1"/>
  <c r="X119" i="1"/>
  <c r="X129" i="1"/>
  <c r="X131" i="1"/>
  <c r="X133" i="1"/>
  <c r="X135" i="1"/>
  <c r="X137" i="1"/>
  <c r="X139" i="1"/>
  <c r="X145" i="1"/>
  <c r="X147" i="1"/>
  <c r="X149" i="1"/>
  <c r="X155" i="1"/>
  <c r="X157" i="1"/>
  <c r="X159" i="1"/>
  <c r="X163" i="1"/>
  <c r="X165" i="1"/>
  <c r="X167" i="1"/>
  <c r="W11" i="1"/>
  <c r="W13" i="1"/>
  <c r="W15" i="1"/>
  <c r="W17" i="1"/>
  <c r="W21" i="1"/>
  <c r="W23" i="1"/>
  <c r="W25" i="1"/>
  <c r="W27" i="1"/>
  <c r="W37" i="1"/>
  <c r="W43" i="1"/>
  <c r="W45" i="1"/>
  <c r="W47" i="1"/>
  <c r="W57" i="1"/>
  <c r="W97" i="1"/>
  <c r="W99" i="1"/>
  <c r="W101" i="1"/>
  <c r="W103" i="1"/>
  <c r="W105" i="1"/>
  <c r="W107" i="1"/>
  <c r="W109" i="1"/>
  <c r="W113" i="1"/>
  <c r="W115" i="1"/>
  <c r="W117" i="1"/>
  <c r="W119" i="1"/>
  <c r="W129" i="1"/>
  <c r="W131" i="1"/>
  <c r="W133" i="1"/>
  <c r="W135" i="1"/>
  <c r="W137" i="1"/>
  <c r="W139" i="1"/>
  <c r="W145" i="1"/>
  <c r="W147" i="1"/>
  <c r="W149" i="1"/>
  <c r="W155" i="1"/>
  <c r="W157" i="1"/>
  <c r="W159" i="1"/>
  <c r="W163" i="1"/>
  <c r="W165" i="1"/>
  <c r="W167" i="1"/>
  <c r="AP14" i="12"/>
  <c r="AO14" i="12"/>
  <c r="AL14" i="12"/>
  <c r="AL16" i="12"/>
  <c r="AL18" i="12"/>
  <c r="AL20" i="12"/>
  <c r="AL24" i="12"/>
  <c r="AL26" i="12"/>
  <c r="AL28" i="12"/>
  <c r="V25" i="1" s="1"/>
  <c r="AL30" i="12"/>
  <c r="AL40" i="12"/>
  <c r="AL46" i="12"/>
  <c r="AL48" i="12"/>
  <c r="AL50" i="12"/>
  <c r="AL60" i="12"/>
  <c r="AL66" i="12"/>
  <c r="AL68" i="12"/>
  <c r="AL70" i="12"/>
  <c r="AL96" i="12"/>
  <c r="AL98" i="12"/>
  <c r="AL100" i="12"/>
  <c r="AL102" i="12"/>
  <c r="AL104" i="12"/>
  <c r="AL106" i="12"/>
  <c r="AL108" i="12"/>
  <c r="V109" i="1" s="1"/>
  <c r="AL112" i="12"/>
  <c r="AL114" i="12"/>
  <c r="AL116" i="12"/>
  <c r="AL118" i="12"/>
  <c r="AL128" i="12"/>
  <c r="AL130" i="12"/>
  <c r="AL132" i="12"/>
  <c r="AL134" i="12"/>
  <c r="AL136" i="12"/>
  <c r="AL138" i="12"/>
  <c r="AL144" i="12"/>
  <c r="AL146" i="12"/>
  <c r="AL148" i="12"/>
  <c r="AL154" i="12"/>
  <c r="AL156" i="12"/>
  <c r="V157" i="1" s="1"/>
  <c r="AL158" i="12"/>
  <c r="AL162" i="12"/>
  <c r="AL164" i="12"/>
  <c r="AL166" i="12"/>
  <c r="V23" i="1"/>
  <c r="V57" i="1"/>
  <c r="V71" i="1"/>
  <c r="V103" i="1"/>
  <c r="V107" i="1"/>
  <c r="V119" i="1"/>
  <c r="V135" i="1"/>
  <c r="V139" i="1"/>
  <c r="V155" i="1"/>
  <c r="V167" i="1"/>
  <c r="V11" i="1"/>
  <c r="V13" i="1"/>
  <c r="V15" i="1"/>
  <c r="V17" i="1"/>
  <c r="V21" i="1"/>
  <c r="V27" i="1"/>
  <c r="V37" i="1"/>
  <c r="V43" i="1"/>
  <c r="V45" i="1"/>
  <c r="V47" i="1"/>
  <c r="V67" i="1"/>
  <c r="V69" i="1"/>
  <c r="V97" i="1"/>
  <c r="V99" i="1"/>
  <c r="V101" i="1"/>
  <c r="V105" i="1"/>
  <c r="V113" i="1"/>
  <c r="V115" i="1"/>
  <c r="V117" i="1"/>
  <c r="V129" i="1"/>
  <c r="V131" i="1"/>
  <c r="V133" i="1"/>
  <c r="V137" i="1"/>
  <c r="V145" i="1"/>
  <c r="V147" i="1"/>
  <c r="V149" i="1"/>
  <c r="V159" i="1"/>
  <c r="V163" i="1"/>
  <c r="V165" i="1"/>
  <c r="U11" i="1"/>
  <c r="U13" i="1"/>
  <c r="U15" i="1"/>
  <c r="U17" i="1"/>
  <c r="U21" i="1"/>
  <c r="U23" i="1"/>
  <c r="U25" i="1"/>
  <c r="U27" i="1"/>
  <c r="U37" i="1"/>
  <c r="U43" i="1"/>
  <c r="U45" i="1"/>
  <c r="U47" i="1"/>
  <c r="U57" i="1"/>
  <c r="U67" i="1"/>
  <c r="U69" i="1"/>
  <c r="U71" i="1"/>
  <c r="U97" i="1"/>
  <c r="U99" i="1"/>
  <c r="U101" i="1"/>
  <c r="U103" i="1"/>
  <c r="U105" i="1"/>
  <c r="U107" i="1"/>
  <c r="U109" i="1"/>
  <c r="U113" i="1"/>
  <c r="U115" i="1"/>
  <c r="U117" i="1"/>
  <c r="U119" i="1"/>
  <c r="U129" i="1"/>
  <c r="U131" i="1"/>
  <c r="U133" i="1"/>
  <c r="U135" i="1"/>
  <c r="U137" i="1"/>
  <c r="U139" i="1"/>
  <c r="U145" i="1"/>
  <c r="U147" i="1"/>
  <c r="U149" i="1"/>
  <c r="U155" i="1"/>
  <c r="U157" i="1"/>
  <c r="U159" i="1"/>
  <c r="U163" i="1"/>
  <c r="U165" i="1"/>
  <c r="U167" i="1"/>
  <c r="T10" i="1"/>
  <c r="T11" i="1"/>
  <c r="T12" i="1"/>
  <c r="T13" i="1"/>
  <c r="T14" i="1"/>
  <c r="T15" i="1"/>
  <c r="T16" i="1"/>
  <c r="T17" i="1"/>
  <c r="T18" i="1"/>
  <c r="T20" i="1"/>
  <c r="T21" i="1"/>
  <c r="T22" i="1"/>
  <c r="T23" i="1"/>
  <c r="T24" i="1"/>
  <c r="T25" i="1"/>
  <c r="T26" i="1"/>
  <c r="T27" i="1"/>
  <c r="T28" i="1"/>
  <c r="T30" i="1"/>
  <c r="T37" i="1"/>
  <c r="T38" i="1"/>
  <c r="T40" i="1"/>
  <c r="T43" i="1"/>
  <c r="T44" i="1"/>
  <c r="T45" i="1"/>
  <c r="T46" i="1"/>
  <c r="T47" i="1"/>
  <c r="T48" i="1"/>
  <c r="T57" i="1"/>
  <c r="T58" i="1"/>
  <c r="T66" i="1"/>
  <c r="T67" i="1"/>
  <c r="T68" i="1"/>
  <c r="T69" i="1"/>
  <c r="T70" i="1"/>
  <c r="T71" i="1"/>
  <c r="T72" i="1"/>
  <c r="T82" i="1"/>
  <c r="T84" i="1"/>
  <c r="T88" i="1"/>
  <c r="T96" i="1"/>
  <c r="T97" i="1"/>
  <c r="T98" i="1"/>
  <c r="T99" i="1"/>
  <c r="T100" i="1"/>
  <c r="T101" i="1"/>
  <c r="T102" i="1"/>
  <c r="T103" i="1"/>
  <c r="T104" i="1"/>
  <c r="T105" i="1"/>
  <c r="T106" i="1"/>
  <c r="T107" i="1"/>
  <c r="T108" i="1"/>
  <c r="T109" i="1"/>
  <c r="T110" i="1"/>
  <c r="T112" i="1"/>
  <c r="T113" i="1"/>
  <c r="T114" i="1"/>
  <c r="T115" i="1"/>
  <c r="T116" i="1"/>
  <c r="T117" i="1"/>
  <c r="T118" i="1"/>
  <c r="T119" i="1"/>
  <c r="T120" i="1"/>
  <c r="T124" i="1"/>
  <c r="T126" i="1"/>
  <c r="T128" i="1"/>
  <c r="T129" i="1"/>
  <c r="T130" i="1"/>
  <c r="T131" i="1"/>
  <c r="T132" i="1"/>
  <c r="T133" i="1"/>
  <c r="T134" i="1"/>
  <c r="T135" i="1"/>
  <c r="T136" i="1"/>
  <c r="T137" i="1"/>
  <c r="T138" i="1"/>
  <c r="T139" i="1"/>
  <c r="T140" i="1"/>
  <c r="T145" i="1"/>
  <c r="T146" i="1"/>
  <c r="T147" i="1"/>
  <c r="T148" i="1"/>
  <c r="T149" i="1"/>
  <c r="T150" i="1"/>
  <c r="T152" i="1"/>
  <c r="T154" i="1"/>
  <c r="T155" i="1"/>
  <c r="T156" i="1"/>
  <c r="T157" i="1"/>
  <c r="T158" i="1"/>
  <c r="T159" i="1"/>
  <c r="T160" i="1"/>
  <c r="T162" i="1"/>
  <c r="T163" i="1"/>
  <c r="T164" i="1"/>
  <c r="T165" i="1"/>
  <c r="T166" i="1"/>
  <c r="T167" i="1"/>
  <c r="T168" i="1"/>
  <c r="T16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R10" i="1"/>
  <c r="R11" i="1"/>
  <c r="R12" i="1"/>
  <c r="R13" i="1"/>
  <c r="R14" i="1"/>
  <c r="R15" i="1"/>
  <c r="R16" i="1"/>
  <c r="R17" i="1"/>
  <c r="R18" i="1"/>
  <c r="R20" i="1"/>
  <c r="R21" i="1"/>
  <c r="R22" i="1"/>
  <c r="R23" i="1"/>
  <c r="R24" i="1"/>
  <c r="R25" i="1"/>
  <c r="R26" i="1"/>
  <c r="R27" i="1"/>
  <c r="R28" i="1"/>
  <c r="R30" i="1"/>
  <c r="R31" i="1"/>
  <c r="R36" i="1"/>
  <c r="R37" i="1"/>
  <c r="R38" i="1"/>
  <c r="R40" i="1"/>
  <c r="R43" i="1"/>
  <c r="R44" i="1"/>
  <c r="R45" i="1"/>
  <c r="R46" i="1"/>
  <c r="R47" i="1"/>
  <c r="R48" i="1"/>
  <c r="R52" i="1"/>
  <c r="R57" i="1"/>
  <c r="R58" i="1"/>
  <c r="R66" i="1"/>
  <c r="R67" i="1"/>
  <c r="R68" i="1"/>
  <c r="R69" i="1"/>
  <c r="R70" i="1"/>
  <c r="R71" i="1"/>
  <c r="R72" i="1"/>
  <c r="R82" i="1"/>
  <c r="R84" i="1"/>
  <c r="R88" i="1"/>
  <c r="R96" i="1"/>
  <c r="R97" i="1"/>
  <c r="R98" i="1"/>
  <c r="R99" i="1"/>
  <c r="R100" i="1"/>
  <c r="R101" i="1"/>
  <c r="R102" i="1"/>
  <c r="R103" i="1"/>
  <c r="R104" i="1"/>
  <c r="R105" i="1"/>
  <c r="R106" i="1"/>
  <c r="R107" i="1"/>
  <c r="R108" i="1"/>
  <c r="R109" i="1"/>
  <c r="R110" i="1"/>
  <c r="R112" i="1"/>
  <c r="R113" i="1"/>
  <c r="R114" i="1"/>
  <c r="R115" i="1"/>
  <c r="R116" i="1"/>
  <c r="R117" i="1"/>
  <c r="R118" i="1"/>
  <c r="R119" i="1"/>
  <c r="R120" i="1"/>
  <c r="R124" i="1"/>
  <c r="R126" i="1"/>
  <c r="R128" i="1"/>
  <c r="R129" i="1"/>
  <c r="R130" i="1"/>
  <c r="R131" i="1"/>
  <c r="R132" i="1"/>
  <c r="R133" i="1"/>
  <c r="R134" i="1"/>
  <c r="R135" i="1"/>
  <c r="R136" i="1"/>
  <c r="R137" i="1"/>
  <c r="R138" i="1"/>
  <c r="R139" i="1"/>
  <c r="R140" i="1"/>
  <c r="R145" i="1"/>
  <c r="R146" i="1"/>
  <c r="R147" i="1"/>
  <c r="R148" i="1"/>
  <c r="R149" i="1"/>
  <c r="R150" i="1"/>
  <c r="R152" i="1"/>
  <c r="R154" i="1"/>
  <c r="R155" i="1"/>
  <c r="R156" i="1"/>
  <c r="R157" i="1"/>
  <c r="R158" i="1"/>
  <c r="R159" i="1"/>
  <c r="R160" i="1"/>
  <c r="R162" i="1"/>
  <c r="R163" i="1"/>
  <c r="R164" i="1"/>
  <c r="R165" i="1"/>
  <c r="R166" i="1"/>
  <c r="R167" i="1"/>
  <c r="R168" i="1"/>
  <c r="R169" i="1"/>
  <c r="S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9" i="1"/>
  <c r="K169" i="1"/>
  <c r="K167" i="1"/>
  <c r="K165" i="1"/>
  <c r="K163" i="1"/>
  <c r="K161" i="1"/>
  <c r="K159" i="1"/>
  <c r="K157" i="1"/>
  <c r="K155" i="1"/>
  <c r="K153" i="1"/>
  <c r="K151" i="1"/>
  <c r="K149" i="1"/>
  <c r="K147" i="1"/>
  <c r="K145" i="1"/>
  <c r="K143" i="1"/>
  <c r="K141" i="1"/>
  <c r="K139" i="1"/>
  <c r="K137" i="1"/>
  <c r="K135" i="1"/>
  <c r="K133" i="1"/>
  <c r="K131" i="1"/>
  <c r="K129" i="1"/>
  <c r="K127" i="1"/>
  <c r="K125" i="1"/>
  <c r="K123" i="1"/>
  <c r="K121" i="1"/>
  <c r="K119" i="1"/>
  <c r="K117" i="1"/>
  <c r="K115" i="1"/>
  <c r="K113" i="1"/>
  <c r="K111" i="1"/>
  <c r="K109" i="1"/>
  <c r="K107" i="1"/>
  <c r="K105" i="1"/>
  <c r="K103" i="1"/>
  <c r="K101" i="1"/>
  <c r="K99" i="1"/>
  <c r="K97" i="1"/>
  <c r="K95" i="1"/>
  <c r="K93" i="1"/>
  <c r="K91" i="1"/>
  <c r="K89" i="1"/>
  <c r="K87" i="1"/>
  <c r="K85" i="1"/>
  <c r="K83" i="1"/>
  <c r="K81" i="1"/>
  <c r="K79" i="1"/>
  <c r="K77" i="1"/>
  <c r="K75" i="1"/>
  <c r="K73" i="1"/>
  <c r="K71" i="1"/>
  <c r="K69" i="1"/>
  <c r="K67" i="1"/>
  <c r="K65" i="1"/>
  <c r="K59" i="1"/>
  <c r="K57" i="1"/>
  <c r="K55" i="1"/>
  <c r="K53" i="1"/>
  <c r="K51" i="1"/>
  <c r="K49" i="1"/>
  <c r="K47" i="1"/>
  <c r="K45" i="1"/>
  <c r="K43" i="1"/>
  <c r="K41" i="1"/>
  <c r="K39" i="1"/>
  <c r="K37" i="1"/>
  <c r="K35" i="1"/>
  <c r="K33" i="1"/>
  <c r="K31" i="1"/>
  <c r="K29" i="1"/>
  <c r="K27" i="1"/>
  <c r="K25" i="1"/>
  <c r="K23" i="1"/>
  <c r="K21" i="1"/>
  <c r="K19" i="1"/>
  <c r="K17" i="1"/>
  <c r="K15" i="1"/>
  <c r="K13" i="1"/>
  <c r="K11" i="1"/>
  <c r="K9" i="1"/>
  <c r="J167" i="1"/>
  <c r="J165" i="1"/>
  <c r="J163" i="1"/>
  <c r="J159" i="1"/>
  <c r="J157" i="1"/>
  <c r="J155" i="1"/>
  <c r="J149" i="1"/>
  <c r="J147" i="1"/>
  <c r="J145" i="1"/>
  <c r="J139" i="1"/>
  <c r="J137" i="1"/>
  <c r="J135" i="1"/>
  <c r="J133" i="1"/>
  <c r="J131" i="1"/>
  <c r="J129" i="1"/>
  <c r="J119" i="1"/>
  <c r="J117" i="1"/>
  <c r="J115" i="1"/>
  <c r="J113" i="1"/>
  <c r="J109" i="1"/>
  <c r="J107" i="1"/>
  <c r="J105" i="1"/>
  <c r="J103" i="1"/>
  <c r="J101" i="1"/>
  <c r="J99" i="1"/>
  <c r="J97" i="1"/>
  <c r="J57" i="1"/>
  <c r="J47" i="1"/>
  <c r="J45" i="1"/>
  <c r="J43" i="1"/>
  <c r="J37" i="1"/>
  <c r="J35" i="1"/>
  <c r="J33" i="1"/>
  <c r="J31" i="1"/>
  <c r="J27" i="1"/>
  <c r="J25" i="1"/>
  <c r="J23" i="1"/>
  <c r="J21" i="1"/>
  <c r="J17" i="1"/>
  <c r="J15" i="1"/>
  <c r="J13" i="1"/>
  <c r="J11" i="1"/>
  <c r="I169" i="1"/>
  <c r="I167" i="1"/>
  <c r="I165" i="1"/>
  <c r="I163" i="1"/>
  <c r="I159" i="1"/>
  <c r="I157" i="1"/>
  <c r="I155" i="1"/>
  <c r="I149" i="1"/>
  <c r="I147" i="1"/>
  <c r="I145" i="1"/>
  <c r="I139" i="1"/>
  <c r="I137" i="1"/>
  <c r="I135" i="1"/>
  <c r="I133" i="1"/>
  <c r="I131" i="1"/>
  <c r="I129" i="1"/>
  <c r="I119" i="1"/>
  <c r="I117" i="1"/>
  <c r="I115" i="1"/>
  <c r="I113" i="1"/>
  <c r="I109" i="1"/>
  <c r="I107" i="1"/>
  <c r="I105" i="1"/>
  <c r="I103" i="1"/>
  <c r="I101" i="1"/>
  <c r="I99" i="1"/>
  <c r="I97" i="1"/>
  <c r="I95" i="1"/>
  <c r="I81" i="1"/>
  <c r="I57" i="1"/>
  <c r="I47" i="1"/>
  <c r="I45" i="1"/>
  <c r="I43" i="1"/>
  <c r="I37" i="1"/>
  <c r="I35" i="1"/>
  <c r="I33" i="1"/>
  <c r="I31" i="1"/>
  <c r="I27" i="1"/>
  <c r="I25" i="1"/>
  <c r="I23" i="1"/>
  <c r="I21" i="1"/>
  <c r="I17" i="1"/>
  <c r="I15" i="1"/>
  <c r="I13" i="1"/>
  <c r="I11" i="1"/>
  <c r="H169" i="1"/>
  <c r="H167" i="1"/>
  <c r="H165" i="1"/>
  <c r="H163" i="1"/>
  <c r="H161" i="1"/>
  <c r="H159" i="1"/>
  <c r="H157" i="1"/>
  <c r="H155" i="1"/>
  <c r="H153" i="1"/>
  <c r="H151" i="1"/>
  <c r="H149" i="1"/>
  <c r="H147" i="1"/>
  <c r="H145" i="1"/>
  <c r="H143" i="1"/>
  <c r="H141" i="1"/>
  <c r="H139" i="1"/>
  <c r="H137" i="1"/>
  <c r="H135" i="1"/>
  <c r="H133" i="1"/>
  <c r="H131" i="1"/>
  <c r="H129" i="1"/>
  <c r="H127" i="1"/>
  <c r="H125" i="1"/>
  <c r="H123" i="1"/>
  <c r="H121" i="1"/>
  <c r="H119" i="1"/>
  <c r="H117" i="1"/>
  <c r="H115" i="1"/>
  <c r="H113" i="1"/>
  <c r="H111" i="1"/>
  <c r="H109" i="1"/>
  <c r="H107" i="1"/>
  <c r="H105" i="1"/>
  <c r="H103" i="1"/>
  <c r="H101" i="1"/>
  <c r="H99" i="1"/>
  <c r="H97" i="1"/>
  <c r="H95" i="1"/>
  <c r="H93" i="1"/>
  <c r="H91" i="1"/>
  <c r="H89" i="1"/>
  <c r="H87" i="1"/>
  <c r="H85" i="1"/>
  <c r="H83" i="1"/>
  <c r="H81" i="1"/>
  <c r="H79" i="1"/>
  <c r="H77" i="1"/>
  <c r="H75" i="1"/>
  <c r="H73" i="1"/>
  <c r="H71" i="1"/>
  <c r="H69" i="1"/>
  <c r="H67" i="1"/>
  <c r="H65" i="1"/>
  <c r="H59" i="1"/>
  <c r="H57" i="1"/>
  <c r="H55" i="1"/>
  <c r="H53" i="1"/>
  <c r="H51" i="1"/>
  <c r="H49" i="1"/>
  <c r="H47" i="1"/>
  <c r="H45" i="1"/>
  <c r="H43" i="1"/>
  <c r="H41" i="1"/>
  <c r="H39" i="1"/>
  <c r="H37" i="1"/>
  <c r="H35" i="1"/>
  <c r="H33" i="1"/>
  <c r="H31" i="1"/>
  <c r="H29"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D127" i="1"/>
  <c r="F9" i="1"/>
  <c r="D169" i="1"/>
  <c r="D167" i="1"/>
  <c r="D165" i="1"/>
  <c r="D163" i="1"/>
  <c r="D161" i="1"/>
  <c r="D159" i="1"/>
  <c r="D157" i="1"/>
  <c r="D155" i="1"/>
  <c r="D153" i="1"/>
  <c r="D151" i="1"/>
  <c r="D149" i="1"/>
  <c r="D147" i="1"/>
  <c r="D145" i="1"/>
  <c r="D143" i="1"/>
  <c r="D141" i="1"/>
  <c r="D139" i="1"/>
  <c r="D137" i="1"/>
  <c r="D135" i="1"/>
  <c r="D133" i="1"/>
  <c r="D131" i="1"/>
  <c r="D129" i="1"/>
  <c r="D125" i="1"/>
  <c r="D123" i="1"/>
  <c r="D121" i="1"/>
  <c r="D119" i="1"/>
  <c r="D117" i="1"/>
  <c r="D115" i="1"/>
  <c r="D113" i="1"/>
  <c r="D111" i="1"/>
  <c r="D109" i="1"/>
  <c r="D107" i="1"/>
  <c r="D105" i="1"/>
  <c r="D103" i="1"/>
  <c r="D101" i="1"/>
  <c r="D99" i="1"/>
  <c r="D97" i="1"/>
  <c r="D95" i="1"/>
  <c r="D93" i="1"/>
  <c r="D91" i="1"/>
  <c r="D89" i="1"/>
  <c r="D87" i="1"/>
  <c r="D85" i="1"/>
  <c r="D83" i="1"/>
  <c r="D81" i="1"/>
  <c r="D79" i="1"/>
  <c r="D77" i="1"/>
  <c r="D75" i="1"/>
  <c r="D73" i="1"/>
  <c r="D71" i="1"/>
  <c r="D69" i="1"/>
  <c r="D67" i="1"/>
  <c r="D65" i="1"/>
  <c r="D59" i="1"/>
  <c r="D57" i="1"/>
  <c r="D55" i="1"/>
  <c r="D53" i="1"/>
  <c r="D51" i="1"/>
  <c r="D49" i="1"/>
  <c r="D47" i="1"/>
  <c r="D45" i="1"/>
  <c r="D43" i="1"/>
  <c r="D41" i="1"/>
  <c r="D39" i="1"/>
  <c r="D37" i="1"/>
  <c r="D35" i="1"/>
  <c r="D33" i="1"/>
  <c r="D31" i="1"/>
  <c r="D29" i="1"/>
  <c r="D27" i="1"/>
  <c r="D25" i="1"/>
  <c r="D23" i="1"/>
  <c r="D21" i="1"/>
  <c r="D19" i="1"/>
  <c r="D17" i="1"/>
  <c r="D15" i="1"/>
  <c r="D13" i="1"/>
  <c r="D11" i="1"/>
  <c r="D9" i="1"/>
  <c r="AQ28" i="12" l="1"/>
  <c r="AQ100" i="12"/>
  <c r="AQ116" i="12"/>
  <c r="AQ132" i="12"/>
  <c r="AQ138" i="12"/>
  <c r="AQ148" i="12"/>
  <c r="AQ164" i="12"/>
  <c r="AP16" i="12"/>
  <c r="AP18" i="12"/>
  <c r="AP20" i="12"/>
  <c r="AP24" i="12"/>
  <c r="AP26" i="12"/>
  <c r="AP28" i="12"/>
  <c r="AP40" i="12"/>
  <c r="AP46" i="12"/>
  <c r="AP48" i="12"/>
  <c r="AP50" i="12"/>
  <c r="AP60" i="12"/>
  <c r="AP96" i="12"/>
  <c r="AP98" i="12"/>
  <c r="AP100" i="12"/>
  <c r="AP102" i="12"/>
  <c r="AP104" i="12"/>
  <c r="AP106" i="12"/>
  <c r="AP108" i="12"/>
  <c r="AP112" i="12"/>
  <c r="AP114" i="12"/>
  <c r="AP116" i="12"/>
  <c r="AP118" i="12"/>
  <c r="AP128" i="12"/>
  <c r="AP130" i="12"/>
  <c r="AP132" i="12"/>
  <c r="AP134" i="12"/>
  <c r="AP136" i="12"/>
  <c r="AP138" i="12"/>
  <c r="AP144" i="12"/>
  <c r="AP146" i="12"/>
  <c r="AP148" i="12"/>
  <c r="AP154" i="12"/>
  <c r="AP156" i="12"/>
  <c r="AP158" i="12"/>
  <c r="AP162" i="12"/>
  <c r="AP164" i="12"/>
  <c r="AP166" i="12"/>
  <c r="AO166" i="12"/>
  <c r="AO164" i="12"/>
  <c r="AO162" i="12"/>
  <c r="AO158" i="12"/>
  <c r="AO156" i="12"/>
  <c r="AO154" i="12"/>
  <c r="AO148" i="12"/>
  <c r="AO146" i="12"/>
  <c r="AO144" i="12"/>
  <c r="AO138" i="12"/>
  <c r="AO136" i="12"/>
  <c r="AO134" i="12"/>
  <c r="AO132" i="12"/>
  <c r="AO130" i="12"/>
  <c r="AO128" i="12"/>
  <c r="AO118" i="12"/>
  <c r="AO116" i="12"/>
  <c r="AO114" i="12"/>
  <c r="AO112" i="12"/>
  <c r="AO108" i="12"/>
  <c r="AO106" i="12"/>
  <c r="AO104" i="12"/>
  <c r="AO102" i="12"/>
  <c r="AO100" i="12"/>
  <c r="AO98" i="12"/>
  <c r="AO96" i="12"/>
  <c r="AO60" i="12"/>
  <c r="AO50" i="12"/>
  <c r="AO48" i="12"/>
  <c r="AO46" i="12"/>
  <c r="AO40" i="12"/>
  <c r="AO28" i="12"/>
  <c r="AO26" i="12"/>
  <c r="AO24" i="12"/>
  <c r="AO20" i="12"/>
  <c r="AO18" i="12"/>
  <c r="AO16" i="12"/>
  <c r="AN14" i="12"/>
  <c r="AN16" i="12"/>
  <c r="AN18" i="12"/>
  <c r="AN20" i="12"/>
  <c r="AN24" i="12"/>
  <c r="AN26" i="12"/>
  <c r="AN28" i="12"/>
  <c r="AN30" i="12"/>
  <c r="AN40" i="12"/>
  <c r="AN46" i="12"/>
  <c r="AN48" i="12"/>
  <c r="AN50" i="12"/>
  <c r="AN60" i="12"/>
  <c r="AN66" i="12"/>
  <c r="AN68" i="12"/>
  <c r="AN70" i="12"/>
  <c r="AN96" i="12"/>
  <c r="AN98" i="12"/>
  <c r="AN100" i="12"/>
  <c r="AN102" i="12"/>
  <c r="AN104" i="12"/>
  <c r="AN106" i="12"/>
  <c r="AN108" i="12"/>
  <c r="AN112" i="12"/>
  <c r="AN114" i="12"/>
  <c r="AN116" i="12"/>
  <c r="AN118" i="12"/>
  <c r="AN128" i="12"/>
  <c r="AN130" i="12"/>
  <c r="AN132" i="12"/>
  <c r="AN134" i="12"/>
  <c r="AN136" i="12"/>
  <c r="AN138" i="12"/>
  <c r="AN144" i="12"/>
  <c r="AN146" i="12"/>
  <c r="AN148" i="12"/>
  <c r="AN154" i="12"/>
  <c r="AN156" i="12"/>
  <c r="AN158" i="12"/>
  <c r="AN162" i="12"/>
  <c r="AN164" i="12"/>
  <c r="AN166" i="12"/>
  <c r="AD12" i="8"/>
  <c r="AD13" i="8"/>
  <c r="AD14" i="8"/>
  <c r="AD15" i="8"/>
  <c r="AD17" i="8"/>
  <c r="AD18" i="8"/>
  <c r="AD19" i="8"/>
  <c r="AD24" i="8"/>
  <c r="AD25" i="8"/>
  <c r="AD28" i="8"/>
  <c r="AD29" i="8"/>
  <c r="AD30" i="8"/>
  <c r="AD35" i="8"/>
  <c r="AD45" i="8"/>
  <c r="AD53" i="8"/>
  <c r="AD54" i="8"/>
  <c r="AD55" i="8"/>
  <c r="AD56" i="8"/>
  <c r="AD57" i="8"/>
  <c r="AD58" i="8"/>
  <c r="AD59" i="8"/>
  <c r="AD61" i="8"/>
  <c r="AD62" i="8"/>
  <c r="AD63" i="8"/>
  <c r="AD64" i="8"/>
  <c r="AD69" i="8"/>
  <c r="AD70" i="8"/>
  <c r="AD71" i="8"/>
  <c r="AD72" i="8"/>
  <c r="AD73" i="8"/>
  <c r="AD74" i="8"/>
  <c r="AD77" i="8"/>
  <c r="AD78" i="8"/>
  <c r="AD79" i="8"/>
  <c r="AD82" i="8"/>
  <c r="AD83" i="8"/>
  <c r="AD84" i="8"/>
  <c r="AD86" i="8"/>
  <c r="AD87" i="8"/>
  <c r="AD88" i="8"/>
  <c r="AD89" i="8"/>
  <c r="AQ154" i="12"/>
  <c r="AK166" i="12"/>
  <c r="AQ166" i="12" s="1"/>
  <c r="AK164" i="12"/>
  <c r="AK162" i="12"/>
  <c r="AQ162" i="12" s="1"/>
  <c r="AK158" i="12"/>
  <c r="AQ158" i="12" s="1"/>
  <c r="AK156" i="12"/>
  <c r="AQ156" i="12" s="1"/>
  <c r="AK154" i="12"/>
  <c r="AK148" i="12"/>
  <c r="AK146" i="12"/>
  <c r="AQ146" i="12" s="1"/>
  <c r="AK144" i="12"/>
  <c r="AQ144" i="12" s="1"/>
  <c r="AK138" i="12"/>
  <c r="AK136" i="12"/>
  <c r="AQ136" i="12" s="1"/>
  <c r="AK134" i="12"/>
  <c r="AQ134" i="12" s="1"/>
  <c r="AK132" i="12"/>
  <c r="AK130" i="12"/>
  <c r="AQ130" i="12" s="1"/>
  <c r="AK128" i="12"/>
  <c r="AQ128" i="12" s="1"/>
  <c r="AK118" i="12"/>
  <c r="AQ118" i="12" s="1"/>
  <c r="AK116" i="12"/>
  <c r="AK114" i="12"/>
  <c r="AQ114" i="12" s="1"/>
  <c r="AK112" i="12"/>
  <c r="AQ112" i="12" s="1"/>
  <c r="AK108" i="12"/>
  <c r="AQ108" i="12" s="1"/>
  <c r="AK106" i="12"/>
  <c r="AQ106" i="12" s="1"/>
  <c r="AK104" i="12"/>
  <c r="AQ104" i="12" s="1"/>
  <c r="AK102" i="12"/>
  <c r="AQ102" i="12" s="1"/>
  <c r="AK100" i="12"/>
  <c r="AK98" i="12"/>
  <c r="AQ98" i="12" s="1"/>
  <c r="AK96" i="12"/>
  <c r="AQ96" i="12" s="1"/>
  <c r="AK70" i="12"/>
  <c r="AK68" i="12"/>
  <c r="AK66" i="12"/>
  <c r="AK60" i="12"/>
  <c r="AQ60" i="12" s="1"/>
  <c r="AK50" i="12"/>
  <c r="AQ50" i="12" s="1"/>
  <c r="AK48" i="12"/>
  <c r="AQ48" i="12" s="1"/>
  <c r="AK46" i="12"/>
  <c r="AQ46" i="12" s="1"/>
  <c r="AK40" i="12"/>
  <c r="AQ40" i="12" s="1"/>
  <c r="AK30" i="12"/>
  <c r="AK28" i="12"/>
  <c r="AK26" i="12"/>
  <c r="AQ26" i="12" s="1"/>
  <c r="AK24" i="12"/>
  <c r="AQ24" i="12" s="1"/>
  <c r="AK20" i="12"/>
  <c r="AQ20" i="12" s="1"/>
  <c r="AK18" i="12"/>
  <c r="AQ18" i="12" s="1"/>
  <c r="AK16" i="12"/>
  <c r="AQ16" i="12" s="1"/>
  <c r="AK14" i="12"/>
  <c r="AQ14" i="12" s="1"/>
  <c r="AJ14" i="12"/>
  <c r="AJ16" i="12"/>
  <c r="AJ18" i="12"/>
  <c r="AJ20" i="12"/>
  <c r="AJ24" i="12"/>
  <c r="AJ26" i="12"/>
  <c r="AJ28" i="12"/>
  <c r="AJ30" i="12"/>
  <c r="AJ40" i="12"/>
  <c r="AJ46" i="12"/>
  <c r="AJ48" i="12"/>
  <c r="AJ50" i="12"/>
  <c r="AJ60" i="12"/>
  <c r="AJ66" i="12"/>
  <c r="AJ68" i="12"/>
  <c r="AJ70" i="12"/>
  <c r="AJ96" i="12"/>
  <c r="AJ98" i="12"/>
  <c r="AJ100" i="12"/>
  <c r="AJ102" i="12"/>
  <c r="AJ104" i="12"/>
  <c r="AJ106" i="12"/>
  <c r="AJ108" i="12"/>
  <c r="AJ112" i="12"/>
  <c r="AJ114" i="12"/>
  <c r="AJ116" i="12"/>
  <c r="AJ118" i="12"/>
  <c r="AJ128" i="12"/>
  <c r="AJ130" i="12"/>
  <c r="AJ132" i="12"/>
  <c r="AJ134" i="12"/>
  <c r="AJ136" i="12"/>
  <c r="AJ138" i="12"/>
  <c r="AJ144" i="12"/>
  <c r="AJ146" i="12"/>
  <c r="AJ148" i="12"/>
  <c r="AJ154" i="12"/>
  <c r="AJ156" i="12"/>
  <c r="AJ158" i="12"/>
  <c r="AJ162" i="12"/>
  <c r="AJ164" i="12"/>
  <c r="AJ166" i="12"/>
  <c r="AH14" i="12"/>
  <c r="AH16" i="12"/>
  <c r="AH18" i="12"/>
  <c r="AH20" i="12"/>
  <c r="AH24" i="12"/>
  <c r="AH26" i="12"/>
  <c r="AH28" i="12"/>
  <c r="AH30" i="12"/>
  <c r="AH40" i="12"/>
  <c r="AH46" i="12"/>
  <c r="AH48" i="12"/>
  <c r="AH50" i="12"/>
  <c r="AH60" i="12"/>
  <c r="AH66" i="12"/>
  <c r="AH68" i="12"/>
  <c r="AH70" i="12"/>
  <c r="AH96" i="12"/>
  <c r="AH98" i="12"/>
  <c r="AH100" i="12"/>
  <c r="AH102" i="12"/>
  <c r="AH104" i="12"/>
  <c r="AH106" i="12"/>
  <c r="AH108" i="12"/>
  <c r="AH112" i="12"/>
  <c r="AH114" i="12"/>
  <c r="AH116" i="12"/>
  <c r="AH118" i="12"/>
  <c r="AH128" i="12"/>
  <c r="AH130" i="12"/>
  <c r="AH132" i="12"/>
  <c r="AH134" i="12"/>
  <c r="AH136" i="12"/>
  <c r="AH138" i="12"/>
  <c r="AH144" i="12"/>
  <c r="AH146" i="12"/>
  <c r="AH148" i="12"/>
  <c r="AH154" i="12"/>
  <c r="AH156" i="12"/>
  <c r="AH158" i="12"/>
  <c r="AH162" i="12"/>
  <c r="AH164" i="12"/>
  <c r="AH166" i="12"/>
  <c r="AG14" i="12"/>
  <c r="AG16" i="12"/>
  <c r="AG18" i="12"/>
  <c r="AG20" i="12"/>
  <c r="AG24" i="12"/>
  <c r="AG26" i="12"/>
  <c r="AG28" i="12"/>
  <c r="AG30" i="12"/>
  <c r="AG40" i="12"/>
  <c r="AG46" i="12"/>
  <c r="AG48" i="12"/>
  <c r="AG50" i="12"/>
  <c r="AG60" i="12"/>
  <c r="AG66" i="12"/>
  <c r="AG68" i="12"/>
  <c r="AG70" i="12"/>
  <c r="AG96" i="12"/>
  <c r="AG98" i="12"/>
  <c r="AG100" i="12"/>
  <c r="AG102" i="12"/>
  <c r="AG104" i="12"/>
  <c r="AG106" i="12"/>
  <c r="AG108" i="12"/>
  <c r="AG112" i="12"/>
  <c r="AG114" i="12"/>
  <c r="AG116" i="12"/>
  <c r="AG118" i="12"/>
  <c r="AG128" i="12"/>
  <c r="AG130" i="12"/>
  <c r="AG132" i="12"/>
  <c r="AG134" i="12"/>
  <c r="AG136" i="12"/>
  <c r="AG138" i="12"/>
  <c r="AG144" i="12"/>
  <c r="AG146" i="12"/>
  <c r="AG148" i="12"/>
  <c r="AG154" i="12"/>
  <c r="AG156" i="12"/>
  <c r="AG158" i="12"/>
  <c r="AG162" i="12"/>
  <c r="AG164" i="12"/>
  <c r="AG166" i="12"/>
  <c r="AE13" i="12"/>
  <c r="AE14" i="12"/>
  <c r="AE15" i="12"/>
  <c r="AE16" i="12"/>
  <c r="AE17" i="12"/>
  <c r="AE18" i="12"/>
  <c r="AE19" i="12"/>
  <c r="AE20" i="12"/>
  <c r="AE21" i="12"/>
  <c r="AE23" i="12"/>
  <c r="AE24" i="12"/>
  <c r="AE25" i="12"/>
  <c r="AE26" i="12"/>
  <c r="AE27" i="12"/>
  <c r="AE28" i="12"/>
  <c r="AE29" i="12"/>
  <c r="AE30" i="12"/>
  <c r="AE31" i="12"/>
  <c r="AE33" i="12"/>
  <c r="AE40" i="12"/>
  <c r="AE41" i="12"/>
  <c r="AE43" i="12"/>
  <c r="AE46" i="12"/>
  <c r="AE47" i="12"/>
  <c r="AE48" i="12"/>
  <c r="AE49" i="12"/>
  <c r="AE50" i="12"/>
  <c r="AE51" i="12"/>
  <c r="AE60" i="12"/>
  <c r="AE61" i="12"/>
  <c r="AE65" i="12"/>
  <c r="AE66" i="12"/>
  <c r="AE67" i="12"/>
  <c r="AE68" i="12"/>
  <c r="AE69" i="12"/>
  <c r="AE70" i="12"/>
  <c r="AE71" i="12"/>
  <c r="AE81" i="12"/>
  <c r="AE83" i="12"/>
  <c r="AE87" i="12"/>
  <c r="AE95" i="12"/>
  <c r="AE96" i="12"/>
  <c r="AE97" i="12"/>
  <c r="AE98" i="12"/>
  <c r="AE99" i="12"/>
  <c r="AE100" i="12"/>
  <c r="AE101" i="12"/>
  <c r="AE102" i="12"/>
  <c r="AE103" i="12"/>
  <c r="AE104" i="12"/>
  <c r="AE105" i="12"/>
  <c r="AE106" i="12"/>
  <c r="AE107" i="12"/>
  <c r="AE108" i="12"/>
  <c r="AE109" i="12"/>
  <c r="AE111" i="12"/>
  <c r="AE112" i="12"/>
  <c r="AE113" i="12"/>
  <c r="AE114" i="12"/>
  <c r="AE115" i="12"/>
  <c r="AE116" i="12"/>
  <c r="AE117" i="12"/>
  <c r="AE118" i="12"/>
  <c r="AE119" i="12"/>
  <c r="AE123" i="12"/>
  <c r="AE125" i="12"/>
  <c r="AE127" i="12"/>
  <c r="AE128" i="12"/>
  <c r="AE129" i="12"/>
  <c r="AE130" i="12"/>
  <c r="AE131" i="12"/>
  <c r="AE132" i="12"/>
  <c r="AE133" i="12"/>
  <c r="AE134" i="12"/>
  <c r="AE135" i="12"/>
  <c r="AE136" i="12"/>
  <c r="AE137" i="12"/>
  <c r="AE138" i="12"/>
  <c r="AE139" i="12"/>
  <c r="AE144" i="12"/>
  <c r="AE145" i="12"/>
  <c r="AE146" i="12"/>
  <c r="AE147" i="12"/>
  <c r="AE148" i="12"/>
  <c r="AE149" i="12"/>
  <c r="AE151" i="12"/>
  <c r="AE153" i="12"/>
  <c r="AE154" i="12"/>
  <c r="AE155" i="12"/>
  <c r="AE156" i="12"/>
  <c r="AE157" i="12"/>
  <c r="AE158" i="12"/>
  <c r="AE159" i="12"/>
  <c r="AE161" i="12"/>
  <c r="AE162" i="12"/>
  <c r="AE163" i="12"/>
  <c r="AE164" i="12"/>
  <c r="AE165" i="12"/>
  <c r="AE166" i="12"/>
  <c r="AE167" i="12"/>
  <c r="AE168" i="12"/>
  <c r="AD13" i="12"/>
  <c r="AD14" i="12"/>
  <c r="AD15" i="12"/>
  <c r="AD16" i="12"/>
  <c r="AD17" i="12"/>
  <c r="AD18" i="12"/>
  <c r="AD19" i="12"/>
  <c r="AD20" i="12"/>
  <c r="AD21" i="12"/>
  <c r="AD23" i="12"/>
  <c r="AD24" i="12"/>
  <c r="AD25" i="12"/>
  <c r="AD26" i="12"/>
  <c r="AD27" i="12"/>
  <c r="AD28" i="12"/>
  <c r="AD29" i="12"/>
  <c r="AD30" i="12"/>
  <c r="AD31" i="12"/>
  <c r="AD33" i="12"/>
  <c r="AD34" i="12"/>
  <c r="T31" i="1" s="1"/>
  <c r="AD39" i="12"/>
  <c r="T36" i="1" s="1"/>
  <c r="AD40" i="12"/>
  <c r="AD41" i="12"/>
  <c r="AD43" i="12"/>
  <c r="AD46" i="12"/>
  <c r="AD47" i="12"/>
  <c r="AD48" i="12"/>
  <c r="AD49" i="12"/>
  <c r="AD50" i="12"/>
  <c r="AD51" i="12"/>
  <c r="AD55" i="12"/>
  <c r="T52" i="1" s="1"/>
  <c r="AD60" i="12"/>
  <c r="AD61" i="12"/>
  <c r="AD65" i="12"/>
  <c r="AD66" i="12"/>
  <c r="AD67" i="12"/>
  <c r="AD68" i="12"/>
  <c r="AD69" i="12"/>
  <c r="AD70" i="12"/>
  <c r="AD71" i="12"/>
  <c r="AD81" i="12"/>
  <c r="AD83" i="12"/>
  <c r="AD87" i="12"/>
  <c r="AD95" i="12"/>
  <c r="AD96" i="12"/>
  <c r="AD97" i="12"/>
  <c r="AD98" i="12"/>
  <c r="AD99" i="12"/>
  <c r="AD100" i="12"/>
  <c r="AD101" i="12"/>
  <c r="AD102" i="12"/>
  <c r="AD103" i="12"/>
  <c r="AD104" i="12"/>
  <c r="AD105" i="12"/>
  <c r="AD106" i="12"/>
  <c r="AD107" i="12"/>
  <c r="AD108" i="12"/>
  <c r="AD109" i="12"/>
  <c r="AD111" i="12"/>
  <c r="AD112" i="12"/>
  <c r="AD113" i="12"/>
  <c r="AD114" i="12"/>
  <c r="AD115" i="12"/>
  <c r="AD116" i="12"/>
  <c r="AD117" i="12"/>
  <c r="AD118" i="12"/>
  <c r="AD119" i="12"/>
  <c r="AD123" i="12"/>
  <c r="AD125" i="12"/>
  <c r="AD127" i="12"/>
  <c r="AD128" i="12"/>
  <c r="AD129" i="12"/>
  <c r="AD130" i="12"/>
  <c r="AD131" i="12"/>
  <c r="AD132" i="12"/>
  <c r="AD133" i="12"/>
  <c r="AD134" i="12"/>
  <c r="AD135" i="12"/>
  <c r="AD136" i="12"/>
  <c r="AD137" i="12"/>
  <c r="AD138" i="12"/>
  <c r="AD139" i="12"/>
  <c r="AD144" i="12"/>
  <c r="AD145" i="12"/>
  <c r="AD146" i="12"/>
  <c r="AD147" i="12"/>
  <c r="AD148" i="12"/>
  <c r="AD149" i="12"/>
  <c r="AD151" i="12"/>
  <c r="AD153" i="12"/>
  <c r="AD154" i="12"/>
  <c r="AD155" i="12"/>
  <c r="AD156" i="12"/>
  <c r="AD157" i="12"/>
  <c r="AD158" i="12"/>
  <c r="AD159" i="12"/>
  <c r="AD161" i="12"/>
  <c r="AD162" i="12"/>
  <c r="AD163" i="12"/>
  <c r="AD164" i="12"/>
  <c r="AD165" i="12"/>
  <c r="AD166" i="12"/>
  <c r="AD167" i="12"/>
  <c r="AD168" i="12"/>
  <c r="AB13" i="12"/>
  <c r="AB14" i="12"/>
  <c r="AB15" i="12"/>
  <c r="AB16" i="12"/>
  <c r="AB17" i="12"/>
  <c r="AB18" i="12"/>
  <c r="AB19" i="12"/>
  <c r="AB20" i="12"/>
  <c r="AB21" i="12"/>
  <c r="AB23" i="12"/>
  <c r="AB24" i="12"/>
  <c r="AB25" i="12"/>
  <c r="AB26" i="12"/>
  <c r="AB27" i="12"/>
  <c r="AB28" i="12"/>
  <c r="AB29" i="12"/>
  <c r="AB30" i="12"/>
  <c r="AB31" i="12"/>
  <c r="AB33" i="12"/>
  <c r="AB34" i="12"/>
  <c r="AB39" i="12"/>
  <c r="AB40" i="12"/>
  <c r="AB41" i="12"/>
  <c r="AB43" i="12"/>
  <c r="AB46" i="12"/>
  <c r="AB47" i="12"/>
  <c r="AB48" i="12"/>
  <c r="AB49" i="12"/>
  <c r="AB50" i="12"/>
  <c r="AB51" i="12"/>
  <c r="AB55" i="12"/>
  <c r="AB60" i="12"/>
  <c r="AB61" i="12"/>
  <c r="AB65" i="12"/>
  <c r="AB66" i="12"/>
  <c r="AB67" i="12"/>
  <c r="AB68" i="12"/>
  <c r="AB69" i="12"/>
  <c r="AB70" i="12"/>
  <c r="AB71" i="12"/>
  <c r="AB81" i="12"/>
  <c r="AB83" i="12"/>
  <c r="AB87" i="12"/>
  <c r="AB95" i="12"/>
  <c r="AB96" i="12"/>
  <c r="AB97" i="12"/>
  <c r="AB98" i="12"/>
  <c r="AB99" i="12"/>
  <c r="AB100" i="12"/>
  <c r="AB101" i="12"/>
  <c r="AB102" i="12"/>
  <c r="AB103" i="12"/>
  <c r="AB104" i="12"/>
  <c r="AB105" i="12"/>
  <c r="AB106" i="12"/>
  <c r="AB107" i="12"/>
  <c r="AB108" i="12"/>
  <c r="AB109" i="12"/>
  <c r="AB111" i="12"/>
  <c r="AB112" i="12"/>
  <c r="AB113" i="12"/>
  <c r="AB114" i="12"/>
  <c r="AB115" i="12"/>
  <c r="AB116" i="12"/>
  <c r="AB117" i="12"/>
  <c r="AB118" i="12"/>
  <c r="AB119" i="12"/>
  <c r="AB123" i="12"/>
  <c r="AB125" i="12"/>
  <c r="AB127" i="12"/>
  <c r="AB128" i="12"/>
  <c r="AB129" i="12"/>
  <c r="AB130" i="12"/>
  <c r="AB131" i="12"/>
  <c r="AB132" i="12"/>
  <c r="AB133" i="12"/>
  <c r="AB134" i="12"/>
  <c r="AB135" i="12"/>
  <c r="AB136" i="12"/>
  <c r="AB137" i="12"/>
  <c r="AB138" i="12"/>
  <c r="AB139" i="12"/>
  <c r="AB144" i="12"/>
  <c r="AB145" i="12"/>
  <c r="AB146" i="12"/>
  <c r="AB147" i="12"/>
  <c r="AB148" i="12"/>
  <c r="AB149" i="12"/>
  <c r="AB151" i="12"/>
  <c r="AB153" i="12"/>
  <c r="AB154" i="12"/>
  <c r="AB155" i="12"/>
  <c r="AB156" i="12"/>
  <c r="AB157" i="12"/>
  <c r="AB158" i="12"/>
  <c r="AB159" i="12"/>
  <c r="AB161" i="12"/>
  <c r="AB162" i="12"/>
  <c r="AB163" i="12"/>
  <c r="AB164" i="12"/>
  <c r="AB165" i="12"/>
  <c r="AB166" i="12"/>
  <c r="AB167" i="12"/>
  <c r="AB168" i="12"/>
  <c r="AA13" i="12"/>
  <c r="AA14" i="12"/>
  <c r="AA15" i="12"/>
  <c r="AA16" i="12"/>
  <c r="AA17" i="12"/>
  <c r="AA18" i="12"/>
  <c r="AA19" i="12"/>
  <c r="AA20" i="12"/>
  <c r="AA21" i="12"/>
  <c r="AA23" i="12"/>
  <c r="AA24" i="12"/>
  <c r="AA25" i="12"/>
  <c r="AA26" i="12"/>
  <c r="AA27" i="12"/>
  <c r="AA28" i="12"/>
  <c r="AA29" i="12"/>
  <c r="AA30" i="12"/>
  <c r="AA31" i="12"/>
  <c r="AA33" i="12"/>
  <c r="AA34" i="12"/>
  <c r="AA39" i="12"/>
  <c r="AA40" i="12"/>
  <c r="AA41" i="12"/>
  <c r="AA43" i="12"/>
  <c r="AA46" i="12"/>
  <c r="AA47" i="12"/>
  <c r="AA48" i="12"/>
  <c r="AA49" i="12"/>
  <c r="AA50" i="12"/>
  <c r="AA51" i="12"/>
  <c r="AA55" i="12"/>
  <c r="AA60" i="12"/>
  <c r="AA61" i="12"/>
  <c r="AA65" i="12"/>
  <c r="AA66" i="12"/>
  <c r="AA67" i="12"/>
  <c r="AA68" i="12"/>
  <c r="AA69" i="12"/>
  <c r="AA70" i="12"/>
  <c r="AA71" i="12"/>
  <c r="AA81" i="12"/>
  <c r="AA83" i="12"/>
  <c r="AA87" i="12"/>
  <c r="AA95" i="12"/>
  <c r="AA96" i="12"/>
  <c r="AA97" i="12"/>
  <c r="AA98" i="12"/>
  <c r="AA99" i="12"/>
  <c r="AA100" i="12"/>
  <c r="AA101" i="12"/>
  <c r="AA102" i="12"/>
  <c r="AA103" i="12"/>
  <c r="AA104" i="12"/>
  <c r="AA105" i="12"/>
  <c r="AA106" i="12"/>
  <c r="AA107" i="12"/>
  <c r="AA108" i="12"/>
  <c r="AA109" i="12"/>
  <c r="AA111" i="12"/>
  <c r="AA112" i="12"/>
  <c r="AA113" i="12"/>
  <c r="AA114" i="12"/>
  <c r="AA115" i="12"/>
  <c r="AA116" i="12"/>
  <c r="AA117" i="12"/>
  <c r="AA118" i="12"/>
  <c r="AA119" i="12"/>
  <c r="AA123" i="12"/>
  <c r="AA125" i="12"/>
  <c r="AA127" i="12"/>
  <c r="AA128" i="12"/>
  <c r="AA129" i="12"/>
  <c r="AA130" i="12"/>
  <c r="AA131" i="12"/>
  <c r="AA132" i="12"/>
  <c r="AA133" i="12"/>
  <c r="AA134" i="12"/>
  <c r="AA135" i="12"/>
  <c r="AA136" i="12"/>
  <c r="AA137" i="12"/>
  <c r="AA138" i="12"/>
  <c r="AA139" i="12"/>
  <c r="AA144" i="12"/>
  <c r="AA145" i="12"/>
  <c r="AA146" i="12"/>
  <c r="AA147" i="12"/>
  <c r="AA148" i="12"/>
  <c r="AA149" i="12"/>
  <c r="AA151" i="12"/>
  <c r="AA153" i="12"/>
  <c r="AA154" i="12"/>
  <c r="AA155" i="12"/>
  <c r="AA156" i="12"/>
  <c r="AA157" i="12"/>
  <c r="AA158" i="12"/>
  <c r="AA159" i="12"/>
  <c r="AA161" i="12"/>
  <c r="AA162" i="12"/>
  <c r="AA163" i="12"/>
  <c r="AA164" i="12"/>
  <c r="AA165" i="12"/>
  <c r="AA166" i="12"/>
  <c r="AA167" i="12"/>
  <c r="AA168"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AA35" i="12" s="1"/>
  <c r="AB35" i="12" s="1"/>
  <c r="T36" i="12"/>
  <c r="T37" i="12"/>
  <c r="T38" i="12"/>
  <c r="AA38" i="12" s="1"/>
  <c r="AB38" i="12" s="1"/>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AA121" i="12" s="1"/>
  <c r="AB121" i="12" s="1"/>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AA58" i="12" s="1"/>
  <c r="AB58" i="12" s="1"/>
  <c r="N59" i="12"/>
  <c r="N60" i="12"/>
  <c r="N61" i="12"/>
  <c r="N62" i="12"/>
  <c r="AA62" i="12" s="1"/>
  <c r="AB62" i="12" s="1"/>
  <c r="N63" i="12"/>
  <c r="N64" i="12"/>
  <c r="N65" i="12"/>
  <c r="N66" i="12"/>
  <c r="N67" i="12"/>
  <c r="N68" i="12"/>
  <c r="N69" i="12"/>
  <c r="N70" i="12"/>
  <c r="N71" i="12"/>
  <c r="N72" i="12"/>
  <c r="N73" i="12"/>
  <c r="N74" i="12"/>
  <c r="N75" i="12"/>
  <c r="N76" i="12"/>
  <c r="N77" i="12"/>
  <c r="N78" i="12"/>
  <c r="N79"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AA141" i="12" s="1"/>
  <c r="AB141" i="12" s="1"/>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10" i="12" l="1"/>
  <c r="AB110" i="12" s="1"/>
  <c r="AD110" i="12" s="1"/>
  <c r="AA160" i="12"/>
  <c r="AB160" i="12" s="1"/>
  <c r="R161" i="1" s="1"/>
  <c r="AA152" i="12"/>
  <c r="AB152" i="12" s="1"/>
  <c r="AD152" i="12" s="1"/>
  <c r="AA150" i="12"/>
  <c r="AB150" i="12" s="1"/>
  <c r="R151" i="1" s="1"/>
  <c r="AA142" i="12"/>
  <c r="AB142" i="12" s="1"/>
  <c r="AD142" i="12" s="1"/>
  <c r="AA143" i="12"/>
  <c r="AB143" i="12" s="1"/>
  <c r="R144" i="1" s="1"/>
  <c r="AA140" i="12"/>
  <c r="AB140" i="12" s="1"/>
  <c r="AD140" i="12" s="1"/>
  <c r="R142" i="1"/>
  <c r="AD141" i="12"/>
  <c r="AA126" i="12"/>
  <c r="AB126" i="12" s="1"/>
  <c r="AD126" i="12" s="1"/>
  <c r="AA124" i="12"/>
  <c r="AB124" i="12" s="1"/>
  <c r="AD124" i="12" s="1"/>
  <c r="AA122" i="12"/>
  <c r="AB122" i="12" s="1"/>
  <c r="AD122" i="12" s="1"/>
  <c r="R122" i="1"/>
  <c r="AD121" i="12"/>
  <c r="AA120" i="12"/>
  <c r="AB120" i="12" s="1"/>
  <c r="R121" i="1" s="1"/>
  <c r="AA45" i="12"/>
  <c r="AB45" i="12" s="1"/>
  <c r="R42" i="1" s="1"/>
  <c r="AA44" i="12"/>
  <c r="AB44" i="12" s="1"/>
  <c r="R41" i="1" s="1"/>
  <c r="AA42" i="12"/>
  <c r="AB42" i="12" s="1"/>
  <c r="R39" i="1" s="1"/>
  <c r="AE55" i="12"/>
  <c r="AA59" i="12"/>
  <c r="AB59" i="12" s="1"/>
  <c r="R56" i="1" s="1"/>
  <c r="AA57" i="12"/>
  <c r="AB57" i="12" s="1"/>
  <c r="R54" i="1" s="1"/>
  <c r="AA56" i="12"/>
  <c r="AB56" i="12" s="1"/>
  <c r="R53" i="1" s="1"/>
  <c r="R55" i="1"/>
  <c r="AD58" i="12"/>
  <c r="AA32" i="12"/>
  <c r="AB32" i="12" s="1"/>
  <c r="AD32" i="12" s="1"/>
  <c r="AA54" i="12"/>
  <c r="AB54" i="12" s="1"/>
  <c r="R51" i="1" s="1"/>
  <c r="AA53" i="12"/>
  <c r="AB53" i="12" s="1"/>
  <c r="R50" i="1" s="1"/>
  <c r="AA52" i="12"/>
  <c r="AB52" i="12" s="1"/>
  <c r="AD52" i="12" s="1"/>
  <c r="AA89" i="12"/>
  <c r="AB89" i="12" s="1"/>
  <c r="AD89" i="12" s="1"/>
  <c r="AA88" i="12"/>
  <c r="AB88" i="12" s="1"/>
  <c r="R89" i="1" s="1"/>
  <c r="AA86" i="12"/>
  <c r="AB86" i="12" s="1"/>
  <c r="AD86" i="12" s="1"/>
  <c r="AA85" i="12"/>
  <c r="AB85" i="12" s="1"/>
  <c r="R86" i="1" s="1"/>
  <c r="AA84" i="12"/>
  <c r="AB84" i="12" s="1"/>
  <c r="R85" i="1" s="1"/>
  <c r="AA82" i="12"/>
  <c r="AB82" i="12" s="1"/>
  <c r="AD82" i="12" s="1"/>
  <c r="AA94" i="12"/>
  <c r="AB94" i="12" s="1"/>
  <c r="R95" i="1" s="1"/>
  <c r="AA80" i="12"/>
  <c r="AB80" i="12" s="1"/>
  <c r="R81" i="1" s="1"/>
  <c r="AA64" i="12"/>
  <c r="AB64" i="12" s="1"/>
  <c r="AD64" i="12" s="1"/>
  <c r="AA93" i="12"/>
  <c r="AB93" i="12" s="1"/>
  <c r="R94" i="1" s="1"/>
  <c r="AA92" i="12"/>
  <c r="AB92" i="12" s="1"/>
  <c r="R93" i="1" s="1"/>
  <c r="AA91" i="12"/>
  <c r="AB91" i="12" s="1"/>
  <c r="R92" i="1" s="1"/>
  <c r="AA90" i="12"/>
  <c r="AB90" i="12" s="1"/>
  <c r="R91" i="1" s="1"/>
  <c r="AA79" i="12"/>
  <c r="AB79" i="12" s="1"/>
  <c r="AD79" i="12" s="1"/>
  <c r="AA78" i="12"/>
  <c r="AB78" i="12" s="1"/>
  <c r="R79" i="1" s="1"/>
  <c r="AA77" i="12"/>
  <c r="AB77" i="12" s="1"/>
  <c r="R78" i="1" s="1"/>
  <c r="AA76" i="12"/>
  <c r="AB76" i="12" s="1"/>
  <c r="R77" i="1" s="1"/>
  <c r="AA75" i="12"/>
  <c r="AB75" i="12" s="1"/>
  <c r="R76" i="1" s="1"/>
  <c r="AA74" i="12"/>
  <c r="AB74" i="12" s="1"/>
  <c r="AD74" i="12" s="1"/>
  <c r="AA73" i="12"/>
  <c r="AB73" i="12" s="1"/>
  <c r="AD73" i="12" s="1"/>
  <c r="AA72" i="12"/>
  <c r="AB72" i="12" s="1"/>
  <c r="R73" i="1" s="1"/>
  <c r="AA63" i="12"/>
  <c r="AB63" i="12" s="1"/>
  <c r="R64" i="1" s="1"/>
  <c r="R59" i="1"/>
  <c r="AD62" i="12"/>
  <c r="AA22" i="12"/>
  <c r="AB22" i="12" s="1"/>
  <c r="AD22" i="12" s="1"/>
  <c r="AE34" i="12"/>
  <c r="AE39" i="12"/>
  <c r="R32" i="1"/>
  <c r="AD35" i="12"/>
  <c r="R35" i="1"/>
  <c r="AD38" i="12"/>
  <c r="AA37" i="12"/>
  <c r="AB37" i="12" s="1"/>
  <c r="AA36" i="12"/>
  <c r="AB36" i="12" s="1"/>
  <c r="AA169" i="12"/>
  <c r="AB169" i="12" s="1"/>
  <c r="H11" i="8"/>
  <c r="R111" i="1" l="1"/>
  <c r="T111" i="1"/>
  <c r="AE110" i="12"/>
  <c r="AG110" i="12" s="1"/>
  <c r="AH110" i="12" s="1"/>
  <c r="AD160" i="12"/>
  <c r="AE160" i="12" s="1"/>
  <c r="AG160" i="12" s="1"/>
  <c r="AH160" i="12" s="1"/>
  <c r="R153" i="1"/>
  <c r="AD150" i="12"/>
  <c r="T151" i="1" s="1"/>
  <c r="T153" i="1"/>
  <c r="AE152" i="12"/>
  <c r="AG152" i="12" s="1"/>
  <c r="AH152" i="12" s="1"/>
  <c r="R143" i="1"/>
  <c r="AD143" i="12"/>
  <c r="T144" i="1" s="1"/>
  <c r="R141" i="1"/>
  <c r="T143" i="1"/>
  <c r="AE142" i="12"/>
  <c r="T142" i="1"/>
  <c r="AE141" i="12"/>
  <c r="T141" i="1"/>
  <c r="AE140" i="12"/>
  <c r="R125" i="1"/>
  <c r="R127" i="1"/>
  <c r="AD120" i="12"/>
  <c r="T121" i="1" s="1"/>
  <c r="R123" i="1"/>
  <c r="T122" i="1"/>
  <c r="AE121" i="12"/>
  <c r="T127" i="1"/>
  <c r="AE126" i="12"/>
  <c r="AG126" i="12" s="1"/>
  <c r="AH126" i="12" s="1"/>
  <c r="T125" i="1"/>
  <c r="AE124" i="12"/>
  <c r="AG124" i="12" s="1"/>
  <c r="AH124" i="12" s="1"/>
  <c r="T123" i="1"/>
  <c r="AE122" i="12"/>
  <c r="AG122" i="12" s="1"/>
  <c r="AH122" i="12" s="1"/>
  <c r="AD44" i="12"/>
  <c r="T41" i="1" s="1"/>
  <c r="AD42" i="12"/>
  <c r="T39" i="1" s="1"/>
  <c r="AD45" i="12"/>
  <c r="T42" i="1" s="1"/>
  <c r="AD59" i="12"/>
  <c r="T56" i="1" s="1"/>
  <c r="AD57" i="12"/>
  <c r="AE57" i="12" s="1"/>
  <c r="AD56" i="12"/>
  <c r="T53" i="1" s="1"/>
  <c r="T55" i="1"/>
  <c r="AE58" i="12"/>
  <c r="R29" i="1"/>
  <c r="T29" i="1"/>
  <c r="AE32" i="12"/>
  <c r="AG32" i="12" s="1"/>
  <c r="AH32" i="12" s="1"/>
  <c r="AD54" i="12"/>
  <c r="T51" i="1" s="1"/>
  <c r="AD53" i="12"/>
  <c r="T50" i="1" s="1"/>
  <c r="R49" i="1"/>
  <c r="T49" i="1"/>
  <c r="AE52" i="12"/>
  <c r="R90" i="1"/>
  <c r="AD88" i="12"/>
  <c r="T89" i="1" s="1"/>
  <c r="T90" i="1"/>
  <c r="AE89" i="12"/>
  <c r="R87" i="1"/>
  <c r="T87" i="1"/>
  <c r="AE86" i="12"/>
  <c r="AG86" i="12" s="1"/>
  <c r="AH86" i="12" s="1"/>
  <c r="AD85" i="12"/>
  <c r="T86" i="1" s="1"/>
  <c r="AD84" i="12"/>
  <c r="T85" i="1" s="1"/>
  <c r="R83" i="1"/>
  <c r="T83" i="1"/>
  <c r="AE82" i="12"/>
  <c r="AG82" i="12" s="1"/>
  <c r="AH82" i="12" s="1"/>
  <c r="AD94" i="12"/>
  <c r="T95" i="1" s="1"/>
  <c r="AD80" i="12"/>
  <c r="T81" i="1" s="1"/>
  <c r="R65" i="1"/>
  <c r="T65" i="1"/>
  <c r="AE64" i="12"/>
  <c r="AG64" i="12" s="1"/>
  <c r="AH64" i="12" s="1"/>
  <c r="AD93" i="12"/>
  <c r="T94" i="1" s="1"/>
  <c r="AD92" i="12"/>
  <c r="T93" i="1" s="1"/>
  <c r="AD91" i="12"/>
  <c r="T92" i="1" s="1"/>
  <c r="AD90" i="12"/>
  <c r="T91" i="1" s="1"/>
  <c r="R80" i="1"/>
  <c r="T80" i="1"/>
  <c r="AE79" i="12"/>
  <c r="AD78" i="12"/>
  <c r="T79" i="1" s="1"/>
  <c r="AD77" i="12"/>
  <c r="T78" i="1" s="1"/>
  <c r="AD76" i="12"/>
  <c r="T77" i="1" s="1"/>
  <c r="AD75" i="12"/>
  <c r="T76" i="1" s="1"/>
  <c r="R75" i="1"/>
  <c r="T75" i="1"/>
  <c r="AE74" i="12"/>
  <c r="R74" i="1"/>
  <c r="T74" i="1"/>
  <c r="AE73" i="12"/>
  <c r="AD72" i="12"/>
  <c r="T73" i="1" s="1"/>
  <c r="AD63" i="12"/>
  <c r="T64" i="1" s="1"/>
  <c r="T59" i="1"/>
  <c r="AE62" i="12"/>
  <c r="R19" i="1"/>
  <c r="T19" i="1"/>
  <c r="AE22" i="12"/>
  <c r="AG22" i="12" s="1"/>
  <c r="AH22" i="12" s="1"/>
  <c r="T35" i="1"/>
  <c r="AE38" i="12"/>
  <c r="AG38" i="12" s="1"/>
  <c r="AH38" i="12" s="1"/>
  <c r="T32" i="1"/>
  <c r="AE35" i="12"/>
  <c r="AG34" i="12" s="1"/>
  <c r="AH34" i="12" s="1"/>
  <c r="AD37" i="12"/>
  <c r="R34" i="1"/>
  <c r="AD36" i="12"/>
  <c r="R33" i="1"/>
  <c r="R170" i="1"/>
  <c r="AD169" i="12"/>
  <c r="D12" i="12"/>
  <c r="U111" i="1" l="1"/>
  <c r="AN110" i="12"/>
  <c r="AJ110" i="12"/>
  <c r="AK110" i="12" s="1"/>
  <c r="AL110" i="12" s="1"/>
  <c r="V111" i="1" s="1"/>
  <c r="T161" i="1"/>
  <c r="U161" i="1"/>
  <c r="AN160" i="12"/>
  <c r="AJ160" i="12"/>
  <c r="AK160" i="12" s="1"/>
  <c r="AL160" i="12" s="1"/>
  <c r="V161" i="1" s="1"/>
  <c r="AE150" i="12"/>
  <c r="AG150" i="12" s="1"/>
  <c r="AH150" i="12" s="1"/>
  <c r="U151" i="1" s="1"/>
  <c r="U153" i="1"/>
  <c r="AN152" i="12"/>
  <c r="AJ152" i="12"/>
  <c r="AK152" i="12" s="1"/>
  <c r="AL152" i="12" s="1"/>
  <c r="V153" i="1" s="1"/>
  <c r="AE143" i="12"/>
  <c r="AG142" i="12" s="1"/>
  <c r="AH142" i="12" s="1"/>
  <c r="AN142" i="12" s="1"/>
  <c r="AG140" i="12"/>
  <c r="AH140" i="12" s="1"/>
  <c r="U141" i="1" s="1"/>
  <c r="AE120" i="12"/>
  <c r="AG120" i="12" s="1"/>
  <c r="AH120" i="12" s="1"/>
  <c r="U121" i="1" s="1"/>
  <c r="U127" i="1"/>
  <c r="AN126" i="12"/>
  <c r="AJ126" i="12"/>
  <c r="AK126" i="12" s="1"/>
  <c r="AL126" i="12" s="1"/>
  <c r="V127" i="1" s="1"/>
  <c r="U125" i="1"/>
  <c r="AJ124" i="12"/>
  <c r="AK124" i="12" s="1"/>
  <c r="AL124" i="12" s="1"/>
  <c r="V125" i="1" s="1"/>
  <c r="AN124" i="12"/>
  <c r="U123" i="1"/>
  <c r="AJ122" i="12"/>
  <c r="AK122" i="12" s="1"/>
  <c r="AL122" i="12" s="1"/>
  <c r="V123" i="1" s="1"/>
  <c r="AN122" i="12"/>
  <c r="AE44" i="12"/>
  <c r="AE42" i="12"/>
  <c r="AG42" i="12" s="1"/>
  <c r="AH42" i="12" s="1"/>
  <c r="U39" i="1" s="1"/>
  <c r="AE45" i="12"/>
  <c r="AE59" i="12"/>
  <c r="AG58" i="12" s="1"/>
  <c r="AH58" i="12" s="1"/>
  <c r="U55" i="1" s="1"/>
  <c r="T54" i="1"/>
  <c r="AE56" i="12"/>
  <c r="AG56" i="12" s="1"/>
  <c r="AH56" i="12" s="1"/>
  <c r="AN56" i="12" s="1"/>
  <c r="U29" i="1"/>
  <c r="AN32" i="12"/>
  <c r="AJ32" i="12"/>
  <c r="AK32" i="12" s="1"/>
  <c r="AL32" i="12" s="1"/>
  <c r="V29" i="1" s="1"/>
  <c r="AE54" i="12"/>
  <c r="AG54" i="12" s="1"/>
  <c r="AH54" i="12" s="1"/>
  <c r="AN54" i="12" s="1"/>
  <c r="AE53" i="12"/>
  <c r="AG52" i="12" s="1"/>
  <c r="AH52" i="12" s="1"/>
  <c r="AJ52" i="12" s="1"/>
  <c r="AK52" i="12" s="1"/>
  <c r="AL52" i="12" s="1"/>
  <c r="V49" i="1" s="1"/>
  <c r="AE88" i="12"/>
  <c r="AG88" i="12" s="1"/>
  <c r="AH88" i="12" s="1"/>
  <c r="U89" i="1" s="1"/>
  <c r="U87" i="1"/>
  <c r="AJ86" i="12"/>
  <c r="AK86" i="12" s="1"/>
  <c r="AL86" i="12" s="1"/>
  <c r="V87" i="1" s="1"/>
  <c r="AN86" i="12"/>
  <c r="AE85" i="12"/>
  <c r="AE84" i="12"/>
  <c r="U83" i="1"/>
  <c r="AN82" i="12"/>
  <c r="AJ82" i="12"/>
  <c r="AK82" i="12" s="1"/>
  <c r="AL82" i="12" s="1"/>
  <c r="V83" i="1" s="1"/>
  <c r="AE94" i="12"/>
  <c r="AG94" i="12" s="1"/>
  <c r="AH94" i="12" s="1"/>
  <c r="U95" i="1" s="1"/>
  <c r="AE80" i="12"/>
  <c r="AG80" i="12" s="1"/>
  <c r="AH80" i="12" s="1"/>
  <c r="U81" i="1" s="1"/>
  <c r="U65" i="1"/>
  <c r="AN64" i="12"/>
  <c r="AJ64" i="12"/>
  <c r="AK64" i="12" s="1"/>
  <c r="AL64" i="12" s="1"/>
  <c r="V65" i="1" s="1"/>
  <c r="AE93" i="12"/>
  <c r="AE92" i="12"/>
  <c r="AE91" i="12"/>
  <c r="AE90" i="12"/>
  <c r="AE78" i="12"/>
  <c r="AG78" i="12" s="1"/>
  <c r="AH78" i="12" s="1"/>
  <c r="U79" i="1" s="1"/>
  <c r="AE77" i="12"/>
  <c r="AE76" i="12"/>
  <c r="AE75" i="12"/>
  <c r="AG74" i="12" s="1"/>
  <c r="AH74" i="12" s="1"/>
  <c r="AN74" i="12" s="1"/>
  <c r="AE72" i="12"/>
  <c r="AG72" i="12" s="1"/>
  <c r="AH72" i="12" s="1"/>
  <c r="U73" i="1" s="1"/>
  <c r="AE63" i="12"/>
  <c r="AG62" i="12" s="1"/>
  <c r="AH62" i="12" s="1"/>
  <c r="AN62" i="12" s="1"/>
  <c r="U19" i="1"/>
  <c r="AJ22" i="12"/>
  <c r="AK22" i="12" s="1"/>
  <c r="AL22" i="12" s="1"/>
  <c r="V19" i="1" s="1"/>
  <c r="AN22" i="12"/>
  <c r="U35" i="1"/>
  <c r="AN38" i="12"/>
  <c r="AO38" i="12" s="1"/>
  <c r="AP38" i="12" s="1"/>
  <c r="W35" i="1" s="1"/>
  <c r="AJ38" i="12"/>
  <c r="AK38" i="12" s="1"/>
  <c r="U31" i="1"/>
  <c r="AN34" i="12"/>
  <c r="AJ34" i="12"/>
  <c r="AK34" i="12" s="1"/>
  <c r="AL34" i="12" s="1"/>
  <c r="V31" i="1" s="1"/>
  <c r="AE37" i="12"/>
  <c r="T34" i="1"/>
  <c r="AE36" i="12"/>
  <c r="T33" i="1"/>
  <c r="T170" i="1"/>
  <c r="AE169" i="12"/>
  <c r="AG168" i="12" s="1"/>
  <c r="AH168" i="12" s="1"/>
  <c r="AE86" i="8"/>
  <c r="AE87" i="8"/>
  <c r="AE88" i="8"/>
  <c r="AE89" i="8"/>
  <c r="J169" i="1" s="1"/>
  <c r="AC86" i="8"/>
  <c r="AC87" i="8"/>
  <c r="AC88" i="8"/>
  <c r="AC89" i="8"/>
  <c r="AB86" i="8"/>
  <c r="AB87" i="8"/>
  <c r="AB88" i="8"/>
  <c r="AB89" i="8"/>
  <c r="E85" i="8"/>
  <c r="E86" i="8"/>
  <c r="E87" i="8"/>
  <c r="E88" i="8"/>
  <c r="E89" i="8"/>
  <c r="AE82" i="8"/>
  <c r="AE83" i="8"/>
  <c r="AC82" i="8"/>
  <c r="AC83" i="8"/>
  <c r="AB81" i="8"/>
  <c r="AC81" i="8" s="1"/>
  <c r="AB82" i="8"/>
  <c r="AB83" i="8"/>
  <c r="E80" i="8"/>
  <c r="E81" i="8"/>
  <c r="E82" i="8"/>
  <c r="E83" i="8"/>
  <c r="E84" i="8"/>
  <c r="AN150" i="12" l="1"/>
  <c r="AJ150" i="12"/>
  <c r="AK150" i="12" s="1"/>
  <c r="AL150" i="12" s="1"/>
  <c r="V151" i="1" s="1"/>
  <c r="AJ142" i="12"/>
  <c r="AK142" i="12" s="1"/>
  <c r="AL142" i="12" s="1"/>
  <c r="V143" i="1" s="1"/>
  <c r="U143" i="1"/>
  <c r="AN140" i="12"/>
  <c r="AJ140" i="12"/>
  <c r="AK140" i="12" s="1"/>
  <c r="AL140" i="12" s="1"/>
  <c r="V141" i="1" s="1"/>
  <c r="AJ120" i="12"/>
  <c r="AK120" i="12" s="1"/>
  <c r="AL120" i="12" s="1"/>
  <c r="V121" i="1" s="1"/>
  <c r="AN120" i="12"/>
  <c r="AG44" i="12"/>
  <c r="AH44" i="12" s="1"/>
  <c r="U41" i="1" s="1"/>
  <c r="AN42" i="12"/>
  <c r="AJ42" i="12"/>
  <c r="AK42" i="12" s="1"/>
  <c r="AL42" i="12" s="1"/>
  <c r="V39" i="1" s="1"/>
  <c r="I153" i="1"/>
  <c r="AD81" i="8"/>
  <c r="AO152" i="12" s="1"/>
  <c r="AP152" i="12" s="1"/>
  <c r="AE81" i="8"/>
  <c r="J153" i="1" s="1"/>
  <c r="AN58" i="12"/>
  <c r="AJ58" i="12"/>
  <c r="AK58" i="12" s="1"/>
  <c r="AL58" i="12" s="1"/>
  <c r="V55" i="1" s="1"/>
  <c r="U53" i="1"/>
  <c r="AJ56" i="12"/>
  <c r="AK56" i="12" s="1"/>
  <c r="AL56" i="12" s="1"/>
  <c r="V53" i="1" s="1"/>
  <c r="AJ54" i="12"/>
  <c r="AK54" i="12" s="1"/>
  <c r="AL54" i="12" s="1"/>
  <c r="V51" i="1" s="1"/>
  <c r="U51" i="1"/>
  <c r="U49" i="1"/>
  <c r="AN52" i="12"/>
  <c r="AJ88" i="12"/>
  <c r="AK88" i="12" s="1"/>
  <c r="AL88" i="12" s="1"/>
  <c r="V89" i="1" s="1"/>
  <c r="AN88" i="12"/>
  <c r="AG84" i="12"/>
  <c r="AH84" i="12" s="1"/>
  <c r="U85" i="1" s="1"/>
  <c r="AN94" i="12"/>
  <c r="AO94" i="12" s="1"/>
  <c r="AP94" i="12" s="1"/>
  <c r="W95" i="1" s="1"/>
  <c r="AJ94" i="12"/>
  <c r="AK94" i="12" s="1"/>
  <c r="AL94" i="12" s="1"/>
  <c r="V95" i="1" s="1"/>
  <c r="AJ80" i="12"/>
  <c r="AK80" i="12" s="1"/>
  <c r="AL80" i="12" s="1"/>
  <c r="V81" i="1" s="1"/>
  <c r="AN80" i="12"/>
  <c r="AO80" i="12" s="1"/>
  <c r="AP80" i="12" s="1"/>
  <c r="W81" i="1" s="1"/>
  <c r="AG90" i="12"/>
  <c r="AH90" i="12" s="1"/>
  <c r="U91" i="1" s="1"/>
  <c r="AG92" i="12"/>
  <c r="AH92" i="12" s="1"/>
  <c r="U93" i="1" s="1"/>
  <c r="AJ78" i="12"/>
  <c r="AK78" i="12" s="1"/>
  <c r="AL78" i="12" s="1"/>
  <c r="V79" i="1" s="1"/>
  <c r="AN78" i="12"/>
  <c r="AG76" i="12"/>
  <c r="AH76" i="12" s="1"/>
  <c r="U77" i="1" s="1"/>
  <c r="AJ74" i="12"/>
  <c r="AK74" i="12" s="1"/>
  <c r="AL74" i="12" s="1"/>
  <c r="V75" i="1" s="1"/>
  <c r="U75" i="1"/>
  <c r="AN72" i="12"/>
  <c r="AJ72" i="12"/>
  <c r="AK72" i="12" s="1"/>
  <c r="AL72" i="12" s="1"/>
  <c r="V73" i="1" s="1"/>
  <c r="U59" i="1"/>
  <c r="AJ62" i="12"/>
  <c r="AK62" i="12" s="1"/>
  <c r="AL62" i="12" s="1"/>
  <c r="V59" i="1" s="1"/>
  <c r="AL38" i="12"/>
  <c r="V35" i="1" s="1"/>
  <c r="AG36" i="12"/>
  <c r="AH36" i="12" s="1"/>
  <c r="AN36" i="12" s="1"/>
  <c r="U169" i="1"/>
  <c r="AN168" i="12"/>
  <c r="AO168" i="12" s="1"/>
  <c r="AP168" i="12" s="1"/>
  <c r="AJ168" i="12"/>
  <c r="AK168" i="12" s="1"/>
  <c r="AL168" i="12" s="1"/>
  <c r="V169" i="1" s="1"/>
  <c r="AE77" i="8"/>
  <c r="AE78" i="8"/>
  <c r="AC77" i="8"/>
  <c r="AC78" i="8"/>
  <c r="AB76" i="8"/>
  <c r="AC76" i="8" s="1"/>
  <c r="AB77" i="8"/>
  <c r="AB78" i="8"/>
  <c r="E75" i="8"/>
  <c r="E76" i="8"/>
  <c r="E77" i="8"/>
  <c r="E78" i="8"/>
  <c r="E79" i="8"/>
  <c r="AE72" i="8"/>
  <c r="AC72" i="8"/>
  <c r="AB72" i="8"/>
  <c r="E70" i="8"/>
  <c r="E71" i="8"/>
  <c r="E72" i="8"/>
  <c r="E73" i="8"/>
  <c r="E74" i="8"/>
  <c r="AB68" i="8"/>
  <c r="AC68" i="8" s="1"/>
  <c r="E65" i="8"/>
  <c r="E66" i="8"/>
  <c r="E67" i="8"/>
  <c r="E68" i="8"/>
  <c r="E69" i="8"/>
  <c r="AE61" i="8"/>
  <c r="AE62" i="8"/>
  <c r="AE63" i="8"/>
  <c r="AE64" i="8"/>
  <c r="AC61" i="8"/>
  <c r="AC62" i="8"/>
  <c r="AC63" i="8"/>
  <c r="AC64" i="8"/>
  <c r="AB61" i="8"/>
  <c r="AB62" i="8"/>
  <c r="AB63" i="8"/>
  <c r="AB64" i="8"/>
  <c r="E60" i="8"/>
  <c r="E61" i="8"/>
  <c r="E62" i="8"/>
  <c r="E63" i="8"/>
  <c r="E64" i="8"/>
  <c r="AC57" i="8"/>
  <c r="AE57" i="8" s="1"/>
  <c r="AB55" i="8"/>
  <c r="AC55" i="8" s="1"/>
  <c r="AE55" i="8" s="1"/>
  <c r="AB56" i="8"/>
  <c r="AC56" i="8" s="1"/>
  <c r="AE56" i="8" s="1"/>
  <c r="AB57" i="8"/>
  <c r="AB58" i="8"/>
  <c r="AC58" i="8" s="1"/>
  <c r="AE58" i="8" s="1"/>
  <c r="AB59" i="8"/>
  <c r="AC59" i="8" s="1"/>
  <c r="AE59" i="8" s="1"/>
  <c r="E55" i="8"/>
  <c r="E56" i="8"/>
  <c r="E57" i="8"/>
  <c r="E58" i="8"/>
  <c r="E59" i="8"/>
  <c r="AB51" i="8"/>
  <c r="AC51" i="8" s="1"/>
  <c r="J95" i="1"/>
  <c r="AB53" i="8"/>
  <c r="AC53" i="8" s="1"/>
  <c r="AE53" i="8" s="1"/>
  <c r="E50" i="8"/>
  <c r="E51" i="8"/>
  <c r="E52" i="8"/>
  <c r="E53" i="8"/>
  <c r="E54" i="8"/>
  <c r="AB47" i="8"/>
  <c r="AC47" i="8" s="1"/>
  <c r="AB48" i="8"/>
  <c r="AC48" i="8" s="1"/>
  <c r="E41" i="8"/>
  <c r="E42" i="8"/>
  <c r="E43"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E28" i="8" s="1"/>
  <c r="AB29" i="8"/>
  <c r="AC29" i="8" s="1"/>
  <c r="AE29" i="8" s="1"/>
  <c r="AB30" i="8"/>
  <c r="AC30" i="8" s="1"/>
  <c r="AE30" i="8" s="1"/>
  <c r="E26" i="8"/>
  <c r="E27" i="8"/>
  <c r="E28" i="8"/>
  <c r="E29" i="8"/>
  <c r="E30" i="8"/>
  <c r="AB22" i="8"/>
  <c r="AC22" i="8" s="1"/>
  <c r="AB23" i="8"/>
  <c r="AC23" i="8" s="1"/>
  <c r="AB24" i="8"/>
  <c r="AC24" i="8" s="1"/>
  <c r="AE24" i="8" s="1"/>
  <c r="AB25" i="8"/>
  <c r="AC25" i="8" s="1"/>
  <c r="AE25" i="8" s="1"/>
  <c r="E21" i="8"/>
  <c r="E22" i="8"/>
  <c r="E23" i="8"/>
  <c r="E24" i="8"/>
  <c r="E25" i="8"/>
  <c r="AB17" i="8"/>
  <c r="AC17" i="8" s="1"/>
  <c r="AE17" i="8" s="1"/>
  <c r="AB18" i="8"/>
  <c r="AC18" i="8" s="1"/>
  <c r="AE18" i="8" s="1"/>
  <c r="AB19" i="8"/>
  <c r="AC19" i="8" s="1"/>
  <c r="AE19" i="8" s="1"/>
  <c r="AB20" i="8"/>
  <c r="AC20" i="8" s="1"/>
  <c r="E16" i="8"/>
  <c r="E17" i="8"/>
  <c r="E18" i="8"/>
  <c r="E19" i="8"/>
  <c r="E20" i="8"/>
  <c r="AE13" i="8"/>
  <c r="AC13" i="8"/>
  <c r="AC14" i="8"/>
  <c r="AE14" i="8" s="1"/>
  <c r="AC15" i="8"/>
  <c r="AE15" i="8" s="1"/>
  <c r="AB12" i="8"/>
  <c r="AC12" i="8" s="1"/>
  <c r="AE12" i="8" s="1"/>
  <c r="AB13" i="8"/>
  <c r="AB14" i="8"/>
  <c r="AB15" i="8"/>
  <c r="E12" i="8"/>
  <c r="E13" i="8"/>
  <c r="E14" i="8"/>
  <c r="E15" i="8"/>
  <c r="E11" i="8"/>
  <c r="AN44" i="12" l="1"/>
  <c r="AJ44" i="12"/>
  <c r="AK44" i="12" s="1"/>
  <c r="AL44" i="12" s="1"/>
  <c r="V41" i="1" s="1"/>
  <c r="W153" i="1"/>
  <c r="AQ152" i="12"/>
  <c r="X153" i="1" s="1"/>
  <c r="I143" i="1"/>
  <c r="AD76" i="8"/>
  <c r="AO142" i="12" s="1"/>
  <c r="AP142" i="12" s="1"/>
  <c r="AE76" i="8"/>
  <c r="J143" i="1" s="1"/>
  <c r="I127" i="1"/>
  <c r="AD68" i="8"/>
  <c r="AO126" i="12" s="1"/>
  <c r="AP126" i="12" s="1"/>
  <c r="AE68" i="8"/>
  <c r="J127" i="1" s="1"/>
  <c r="AE33" i="8"/>
  <c r="J53" i="1" s="1"/>
  <c r="I53" i="1"/>
  <c r="AD33" i="8"/>
  <c r="AO56" i="12" s="1"/>
  <c r="AP56" i="12" s="1"/>
  <c r="AE32" i="8"/>
  <c r="J51" i="1" s="1"/>
  <c r="I51" i="1"/>
  <c r="AD32" i="8"/>
  <c r="AO54" i="12" s="1"/>
  <c r="AP54" i="12" s="1"/>
  <c r="AN84" i="12"/>
  <c r="AJ84" i="12"/>
  <c r="AK84" i="12" s="1"/>
  <c r="AL84" i="12" s="1"/>
  <c r="V85" i="1" s="1"/>
  <c r="AE48" i="8"/>
  <c r="J87" i="1" s="1"/>
  <c r="I87" i="1"/>
  <c r="AD48" i="8"/>
  <c r="AO86" i="12" s="1"/>
  <c r="AP86" i="12" s="1"/>
  <c r="AE47" i="8"/>
  <c r="J85" i="1" s="1"/>
  <c r="I85" i="1"/>
  <c r="AD47" i="8"/>
  <c r="AQ94" i="12"/>
  <c r="X95" i="1" s="1"/>
  <c r="AQ80" i="12"/>
  <c r="X81" i="1" s="1"/>
  <c r="AJ90" i="12"/>
  <c r="AK90" i="12" s="1"/>
  <c r="AL90" i="12" s="1"/>
  <c r="V91" i="1" s="1"/>
  <c r="AN90" i="12"/>
  <c r="AJ92" i="12"/>
  <c r="AK92" i="12" s="1"/>
  <c r="AL92" i="12" s="1"/>
  <c r="V93" i="1" s="1"/>
  <c r="AN92" i="12"/>
  <c r="AN76" i="12"/>
  <c r="AJ76" i="12"/>
  <c r="AK76" i="12" s="1"/>
  <c r="AL76" i="12" s="1"/>
  <c r="V77" i="1" s="1"/>
  <c r="AE51" i="8"/>
  <c r="J93" i="1" s="1"/>
  <c r="I93" i="1"/>
  <c r="AD51" i="8"/>
  <c r="AE40" i="8"/>
  <c r="J71" i="1" s="1"/>
  <c r="I71" i="1"/>
  <c r="AD40" i="8"/>
  <c r="AO70" i="12" s="1"/>
  <c r="AP70" i="12" s="1"/>
  <c r="AE37" i="8"/>
  <c r="J65" i="1" s="1"/>
  <c r="I65" i="1"/>
  <c r="AD37" i="8"/>
  <c r="AO64" i="12" s="1"/>
  <c r="AP64" i="12" s="1"/>
  <c r="AE39" i="8"/>
  <c r="J69" i="1" s="1"/>
  <c r="I69" i="1"/>
  <c r="AD39" i="8"/>
  <c r="AO68" i="12" s="1"/>
  <c r="AP68" i="12" s="1"/>
  <c r="AE38" i="8"/>
  <c r="J67" i="1" s="1"/>
  <c r="I67" i="1"/>
  <c r="AD38" i="8"/>
  <c r="AO66" i="12" s="1"/>
  <c r="AP66" i="12" s="1"/>
  <c r="AQ38" i="12"/>
  <c r="X35" i="1" s="1"/>
  <c r="U33" i="1"/>
  <c r="AJ36" i="12"/>
  <c r="AK36" i="12" s="1"/>
  <c r="AL36" i="12" s="1"/>
  <c r="V33" i="1" s="1"/>
  <c r="W169" i="1"/>
  <c r="AQ168" i="12"/>
  <c r="X169" i="1" s="1"/>
  <c r="AE22" i="8"/>
  <c r="AD22" i="8"/>
  <c r="AO34" i="12" s="1"/>
  <c r="AP34" i="12" s="1"/>
  <c r="AE20" i="8"/>
  <c r="AD20" i="8"/>
  <c r="AO30" i="12" s="1"/>
  <c r="AP30" i="12" s="1"/>
  <c r="AQ30" i="12" s="1"/>
  <c r="AE23" i="8"/>
  <c r="AD23" i="8"/>
  <c r="AO36" i="12" s="1"/>
  <c r="AP36" i="12" s="1"/>
  <c r="E100" i="7"/>
  <c r="B100" i="7"/>
  <c r="W143" i="1" l="1"/>
  <c r="AQ142" i="12"/>
  <c r="X143" i="1" s="1"/>
  <c r="W127" i="1"/>
  <c r="AQ126" i="12"/>
  <c r="X127" i="1" s="1"/>
  <c r="W53" i="1"/>
  <c r="AQ56" i="12"/>
  <c r="X53" i="1" s="1"/>
  <c r="W51" i="1"/>
  <c r="AQ54" i="12"/>
  <c r="X51" i="1" s="1"/>
  <c r="AO84" i="12"/>
  <c r="AP84" i="12" s="1"/>
  <c r="W85" i="1" s="1"/>
  <c r="W87" i="1"/>
  <c r="AQ86" i="12"/>
  <c r="X87" i="1" s="1"/>
  <c r="AO92" i="12"/>
  <c r="AP92" i="12" s="1"/>
  <c r="W93" i="1" s="1"/>
  <c r="W69" i="1"/>
  <c r="AQ68" i="12"/>
  <c r="X69" i="1" s="1"/>
  <c r="W65" i="1"/>
  <c r="AQ64" i="12"/>
  <c r="X65" i="1" s="1"/>
  <c r="W67" i="1"/>
  <c r="AQ66" i="12"/>
  <c r="X67" i="1" s="1"/>
  <c r="W71" i="1"/>
  <c r="AQ70" i="12"/>
  <c r="X71" i="1" s="1"/>
  <c r="B101" i="1"/>
  <c r="B100" i="12"/>
  <c r="B55" i="8"/>
  <c r="C100" i="12"/>
  <c r="D55" i="8"/>
  <c r="AQ34" i="12"/>
  <c r="X31" i="1" s="1"/>
  <c r="W31" i="1"/>
  <c r="AQ36" i="12"/>
  <c r="X33" i="1" s="1"/>
  <c r="W33" i="1"/>
  <c r="E160" i="7"/>
  <c r="E150" i="7"/>
  <c r="E140" i="7"/>
  <c r="E130" i="7"/>
  <c r="B160" i="7"/>
  <c r="B150" i="7"/>
  <c r="B140" i="7"/>
  <c r="B130" i="7"/>
  <c r="B120" i="7"/>
  <c r="B110" i="7"/>
  <c r="B90" i="7"/>
  <c r="B72" i="7"/>
  <c r="B62" i="7"/>
  <c r="B52" i="7"/>
  <c r="B42" i="7"/>
  <c r="B32" i="7"/>
  <c r="B22" i="7"/>
  <c r="B12" i="7"/>
  <c r="E120" i="7"/>
  <c r="E110" i="7"/>
  <c r="AQ84" i="12" l="1"/>
  <c r="X85" i="1" s="1"/>
  <c r="AQ92" i="12"/>
  <c r="X93" i="1" s="1"/>
  <c r="E90" i="7"/>
  <c r="E72" i="7"/>
  <c r="E62" i="7"/>
  <c r="D36" i="8" s="1"/>
  <c r="E52" i="7"/>
  <c r="E42" i="7"/>
  <c r="E32" i="7"/>
  <c r="E22" i="7"/>
  <c r="E12" i="7"/>
  <c r="AB46" i="8" l="1"/>
  <c r="AC46" i="8" s="1"/>
  <c r="I83" i="1" l="1"/>
  <c r="AD46" i="8"/>
  <c r="AO82" i="12" s="1"/>
  <c r="AP82" i="12" s="1"/>
  <c r="AE46" i="8"/>
  <c r="J83" i="1" s="1"/>
  <c r="W83" i="1" l="1"/>
  <c r="AQ82" i="12"/>
  <c r="X83" i="1" s="1"/>
  <c r="B161" i="1"/>
  <c r="B151" i="1"/>
  <c r="B141" i="1"/>
  <c r="B131" i="1"/>
  <c r="B121" i="1"/>
  <c r="B111" i="1"/>
  <c r="B91" i="1"/>
  <c r="B73" i="1"/>
  <c r="B59" i="1"/>
  <c r="B49" i="1"/>
  <c r="B39" i="1"/>
  <c r="B29" i="1"/>
  <c r="B9" i="1"/>
  <c r="B1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B80" i="8"/>
  <c r="AC80" i="8" s="1"/>
  <c r="AB84" i="8"/>
  <c r="AC84" i="8" s="1"/>
  <c r="AB85" i="8"/>
  <c r="AC85" i="8" s="1"/>
  <c r="AB11" i="8"/>
  <c r="AC11" i="8" s="1"/>
  <c r="I111" i="1" l="1"/>
  <c r="AD60" i="8"/>
  <c r="AO110" i="12" s="1"/>
  <c r="AP110" i="12" s="1"/>
  <c r="I161" i="1"/>
  <c r="AD85" i="8"/>
  <c r="AO160" i="12" s="1"/>
  <c r="AP160" i="12" s="1"/>
  <c r="I151" i="1"/>
  <c r="AD80" i="8"/>
  <c r="AO150" i="12" s="1"/>
  <c r="AP150" i="12" s="1"/>
  <c r="I141" i="1"/>
  <c r="AD75" i="8"/>
  <c r="AO140" i="12" s="1"/>
  <c r="AP140" i="12" s="1"/>
  <c r="I125" i="1"/>
  <c r="AD67" i="8"/>
  <c r="AO124" i="12" s="1"/>
  <c r="AP124" i="12" s="1"/>
  <c r="I123" i="1"/>
  <c r="AD66" i="8"/>
  <c r="AO122" i="12" s="1"/>
  <c r="AP122" i="12" s="1"/>
  <c r="I121" i="1"/>
  <c r="AD65" i="8"/>
  <c r="AO120" i="12" s="1"/>
  <c r="AP120" i="12" s="1"/>
  <c r="I41" i="1"/>
  <c r="AD27" i="8"/>
  <c r="AO44" i="12" s="1"/>
  <c r="AP44" i="12" s="1"/>
  <c r="I39" i="1"/>
  <c r="AD26" i="8"/>
  <c r="AO42" i="12" s="1"/>
  <c r="AP42" i="12" s="1"/>
  <c r="I55" i="1"/>
  <c r="AD34" i="8"/>
  <c r="AO58" i="12" s="1"/>
  <c r="AP58" i="12" s="1"/>
  <c r="AD21" i="8"/>
  <c r="AO32" i="12" s="1"/>
  <c r="AP32" i="12" s="1"/>
  <c r="I29" i="1"/>
  <c r="I49" i="1"/>
  <c r="AD31" i="8"/>
  <c r="AO52" i="12" s="1"/>
  <c r="AP52" i="12" s="1"/>
  <c r="I89" i="1"/>
  <c r="AD49" i="8"/>
  <c r="AO88" i="12" s="1"/>
  <c r="AP88" i="12" s="1"/>
  <c r="I91" i="1"/>
  <c r="AD50" i="8"/>
  <c r="AO90" i="12" s="1"/>
  <c r="AP90" i="12" s="1"/>
  <c r="I79" i="1"/>
  <c r="AD44" i="8"/>
  <c r="AO78" i="12" s="1"/>
  <c r="AP78" i="12" s="1"/>
  <c r="I73" i="1"/>
  <c r="AD41" i="8"/>
  <c r="AO72" i="12" s="1"/>
  <c r="AP72" i="12" s="1"/>
  <c r="I77" i="1"/>
  <c r="AD43" i="8"/>
  <c r="AO76" i="12" s="1"/>
  <c r="AP76" i="12" s="1"/>
  <c r="I75" i="1"/>
  <c r="AD42" i="8"/>
  <c r="AO74" i="12" s="1"/>
  <c r="AP74" i="12" s="1"/>
  <c r="I59" i="1"/>
  <c r="AD36" i="8"/>
  <c r="AO62" i="12" s="1"/>
  <c r="AP62" i="12" s="1"/>
  <c r="I19" i="1"/>
  <c r="AD16" i="8"/>
  <c r="AO22" i="12" s="1"/>
  <c r="AP22" i="12" s="1"/>
  <c r="I9" i="1"/>
  <c r="AD11" i="8"/>
  <c r="AE36" i="8"/>
  <c r="J59" i="1" s="1"/>
  <c r="AE71" i="8"/>
  <c r="AE50" i="8"/>
  <c r="J91" i="1" s="1"/>
  <c r="AE35" i="8"/>
  <c r="AE85" i="8"/>
  <c r="J161" i="1" s="1"/>
  <c r="AE70" i="8"/>
  <c r="AE49" i="8"/>
  <c r="J89" i="1" s="1"/>
  <c r="AE34" i="8"/>
  <c r="J55" i="1" s="1"/>
  <c r="AE54" i="8"/>
  <c r="AE69" i="8"/>
  <c r="AE45" i="8"/>
  <c r="J81" i="1" s="1"/>
  <c r="AE31" i="8"/>
  <c r="J49" i="1" s="1"/>
  <c r="AE80" i="8"/>
  <c r="J151" i="1" s="1"/>
  <c r="AE67" i="8"/>
  <c r="J125" i="1" s="1"/>
  <c r="AE44" i="8"/>
  <c r="J79" i="1" s="1"/>
  <c r="AE27" i="8"/>
  <c r="J41" i="1" s="1"/>
  <c r="AE79" i="8"/>
  <c r="AE66" i="8"/>
  <c r="J123" i="1" s="1"/>
  <c r="AE43" i="8"/>
  <c r="J77" i="1" s="1"/>
  <c r="AE26" i="8"/>
  <c r="J39" i="1" s="1"/>
  <c r="AE73" i="8"/>
  <c r="AE75" i="8"/>
  <c r="J141" i="1" s="1"/>
  <c r="AE65" i="8"/>
  <c r="J121" i="1" s="1"/>
  <c r="AE42" i="8"/>
  <c r="J75" i="1" s="1"/>
  <c r="AE84" i="8"/>
  <c r="AE74" i="8"/>
  <c r="AE60" i="8"/>
  <c r="J111" i="1" s="1"/>
  <c r="AE41" i="8"/>
  <c r="J73" i="1" s="1"/>
  <c r="AE21" i="8"/>
  <c r="J29" i="1" s="1"/>
  <c r="AE16" i="8"/>
  <c r="J19" i="1" s="1"/>
  <c r="AE11" i="8"/>
  <c r="J9" i="1" s="1"/>
  <c r="W111" i="1" l="1"/>
  <c r="AQ110" i="12"/>
  <c r="X111" i="1" s="1"/>
  <c r="W161" i="1"/>
  <c r="AQ160" i="12"/>
  <c r="X161" i="1" s="1"/>
  <c r="W151" i="1"/>
  <c r="AQ150" i="12"/>
  <c r="X151" i="1" s="1"/>
  <c r="W141" i="1"/>
  <c r="AQ140" i="12"/>
  <c r="X141" i="1" s="1"/>
  <c r="W125" i="1"/>
  <c r="AQ124" i="12"/>
  <c r="X125" i="1" s="1"/>
  <c r="W123" i="1"/>
  <c r="AQ122" i="12"/>
  <c r="X123" i="1" s="1"/>
  <c r="W121" i="1"/>
  <c r="AQ120" i="12"/>
  <c r="X121" i="1" s="1"/>
  <c r="W41" i="1"/>
  <c r="AQ44" i="12"/>
  <c r="X41" i="1" s="1"/>
  <c r="W39" i="1"/>
  <c r="AQ42" i="12"/>
  <c r="X39" i="1" s="1"/>
  <c r="W55" i="1"/>
  <c r="AQ58" i="12"/>
  <c r="X55" i="1" s="1"/>
  <c r="AQ32" i="12"/>
  <c r="X29" i="1" s="1"/>
  <c r="W29" i="1"/>
  <c r="W49" i="1"/>
  <c r="AQ52" i="12"/>
  <c r="X49" i="1" s="1"/>
  <c r="W89" i="1"/>
  <c r="AQ88" i="12"/>
  <c r="X89" i="1" s="1"/>
  <c r="W91" i="1"/>
  <c r="AQ90" i="12"/>
  <c r="X91" i="1" s="1"/>
  <c r="W75" i="1"/>
  <c r="AQ74" i="12"/>
  <c r="X75" i="1" s="1"/>
  <c r="W77" i="1"/>
  <c r="AQ76" i="12"/>
  <c r="X77" i="1" s="1"/>
  <c r="W73" i="1"/>
  <c r="AQ72" i="12"/>
  <c r="X73" i="1" s="1"/>
  <c r="W79" i="1"/>
  <c r="AQ78" i="12"/>
  <c r="X79" i="1" s="1"/>
  <c r="W59" i="1"/>
  <c r="AQ62" i="12"/>
  <c r="X59" i="1" s="1"/>
  <c r="W19" i="1"/>
  <c r="AQ22" i="12"/>
  <c r="X19"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<sst xmlns="http://schemas.openxmlformats.org/spreadsheetml/2006/main" count="3222" uniqueCount="1139">
  <si>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</si>
  <si>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</si>
  <si>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</si>
  <si>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</si>
  <si>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</si>
  <si>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</si>
  <si>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</si>
  <si>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</si>
  <si>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</si>
  <si>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</si>
  <si>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</si>
  <si>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</si>
  <si>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</si>
  <si>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</si>
  <si>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</si>
  <si>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</si>
  <si>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</si>
  <si>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</si>
  <si>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</si>
  <si>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</si>
  <si>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</si>
  <si>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</si>
  <si>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</si>
  <si>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</si>
  <si>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</si>
  <si>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</si>
  <si>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</si>
  <si>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</si>
  <si>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</si>
  <si>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</si>
  <si>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</si>
  <si>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</si>
  <si>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</si>
  <si>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</si>
  <si>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</si>
  <si>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</si>
  <si>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</si>
  <si>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</si>
  <si>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</si>
  <si>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</si>
  <si>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</si>
  <si>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</si>
  <si>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</si>
  <si>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</si>
  <si>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</si>
  <si>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</si>
  <si>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</si>
  <si>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</si>
  <si>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</si>
  <si>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</si>
  <si>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</si>
  <si>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</si>
  <si>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</si>
  <si>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</si>
  <si>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</si>
  <si>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</si>
  <si>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</si>
  <si>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</si>
  <si>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</si>
  <si>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</si>
  <si>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</si>
  <si>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</si>
  <si>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</si>
  <si>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</si>
  <si>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</si>
  <si>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</si>
  <si>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</si>
  <si>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</si>
  <si>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</si>
  <si>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</si>
  <si>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</si>
  <si>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</si>
  <si>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</si>
  <si>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</si>
  <si>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</si>
  <si>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</si>
  <si>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</si>
  <si>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</si>
  <si>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</si>
  <si>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</si>
  <si>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</si>
  <si>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</si>
  <si>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</si>
  <si>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</si>
  <si>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</si>
  <si>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</si>
  <si>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</si>
  <si>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</si>
  <si>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</si>
  <si>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</si>
  <si>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</si>
  <si>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</si>
  <si>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</si>
  <si>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</si>
  <si>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</si>
  <si>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</si>
  <si>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</si>
  <si>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</si>
  <si>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</si>
  <si>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</si>
  <si>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</si>
  <si>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</si>
  <si>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</si>
  <si>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</si>
  <si>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</si>
  <si>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</si>
  <si>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</si>
  <si>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</si>
  <si>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</si>
  <si>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</si>
  <si>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</si>
  <si>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</si>
  <si>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</si>
  <si>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</si>
  <si>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</si>
  <si>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</si>
  <si>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</si>
  <si>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</si>
  <si>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</si>
  <si>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</si>
  <si>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</si>
  <si>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</si>
  <si>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</si>
  <si>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</si>
  <si>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</si>
  <si>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</si>
  <si>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</si>
  <si>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</si>
  <si>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</si>
  <si>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</si>
  <si>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</si>
  <si>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</si>
  <si>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</si>
  <si>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</si>
  <si>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</si>
  <si>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</si>
  <si>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</si>
  <si>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</si>
  <si>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</si>
  <si>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</si>
  <si>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</si>
  <si>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</si>
  <si>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</si>
  <si>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</si>
  <si>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</si>
  <si>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</si>
  <si>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</si>
  <si>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</si>
  <si>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</si>
  <si>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</si>
  <si>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</si>
  <si>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</si>
  <si>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</si>
  <si>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</si>
  <si>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</si>
  <si>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</si>
  <si>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</si>
  <si>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</si>
  <si>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</si>
  <si>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</si>
  <si>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</si>
  <si>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</si>
  <si>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</si>
  <si>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</si>
  <si>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</si>
  <si>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</si>
  <si>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</si>
  <si>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</si>
  <si>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</si>
  <si>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</si>
  <si>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</si>
  <si>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</si>
  <si>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</si>
  <si>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</si>
  <si>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</si>
  <si>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</si>
  <si>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</si>
  <si>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</si>
  <si>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</si>
  <si>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</si>
  <si>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</si>
  <si>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</si>
  <si>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</si>
  <si>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</si>
  <si>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</si>
  <si>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</si>
  <si>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</si>
  <si>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</si>
  <si>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</si>
  <si>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</si>
  <si>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</si>
  <si>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</si>
  <si>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</si>
  <si>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</si>
  <si>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</si>
  <si>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</si>
  <si>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</si>
  <si>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</si>
  <si>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</si>
  <si>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</si>
  <si>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</si>
  <si>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</si>
  <si>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</si>
  <si>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</si>
  <si>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</si>
  <si>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</si>
  <si>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</si>
  <si>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</si>
  <si>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</si>
  <si>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</si>
  <si>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</si>
  <si>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</si>
  <si>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</si>
  <si>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</si>
  <si>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</si>
  <si>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</si>
  <si>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</si>
  <si>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</si>
  <si>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</si>
  <si>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</si>
  <si>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</si>
  <si>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</si>
  <si>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</si>
  <si>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</si>
  <si>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</si>
  <si>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</si>
  <si>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</si>
  <si>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</si>
  <si>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</si>
  <si>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</si>
  <si>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</si>
  <si>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</si>
  <si>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</si>
  <si>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</si>
  <si>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</si>
  <si>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</si>
  <si>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</si>
  <si>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</si>
  <si>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</si>
  <si>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</si>
  <si>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</si>
  <si>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</si>
  <si>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</si>
  <si>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</si>
  <si>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</si>
  <si>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</si>
  <si>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</si>
  <si>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</si>
  <si>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</si>
  <si>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</si>
  <si>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</si>
  <si>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</si>
  <si>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</si>
  <si>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</si>
  <si>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</si>
  <si>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</si>
  <si>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</si>
  <si>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</si>
  <si>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</si>
  <si>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</si>
  <si>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</si>
  <si>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</si>
  <si>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</si>
  <si>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</si>
  <si>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</si>
  <si>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</si>
  <si>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</si>
  <si>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</si>
  <si>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</si>
  <si>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</si>
  <si>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</si>
  <si>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</si>
  <si>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</si>
  <si>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</si>
  <si>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</si>
  <si>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</si>
  <si>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</si>
  <si>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</si>
  <si>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</si>
  <si>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</si>
  <si>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</si>
  <si>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</si>
  <si>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</si>
  <si>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</si>
  <si>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</si>
  <si>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</si>
  <si>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</si>
  <si>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</si>
  <si>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</si>
  <si>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</si>
  <si>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</si>
  <si>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t>Actividad preventiva</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</si>
  <si>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</si>
  <si>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</si>
  <si>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</si>
  <si>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</si>
  <si>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</si>
  <si>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</si>
  <si>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</si>
  <si>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</si>
  <si>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</si>
  <si>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</si>
  <si>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</si>
  <si>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</si>
  <si>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</si>
  <si>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</si>
  <si>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</si>
  <si>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</si>
  <si>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</si>
  <si>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</si>
  <si>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</si>
  <si>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</si>
  <si>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</si>
  <si>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</si>
  <si>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</si>
  <si>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</si>
  <si>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</si>
  <si>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</si>
  <si>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</si>
  <si>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</si>
  <si>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</si>
  <si>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</si>
  <si>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</si>
  <si>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</si>
  <si>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</si>
  <si>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</si>
  <si>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</si>
  <si>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</si>
  <si>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</si>
  <si>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</si>
  <si>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</si>
  <si>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</si>
  <si>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</si>
  <si>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</si>
  <si>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</si>
  <si>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</si>
  <si>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</si>
  <si>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</si>
  <si>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</si>
  <si>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</si>
  <si>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</si>
  <si>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</si>
  <si>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</si>
  <si>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</si>
  <si>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</si>
  <si>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</si>
  <si>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</si>
  <si>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</si>
  <si>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</si>
  <si>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</si>
  <si>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</si>
  <si>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</si>
  <si>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</si>
  <si>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</si>
  <si>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</si>
  <si>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</si>
  <si>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</si>
  <si>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</si>
  <si>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</si>
  <si>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</si>
  <si>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</si>
  <si>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</si>
  <si>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</si>
  <si>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</si>
  <si>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</si>
  <si>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</si>
  <si>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</si>
  <si>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</si>
  <si>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</si>
  <si>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</si>
  <si>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</si>
  <si>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</si>
  <si>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</si>
  <si>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</si>
  <si>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</si>
  <si>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</si>
  <si>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</si>
  <si>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</si>
  <si>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</si>
  <si>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</si>
  <si>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</si>
  <si>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</si>
  <si>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</si>
  <si>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</si>
  <si>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</si>
  <si>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</si>
  <si>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</si>
  <si>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</si>
  <si>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</si>
  <si>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</si>
  <si>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</si>
  <si>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t>FORMA</t>
  </si>
  <si>
    <t>CÓDIGO</t>
  </si>
  <si>
    <t xml:space="preserve">ACTIVIDAD </t>
  </si>
  <si>
    <t>VERSIÓN</t>
  </si>
  <si>
    <t>PROCEDIMIENTO</t>
  </si>
  <si>
    <t>ELABORACION DE PLAN ANTICORRUPCIÓN Y DE ATENCIÓN AL CIUDADANO</t>
  </si>
  <si>
    <t>FECHA</t>
  </si>
  <si>
    <t>Firmas:</t>
  </si>
  <si>
    <t>Oficina del Inspector de Tierras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</si>
  <si>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</si>
  <si>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</si>
  <si>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</si>
  <si>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INFORME DE MONITOREO AL MAPA DE RIESGOS DE CORRUPCIÓN</t>
  </si>
  <si>
    <t>Periodo monitoreado</t>
  </si>
  <si>
    <t>Proceso monitoreado</t>
  </si>
  <si>
    <t>Alcance del monitoreo</t>
  </si>
  <si>
    <t>Fecha del informe</t>
  </si>
  <si>
    <t xml:space="preserve">Recomendaciones del Inspector de Tierras:
</t>
  </si>
  <si>
    <t>Análisis de Irregularidades y Materialización del Riesgo</t>
  </si>
  <si>
    <t>Análisis de Contexto</t>
  </si>
  <si>
    <t>Análisis de Objetivos</t>
  </si>
  <si>
    <t>Análisis del Riesgo</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</si>
  <si>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</si>
  <si>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</si>
  <si>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</si>
  <si>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</si>
  <si>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</si>
  <si>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</si>
  <si>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</si>
  <si>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</si>
  <si>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</si>
  <si>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</si>
  <si>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</si>
  <si>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</si>
  <si>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</si>
  <si>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</si>
  <si>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</si>
  <si>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</si>
  <si>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</si>
  <si>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</si>
  <si>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</si>
  <si>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</si>
  <si>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</si>
  <si>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</si>
  <si>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</si>
  <si>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</si>
  <si>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</si>
  <si>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</si>
  <si>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Causa 2 Riesgo 9</t>
  </si>
  <si>
    <t>Consecuencia 2 Riesgo 8</t>
  </si>
  <si>
    <t>Consecuencia 2 Riesgo 9</t>
  </si>
  <si>
    <t>Análisis de Controles</t>
  </si>
  <si>
    <t xml:space="preserve">Acciones del Inspector de Tierras:
</t>
  </si>
  <si>
    <t>Definición de lineamientos estratégicos para beneficiar grupos de interés contrarios a los objetivos de Reforma Rural Integral y de Ordenamiento Social de la Propiedad Rural</t>
  </si>
  <si>
    <t>Injerencia mediática de grupos de interés</t>
  </si>
  <si>
    <t>Influencias políticas de grupos de Interés</t>
  </si>
  <si>
    <t>Formulación derl Plan de Acción Anual</t>
  </si>
  <si>
    <t>Desatención de prioridades PND, Compes. ODS y Posconflicto</t>
  </si>
  <si>
    <t>Perdida de credibilidad en las acciones de la ANT</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</si>
  <si>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</si>
  <si>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</si>
  <si>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</si>
  <si>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</si>
  <si>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 xml:space="preserve"> Inadecuada ejecución de recursos</t>
  </si>
  <si>
    <t>Perdida de la credibilidad institucional</t>
  </si>
  <si>
    <t>Consejo Directivo</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</si>
  <si>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</si>
  <si>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</si>
  <si>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</si>
  <si>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</si>
  <si>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</si>
  <si>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</si>
  <si>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</si>
  <si>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Mensual</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</si>
  <si>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</si>
  <si>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</si>
  <si>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</si>
  <si>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</si>
  <si>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</si>
  <si>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</si>
  <si>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Formular el Plan de Participación Ciudadana 2020 , como elemento que asegura la definición de lineamientos estratégicos y acciones que atiendan los objetivos de Reforma Rural Integral y Ordenamiento Social de la Propiedad Rural</t>
  </si>
  <si>
    <t>Plan de Participación Ciudadana 2020 formulado</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</si>
  <si>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</si>
  <si>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Realizar mesas de seguimiento con el propósito de asegurar calidad de los datos asociados a los resultados de las dependencias.</t>
  </si>
  <si>
    <t>Actas de mesas de seguimiento diligenciadas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</si>
  <si>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</si>
  <si>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Deficiencias en la comunicación y desconocimiento de los usuarios sobre los trámites de procesos agrarios y formalización de la propiedad privada rural, acorde a la normatividad vigente.</t>
  </si>
  <si>
    <t>Ineficiencia en los tiempos de respuesta de la Agencia Nacional de Tierras frente a la resolución de procesos agrarios y formalización de la propiedad privada rural.</t>
  </si>
  <si>
    <t>En cualquiera de las fases de los procesos agrarios y de formalización.</t>
  </si>
  <si>
    <t>Afectación en el cumplimiento de la garantía a la seguridad jurídica de la tierra.</t>
  </si>
  <si>
    <t>Aumento de conflictos en los territorios.</t>
  </si>
  <si>
    <t>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t>
  </si>
  <si>
    <t>Por demanda (diario)</t>
  </si>
  <si>
    <t>Revisar los actos administrativos antes de ser expedidos por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</si>
  <si>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</si>
  <si>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</si>
  <si>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teniendo en cuenta que cada acto administrativo debe ir con visto bueno de cada líder.</t>
  </si>
  <si>
    <t>Revisión de los actos administrativos por parte de los líderes de los procesos agrarios y la formalización de la propiedad privada rural antes de ser suscritos por parte de los Subdirectores.</t>
  </si>
  <si>
    <t>Dirección de Gestión Jurídica de Tierras: 
- Contratistas – Encargados de las notificaciones.</t>
  </si>
  <si>
    <t xml:space="preserve">Comunicar al Ministerio Público los actos administrativos suscritos por la Dirección de Gestión Jurídica de Tierras y sus Subdirecciones. </t>
  </si>
  <si>
    <t>Realizar la debida comunicación de acuerdo con la normatividad vigente.</t>
  </si>
  <si>
    <t>No aplica.</t>
  </si>
  <si>
    <t>Correos electrónicos y/o documentos físicos.</t>
  </si>
  <si>
    <t>Dentro de los procesos agrarios y la formalización de la propiedad privada rural se garantiza la participación permanente del Ministerio Público</t>
  </si>
  <si>
    <t>(Número de productos No conformes de Actos administrativos identificados en el mes / Número de Actos administrativos generados en el mes) X 100</t>
  </si>
  <si>
    <t>(Notificaciones con salvedades o aclaraciones de MP sobre los AA realizados / Total de AA culminados en la Dirección de Procesos Agrarios y formalización) X 100</t>
  </si>
  <si>
    <t>Revision  y Depuracion de  bases de   datos para la correspondiente migración al SIT.  Y  clasificacion  de su  Marco Legal  902 o  1071</t>
  </si>
  <si>
    <t>Subdirección de Procesos Agrarios y Gestión Jurídica</t>
  </si>
  <si>
    <t>Migración de la base de datos de procesos agrarios al SIT.</t>
  </si>
  <si>
    <t xml:space="preserve">Implementación del Módulo de Procesos Agrarios del SIT.  </t>
  </si>
  <si>
    <t>Subdirección de Procesos Agrarios y Gestión Jurídica / Subdirección de Sistemas de Información</t>
  </si>
  <si>
    <t xml:space="preserve">Modulo implementado. </t>
  </si>
  <si>
    <t xml:space="preserve">  Revisar  requerimientos  tecnicos  y  desarrollo  del  componente de  formalizacion en el SIT;  Uso de  los  componentes   ya  desarrollados </t>
  </si>
  <si>
    <t>Subdirección de Seguridad Jurídica</t>
  </si>
  <si>
    <t>SIG parametrizado con la vía Decreto Ley 902.</t>
  </si>
  <si>
    <t>Socialización de los procesos misionales de la Dirección de Gestión Jurídica a la población rural en las zonas de intervención de la DGJT.</t>
  </si>
  <si>
    <t xml:space="preserve">Dirección de Gestión Jurídica de Tierras </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</si>
  <si>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</si>
  <si>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</si>
  <si>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</si>
  <si>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</si>
  <si>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Sensibilización sobre conflicto de interes contratistas y colaboradores de la Dirección de Gestión Juridica de Tierras</t>
  </si>
  <si>
    <t>Numeros de informados</t>
  </si>
  <si>
    <t>Uso de la información registrada en la visita agronomica o estudio preliminar y complementario de títulos  de expedientes de Compra Directa de la DAT para  beneficio propio o de particulares.</t>
  </si>
  <si>
    <t>Durante el  desarrollo de la visita agronómica del predio  y en la realización del estudio complementario de títulos</t>
  </si>
  <si>
    <t>Afectación en el logro de indicadores y metas asociadas a compra de predios en actividades misionales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</si>
  <si>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</si>
  <si>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Investigaciones por parte de órganos de control.</t>
  </si>
  <si>
    <t xml:space="preserve">Manipulación de la información durante las actividades de verificación de requisitos minimos del predio de tipo jurídico, técnico o ambiental  bajo el cual se materialice un subsidio, para beneficio propio o de un tercero </t>
  </si>
  <si>
    <t>Durante la  valoración integral del predio, en el marco del análisis técnico y jurídico</t>
  </si>
  <si>
    <t>Afectación en el logro de indicadores y metas asociadas a adquisición de predios en zonas focalizadas</t>
  </si>
  <si>
    <t>Desconocimiento de los requisitos establecidos en el Procedimiento ACCTI-P-016 Materialización del Subsidio  - Adquisición del predio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</si>
  <si>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</si>
  <si>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</si>
  <si>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</si>
  <si>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Durante el desarrollo de etapas del procedimiento de Revocatoria Directa según requisitos establecidos con enfasis en la emisión de la Resolución de decisión de fondo del trámite de Revocatoria</t>
  </si>
  <si>
    <t>Afectación en el logro de indicadores y metas asociadas a limitación a la Propiedad aprobadas en al SATN</t>
  </si>
  <si>
    <t>Desconocimiento de los requisitos establecidos en el Procedimiento ACCTI-P-005 Revocatoria del acto de adjudicación de Baldios a persona natural por parte de colaboradores nuevos que ingresan al grupo funcional de LP en la SATDD</t>
  </si>
  <si>
    <t>Presencia de intereses particulares o conductas de recibir o solicitar beneficios por parte de los profesionales asignados para la adjudicación de predios baldios y bienes fiscales patrimoniales en las zonas focalizadas</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</si>
  <si>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</si>
  <si>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</si>
  <si>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</si>
  <si>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</si>
  <si>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Presencia de intereses particulares o conductas de recibir o solicitar beneficios por parte de los profesionales asignados para el estudio de predios objeto de materialización del subsidio </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</si>
  <si>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</si>
  <si>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</si>
  <si>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</si>
  <si>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</si>
  <si>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</si>
  <si>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</si>
  <si>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</si>
  <si>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</si>
  <si>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</si>
  <si>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Desconocimiento de los requisitos establecidos en el Procedimiento de Adjudicación de Baldios a Entidades de Derecho Púiblcio por colaboradores nuevos que ingresan al grupo funcional de LP en la SATN</t>
  </si>
  <si>
    <t>Manipulación de la información entregada a las  subdirecciones misionales según el  POSPR-P-006 P Procedimiento Unico de Ordenamiento Social de la Propiedad,  para beneficio propio o de terceros</t>
  </si>
  <si>
    <t>Dirección de Acceso a Tierras (Profesional de Compra Directa DAT)</t>
  </si>
  <si>
    <t>Subdirección de Acceso a Tierras en Zonas Focalizadas  (Profesionales asignados)</t>
  </si>
  <si>
    <t>Subdirección de Acceso a Tierras por Demanda y Descongestión   (Profesionales asignados)</t>
  </si>
  <si>
    <t>Subdirección de Administración de Tierras de la Nación  (Profesionales asignados)</t>
  </si>
  <si>
    <t>Trimestral</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</si>
  <si>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</si>
  <si>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</si>
  <si>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</si>
  <si>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</si>
  <si>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el formato ACCTI F 007 Visita de caracterización del predio este adecuamente diligenciado con registro de resultados de visita agronómica y topográfica, mediante la revisión de  un expediente cada cuatrimestre del año</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</si>
  <si>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</si>
  <si>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</si>
  <si>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 xml:space="preserve">ACCTI-F-022 Estudio preliminar y complementario de títulos
</t>
  </si>
  <si>
    <t>Verificar  que el ACCTI F 022 Estudio preliminar y complementario de títulos este debidamente diligenciadol y cumpla con requisitos, mediante la revisiónn de un expediente cada cuatrimestre del año</t>
  </si>
  <si>
    <t>Verificar que el estudio preliminar y complementario de títulos  cumpla con la información y documentación completa y con las características  según los requisitos exigidos.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</si>
  <si>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</si>
  <si>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</si>
  <si>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</si>
  <si>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Comunicaciones oficiales escritas por parte del profesional responsable dirijidas a los interesados (propietario del predio o solicitante del subsidio)</t>
  </si>
  <si>
    <t>Verificar el cumplimiento de requisitos del (los) propietario (s) del predio (s) como condiciones habilitantes del programa,  mediante la revisión de un expediente en  cada trimestre</t>
  </si>
  <si>
    <t>Verificar los requisitos jurídicos y técnicos  de los predios objetos del subsidio, mediante la revisión de un expediente en cada trimestre</t>
  </si>
  <si>
    <t xml:space="preserve">Reducir potenciales demoras que se puedan presentar en el desarrollo de la actuación administrativa de la Revocatoria Directa   </t>
  </si>
  <si>
    <t>Revisando los expedientes o actuaciones administrativa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</si>
  <si>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</si>
  <si>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Lista de chequeo de Revocatoria 
ACCTI-F-097 Matriz de Revocatoria actualizada</t>
  </si>
  <si>
    <t xml:space="preserve">Revisar e impulsar los procesos de Revocatoria en curso, mediante dligenciamiento de lista de chequeo y/o matriz de revocatoria. </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</si>
  <si>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</si>
  <si>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</si>
  <si>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 xml:space="preserve">ACCTI-F-097  matriz de Revocatoria Directa </t>
  </si>
  <si>
    <t>Incorporar  la solicitud de Revocatoria en la ACCTI-F-097  matriz de Revocatoria Directa oportunamente</t>
  </si>
  <si>
    <t>Validar la información por parte de los profesionales de SATZF asignados para continuar con la adjudicación de predios baldios y bienes fiscales patrimoniales en municipios focalizados conforme al procedimiento unico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</si>
  <si>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</si>
  <si>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</si>
  <si>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</si>
  <si>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Verificar el cumplimiento de  requisitos habilitantes para continuar con la adjudicacion de predios baldios y bienes fiscales patrimoniales en los municipios focalizados, según el procedimiento</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</si>
  <si>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</si>
  <si>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</si>
  <si>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</si>
  <si>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</si>
  <si>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Realizar el informe técnico juridico preliminar con base en el análisis de la informaciónn aportada del procedimiento</t>
  </si>
  <si>
    <t>Semestral</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</si>
  <si>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</si>
  <si>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</si>
  <si>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</si>
  <si>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LP con vistos buenos</t>
  </si>
  <si>
    <t xml:space="preserve">Registrar en cada decisión de LP proferida la validación por parte del líder de LP y el Asesor o delegado de la SATN </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</si>
  <si>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</si>
  <si>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</si>
  <si>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</si>
  <si>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LP</t>
  </si>
  <si>
    <t>Revisar el  cumplimiento de controles del procedimiento de LP, por parte del profesional (lider) del grupo funcional en dos decisiones administrativas de LP definitivas  cada cuatrimestre</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</si>
  <si>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</si>
  <si>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</si>
  <si>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</si>
  <si>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 xml:space="preserve">ACCTI-F-064 FORMA AUTO ARCHIVO
ACCTI-F-065 FORMA AUTO DE ARCHIVO POR DESISTIMIENTO TÁCITO O EXPRESO </t>
  </si>
  <si>
    <t>Realizar la revisión juridica inicial y técnica de las solicitudes de adjudicación de baldios a EDP recibidos en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</si>
  <si>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</si>
  <si>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</si>
  <si>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</si>
  <si>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EDP según trámites adelantados</t>
  </si>
  <si>
    <t>Expedientes de CD con visita de caracterización diligenciada</t>
  </si>
  <si>
    <t>Expedientes de CD con estudio preliminar y complementario de títulos diligenciados</t>
  </si>
  <si>
    <t>Expedientes con verificación de  requisitos de  Propietarios para asignación de subsidios</t>
  </si>
  <si>
    <t>Expedientes con informes juridicos y técnicos de predios para asignación de subsidios</t>
  </si>
  <si>
    <t>Registro adecuado de  lista de chequeo en procesos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</si>
  <si>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</si>
  <si>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</si>
  <si>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</si>
  <si>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</si>
  <si>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</si>
  <si>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</si>
  <si>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</si>
  <si>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</si>
  <si>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</si>
  <si>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</si>
  <si>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</si>
  <si>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</si>
  <si>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</si>
  <si>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</si>
  <si>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</si>
  <si>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</si>
  <si>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</si>
  <si>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</si>
  <si>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</si>
  <si>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</si>
  <si>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</si>
  <si>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</si>
  <si>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</si>
  <si>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</si>
  <si>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</si>
  <si>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</si>
  <si>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</si>
  <si>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</si>
  <si>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</si>
  <si>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</si>
  <si>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</si>
  <si>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</si>
  <si>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</si>
  <si>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</si>
  <si>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</si>
  <si>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</si>
  <si>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Presión por partes interesadas</t>
  </si>
  <si>
    <t>Durante la gestión en territorio que realizan en los diferentes procesos las Unidaddes de Gestión Territorial</t>
  </si>
  <si>
    <t>Deterioro de la imagen institucional</t>
  </si>
  <si>
    <t>Intereses particulares de servidores públicos</t>
  </si>
  <si>
    <t>Detrimento patrimonial</t>
  </si>
  <si>
    <t>1. Dirección de Gestión Jurídica de Tierras.
2. Subdirección de procesos Agrarios y Gestión Jurídica.
3. Subdirección de seguridad Jurídica.
4. Dirección Asuntos Étnicos.
5. Subdirección Asuntos Étnicos.
6. Unidades de Gestión Territorial UGT's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</si>
  <si>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t>
  </si>
  <si>
    <t>1. Dirección de Acceso a Tierras.
2. Subdirección de Administración de Tierras de la Nación.
3. Dirección de Asuntos Étnicos.
4. Unidades de Gestión Territorial UGT's</t>
  </si>
  <si>
    <t>Ofrecer en UGT promesa de éxito en la realización o priorización de un trámite a cambio de un beneficio personal</t>
  </si>
  <si>
    <t>Según programación</t>
  </si>
  <si>
    <t>Sensibilizar a los equipos de trabajo en las sanciones que se incurren al alterar o modificar los procedimientos establecidos por la ANT.</t>
  </si>
  <si>
    <t xml:space="preserve">En caso de obtener resultados de posible riesgo de corrupción por ofrecer promesa de éxito para beneficio personal, se informa a la Oficina del Inspector de Tierras, para el trámite pertinente. </t>
  </si>
  <si>
    <t>Jornadas de sensibilización realizdas</t>
  </si>
  <si>
    <t>Jornadas de sensibilización de los equipos de trabajo de la ANT, sobre las sanciones que se incurren al alterar o modificar los procedimientos establecidos por la Entidad.</t>
  </si>
  <si>
    <t>Líderes de Unidades de Gestión Territorial UGT</t>
  </si>
  <si>
    <t>Sensibilización a colaboradores de UGT sobre código de integridad ANT ó sobre el manejo de situaciones de presión indebida de partes interesadas.</t>
  </si>
  <si>
    <t>Líderes de UGT</t>
  </si>
  <si>
    <t>Jornadas de socialización realizadas</t>
  </si>
  <si>
    <t>BORRADOR MAPA DE RIESGOS DE CORRUPCIÓN
Vigencia 2020 - Versión 1
Enero de 2020</t>
  </si>
  <si>
    <t>Adquisición de predios sin pleno cumplimiento de requisitos o por fuera de las necesidades y prioridades establecidas por la ANT, para beneficio de particulares</t>
  </si>
  <si>
    <t>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</si>
  <si>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Debilidades en el seguimiento y aplicación de los controles establecidos en el procedimiento.</t>
  </si>
  <si>
    <t>Detrimento patrimonial debido al abuso indebido de los recursos de la entidad</t>
  </si>
  <si>
    <t>En la verificación de requisitos</t>
  </si>
  <si>
    <t>Demandas y sanciones judiciale</t>
  </si>
  <si>
    <t>Desviación de recursos en el desarrollo del proceso de la Iniciativa Comunitaria con enfoque diferencial étnico para beneficio personal de un contratista o funcionario, o un tercero.</t>
  </si>
  <si>
    <t>Omisión de la construcción participativa de la propuesta de iniciativa comunitaria</t>
  </si>
  <si>
    <t>Intervención de un tercero en la construcción de la propuesta de iniciativa comunitaria</t>
  </si>
  <si>
    <t>Vulneración en derechos colectivos de comunidades.</t>
  </si>
  <si>
    <t xml:space="preserve"> Detrimento patrimonial</t>
  </si>
  <si>
    <t>Dilación en la atención a las solicitudes de comunidades étnicas favoreciendo intereses particulares.</t>
  </si>
  <si>
    <t>Carencia de criterios técnicos de priorización para la atención de solicitudes de comunidades étnicas.</t>
  </si>
  <si>
    <t xml:space="preserve">Inequidad en la atención a las solicitudes presentadas por comunidades étnicas. </t>
  </si>
  <si>
    <t>Favorecimiento en la atención de solicitudes de legalización de territorios colectivos a comunidades étnicas específicas por parte de la Subdirección de Asuntos Étnicos, desconociendo el principio de equidad.</t>
  </si>
  <si>
    <t>Carencia de criterios técnicos estandarizados para priorizar la atención de las solicitudes de legalización en los territorios colectivos a comunidades étnicas por parte de la Subdirección de Asuntos Étnicos</t>
  </si>
  <si>
    <t xml:space="preserve">cada vez que se les asigne una oferta voluntaria para adquirir un predio </t>
  </si>
  <si>
    <t>verificar que la información y documentación de la oferta este completa y con todos los requisitos y documentos exigidos</t>
  </si>
  <si>
    <t>de acuerdo con lo establecido en la FORMA ACCTI-F-021 FORMA OFERTA VOLUNTARIA DE PREDIOS”</t>
  </si>
  <si>
    <t>Si el responsable de presentar la oferta no diligencia la forma de manera adecuada no se debe continuar el proceso hasta que se subsane la situación.</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</si>
  <si>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</si>
  <si>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La forma ACCTI-F-021 FORMA OFERTA VOLUNTARIA DE PREDIOS debidamente diligencia y con anexos.</t>
  </si>
  <si>
    <t>Líder equipo compra de predios -  Dirección de Asuntos Étnicos</t>
  </si>
  <si>
    <t xml:space="preserve">El equipo técnico de Iniciativas Comunitarias de la Dirección de Asuntos Étnicos </t>
  </si>
  <si>
    <t>Siempre que haya una solicitud de iniciativa comunitaria</t>
  </si>
  <si>
    <t>Una vez sea aprobada la cofinanciación de la iniciativa comunitaria  se seleccionará el comité de compras</t>
  </si>
  <si>
    <t xml:space="preserve">Las evidencias se registraran en un acta de socialización de la guía y formulación participativa de la iniciativa comunitaria </t>
  </si>
  <si>
    <t>Se deben anexar  el cuadro de criterios habilitantes para ser proveedor, cuadro comparativo de cotizaciones y el cuadro de criterios de evaluación de las propuestas de los proveedores</t>
  </si>
  <si>
    <t>evidenciado todas las acciones realizadas por parte de grupo técnico de Iniciativas Comunitarias</t>
  </si>
  <si>
    <t>que brinde garantías de transparencia y legalidad en el proceso</t>
  </si>
  <si>
    <t>programar con la comunidad  la socialización  y formulación participativa de la Iniciativa de acuerdo a lo establecido en la guía operativa para la implementación de iniciativas comunitarias</t>
  </si>
  <si>
    <t>deben realizar una selección objetiva de los integrantes del comité de compras por parte de la comunidad</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</si>
  <si>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</si>
  <si>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</si>
  <si>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Matriz de seguimiento de la ejecución del plan de atención para comunidades étnicas.</t>
  </si>
  <si>
    <t>Equipo de Subdirección de Asuntos Étnicos</t>
  </si>
  <si>
    <t>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t>
  </si>
  <si>
    <t>Realizar control mediante matriz de seguimiento a los procedimientos administrativos de legalización para comunidades étnicas (indígenas y negras)</t>
  </si>
  <si>
    <t>Documento de criterios técnicos de priorización de solicitudes con certificación de Gestión de Calidad.</t>
  </si>
  <si>
    <t>1. Plan de Acción por vigencias, definido de acuerdo con la correspondiente priorización de solicitudes.
2. Informe de seguimiento a la ejecución del Plan de Acción.</t>
  </si>
  <si>
    <t>Generar un documento donde se establezcan los criterios técnicos estándar de priorización para la atención de las solicitudes de legalización de territorios colectivos a comunidades étnicas por parte de la Subdirección de Asuntos Étnicos</t>
  </si>
  <si>
    <t>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t>
  </si>
  <si>
    <t>(N° de ofertas recibidas en el equipo de Compra de predios completas en el mes / N° de ofertas recibidas en el equipo de Compra de predios en el mes) x100</t>
  </si>
  <si>
    <t>(N° actas de socialización con firma y evidencia fotográfica / N° de iniciativas formuladas) x100</t>
  </si>
  <si>
    <t>(Número de proveedores seleccionados en cumplimiento del instructivo aplicable / Total de iniciativas comunitarias en implementación.) x100</t>
  </si>
  <si>
    <t>Los procedimientos tienen 4 etapas y cada estapa tiene un porcentaje del 25% X 4 = 100%</t>
  </si>
  <si>
    <t>(Número de informes entregados / Número de informes proyectados) X 100</t>
  </si>
  <si>
    <t>Documento de criterios técnicos de priorización de solicitudes generado y socializado con todos los colaboradores.</t>
  </si>
  <si>
    <t>Evaluar y ajustar (según la necesidad) los procedimientos de la dependencia</t>
  </si>
  <si>
    <t>Dirección de Asuntos Étnicos</t>
  </si>
  <si>
    <t xml:space="preserve">Número de procedimientos evaluados </t>
  </si>
  <si>
    <t>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</si>
  <si>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Grupo técnico de Iniciativas comunitarias - Dirección de Asuntos Étnicos</t>
  </si>
  <si>
    <t>(Número de socializaciones de la Guía operativa al equipo técnico / Número de socializaciones al equipo técnico de iniciativas comunitarias programadas) x 100</t>
  </si>
  <si>
    <t>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</si>
  <si>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Grupo técnico de Iniciativas comunitarias</t>
  </si>
  <si>
    <t>(Número de actas de comité de compras que cumplen con los requisitos del instructivo aplicable / Número de actas de comites de compras realizadas) x 100</t>
  </si>
  <si>
    <t>Generar socialización a los colaboradores que ingresan en la DAE, frente al manejo de los documentos establecidos en el proceso.</t>
  </si>
  <si>
    <t>Número de socializaciones realizadas</t>
  </si>
  <si>
    <t>Realizar capacitación de funcionarios y contratistas sobre normativas legales que soportan los procesos y procedimientos de legalización de territorios colectivos a favor de comunidades étnicas; sobre la política institucional y mapa de riesgos anticorrupción; así como, sobre las sanciones a las que se enfrentan los profesionales por casos de corrupción dentro de sus labores</t>
  </si>
  <si>
    <t>(Número de personas capacitadas / Número de personas asigandas a los procesos de legalización) X 100</t>
  </si>
  <si>
    <t>Alterar u omitir la información física o jurídica de los predios durante la Formulación e implementación de Planes de Ordenamiento Social de la Propiedad, para favorecer a terceros.</t>
  </si>
  <si>
    <t xml:space="preserve"> Durante la recolección y analisis de la información primaria para la formulación e implementación del Plan de Ordenamiento Social de la propiedad en el municipio programado.</t>
  </si>
  <si>
    <t>Solicitar o recibir dinero o dádivas por la realización u omisión de actuaciones como gestores catastrales, con el propósito de beneficiar a un tercero</t>
  </si>
  <si>
    <t>Durante el levatamiento del Barrido predial masivo y el analisis de información</t>
  </si>
  <si>
    <t>Subdirección de Planeación Operativa</t>
  </si>
  <si>
    <t>Cada vez que se formula y/o implementa un Plan de Ordenamiento Social de la Propiedad en un municipio programado.</t>
  </si>
  <si>
    <t>A traves de la participación comunitaria contrastar y complementar los análisis realizados,  así como fortalecer la  vigilancia ciudadana para la ejecución y presentación de  resultados del proyecto.</t>
  </si>
  <si>
    <t>Mediante la presentación de informes y listados de asistencia que den cuenta de la información recolectada o resultados las  actividades de  participación comunitarias  realizadas.</t>
  </si>
  <si>
    <t>1. Se verifican los análisis fisicos y jurídicos y se incorporan, obervaciones y ajustes en el POSPR.
2. Se remiten las informaciones asociadas a presuntos actos de corrupción  a la Oficina del Inspector de Tierras.</t>
  </si>
  <si>
    <t>1. Listados de asistencia o informes de la activida realizada.
2, Memorandos o correos electrónicos remitidos a la Oficina de la Inspección de Tierras</t>
  </si>
  <si>
    <t xml:space="preserve">Promover  la participación comunitaria  en la formulación e implementación de los POSPR. en el marco de la  cultura de la veeduria  y  rendición de cuenta </t>
  </si>
  <si>
    <t>Garantizar la confiabilidad y precisión de la información del componente físico-jurídico capturada en campo</t>
  </si>
  <si>
    <t>Mediante la implementación de esquemas de controlidad de calidad a la información del componente físico-jurídico  capturada en campo.</t>
  </si>
  <si>
    <t>1. Se remiten a la dependencia o socio estrategico responsable para su correción.</t>
  </si>
  <si>
    <t>Informes de calidad.</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</si>
  <si>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</si>
  <si>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</si>
  <si>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</si>
  <si>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</si>
  <si>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</si>
  <si>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</si>
  <si>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 xml:space="preserve">Gestionar la difusion  de mensajes comunicacionales anticorrupción en el marco de espacios de participación ciudadana
</t>
  </si>
  <si>
    <t>Presencia de intereses políticos</t>
  </si>
  <si>
    <t>Debilidad en la auditoria de la información del componente físico-jurídico  capturada en campo.</t>
  </si>
  <si>
    <t>Presencia de intereses políticos y/o económicos</t>
  </si>
  <si>
    <t>Investigaciones y sanciones.</t>
  </si>
  <si>
    <t>Perdida de credibilidad institucional</t>
  </si>
  <si>
    <t>Número de municipios programados para la formulación e implementación de POSPR donde se realizaron actividades de participación comunitaria / Número de municipios programados para la formulación e implementación de POSPR.</t>
  </si>
  <si>
    <t>Número de informes de Informes de validación catastral elaborados / Número de municipios programados para levantamiento de información catastral.</t>
  </si>
  <si>
    <t xml:space="preserve"> 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</si>
  <si>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</si>
  <si>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en fase de implementación.</t>
  </si>
  <si>
    <t>No. De  Informes de validación catastral elaborados para municipíos programados en fase de implementación / No. De  Informes de validación catastral proyectados para municipíos programados en fase de implementación.</t>
  </si>
  <si>
    <t>Difundir mensajes claves anticorrupción para dar a conocer a la ciudadanía la gratuidad en los trámites de la ANT.</t>
  </si>
  <si>
    <t>No. de municipios donde se difundieron mensajes claves anticorrupción . / # de municipios proyectados</t>
  </si>
  <si>
    <t>Estructurar proyectos de TI para beneficio específico de un tercero o propio.</t>
  </si>
  <si>
    <t>Elaboración de ficha técnica de contratación</t>
  </si>
  <si>
    <t>Tráfico de influencias.</t>
  </si>
  <si>
    <t>Manejo indebido de la información</t>
  </si>
  <si>
    <t>Perdida de la eficiencia tecnológica.</t>
  </si>
  <si>
    <t>Afectación del desarrollo de las actividades misionales.</t>
  </si>
  <si>
    <t>Solicitar o recibir dadivas por diligenciamiento, entrega del Formulario de Inscripción de Sujetos de Ordenamiento o por inscripción en el Registro de Sujetos de Ordenamiento</t>
  </si>
  <si>
    <t>En campo, cuando se realiza el barrido predial o en el proceso de valoración de la solicitud</t>
  </si>
  <si>
    <t>Alterar u omitir información en desarrollo del procedimiento de Registro de Sujetos de Ordenamiento, para favorecer a terceros.</t>
  </si>
  <si>
    <t>En el proceso de valoración y calidad puede alterarse u omitir información</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</si>
  <si>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</si>
  <si>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</si>
  <si>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</si>
  <si>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Deterioro de la imagen institucional.</t>
  </si>
  <si>
    <t>Hallazgos, observaciones y/o acciones sancionatorias por parte de los organismos de control.</t>
  </si>
  <si>
    <t>Pérdida de la credibilidad institucional.</t>
  </si>
  <si>
    <t>Demandas contra la entidad y/o funcionarios</t>
  </si>
  <si>
    <t>Subdirección de Sistemas de Información de Tierras</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</si>
  <si>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</si>
  <si>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</si>
  <si>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</si>
  <si>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</si>
  <si>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</si>
  <si>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Para cada usuario</t>
  </si>
  <si>
    <t>Controlar el acceso a la plataforma tecnologica</t>
  </si>
  <si>
    <t>A través del diligenciamiento de acuerdo de confidencialidad</t>
  </si>
  <si>
    <t>sin acuerdo de confidencialidad no es posible contar con acceso al Sistema para su respectivo registro</t>
  </si>
  <si>
    <t>Acuerdo de Confidencialidad</t>
  </si>
  <si>
    <t>Acceso controlado a la información a través de permisos  para el registro de solicitudes FISO.</t>
  </si>
  <si>
    <t>Permanente</t>
  </si>
  <si>
    <t>Controlar la numeración de los FISOS entregados por Oferta</t>
  </si>
  <si>
    <t>El sistema aautomaticamente identifica cuando se registra un FISO si este se encuentra duplicado</t>
  </si>
  <si>
    <t>El sistema no permite crear un FISO repetido, ya que la numeración es unica</t>
  </si>
  <si>
    <t>Validación del SIT</t>
  </si>
  <si>
    <t>Validación de numeración de FISO al ingresar al sistema</t>
  </si>
  <si>
    <t>Verificar el cumplimiento de los criterios minimos de valoración</t>
  </si>
  <si>
    <t>Se realiza de manera aleatoria sobre el 30% de la asignación de cada valorador</t>
  </si>
  <si>
    <t>Se devuelve lla asignación para que se realicen las respectivas correcciones</t>
  </si>
  <si>
    <t>Excel de calidad</t>
  </si>
  <si>
    <t>Aplicar controles de calidad de manera aleatoria al proceso de registro, categorización y calificación de los sujetos de ordenamiento, de acuerdo a información consignada en el FISO.</t>
  </si>
  <si>
    <t>Seguimiento a los proyectos de TI</t>
  </si>
  <si>
    <t>Dirección de Ordenamiento Social de la Propiedad</t>
  </si>
  <si>
    <t>Informes de seguimiento a proyectos de TI elaborados</t>
  </si>
  <si>
    <t xml:space="preserve">Validación del SIT  </t>
  </si>
  <si>
    <t>Calidad del 30% asignado a valoración</t>
  </si>
  <si>
    <t>Acuerdos de confidencialidad / usuarios con rol valorador</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</si>
  <si>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</si>
  <si>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</si>
  <si>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t>
  </si>
  <si>
    <t>Omitir o dilatar intencionalmente la gestión de PQRSD para beneficio propio o de terceros</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</si>
  <si>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</si>
  <si>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</si>
  <si>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</si>
  <si>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</si>
  <si>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</si>
  <si>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</si>
  <si>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</si>
  <si>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</si>
  <si>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</si>
  <si>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</si>
  <si>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</si>
  <si>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</si>
  <si>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</si>
  <si>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</si>
  <si>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</si>
  <si>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</si>
  <si>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</si>
  <si>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</si>
  <si>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</si>
  <si>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</si>
  <si>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</si>
  <si>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Pérdida de documentación en los expedientes de procesos de investigación disciplinaria, en beneficio del o de los investigados</t>
  </si>
  <si>
    <t>Falta de control del expediente disciplinario</t>
  </si>
  <si>
    <t>En cualquiera de las fases de la investigación disciplinaria</t>
  </si>
  <si>
    <t>Investigaciones por parte de órganos de control</t>
  </si>
  <si>
    <t>Prescripción o caducidad de la acción disciplinaria en favor de los implicados.</t>
  </si>
  <si>
    <t>Falta del control en los términos de actuación en cada etapa procesal</t>
  </si>
  <si>
    <t>Celebración indebida de contratos en beneficio particular o de un tercero</t>
  </si>
  <si>
    <t>Indebida verificación de requisitos y evaluación no objetiva de los proveedores</t>
  </si>
  <si>
    <t>En cualquier de las fases de contratación</t>
  </si>
  <si>
    <t>Vicios en la estructuración de los pliegos y términos</t>
  </si>
  <si>
    <t>Investigaciones y sanciones por parte de órganos de control, así como perdida de credibilidad institucional</t>
  </si>
  <si>
    <t>Aprobación de informes y pagos de contratistas sin el cumplimiento del objeto y/o obligaciones contractuales en beneficio particular o de terceros</t>
  </si>
  <si>
    <t>Desconocimiento del supervisor de las obligaciones de los contratistas.</t>
  </si>
  <si>
    <t>En la aprobación de pagos o terminación de contratos</t>
  </si>
  <si>
    <t>Cantidad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</si>
  <si>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</si>
  <si>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</si>
  <si>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de bienes de la Agencia Nacional de Tierras</t>
  </si>
  <si>
    <t xml:space="preserve">Detrimento patrimonial e investigaciones y sanciones </t>
  </si>
  <si>
    <t>Falta de controles en el préstamo de bienes</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</si>
  <si>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</si>
  <si>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</si>
  <si>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</si>
  <si>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</si>
  <si>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</si>
  <si>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</si>
  <si>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obligaciones y/o pagos realizados por la Agencia Nacional de Tierras, sin el cumplimiento de requisitos legales, presupuestales y contables, en beneficio de un particular.</t>
  </si>
  <si>
    <t>Fallas en el control de los requisitos para la causación económica</t>
  </si>
  <si>
    <t>En la fase de pagos</t>
  </si>
  <si>
    <t>Falta de lineamientos para la ejecución de pagos</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</si>
  <si>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</si>
  <si>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</si>
  <si>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</si>
  <si>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</si>
  <si>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</si>
  <si>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</si>
  <si>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Cuatrimestral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</si>
  <si>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</si>
  <si>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</si>
  <si>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Banners publicados y/o mensajes enviados y/o piezas informativas publicadas</t>
  </si>
  <si>
    <t xml:space="preserve">Campaña de sensibilizaicón frente a los trámites dirigida a la ciudadanía </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</si>
  <si>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</si>
  <si>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</si>
  <si>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</si>
  <si>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Profesionales de la Subdirección de Talento Humano que realizan verificacion de requisitos mínimos</t>
  </si>
  <si>
    <t xml:space="preserve">Cada vez que se requiera vincular una persona a la planta de personal </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</si>
  <si>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</si>
  <si>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</si>
  <si>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</si>
  <si>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 
Expediente de hoja de vida conformado</t>
  </si>
  <si>
    <t>Verificar el cumplimiento de los requisitos exigidos por el empleo a proveer, de acuerdo con los requisitos de Ley y los contemplados en el Manual de Funciones y Competencias Laborales de la Agencia.</t>
  </si>
  <si>
    <t>Funcionario designado para la custodia de expedientes</t>
  </si>
  <si>
    <t>Cada vez que se vincule un nuevo funcionario y cuando se generen nuevos documentos que deban reposar en la hoja de vida</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</si>
  <si>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</si>
  <si>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</si>
  <si>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</si>
  <si>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</si>
  <si>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</si>
  <si>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</si>
  <si>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</si>
  <si>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</si>
  <si>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</si>
  <si>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</si>
  <si>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</si>
  <si>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</si>
  <si>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</si>
  <si>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</si>
  <si>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</si>
  <si>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Coordinación para la Gestión Contractual
Secretaría General</t>
  </si>
  <si>
    <t>Cada vez que se adelante un proceso contractual</t>
  </si>
  <si>
    <t xml:space="preserve">Analizar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 </t>
  </si>
  <si>
    <t xml:space="preserve">El profesional de contratos realizará lo siguiente:
- Constatar autorizaciones o avales del comité de contratación de la entidad para llevar a cabo determinados procesos de adquisición de bienes y/o servicios (Revisión de Actas del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 </t>
  </si>
  <si>
    <t xml:space="preserve">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 </t>
  </si>
  <si>
    <t xml:space="preserve">Actas de mesas de trabajo / 
correos electrónicos 
(Las mesas de trabajo se realizarán cuando sea requerido, de lo contrario las observaciones se realizarán mediante correos electrónicos)
</t>
  </si>
  <si>
    <t xml:space="preserve">Brindar acompañamiento en el diligenciamiento de los documentos precontractuales y de ser necesario convocar a mesas de trabajo con el propósito de revisar las observaciones y sugerencias técnico - jurídicas correspondientes. </t>
  </si>
  <si>
    <t>Supervisores de contratos en la ANT</t>
  </si>
  <si>
    <t>Se debe ejecutar el control cada vez que se presente una cuenta con fines de pago para aprobación y visto bueno del Supervisor del contrato</t>
  </si>
  <si>
    <t>Verificar que los requisitos para la gestión de pago presentadas por los contratistas y/o proveedores cumplen a cabalidad con lo establecido con la ley.</t>
  </si>
  <si>
    <t>Se debe diligenciar el formato establecido dentro del proceso de adquisición de bienes y servicios, en donde se encuentran señalados los requisitos y la verificación de cumplimiento de las obligaciones y objeto contractual.</t>
  </si>
  <si>
    <t xml:space="preserve">El supervisor que identifique el incumplimiento de las obligaciones y/o objeto contractual deberá requerir por escrito al contratista con el fin de subsanar las observaciones realizadas. En caso de persistencia acudir a lo establecido dentro del manual de supervisión. </t>
  </si>
  <si>
    <t>Formato ADQBS-F-001-Forma RECIBIDO A SATISFACCIÓN INFORME DE ACTIVIDADES Y ORDEN DE PAGO CONTRATISTAS diligenciado por cada pago pactado dentro de los contratos</t>
  </si>
  <si>
    <t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t>
  </si>
  <si>
    <t xml:space="preserve">La suscripción en línea a través del aplicativo dispuesto por la Agencia a las cuentas enviadas para pago, denotan el conocimiento y verificación por parte de los supervisores de las obligaciones y/o objeto contractual. </t>
  </si>
  <si>
    <t>Reporte del aplicativo de las aprobaciones y rechazos efectuados por parte de los supervisores</t>
  </si>
  <si>
    <t>Realizar las aprobaciones a través del aplicativo dispuesto para los contratos de prestación de servicios profesionales y de apoyo</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</si>
  <si>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</si>
  <si>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</si>
  <si>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</si>
  <si>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t>
  </si>
  <si>
    <t>Informe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</si>
  <si>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</si>
  <si>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</si>
  <si>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</si>
  <si>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</si>
  <si>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</si>
  <si>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</si>
  <si>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</si>
  <si>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 xml:space="preserve">Líderes equipo financiero
Subdirección Administrativa y Financiera </t>
  </si>
  <si>
    <t>Validar que los soportes proporcionados para el desembolso de los pagos son los correspondientes con la lista de requerimientos en el procedimiento de pagos</t>
  </si>
  <si>
    <t>Se toma una muestra del 5%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</si>
  <si>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central de cuentas y al equipo financiero de la Subdirección Administrativa y Financiera, quienes adoptarán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</si>
  <si>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</si>
  <si>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 correspondiente al 5% de los pagos realizados a contratos de prestación de servicios profesionales.</t>
  </si>
  <si>
    <t>Cumplimiento: (Número de PQRSD gestionadas/Número de PQRSD vencidas)
(La línea base se establecerá al inicio de la vigencia 2020)</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</si>
  <si>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</si>
  <si>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</si>
  <si>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</si>
  <si>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</si>
  <si>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Capacitar a servidores públicos, contratistas y colaboradores de la Agencia Nacional de Tierras sobre:
1. Control Interno Disciplinario.
2. Manejo de situaciones bajo presiones indebidas de partes interesadas
3. Manejo de situaciones difíciles y amenaza.</t>
  </si>
  <si>
    <t>Secretaría General - Control Interno Disciplinario
Oficina del Inspector de la Gestión de Tierras</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</si>
  <si>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</si>
  <si>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</si>
  <si>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</si>
  <si>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</si>
  <si>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</si>
  <si>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</si>
  <si>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</si>
  <si>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ubicarlos en el servidor y actualizar trimestralmente el "Reporte de historias laborales digitalizadas" </t>
  </si>
  <si>
    <t>Funcionario responsable de la custodia de expedientes laborales</t>
  </si>
  <si>
    <t>(Número de historias laborales digitalizadas actualizadas funcionarios vinculados / Número de historias laborales de funcionarios vinculados)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</si>
  <si>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</si>
  <si>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</si>
  <si>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</si>
  <si>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</si>
  <si>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 de cuentas e informe de actividades revisadas y aprobadas por el supervisor del contrato / Total de Cuentas e informes del contrato).
Impacto: Hallazgos de auditorías internas o externas respecto al incumplimiento de alguna obligación contractual</t>
  </si>
  <si>
    <t>Grupo para la Gestión Contractual
Subdirección Administrativa y Financiera</t>
  </si>
  <si>
    <t>Documentos revisados</t>
  </si>
  <si>
    <t>Revisión de las minutas de los contratos antes de la suscripción por parte del Secretario General</t>
  </si>
  <si>
    <t>Secretaría General</t>
  </si>
  <si>
    <t>Minutas corregidas, correos electrónicos (Cuando sean requeridos)</t>
  </si>
  <si>
    <t>Capacitación a supervisores de contratos sobre la responsabilidad en la verificación del cumplimiento del objeto y obligaciones pactadas para el proceso de pagos</t>
  </si>
  <si>
    <t>Subdirección Administrativa y Financiera
Secretaría General</t>
  </si>
  <si>
    <t>Revisión de Procedimientos, formas, instructivos y/o manuales cumplimiendo las normas de contratación establecidas para tal fin.</t>
  </si>
  <si>
    <t>Cumplimiento: Número de Bienes devolutivos de la entidad registrados en la herramienta Apoteosys / Totalidad de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</si>
  <si>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</si>
  <si>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 xml:space="preserve">Revisión de los procedimientos, instructivos y formas relacionados con el almacen. </t>
  </si>
  <si>
    <t>Subdirección Administrativa y Financiera</t>
  </si>
  <si>
    <t>% de procedimientos, instructivos y formas revisados.</t>
  </si>
  <si>
    <t>Socialización del procedimiento de préstamos de expedientes</t>
  </si>
  <si>
    <t>Socializaciones realizadas</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</si>
  <si>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</si>
  <si>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</si>
  <si>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Número de servidores públicos y colaboradores sensibilizados/  Número de  servidores públicos y colaboradores pertenecientes al grupo de gestión financiera</t>
  </si>
  <si>
    <t>Manipulación la información en la visita técnica, levantamientos topográficos y avalúos comerciales para beneficio de particulares.</t>
  </si>
  <si>
    <t>Presencia de intereses particulares para la modificación de los precios de los predios; incluidas las conductas de recibir o solicitar beneficios por parte de un servidor público o contratista de operadores.</t>
  </si>
  <si>
    <t>Desarrollo de actividades por fuera de las normas, procedimientos, parámetros y criterios establecidos.</t>
  </si>
  <si>
    <t>En el desarrollo de la visita técnica, levantamientos topográficos y avalúos comerciales</t>
  </si>
  <si>
    <t xml:space="preserve"> Afectación en el desarrollo de las actividades misionales.</t>
  </si>
  <si>
    <t>Asesor de la Dirección General para asuntos de geografía y topografía</t>
  </si>
  <si>
    <t>SIN PROPUESTAS DE ACTIVIDADES PREVENTIVAS</t>
  </si>
  <si>
    <t>Emitir conceptos y viabilidades jurídicas para  favorecer intereses propios o de terceros.</t>
  </si>
  <si>
    <t>Dadivas.</t>
  </si>
  <si>
    <t>Amenazas o presiones indebidas</t>
  </si>
  <si>
    <t>En la formulación de conceptos o viabilidades jurídicas</t>
  </si>
  <si>
    <t>Expedición de actos contrarios a la normatividad vigente</t>
  </si>
  <si>
    <t>Aplicación discrecional de normas para favorecer intereses de terceros</t>
  </si>
  <si>
    <t>Desconocimiento de las normas que rigen el actual de la entidad</t>
  </si>
  <si>
    <t>Beneficio particulares al determinar los criterios a aplicar</t>
  </si>
  <si>
    <t>Investigaciones y sanciones</t>
  </si>
  <si>
    <t>Dilatar o no ejecutar las acciones de cobro coactivo para favorecer intereses propios o de terceros</t>
  </si>
  <si>
    <t>Beneficios particulares del colaborador</t>
  </si>
  <si>
    <t>Desconocimiento del manual de Cobro Coactivo</t>
  </si>
  <si>
    <t>En desarrollo de cobro coactivo</t>
  </si>
  <si>
    <t>Orientar  la defensa jurídica de la ANT o algunas de sus actuaciones en perjuicio de sus intereses para favorecer a un tercero</t>
  </si>
  <si>
    <t>Presiones indebidas</t>
  </si>
  <si>
    <t>En desarrollo de defensa jurídica</t>
  </si>
  <si>
    <t>SIN VALORACIÓN DEL RIESGO NI DEFINICION DE CONTROLES</t>
  </si>
  <si>
    <t>OFICINA JURÍDICA</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</si>
  <si>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</si>
  <si>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</si>
  <si>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</si>
  <si>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</si>
  <si>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</si>
  <si>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</si>
  <si>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</si>
  <si>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</si>
  <si>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</si>
  <si>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</si>
  <si>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</si>
  <si>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</si>
  <si>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</si>
  <si>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</si>
  <si>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</si>
  <si>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</si>
  <si>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</si>
  <si>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</si>
  <si>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</si>
  <si>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</si>
  <si>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</si>
  <si>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</si>
  <si>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</si>
  <si>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</si>
  <si>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</si>
  <si>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</si>
  <si>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</si>
  <si>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POSPPR-COR-C.1.1</t>
  </si>
  <si>
    <t>POSPPR-COR-C.1.2</t>
  </si>
  <si>
    <t>POSPPR-COR-C.2.1</t>
  </si>
  <si>
    <t>POSPPR-COR-C.3.1</t>
  </si>
  <si>
    <t>POSPPR-COR-C.3.2</t>
  </si>
  <si>
    <t>POSPPR-COR-C.4.1</t>
  </si>
  <si>
    <t>POSPPR-COR-C.4.2</t>
  </si>
  <si>
    <t>POSPPR-COR-P.1.1</t>
  </si>
  <si>
    <t>POSPPR-COR-P.1.2</t>
  </si>
  <si>
    <t>POSPPR-COR-P.2.1</t>
  </si>
  <si>
    <t>POSPPR-COR-P.3.1</t>
  </si>
  <si>
    <t>SEJUT-COR-1</t>
  </si>
  <si>
    <t>SEJUT-COR-2</t>
  </si>
  <si>
    <t>SEJUT-COR-C.1.1</t>
  </si>
  <si>
    <t>SEJUT-COR-C.2.1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</si>
  <si>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</si>
  <si>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</si>
  <si>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</si>
  <si>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</si>
  <si>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</si>
  <si>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</si>
  <si>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</si>
  <si>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</si>
  <si>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</si>
  <si>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</si>
  <si>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</si>
  <si>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</si>
  <si>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</si>
  <si>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</si>
  <si>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</si>
  <si>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</si>
  <si>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</si>
  <si>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</si>
  <si>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ACCTI-COR-C.6.1</t>
  </si>
  <si>
    <t>ACCTI-COR-C.7.1</t>
  </si>
  <si>
    <t>ACCTI-COR-C.7.2</t>
  </si>
  <si>
    <t>ACCTI-COR-C.8.1</t>
  </si>
  <si>
    <t>ACCTI-COR-C.9.1</t>
  </si>
  <si>
    <t>ACCTI-COR-C.9.2</t>
  </si>
  <si>
    <t>ACCTI-COR-P.1.1</t>
  </si>
  <si>
    <t>ACCTI-COR-P.1.2</t>
  </si>
  <si>
    <t>ACCTI-COR-P.2.1</t>
  </si>
  <si>
    <t>ACCTI-COR-P.2.2</t>
  </si>
  <si>
    <t>ACCTI-COR-P.3.1</t>
  </si>
  <si>
    <t>ACCTI-COR-P.3.2</t>
  </si>
  <si>
    <t>ACCTI-COR-P.4.1</t>
  </si>
  <si>
    <t>ACCTI-COR-P.4.2</t>
  </si>
  <si>
    <t>ACCTI-COR-P.5.1</t>
  </si>
  <si>
    <t>ACCTI-COR-P.6.1</t>
  </si>
  <si>
    <t>ACCTI-COR-P.7.1</t>
  </si>
  <si>
    <t>ACCTI-COR-P.7.2</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</si>
  <si>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</si>
  <si>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</si>
  <si>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</si>
  <si>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</si>
  <si>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</si>
  <si>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</si>
  <si>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</si>
  <si>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</si>
  <si>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</si>
  <si>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</si>
  <si>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</si>
  <si>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</si>
  <si>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</si>
  <si>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</si>
  <si>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</si>
  <si>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***Sin información de riesgos de corrupción</t>
  </si>
  <si>
    <t>GINFO-COR-1</t>
  </si>
  <si>
    <t>GTHU-COR-1</t>
  </si>
  <si>
    <t>GTHU-COR-2</t>
  </si>
  <si>
    <t>GTHU-COR-3</t>
  </si>
  <si>
    <t>GTHU-COR-4</t>
  </si>
  <si>
    <t>GTHU-COR-C.1.1</t>
  </si>
  <si>
    <t>GTHU-COR-C.2.1</t>
  </si>
  <si>
    <t>GTHU-COR-C.3.1</t>
  </si>
  <si>
    <t>GTHU-COR-C.4.1</t>
  </si>
  <si>
    <t>GTHU-COR-P.1.1</t>
  </si>
  <si>
    <t>GTHU-COR-P.2.1</t>
  </si>
  <si>
    <t>GTHU-COR-P.3.1</t>
  </si>
  <si>
    <t>GTHU-COR-P.4.1</t>
  </si>
  <si>
    <t>SEJUT-COR-P.1.1</t>
  </si>
  <si>
    <t>SEJUT-COR-P.1.2</t>
  </si>
  <si>
    <t>SEJUT-COR-P.1.3</t>
  </si>
  <si>
    <t>SEJUT-COR-P.1.4</t>
  </si>
  <si>
    <t>SEJUT-COR-P.1.5</t>
  </si>
  <si>
    <t>SEJUT-COR-P.2.1</t>
  </si>
  <si>
    <t>SEJUT-COR-P.1.6</t>
  </si>
  <si>
    <t>SEJUT-COR-C.1.2</t>
  </si>
  <si>
    <t>APJUR-COR-1</t>
  </si>
  <si>
    <t>APJUR-COR-2</t>
  </si>
  <si>
    <t>APJUR-COR-3</t>
  </si>
  <si>
    <t>APJUR-COR-4</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</si>
  <si>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</si>
  <si>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</si>
  <si>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</si>
  <si>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</si>
  <si>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</si>
  <si>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</si>
  <si>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</si>
  <si>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</si>
  <si>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</si>
  <si>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</si>
  <si>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</si>
  <si>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</si>
  <si>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</si>
  <si>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</si>
  <si>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</si>
  <si>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</si>
  <si>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</si>
  <si>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</si>
  <si>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GEFIN-COR-P.1.2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</si>
</sst>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C0A]d\-mmm\-yy;@"/>
  </numFmts>
  <fonts count="70"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rgb="FFFF0000"/>
      <name val="Arial Narrow"/>
      <family val="2"/>
    </font>
    <font>
      <u/>
      <sz val="11"/>
      <color theme="9"/>
      <name val="Calibri"/>
      <family val="2"/>
      <scheme val="minor"/>
    </font>
    <font>
      <i/>
      <sz val="14"/>
      <color theme="1"/>
      <name val="Times New Roman"/>
      <family val="1"/>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s>
  <borders count="1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758">
    <xf numFmtId="0" fontId="0" fillId="0" borderId="0" xfId="0"/>
    <xf numFmtId="0" fontId="31" fillId="7" borderId="5" xfId="0" applyFont="1" applyFill="1" applyBorder="1" applyAlignment="1" applyProtection="1">
      <alignment horizontal="center" vertical="center" wrapText="1"/>
      <protection locked="0"/>
    </xf>
    <xf numFmtId="0" fontId="49" fillId="7" borderId="101" xfId="0" applyFont="1" applyFill="1" applyBorder="1" applyAlignment="1" applyProtection="1">
      <alignment vertical="center" wrapText="1"/>
      <protection locked="0"/>
    </xf>
    <xf numFmtId="0" fontId="49" fillId="7" borderId="101" xfId="0" applyFont="1" applyFill="1" applyBorder="1" applyAlignment="1" applyProtection="1">
      <alignment horizontal="center" vertical="center" wrapText="1"/>
      <protection locked="0"/>
    </xf>
    <xf numFmtId="0" fontId="13" fillId="7" borderId="101" xfId="0" applyFont="1" applyFill="1" applyBorder="1" applyAlignment="1" applyProtection="1">
      <alignment wrapText="1"/>
      <protection locked="0"/>
    </xf>
    <xf numFmtId="0" fontId="1" fillId="7" borderId="1" xfId="0" applyFont="1" applyFill="1" applyBorder="1" applyAlignment="1" applyProtection="1">
      <alignment vertical="center" wrapText="1"/>
      <protection locked="0"/>
    </xf>
    <xf numFmtId="0" fontId="1" fillId="0" borderId="4" xfId="0" applyFont="1" applyFill="1" applyBorder="1" applyAlignment="1" applyProtection="1">
      <alignment horizontal="center" vertical="center" wrapText="1"/>
      <protection locked="0"/>
    </xf>
    <xf numFmtId="0" fontId="31" fillId="7" borderId="1" xfId="0" applyFont="1" applyFill="1" applyBorder="1" applyAlignment="1" applyProtection="1">
      <alignment horizontal="center" vertical="center" wrapText="1"/>
      <protection locked="0"/>
    </xf>
    <xf numFmtId="0" fontId="49" fillId="7" borderId="101"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center" vertical="center" wrapText="1"/>
      <protection locked="0"/>
    </xf>
    <xf numFmtId="0" fontId="31" fillId="0" borderId="5" xfId="0" applyFont="1" applyFill="1" applyBorder="1" applyAlignment="1" applyProtection="1">
      <alignment horizontal="center" vertical="center" wrapText="1"/>
      <protection locked="0"/>
    </xf>
    <xf numFmtId="0" fontId="11" fillId="7" borderId="8" xfId="0" applyFont="1" applyFill="1" applyBorder="1" applyAlignment="1" applyProtection="1">
      <alignment horizontal="center" vertical="center" wrapText="1"/>
      <protection locked="0"/>
    </xf>
    <xf numFmtId="0" fontId="11" fillId="7" borderId="11" xfId="0" applyFont="1" applyFill="1" applyBorder="1" applyAlignment="1" applyProtection="1">
      <alignment horizontal="center" vertical="center" wrapText="1"/>
      <protection locked="0"/>
    </xf>
    <xf numFmtId="0" fontId="11" fillId="7" borderId="90" xfId="0" applyFont="1" applyFill="1" applyBorder="1" applyAlignment="1" applyProtection="1">
      <alignment horizontal="center" vertical="center" wrapText="1"/>
      <protection locked="0"/>
    </xf>
    <xf numFmtId="0" fontId="11" fillId="7" borderId="89" xfId="0" applyFont="1" applyFill="1" applyBorder="1" applyAlignment="1" applyProtection="1">
      <alignment horizontal="center" vertical="center" wrapText="1"/>
      <protection locked="0"/>
    </xf>
    <xf numFmtId="0" fontId="11" fillId="7" borderId="7" xfId="0" applyFont="1" applyFill="1" applyBorder="1" applyAlignment="1" applyProtection="1">
      <alignment horizontal="center" vertical="center" wrapText="1"/>
      <protection locked="0"/>
    </xf>
    <xf numFmtId="0" fontId="11" fillId="7" borderId="11" xfId="0" applyFont="1" applyFill="1" applyBorder="1" applyAlignment="1" applyProtection="1">
      <alignment wrapText="1"/>
      <protection locked="0"/>
    </xf>
    <xf numFmtId="0" fontId="1" fillId="7" borderId="4" xfId="0" applyFont="1" applyFill="1" applyBorder="1" applyAlignment="1" applyProtection="1">
      <alignment horizontal="center" vertical="center" wrapText="1"/>
      <protection locked="0"/>
    </xf>
    <xf numFmtId="0" fontId="0" fillId="8" borderId="0" xfId="0" applyFill="1" applyProtection="1">
      <protection locked="0"/>
    </xf>
    <xf numFmtId="0" fontId="12" fillId="8" borderId="0" xfId="0" applyFont="1" applyFill="1" applyProtection="1">
      <protection locked="0"/>
    </xf>
    <xf numFmtId="0" fontId="0" fillId="2" borderId="15" xfId="0" applyFill="1" applyBorder="1" applyProtection="1">
      <protection locked="0"/>
    </xf>
    <xf numFmtId="0" fontId="0" fillId="2" borderId="0" xfId="0" applyFill="1" applyBorder="1" applyProtection="1">
      <protection locked="0"/>
    </xf>
    <xf numFmtId="0" fontId="0" fillId="2" borderId="16" xfId="0" applyFill="1" applyBorder="1" applyProtection="1">
      <protection locked="0"/>
    </xf>
    <xf numFmtId="0" fontId="15" fillId="7" borderId="30" xfId="0" applyFont="1" applyFill="1" applyBorder="1" applyAlignment="1" applyProtection="1">
      <alignment horizontal="center" vertical="center"/>
      <protection locked="0"/>
    </xf>
    <xf numFmtId="0" fontId="0" fillId="3" borderId="31" xfId="0" applyFill="1" applyBorder="1" applyProtection="1">
      <protection locked="0"/>
    </xf>
    <xf numFmtId="0" fontId="0" fillId="3" borderId="30" xfId="0" applyFill="1" applyBorder="1" applyProtection="1">
      <protection locked="0"/>
    </xf>
    <xf numFmtId="0" fontId="0" fillId="4" borderId="30" xfId="0" applyFill="1" applyBorder="1" applyProtection="1">
      <protection locked="0"/>
    </xf>
    <xf numFmtId="0" fontId="0" fillId="9" borderId="31" xfId="0" applyFill="1" applyBorder="1" applyProtection="1">
      <protection locked="0"/>
    </xf>
    <xf numFmtId="0" fontId="0" fillId="13" borderId="31" xfId="0" applyFill="1" applyBorder="1" applyProtection="1">
      <protection locked="0"/>
    </xf>
    <xf numFmtId="0" fontId="0" fillId="9" borderId="30" xfId="0" applyFill="1" applyBorder="1" applyProtection="1">
      <protection locked="0"/>
    </xf>
    <xf numFmtId="0" fontId="0" fillId="13" borderId="30" xfId="0" applyFill="1" applyBorder="1" applyProtection="1">
      <protection locked="0"/>
    </xf>
    <xf numFmtId="0" fontId="0" fillId="13" borderId="33" xfId="0" applyFill="1" applyBorder="1" applyProtection="1">
      <protection locked="0"/>
    </xf>
    <xf numFmtId="0" fontId="0" fillId="13" borderId="32" xfId="0" applyFill="1" applyBorder="1" applyProtection="1">
      <protection locked="0"/>
    </xf>
    <xf numFmtId="0" fontId="0" fillId="9" borderId="32" xfId="0" applyFill="1" applyBorder="1" applyProtection="1">
      <protection locked="0"/>
    </xf>
    <xf numFmtId="0" fontId="0" fillId="3" borderId="32" xfId="0" applyFill="1" applyBorder="1" applyProtection="1">
      <protection locked="0"/>
    </xf>
    <xf numFmtId="0" fontId="0" fillId="4" borderId="32" xfId="0" applyFill="1" applyBorder="1" applyProtection="1">
      <protection locked="0"/>
    </xf>
    <xf numFmtId="0" fontId="16"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23" fillId="2" borderId="0" xfId="0" applyFont="1" applyFill="1" applyBorder="1" applyAlignment="1" applyProtection="1">
      <alignment horizontal="center" vertical="center"/>
      <protection locked="0"/>
    </xf>
    <xf numFmtId="0" fontId="14" fillId="12" borderId="64" xfId="0" applyFont="1" applyFill="1" applyBorder="1" applyAlignment="1" applyProtection="1">
      <alignment horizontal="center" vertical="center" wrapText="1"/>
      <protection locked="0"/>
    </xf>
    <xf numFmtId="0" fontId="14" fillId="12" borderId="65" xfId="0" applyFont="1" applyFill="1" applyBorder="1" applyAlignment="1" applyProtection="1">
      <alignment horizontal="center" vertical="center" wrapText="1"/>
      <protection locked="0"/>
    </xf>
    <xf numFmtId="0" fontId="14" fillId="12" borderId="66" xfId="0" applyFont="1" applyFill="1" applyBorder="1" applyAlignment="1" applyProtection="1">
      <alignment horizontal="center" vertical="center" wrapText="1"/>
      <protection locked="0"/>
    </xf>
    <xf numFmtId="0" fontId="13" fillId="7" borderId="58" xfId="0" applyFont="1" applyFill="1" applyBorder="1" applyAlignment="1" applyProtection="1">
      <alignment horizontal="center" vertical="center" wrapText="1"/>
      <protection locked="0"/>
    </xf>
    <xf numFmtId="0" fontId="26" fillId="7" borderId="4" xfId="0" applyFont="1" applyFill="1" applyBorder="1" applyAlignment="1" applyProtection="1">
      <alignment vertical="center" wrapText="1"/>
      <protection locked="0"/>
    </xf>
    <xf numFmtId="0" fontId="39" fillId="7" borderId="52" xfId="0" applyFont="1" applyFill="1" applyBorder="1" applyAlignment="1" applyProtection="1">
      <alignment vertical="center" wrapText="1"/>
      <protection locked="0"/>
    </xf>
    <xf numFmtId="0" fontId="10" fillId="12" borderId="65" xfId="0" applyFont="1" applyFill="1" applyBorder="1" applyAlignment="1" applyProtection="1">
      <alignment horizontal="center" vertical="center"/>
      <protection locked="0"/>
    </xf>
    <xf numFmtId="0" fontId="10" fillId="12" borderId="66" xfId="0" applyFont="1" applyFill="1" applyBorder="1" applyAlignment="1" applyProtection="1">
      <alignment horizontal="center" vertical="center"/>
      <protection locked="0"/>
    </xf>
    <xf numFmtId="0" fontId="1" fillId="7" borderId="58" xfId="0" applyFont="1" applyFill="1" applyBorder="1" applyAlignment="1" applyProtection="1">
      <alignment horizontal="center" vertical="center" wrapText="1"/>
      <protection locked="0"/>
    </xf>
    <xf numFmtId="0" fontId="13" fillId="7" borderId="4" xfId="0" applyFont="1" applyFill="1" applyBorder="1" applyProtection="1">
      <protection locked="0"/>
    </xf>
    <xf numFmtId="0" fontId="13" fillId="7" borderId="52" xfId="0" applyFont="1" applyFill="1" applyBorder="1" applyProtection="1">
      <protection locked="0"/>
    </xf>
    <xf numFmtId="0" fontId="1" fillId="7" borderId="25" xfId="0" applyFont="1" applyFill="1" applyBorder="1" applyAlignment="1" applyProtection="1">
      <alignment horizontal="center" vertical="center" wrapText="1"/>
      <protection locked="0"/>
    </xf>
    <xf numFmtId="0" fontId="13" fillId="7" borderId="1" xfId="0" applyFont="1" applyFill="1" applyBorder="1" applyProtection="1">
      <protection locked="0"/>
    </xf>
    <xf numFmtId="0" fontId="13" fillId="7" borderId="26" xfId="0" applyFont="1" applyFill="1" applyBorder="1" applyProtection="1">
      <protection locked="0"/>
    </xf>
    <xf numFmtId="0" fontId="13" fillId="7" borderId="25" xfId="0" applyFont="1" applyFill="1" applyBorder="1" applyAlignment="1" applyProtection="1">
      <alignment horizontal="center" vertical="center" wrapText="1"/>
      <protection locked="0"/>
    </xf>
    <xf numFmtId="0" fontId="26" fillId="7" borderId="1" xfId="0" applyFont="1" applyFill="1" applyBorder="1" applyAlignment="1" applyProtection="1">
      <alignment vertical="center" wrapText="1"/>
      <protection locked="0"/>
    </xf>
    <xf numFmtId="0" fontId="39" fillId="7" borderId="26" xfId="0" applyFont="1" applyFill="1" applyBorder="1" applyAlignment="1" applyProtection="1">
      <alignment vertical="center" wrapText="1"/>
      <protection locked="0"/>
    </xf>
    <xf numFmtId="0" fontId="13" fillId="7" borderId="64" xfId="0" applyFont="1" applyFill="1" applyBorder="1" applyAlignment="1" applyProtection="1">
      <alignment horizontal="center" vertical="center" wrapText="1"/>
      <protection locked="0"/>
    </xf>
    <xf numFmtId="0" fontId="26" fillId="7" borderId="65" xfId="0" applyFont="1" applyFill="1" applyBorder="1" applyAlignment="1" applyProtection="1">
      <alignment vertical="center" wrapText="1"/>
      <protection locked="0"/>
    </xf>
    <xf numFmtId="0" fontId="39" fillId="7" borderId="66" xfId="0" applyFont="1" applyFill="1" applyBorder="1" applyAlignment="1" applyProtection="1">
      <alignment vertical="center" wrapText="1"/>
      <protection locked="0"/>
    </xf>
    <xf numFmtId="0" fontId="13" fillId="7" borderId="58" xfId="0" applyFont="1" applyFill="1" applyBorder="1" applyAlignment="1" applyProtection="1">
      <alignment horizontal="left" vertical="center" wrapText="1"/>
      <protection locked="0"/>
    </xf>
    <xf numFmtId="0" fontId="13" fillId="7" borderId="25" xfId="0" applyFont="1" applyFill="1" applyBorder="1" applyAlignment="1" applyProtection="1">
      <alignment horizontal="left" vertical="center" wrapText="1"/>
      <protection locked="0"/>
    </xf>
    <xf numFmtId="0" fontId="10" fillId="7" borderId="1" xfId="0" applyFont="1" applyFill="1" applyBorder="1" applyProtection="1">
      <protection locked="0"/>
    </xf>
    <xf numFmtId="0" fontId="10" fillId="7" borderId="26" xfId="0" applyFont="1" applyFill="1" applyBorder="1" applyProtection="1">
      <protection locked="0"/>
    </xf>
    <xf numFmtId="0" fontId="26" fillId="7" borderId="25" xfId="0" applyFont="1" applyFill="1" applyBorder="1" applyAlignment="1" applyProtection="1">
      <alignment vertical="center"/>
      <protection locked="0"/>
    </xf>
    <xf numFmtId="0" fontId="26" fillId="7" borderId="64" xfId="0" applyFont="1" applyFill="1" applyBorder="1" applyAlignment="1" applyProtection="1">
      <alignment vertical="center"/>
      <protection locked="0"/>
    </xf>
    <xf numFmtId="0" fontId="14" fillId="2" borderId="0" xfId="0" applyFont="1" applyFill="1" applyBorder="1" applyAlignment="1" applyProtection="1">
      <alignment vertical="center" wrapText="1"/>
      <protection locked="0"/>
    </xf>
    <xf numFmtId="0" fontId="14" fillId="2" borderId="0" xfId="0" applyFont="1" applyFill="1" applyBorder="1" applyAlignment="1" applyProtection="1">
      <alignment horizontal="center" vertical="center" wrapText="1"/>
      <protection locked="0"/>
    </xf>
    <xf numFmtId="0" fontId="10" fillId="12" borderId="64" xfId="0" applyFont="1" applyFill="1" applyBorder="1" applyAlignment="1" applyProtection="1">
      <alignment horizontal="center" vertical="center" wrapText="1"/>
      <protection locked="0"/>
    </xf>
    <xf numFmtId="0" fontId="10" fillId="12" borderId="65" xfId="0" applyFont="1" applyFill="1" applyBorder="1" applyAlignment="1" applyProtection="1">
      <alignment horizontal="center" vertical="center" wrapText="1"/>
      <protection locked="0"/>
    </xf>
    <xf numFmtId="0" fontId="10" fillId="12" borderId="66" xfId="0" applyFont="1" applyFill="1" applyBorder="1" applyAlignment="1" applyProtection="1">
      <alignment horizontal="center" vertical="center" wrapText="1"/>
      <protection locked="0"/>
    </xf>
    <xf numFmtId="0" fontId="26" fillId="7" borderId="58" xfId="0" applyFont="1" applyFill="1" applyBorder="1" applyAlignment="1" applyProtection="1">
      <alignment horizontal="center" vertical="center"/>
      <protection locked="0"/>
    </xf>
    <xf numFmtId="0" fontId="13" fillId="7" borderId="4" xfId="0" applyFont="1" applyFill="1" applyBorder="1" applyAlignment="1" applyProtection="1">
      <alignment horizontal="center" vertical="center" wrapText="1"/>
      <protection locked="0"/>
    </xf>
    <xf numFmtId="0" fontId="13" fillId="7" borderId="52" xfId="0" applyFont="1" applyFill="1" applyBorder="1" applyAlignment="1" applyProtection="1">
      <alignment horizontal="center" vertical="center" wrapText="1"/>
      <protection locked="0"/>
    </xf>
    <xf numFmtId="0" fontId="26" fillId="7" borderId="25"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wrapText="1"/>
      <protection locked="0"/>
    </xf>
    <xf numFmtId="0" fontId="13" fillId="7" borderId="26" xfId="0" applyFont="1" applyFill="1" applyBorder="1" applyAlignment="1" applyProtection="1">
      <alignment horizontal="center" vertical="center" wrapText="1"/>
      <protection locked="0"/>
    </xf>
    <xf numFmtId="0" fontId="26" fillId="7" borderId="64" xfId="0" applyFont="1" applyFill="1" applyBorder="1" applyAlignment="1" applyProtection="1">
      <alignment horizontal="center" vertical="center"/>
      <protection locked="0"/>
    </xf>
    <xf numFmtId="0" fontId="13" fillId="7" borderId="65" xfId="0" applyFont="1" applyFill="1" applyBorder="1" applyAlignment="1" applyProtection="1">
      <alignment horizontal="center" vertical="center" wrapText="1"/>
      <protection locked="0"/>
    </xf>
    <xf numFmtId="0" fontId="13" fillId="7" borderId="66" xfId="0" applyFont="1" applyFill="1" applyBorder="1" applyAlignment="1" applyProtection="1">
      <alignment horizontal="center" vertical="center" wrapText="1"/>
      <protection locked="0"/>
    </xf>
    <xf numFmtId="0" fontId="26" fillId="7" borderId="63" xfId="0" applyFont="1" applyFill="1" applyBorder="1" applyAlignment="1" applyProtection="1">
      <alignment horizontal="center" vertical="center"/>
      <protection locked="0"/>
    </xf>
    <xf numFmtId="0" fontId="0" fillId="2" borderId="0" xfId="0" applyFill="1" applyBorder="1" applyAlignment="1" applyProtection="1">
      <protection locked="0"/>
    </xf>
    <xf numFmtId="0" fontId="14" fillId="12" borderId="25" xfId="0" applyFont="1" applyFill="1" applyBorder="1" applyAlignment="1" applyProtection="1">
      <alignment horizontal="center" vertical="center" wrapText="1"/>
      <protection locked="0"/>
    </xf>
    <xf numFmtId="0" fontId="14" fillId="12" borderId="1" xfId="0" applyFont="1" applyFill="1" applyBorder="1" applyAlignment="1" applyProtection="1">
      <alignment horizontal="center" vertical="center" wrapText="1"/>
      <protection locked="0"/>
    </xf>
    <xf numFmtId="0" fontId="14" fillId="12" borderId="26" xfId="0" applyFont="1" applyFill="1" applyBorder="1" applyAlignment="1" applyProtection="1">
      <alignment horizontal="center" vertical="center" wrapText="1"/>
      <protection locked="0"/>
    </xf>
    <xf numFmtId="0" fontId="20" fillId="7" borderId="25"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26" fillId="7" borderId="26" xfId="0" applyFont="1" applyFill="1" applyBorder="1" applyAlignment="1" applyProtection="1">
      <alignment horizontal="center" vertical="center"/>
      <protection locked="0"/>
    </xf>
    <xf numFmtId="0" fontId="20" fillId="7" borderId="25"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26" fillId="7" borderId="26" xfId="0" applyFont="1" applyFill="1" applyBorder="1" applyAlignment="1" applyProtection="1">
      <alignment horizontal="center" vertical="center" wrapText="1"/>
      <protection locked="0"/>
    </xf>
    <xf numFmtId="0" fontId="20" fillId="2" borderId="0" xfId="0" applyFont="1" applyFill="1" applyBorder="1" applyAlignment="1" applyProtection="1">
      <alignment vertical="center" wrapText="1"/>
      <protection locked="0"/>
    </xf>
    <xf numFmtId="0" fontId="19" fillId="2" borderId="0" xfId="0" applyFont="1" applyFill="1" applyBorder="1" applyAlignment="1" applyProtection="1">
      <alignment vertical="center"/>
      <protection locked="0"/>
    </xf>
    <xf numFmtId="0" fontId="19" fillId="2" borderId="0" xfId="0" applyFont="1" applyFill="1" applyBorder="1" applyAlignment="1" applyProtection="1">
      <alignment horizontal="center" vertical="center"/>
      <protection locked="0"/>
    </xf>
    <xf numFmtId="0" fontId="20" fillId="7" borderId="64" xfId="0" applyFont="1" applyFill="1" applyBorder="1" applyAlignment="1" applyProtection="1">
      <alignment horizontal="center" vertical="center" wrapText="1"/>
      <protection locked="0"/>
    </xf>
    <xf numFmtId="0" fontId="20" fillId="7" borderId="65" xfId="0" applyFont="1" applyFill="1" applyBorder="1" applyAlignment="1" applyProtection="1">
      <alignment horizontal="center" vertical="center"/>
      <protection locked="0"/>
    </xf>
    <xf numFmtId="0" fontId="26" fillId="7" borderId="66" xfId="0" applyFont="1" applyFill="1" applyBorder="1" applyAlignment="1" applyProtection="1">
      <alignment horizontal="center" vertical="center"/>
      <protection locked="0"/>
    </xf>
    <xf numFmtId="0" fontId="19" fillId="2" borderId="0" xfId="0" applyFont="1" applyFill="1" applyBorder="1" applyAlignment="1" applyProtection="1">
      <protection locked="0"/>
    </xf>
    <xf numFmtId="0" fontId="19" fillId="7" borderId="1" xfId="0" applyFont="1" applyFill="1" applyBorder="1" applyAlignment="1" applyProtection="1">
      <alignment vertical="center"/>
      <protection locked="0"/>
    </xf>
    <xf numFmtId="0" fontId="0" fillId="5" borderId="0" xfId="0" applyFill="1" applyBorder="1" applyProtection="1">
      <protection locked="0"/>
    </xf>
    <xf numFmtId="0" fontId="18" fillId="7" borderId="0" xfId="0" applyFont="1" applyFill="1" applyBorder="1" applyAlignment="1" applyProtection="1">
      <alignment vertical="center"/>
      <protection locked="0"/>
    </xf>
    <xf numFmtId="0" fontId="0" fillId="7" borderId="0" xfId="0" applyFill="1" applyBorder="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0" fillId="2" borderId="42" xfId="0" applyFill="1" applyBorder="1" applyProtection="1">
      <protection locked="0"/>
    </xf>
    <xf numFmtId="0" fontId="0" fillId="2" borderId="43" xfId="0" applyFill="1" applyBorder="1" applyProtection="1">
      <protection locked="0"/>
    </xf>
    <xf numFmtId="0" fontId="22" fillId="2" borderId="42" xfId="6" applyFont="1" applyFill="1" applyBorder="1" applyAlignment="1" applyProtection="1">
      <alignment horizontal="center"/>
      <protection locked="0"/>
    </xf>
    <xf numFmtId="0" fontId="22" fillId="2" borderId="0" xfId="6" applyFont="1" applyFill="1" applyBorder="1" applyAlignment="1" applyProtection="1">
      <alignment horizontal="center"/>
      <protection locked="0"/>
    </xf>
    <xf numFmtId="0" fontId="22" fillId="2" borderId="43" xfId="6" applyFont="1" applyFill="1" applyBorder="1" applyAlignment="1" applyProtection="1">
      <alignment horizontal="center"/>
      <protection locked="0"/>
    </xf>
    <xf numFmtId="0" fontId="0" fillId="2" borderId="44" xfId="0" applyFill="1" applyBorder="1" applyProtection="1">
      <protection locked="0"/>
    </xf>
    <xf numFmtId="0" fontId="0" fillId="2" borderId="45" xfId="0" applyFill="1" applyBorder="1" applyProtection="1">
      <protection locked="0"/>
    </xf>
    <xf numFmtId="0" fontId="0" fillId="2" borderId="46" xfId="0" applyFill="1" applyBorder="1" applyProtection="1">
      <protection locked="0"/>
    </xf>
    <xf numFmtId="0" fontId="11" fillId="0" borderId="24" xfId="5" applyFont="1" applyFill="1" applyBorder="1" applyAlignment="1" applyProtection="1">
      <alignment vertical="center" wrapText="1"/>
      <protection locked="0"/>
    </xf>
    <xf numFmtId="0" fontId="11" fillId="0" borderId="26" xfId="5" applyFont="1" applyFill="1" applyBorder="1" applyAlignment="1" applyProtection="1">
      <alignment vertical="center" wrapText="1"/>
      <protection locked="0"/>
    </xf>
    <xf numFmtId="0" fontId="49" fillId="12" borderId="102" xfId="0" applyFont="1" applyFill="1" applyBorder="1" applyAlignment="1" applyProtection="1">
      <alignment horizontal="center" vertical="center" wrapText="1"/>
      <protection locked="0"/>
    </xf>
    <xf numFmtId="0" fontId="13" fillId="12" borderId="101" xfId="0" applyFont="1" applyFill="1" applyBorder="1" applyAlignment="1" applyProtection="1">
      <alignment horizontal="center" vertical="center" wrapText="1"/>
      <protection locked="0"/>
    </xf>
    <xf numFmtId="0" fontId="0" fillId="2" borderId="15" xfId="0" applyFill="1" applyBorder="1" applyAlignment="1" applyProtection="1">
      <protection locked="0"/>
    </xf>
    <xf numFmtId="0" fontId="0" fillId="2" borderId="16" xfId="0" applyFill="1" applyBorder="1" applyAlignment="1" applyProtection="1">
      <protection locked="0"/>
    </xf>
    <xf numFmtId="0" fontId="9" fillId="11" borderId="48" xfId="5" applyFont="1" applyFill="1" applyBorder="1" applyAlignment="1" applyProtection="1">
      <alignment horizontal="center" vertical="center" wrapText="1"/>
      <protection locked="0"/>
    </xf>
    <xf numFmtId="0" fontId="9" fillId="11" borderId="5" xfId="5" applyFont="1" applyFill="1" applyBorder="1" applyAlignment="1" applyProtection="1">
      <alignment horizontal="center" vertical="center" wrapText="1"/>
      <protection locked="0"/>
    </xf>
    <xf numFmtId="0" fontId="9" fillId="11" borderId="67" xfId="5" applyFont="1" applyFill="1" applyBorder="1" applyAlignment="1" applyProtection="1">
      <alignment horizontal="center" vertical="center" wrapText="1"/>
      <protection locked="0"/>
    </xf>
    <xf numFmtId="0" fontId="10" fillId="12" borderId="1" xfId="0" applyFont="1" applyFill="1" applyBorder="1" applyAlignment="1" applyProtection="1">
      <alignment horizontal="center" vertical="center" wrapText="1"/>
      <protection locked="0"/>
    </xf>
    <xf numFmtId="0" fontId="10" fillId="12" borderId="26" xfId="0" applyFont="1" applyFill="1" applyBorder="1" applyAlignment="1" applyProtection="1">
      <alignment horizontal="center" vertical="center" wrapText="1"/>
      <protection locked="0"/>
    </xf>
    <xf numFmtId="0" fontId="9" fillId="11" borderId="23" xfId="5" applyFont="1" applyFill="1" applyBorder="1" applyAlignment="1" applyProtection="1">
      <alignment horizontal="center" vertical="center" wrapText="1"/>
      <protection locked="0"/>
    </xf>
    <xf numFmtId="0" fontId="11" fillId="0" borderId="24" xfId="5" applyFont="1" applyFill="1" applyBorder="1" applyAlignment="1" applyProtection="1">
      <alignment horizontal="center" vertical="center" wrapText="1"/>
      <protection locked="0"/>
    </xf>
    <xf numFmtId="0" fontId="9" fillId="11" borderId="1" xfId="5" applyFont="1" applyFill="1" applyBorder="1" applyAlignment="1" applyProtection="1">
      <alignment horizontal="center" vertical="center" wrapText="1"/>
      <protection locked="0"/>
    </xf>
    <xf numFmtId="0" fontId="11" fillId="0" borderId="26" xfId="5" applyFont="1" applyFill="1" applyBorder="1" applyAlignment="1" applyProtection="1">
      <alignment horizontal="center" vertical="center" wrapText="1"/>
      <protection locked="0"/>
    </xf>
    <xf numFmtId="0" fontId="1" fillId="12" borderId="1" xfId="0" applyFont="1" applyFill="1" applyBorder="1" applyAlignment="1" applyProtection="1">
      <alignment horizontal="center" vertical="center" wrapText="1"/>
      <protection locked="0"/>
    </xf>
    <xf numFmtId="0" fontId="32" fillId="12"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center" vertical="center" wrapText="1"/>
      <protection locked="0"/>
    </xf>
    <xf numFmtId="0" fontId="47" fillId="0" borderId="1"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wrapText="1"/>
      <protection locked="0"/>
    </xf>
    <xf numFmtId="0" fontId="0" fillId="8" borderId="0" xfId="0" applyFill="1" applyAlignment="1" applyProtection="1">
      <alignment horizontal="center"/>
      <protection locked="0"/>
    </xf>
    <xf numFmtId="0" fontId="11" fillId="0" borderId="36" xfId="5" applyFont="1" applyFill="1" applyBorder="1" applyAlignment="1" applyProtection="1">
      <alignment horizontal="center" vertical="center" wrapText="1"/>
      <protection locked="0"/>
    </xf>
    <xf numFmtId="0" fontId="11" fillId="0" borderId="38" xfId="5" applyFont="1" applyFill="1" applyBorder="1" applyAlignment="1" applyProtection="1">
      <alignment horizontal="center" vertical="center" wrapText="1"/>
      <protection locked="0"/>
    </xf>
    <xf numFmtId="0" fontId="32" fillId="12" borderId="95" xfId="0" applyFont="1" applyFill="1" applyBorder="1" applyAlignment="1" applyProtection="1">
      <alignment horizontal="center" vertical="center" wrapText="1"/>
      <protection locked="0"/>
    </xf>
    <xf numFmtId="0" fontId="1" fillId="12" borderId="94" xfId="0" applyFont="1" applyFill="1" applyBorder="1" applyAlignment="1" applyProtection="1">
      <alignment horizontal="center" vertical="center" wrapText="1"/>
      <protection locked="0"/>
    </xf>
    <xf numFmtId="0" fontId="1" fillId="12" borderId="65" xfId="0" applyFont="1" applyFill="1" applyBorder="1" applyAlignment="1" applyProtection="1">
      <alignment horizontal="center" vertical="center" wrapText="1"/>
      <protection locked="0"/>
    </xf>
    <xf numFmtId="0" fontId="36" fillId="12" borderId="94" xfId="0" applyFont="1" applyFill="1" applyBorder="1" applyAlignment="1" applyProtection="1">
      <alignment horizontal="center" vertical="center" wrapText="1"/>
      <protection locked="0"/>
    </xf>
    <xf numFmtId="0" fontId="36" fillId="12" borderId="99" xfId="0" applyFont="1" applyFill="1" applyBorder="1" applyAlignment="1" applyProtection="1">
      <alignment horizontal="center" vertical="center" wrapText="1"/>
      <protection locked="0"/>
    </xf>
    <xf numFmtId="0" fontId="36" fillId="12" borderId="67" xfId="0" applyFont="1" applyFill="1" applyBorder="1" applyAlignment="1" applyProtection="1">
      <alignment horizontal="center" vertical="center" wrapText="1"/>
      <protection locked="0"/>
    </xf>
    <xf numFmtId="0" fontId="14" fillId="0" borderId="4" xfId="0" applyFont="1" applyFill="1" applyBorder="1" applyAlignment="1" applyProtection="1">
      <alignment horizontal="center" vertical="center" wrapText="1"/>
      <protection locked="0"/>
    </xf>
    <xf numFmtId="0" fontId="37" fillId="0" borderId="90" xfId="0" applyFont="1" applyFill="1" applyBorder="1" applyAlignment="1" applyProtection="1">
      <alignment horizontal="center" vertical="center" wrapText="1"/>
      <protection locked="0"/>
    </xf>
    <xf numFmtId="0" fontId="37" fillId="7" borderId="98" xfId="0" applyFont="1" applyFill="1" applyBorder="1" applyAlignment="1" applyProtection="1">
      <alignment horizontal="center" vertical="center" wrapText="1"/>
      <protection locked="0"/>
    </xf>
    <xf numFmtId="0" fontId="36" fillId="0" borderId="89" xfId="0" applyFont="1" applyFill="1" applyBorder="1" applyAlignment="1" applyProtection="1">
      <alignment horizontal="center" vertical="center" wrapText="1"/>
      <protection locked="0"/>
    </xf>
    <xf numFmtId="0" fontId="36" fillId="0" borderId="40" xfId="0" applyFont="1" applyFill="1" applyBorder="1" applyAlignment="1" applyProtection="1">
      <alignment horizontal="center" vertical="center" wrapText="1"/>
      <protection locked="0"/>
    </xf>
    <xf numFmtId="0" fontId="0" fillId="2" borderId="0" xfId="0" applyFill="1" applyBorder="1" applyAlignment="1" applyProtection="1">
      <alignment horizontal="center"/>
      <protection locked="0"/>
    </xf>
    <xf numFmtId="0" fontId="0" fillId="2" borderId="45" xfId="0" applyFill="1" applyBorder="1" applyAlignment="1" applyProtection="1">
      <alignment horizontal="center"/>
      <protection locked="0"/>
    </xf>
    <xf numFmtId="0" fontId="1" fillId="14" borderId="0" xfId="0" applyFont="1" applyFill="1" applyAlignment="1" applyProtection="1">
      <alignment horizontal="center" vertical="center"/>
      <protection locked="0"/>
    </xf>
    <xf numFmtId="0" fontId="4" fillId="14" borderId="0" xfId="0" applyFont="1" applyFill="1" applyAlignment="1" applyProtection="1">
      <alignment horizontal="center" vertical="center"/>
      <protection locked="0"/>
    </xf>
    <xf numFmtId="0" fontId="2" fillId="5" borderId="6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56" xfId="0" applyNumberFormat="1" applyFont="1" applyFill="1" applyBorder="1" applyAlignment="1" applyProtection="1">
      <alignment horizontal="center" vertical="center" textRotation="90" wrapText="1"/>
      <protection locked="0"/>
    </xf>
    <xf numFmtId="0" fontId="3" fillId="6" borderId="2" xfId="0" applyNumberFormat="1" applyFont="1" applyFill="1" applyBorder="1" applyAlignment="1" applyProtection="1">
      <alignment horizontal="center" vertical="center" textRotation="90" wrapText="1"/>
      <protection locked="0"/>
    </xf>
    <xf numFmtId="0" fontId="3" fillId="6" borderId="51" xfId="0" applyFont="1" applyFill="1" applyBorder="1" applyAlignment="1" applyProtection="1">
      <alignment vertical="center" textRotation="90" wrapText="1"/>
      <protection locked="0"/>
    </xf>
    <xf numFmtId="0" fontId="3" fillId="7" borderId="56" xfId="0" applyFont="1" applyFill="1" applyBorder="1" applyAlignment="1" applyProtection="1">
      <alignment horizontal="center" vertical="center" wrapText="1"/>
      <protection locked="0"/>
    </xf>
    <xf numFmtId="0" fontId="3" fillId="7" borderId="2" xfId="0" applyFont="1" applyFill="1" applyBorder="1" applyAlignment="1" applyProtection="1">
      <alignment horizontal="center" vertical="center" wrapText="1"/>
      <protection locked="0"/>
    </xf>
    <xf numFmtId="0" fontId="3" fillId="7" borderId="51" xfId="0" applyFont="1" applyFill="1" applyBorder="1" applyAlignment="1" applyProtection="1">
      <alignment horizontal="center" vertical="center" wrapText="1"/>
      <protection locked="0"/>
    </xf>
    <xf numFmtId="0" fontId="3" fillId="7" borderId="56" xfId="0" applyNumberFormat="1" applyFont="1" applyFill="1" applyBorder="1" applyAlignment="1" applyProtection="1">
      <alignment horizontal="center" vertical="center" textRotation="90" wrapText="1"/>
      <protection locked="0"/>
    </xf>
    <xf numFmtId="0" fontId="3" fillId="7" borderId="2" xfId="0" applyNumberFormat="1" applyFont="1" applyFill="1" applyBorder="1" applyAlignment="1" applyProtection="1">
      <alignment horizontal="center" vertical="center" textRotation="90" wrapText="1"/>
      <protection locked="0"/>
    </xf>
    <xf numFmtId="0" fontId="3" fillId="7" borderId="51" xfId="0" applyFont="1" applyFill="1" applyBorder="1" applyAlignment="1" applyProtection="1">
      <alignment vertical="center" textRotation="90" wrapText="1"/>
      <protection locked="0"/>
    </xf>
    <xf numFmtId="0" fontId="3" fillId="6" borderId="56" xfId="0" applyFont="1" applyFill="1" applyBorder="1" applyAlignment="1" applyProtection="1">
      <alignment horizontal="center" vertical="center" wrapText="1"/>
      <protection locked="0"/>
    </xf>
    <xf numFmtId="0" fontId="3" fillId="6" borderId="21" xfId="0" applyFont="1" applyFill="1" applyBorder="1" applyAlignment="1" applyProtection="1">
      <alignment horizontal="center" vertical="center" textRotation="90" wrapText="1"/>
      <protection locked="0"/>
    </xf>
    <xf numFmtId="0" fontId="3" fillId="6" borderId="2" xfId="0" applyFont="1" applyFill="1" applyBorder="1" applyAlignment="1" applyProtection="1">
      <alignment horizontal="center" vertical="center" textRotation="90" wrapText="1"/>
      <protection locked="0"/>
    </xf>
    <xf numFmtId="0" fontId="3" fillId="6" borderId="51" xfId="0" applyFont="1" applyFill="1" applyBorder="1" applyAlignment="1" applyProtection="1">
      <alignment horizontal="center" vertical="center" textRotation="90" wrapText="1"/>
      <protection locked="0"/>
    </xf>
    <xf numFmtId="0" fontId="7" fillId="0" borderId="1" xfId="0" applyFont="1" applyFill="1" applyBorder="1" applyAlignment="1" applyProtection="1">
      <alignment horizontal="left" vertical="center" wrapText="1"/>
      <protection locked="0"/>
    </xf>
    <xf numFmtId="9" fontId="1" fillId="7" borderId="1" xfId="0" applyNumberFormat="1" applyFont="1" applyFill="1" applyBorder="1" applyAlignment="1" applyProtection="1">
      <alignment vertical="center" wrapText="1"/>
      <protection locked="0"/>
    </xf>
    <xf numFmtId="9" fontId="1" fillId="7" borderId="1" xfId="0" applyNumberFormat="1" applyFont="1" applyFill="1" applyBorder="1" applyAlignment="1" applyProtection="1">
      <alignment horizontal="center" vertical="center" wrapText="1"/>
      <protection locked="0"/>
    </xf>
    <xf numFmtId="0" fontId="55" fillId="0" borderId="1" xfId="0" applyFont="1" applyFill="1" applyBorder="1" applyAlignment="1" applyProtection="1">
      <alignment horizontal="left" vertical="center" wrapText="1"/>
      <protection locked="0"/>
    </xf>
    <xf numFmtId="0" fontId="11" fillId="7" borderId="1" xfId="0" applyFont="1" applyFill="1" applyBorder="1" applyAlignment="1" applyProtection="1">
      <alignment horizontal="center" vertical="center" wrapText="1"/>
      <protection locked="0"/>
    </xf>
    <xf numFmtId="1" fontId="1" fillId="7" borderId="1" xfId="7" applyNumberFormat="1" applyFont="1" applyFill="1" applyBorder="1" applyAlignment="1" applyProtection="1">
      <alignment horizontal="center" vertical="center" wrapText="1"/>
      <protection locked="0"/>
    </xf>
    <xf numFmtId="1" fontId="1" fillId="7" borderId="1" xfId="0" applyNumberFormat="1" applyFont="1" applyFill="1" applyBorder="1" applyAlignment="1" applyProtection="1">
      <alignment horizontal="center" vertical="center" wrapText="1"/>
      <protection locked="0"/>
    </xf>
    <xf numFmtId="0" fontId="0" fillId="7" borderId="1" xfId="0" applyFont="1" applyFill="1" applyBorder="1" applyAlignment="1" applyProtection="1">
      <alignment vertical="center" wrapText="1"/>
      <protection locked="0"/>
    </xf>
    <xf numFmtId="0" fontId="0" fillId="7" borderId="1" xfId="0" applyFont="1" applyFill="1" applyBorder="1" applyAlignment="1" applyProtection="1">
      <alignment horizontal="center" vertical="center" wrapText="1"/>
      <protection locked="0"/>
    </xf>
    <xf numFmtId="9" fontId="0" fillId="7" borderId="1" xfId="0" applyNumberFormat="1" applyFont="1" applyFill="1" applyBorder="1" applyAlignment="1" applyProtection="1">
      <alignment horizontal="center" vertical="center" wrapText="1"/>
      <protection locked="0"/>
    </xf>
    <xf numFmtId="9" fontId="0" fillId="7" borderId="1" xfId="0" applyNumberFormat="1" applyFont="1" applyFill="1" applyBorder="1" applyAlignment="1" applyProtection="1">
      <alignment vertical="center" wrapText="1"/>
      <protection locked="0"/>
    </xf>
    <xf numFmtId="0" fontId="1" fillId="2" borderId="15" xfId="0" applyFont="1" applyFill="1" applyBorder="1" applyAlignment="1" applyProtection="1">
      <alignment horizontal="center" vertical="center"/>
      <protection locked="0"/>
    </xf>
    <xf numFmtId="0" fontId="4" fillId="2" borderId="0"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0" fontId="1" fillId="2" borderId="17" xfId="0" applyFont="1" applyFill="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wrapText="1"/>
      <protection locked="0"/>
    </xf>
    <xf numFmtId="0" fontId="1" fillId="2" borderId="18"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7" fillId="2" borderId="15"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12" fillId="16" borderId="0" xfId="0" applyFont="1" applyFill="1" applyProtection="1">
      <protection locked="0"/>
    </xf>
    <xf numFmtId="0" fontId="62" fillId="16" borderId="0" xfId="0" applyFont="1" applyFill="1" applyProtection="1">
      <protection locked="0"/>
    </xf>
    <xf numFmtId="0" fontId="61" fillId="2" borderId="20" xfId="0" applyFont="1" applyFill="1" applyBorder="1" applyAlignment="1" applyProtection="1">
      <alignment vertical="top"/>
      <protection locked="0"/>
    </xf>
    <xf numFmtId="0" fontId="61" fillId="2" borderId="22" xfId="0" applyFont="1" applyFill="1" applyBorder="1" applyAlignment="1" applyProtection="1">
      <alignment vertical="top"/>
      <protection locked="0"/>
    </xf>
    <xf numFmtId="0" fontId="61" fillId="2" borderId="21" xfId="0" applyFont="1" applyFill="1" applyBorder="1" applyAlignment="1" applyProtection="1">
      <alignment vertical="top"/>
      <protection locked="0"/>
    </xf>
    <xf numFmtId="0" fontId="59" fillId="2" borderId="9" xfId="0" applyFont="1" applyFill="1" applyBorder="1" applyAlignment="1" applyProtection="1">
      <alignment vertical="top"/>
      <protection locked="0"/>
    </xf>
    <xf numFmtId="0" fontId="59" fillId="2" borderId="0" xfId="0" applyFont="1" applyFill="1" applyBorder="1" applyAlignment="1" applyProtection="1">
      <alignment vertical="top"/>
      <protection locked="0"/>
    </xf>
    <xf numFmtId="0" fontId="59" fillId="2" borderId="10" xfId="0" applyFont="1" applyFill="1" applyBorder="1" applyAlignment="1" applyProtection="1">
      <alignment vertical="top"/>
      <protection locked="0"/>
    </xf>
    <xf numFmtId="0" fontId="63" fillId="2" borderId="0" xfId="0" applyFont="1" applyFill="1" applyBorder="1" applyAlignment="1" applyProtection="1">
      <alignment vertical="top"/>
      <protection locked="0"/>
    </xf>
    <xf numFmtId="0" fontId="59" fillId="2" borderId="11" xfId="0" applyFont="1" applyFill="1" applyBorder="1" applyAlignment="1" applyProtection="1">
      <alignment vertical="top"/>
      <protection locked="0"/>
    </xf>
    <xf numFmtId="0" fontId="59" fillId="2" borderId="7" xfId="0" applyFont="1" applyFill="1" applyBorder="1" applyAlignment="1" applyProtection="1">
      <alignment vertical="top"/>
      <protection locked="0"/>
    </xf>
    <xf numFmtId="0" fontId="59" fillId="2" borderId="8" xfId="0" applyFont="1" applyFill="1" applyBorder="1" applyAlignment="1" applyProtection="1">
      <alignment vertical="top"/>
      <protection locked="0"/>
    </xf>
    <xf numFmtId="0" fontId="65" fillId="2" borderId="9" xfId="0" applyFont="1" applyFill="1" applyBorder="1" applyProtection="1">
      <protection locked="0"/>
    </xf>
    <xf numFmtId="0" fontId="62" fillId="2" borderId="0" xfId="0" applyFont="1" applyFill="1" applyBorder="1" applyProtection="1">
      <protection locked="0"/>
    </xf>
    <xf numFmtId="0" fontId="12" fillId="2" borderId="0" xfId="0" applyFont="1" applyFill="1" applyBorder="1" applyProtection="1">
      <protection locked="0"/>
    </xf>
    <xf numFmtId="164" fontId="60" fillId="2" borderId="10" xfId="0" applyNumberFormat="1" applyFont="1" applyFill="1" applyBorder="1" applyAlignment="1" applyProtection="1">
      <alignment vertical="center" wrapText="1"/>
      <protection locked="0"/>
    </xf>
    <xf numFmtId="0" fontId="62" fillId="2" borderId="9" xfId="0" applyFont="1" applyFill="1" applyBorder="1" applyProtection="1">
      <protection locked="0"/>
    </xf>
    <xf numFmtId="0" fontId="62" fillId="2" borderId="10" xfId="0" applyFont="1" applyFill="1" applyBorder="1" applyProtection="1">
      <protection locked="0"/>
    </xf>
    <xf numFmtId="0" fontId="62" fillId="2" borderId="11" xfId="0" applyFont="1" applyFill="1" applyBorder="1" applyProtection="1">
      <protection locked="0"/>
    </xf>
    <xf numFmtId="0" fontId="62" fillId="2" borderId="7" xfId="0" applyFont="1" applyFill="1" applyBorder="1" applyProtection="1">
      <protection locked="0"/>
    </xf>
    <xf numFmtId="0" fontId="62" fillId="2" borderId="8" xfId="0" applyFont="1" applyFill="1" applyBorder="1" applyProtection="1">
      <protection locked="0"/>
    </xf>
    <xf numFmtId="0" fontId="1" fillId="0"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1" fillId="7" borderId="4" xfId="0" applyFont="1" applyFill="1" applyBorder="1" applyAlignment="1" applyProtection="1">
      <alignment horizontal="center" vertical="center" wrapText="1"/>
      <protection locked="0"/>
    </xf>
    <xf numFmtId="0" fontId="1" fillId="7" borderId="1" xfId="0" applyFont="1" applyFill="1" applyBorder="1" applyAlignment="1">
      <alignment horizontal="center" vertical="center" wrapText="1"/>
    </xf>
    <xf numFmtId="0" fontId="11" fillId="7" borderId="1" xfId="0" applyFont="1" applyFill="1" applyBorder="1" applyAlignment="1" applyProtection="1">
      <alignment horizontal="left" vertical="center" wrapText="1"/>
      <protection locked="0"/>
    </xf>
    <xf numFmtId="9" fontId="1" fillId="7" borderId="1" xfId="0" applyNumberFormat="1" applyFont="1" applyFill="1" applyBorder="1" applyAlignment="1" applyProtection="1">
      <alignment horizontal="left" vertical="center" wrapText="1"/>
      <protection locked="0"/>
    </xf>
    <xf numFmtId="1" fontId="1" fillId="7" borderId="1" xfId="7" applyNumberFormat="1" applyFont="1" applyFill="1" applyBorder="1" applyAlignment="1" applyProtection="1">
      <alignment horizontal="left" vertical="center" wrapText="1"/>
      <protection locked="0"/>
    </xf>
    <xf numFmtId="0" fontId="1" fillId="7" borderId="1" xfId="0" applyFont="1" applyFill="1" applyBorder="1" applyAlignment="1" applyProtection="1">
      <alignment horizontal="center" vertical="center" wrapText="1"/>
      <protection locked="0"/>
    </xf>
    <xf numFmtId="9" fontId="1" fillId="7" borderId="1" xfId="7" applyNumberFormat="1" applyFont="1" applyFill="1" applyBorder="1" applyAlignment="1" applyProtection="1">
      <alignment horizontal="center" vertical="center" wrapText="1"/>
      <protection locked="0"/>
    </xf>
    <xf numFmtId="0" fontId="67" fillId="7" borderId="1" xfId="0" applyFont="1" applyFill="1" applyBorder="1" applyAlignment="1" applyProtection="1">
      <alignment horizontal="center" vertical="center" wrapText="1"/>
      <protection locked="0"/>
    </xf>
    <xf numFmtId="0" fontId="67" fillId="0" borderId="1" xfId="0" applyFont="1" applyFill="1" applyBorder="1" applyAlignment="1" applyProtection="1">
      <alignment horizontal="center" vertical="center" wrapText="1"/>
      <protection locked="0"/>
    </xf>
    <xf numFmtId="0" fontId="41" fillId="15" borderId="63" xfId="0" applyFont="1" applyFill="1" applyBorder="1" applyAlignment="1" applyProtection="1">
      <alignment horizontal="center"/>
      <protection locked="0"/>
    </xf>
    <xf numFmtId="0" fontId="41" fillId="15" borderId="23" xfId="0" applyFont="1" applyFill="1" applyBorder="1" applyAlignment="1" applyProtection="1">
      <alignment horizontal="center"/>
      <protection locked="0"/>
    </xf>
    <xf numFmtId="0" fontId="41" fillId="15" borderId="24" xfId="0" applyFont="1" applyFill="1" applyBorder="1" applyAlignment="1" applyProtection="1">
      <alignment horizontal="center"/>
      <protection locked="0"/>
    </xf>
    <xf numFmtId="0" fontId="13" fillId="7" borderId="4" xfId="0" applyFont="1" applyFill="1" applyBorder="1" applyAlignment="1" applyProtection="1">
      <alignment horizontal="center" wrapText="1"/>
      <protection locked="0"/>
    </xf>
    <xf numFmtId="0" fontId="13" fillId="7" borderId="52" xfId="0" applyFont="1" applyFill="1" applyBorder="1" applyAlignment="1" applyProtection="1">
      <alignment horizontal="center" wrapText="1"/>
      <protection locked="0"/>
    </xf>
    <xf numFmtId="0" fontId="10" fillId="12" borderId="64" xfId="0" applyFont="1" applyFill="1" applyBorder="1" applyAlignment="1" applyProtection="1">
      <alignment horizontal="center" vertical="center" wrapText="1"/>
      <protection locked="0"/>
    </xf>
    <xf numFmtId="0" fontId="10" fillId="12" borderId="65" xfId="0" applyFont="1" applyFill="1" applyBorder="1" applyAlignment="1" applyProtection="1">
      <alignment horizontal="center" vertical="center" wrapText="1"/>
      <protection locked="0"/>
    </xf>
    <xf numFmtId="0" fontId="13" fillId="7" borderId="58" xfId="0" applyFont="1" applyFill="1" applyBorder="1" applyAlignment="1" applyProtection="1">
      <alignment horizontal="center" vertical="center" wrapText="1"/>
      <protection locked="0"/>
    </xf>
    <xf numFmtId="0" fontId="13" fillId="7" borderId="4" xfId="0" applyFont="1" applyFill="1" applyBorder="1" applyAlignment="1" applyProtection="1">
      <alignment horizontal="center" vertical="center" wrapText="1"/>
      <protection locked="0"/>
    </xf>
    <xf numFmtId="0" fontId="13" fillId="7" borderId="25"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10" fillId="12" borderId="66"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protection locked="0"/>
    </xf>
    <xf numFmtId="0" fontId="13" fillId="7" borderId="26" xfId="0" applyFont="1" applyFill="1" applyBorder="1" applyAlignment="1" applyProtection="1">
      <alignment horizontal="center"/>
      <protection locked="0"/>
    </xf>
    <xf numFmtId="0" fontId="13" fillId="7" borderId="65" xfId="0" applyFont="1" applyFill="1" applyBorder="1" applyAlignment="1" applyProtection="1">
      <alignment horizontal="center"/>
      <protection locked="0"/>
    </xf>
    <xf numFmtId="0" fontId="13" fillId="7" borderId="66" xfId="0" applyFont="1" applyFill="1" applyBorder="1" applyAlignment="1" applyProtection="1">
      <alignment horizontal="center"/>
      <protection locked="0"/>
    </xf>
    <xf numFmtId="0" fontId="40" fillId="15" borderId="63" xfId="0" applyFont="1" applyFill="1" applyBorder="1" applyAlignment="1" applyProtection="1">
      <alignment horizontal="center" vertical="center" wrapText="1"/>
      <protection locked="0"/>
    </xf>
    <xf numFmtId="0" fontId="40" fillId="15" borderId="23" xfId="0" applyFont="1" applyFill="1" applyBorder="1" applyAlignment="1" applyProtection="1">
      <alignment horizontal="center" vertical="center" wrapText="1"/>
      <protection locked="0"/>
    </xf>
    <xf numFmtId="0" fontId="40" fillId="15" borderId="24" xfId="0" applyFont="1" applyFill="1" applyBorder="1" applyAlignment="1" applyProtection="1">
      <alignment horizontal="center" vertical="center" wrapText="1"/>
      <protection locked="0"/>
    </xf>
    <xf numFmtId="0" fontId="42" fillId="15" borderId="63" xfId="0" applyFont="1" applyFill="1" applyBorder="1" applyAlignment="1" applyProtection="1">
      <alignment horizontal="center" vertical="center" wrapText="1"/>
      <protection locked="0"/>
    </xf>
    <xf numFmtId="0" fontId="42" fillId="15" borderId="23" xfId="0" applyFont="1" applyFill="1" applyBorder="1" applyAlignment="1" applyProtection="1">
      <alignment horizontal="center" vertical="center" wrapText="1"/>
      <protection locked="0"/>
    </xf>
    <xf numFmtId="0" fontId="42" fillId="15" borderId="24" xfId="0" applyFont="1" applyFill="1" applyBorder="1" applyAlignment="1" applyProtection="1">
      <alignment horizontal="center" vertical="center" wrapText="1"/>
      <protection locked="0"/>
    </xf>
    <xf numFmtId="0" fontId="42" fillId="15" borderId="64" xfId="0" applyFont="1" applyFill="1" applyBorder="1" applyAlignment="1" applyProtection="1">
      <alignment horizontal="center" vertical="center" wrapText="1"/>
      <protection locked="0"/>
    </xf>
    <xf numFmtId="0" fontId="42" fillId="15" borderId="65" xfId="0" applyFont="1" applyFill="1" applyBorder="1" applyAlignment="1" applyProtection="1">
      <alignment horizontal="center" vertical="center" wrapText="1"/>
      <protection locked="0"/>
    </xf>
    <xf numFmtId="0" fontId="42" fillId="15" borderId="66"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protection locked="0"/>
    </xf>
    <xf numFmtId="0" fontId="13" fillId="7" borderId="6" xfId="0" applyFont="1" applyFill="1" applyBorder="1" applyAlignment="1" applyProtection="1">
      <alignment horizontal="center"/>
      <protection locked="0"/>
    </xf>
    <xf numFmtId="0" fontId="13" fillId="7" borderId="50" xfId="0" applyFont="1" applyFill="1" applyBorder="1" applyAlignment="1" applyProtection="1">
      <alignment horizontal="center"/>
      <protection locked="0"/>
    </xf>
    <xf numFmtId="0" fontId="13" fillId="7" borderId="67" xfId="0" applyFont="1" applyFill="1" applyBorder="1" applyAlignment="1" applyProtection="1">
      <alignment horizontal="center"/>
      <protection locked="0"/>
    </xf>
    <xf numFmtId="0" fontId="13" fillId="7" borderId="68" xfId="0" applyFont="1" applyFill="1" applyBorder="1" applyAlignment="1" applyProtection="1">
      <alignment horizontal="center"/>
      <protection locked="0"/>
    </xf>
    <xf numFmtId="0" fontId="13" fillId="7" borderId="70" xfId="0" applyFont="1" applyFill="1" applyBorder="1" applyAlignment="1" applyProtection="1">
      <alignment horizontal="center"/>
      <protection locked="0"/>
    </xf>
    <xf numFmtId="0" fontId="13" fillId="7" borderId="11" xfId="0" applyFont="1" applyFill="1" applyBorder="1" applyAlignment="1" applyProtection="1">
      <alignment horizontal="center"/>
      <protection locked="0"/>
    </xf>
    <xf numFmtId="0" fontId="13" fillId="7" borderId="7" xfId="0" applyFont="1" applyFill="1" applyBorder="1" applyAlignment="1" applyProtection="1">
      <alignment horizontal="center"/>
      <protection locked="0"/>
    </xf>
    <xf numFmtId="0" fontId="13" fillId="7" borderId="28" xfId="0" applyFont="1" applyFill="1" applyBorder="1" applyAlignment="1" applyProtection="1">
      <alignment horizontal="center"/>
      <protection locked="0"/>
    </xf>
    <xf numFmtId="0" fontId="20" fillId="7" borderId="23" xfId="0" applyFont="1" applyFill="1" applyBorder="1" applyAlignment="1" applyProtection="1">
      <alignment horizontal="center"/>
      <protection locked="0"/>
    </xf>
    <xf numFmtId="0" fontId="20" fillId="7" borderId="24" xfId="0" applyFont="1" applyFill="1" applyBorder="1" applyAlignment="1" applyProtection="1">
      <alignment horizontal="center"/>
      <protection locked="0"/>
    </xf>
    <xf numFmtId="0" fontId="20" fillId="7" borderId="1" xfId="0" applyFont="1" applyFill="1" applyBorder="1" applyAlignment="1" applyProtection="1">
      <alignment horizontal="center"/>
      <protection locked="0"/>
    </xf>
    <xf numFmtId="0" fontId="20" fillId="7" borderId="26" xfId="0" applyFont="1" applyFill="1" applyBorder="1" applyAlignment="1" applyProtection="1">
      <alignment horizontal="center"/>
      <protection locked="0"/>
    </xf>
    <xf numFmtId="0" fontId="20" fillId="7" borderId="65" xfId="0" applyFont="1" applyFill="1" applyBorder="1" applyAlignment="1" applyProtection="1">
      <alignment horizontal="center"/>
      <protection locked="0"/>
    </xf>
    <xf numFmtId="0" fontId="20" fillId="7" borderId="66" xfId="0" applyFont="1" applyFill="1" applyBorder="1" applyAlignment="1" applyProtection="1">
      <alignment horizontal="center"/>
      <protection locked="0"/>
    </xf>
    <xf numFmtId="0" fontId="13" fillId="7" borderId="64" xfId="0" applyFont="1" applyFill="1" applyBorder="1" applyAlignment="1" applyProtection="1">
      <alignment horizontal="center" vertical="center" wrapText="1"/>
      <protection locked="0"/>
    </xf>
    <xf numFmtId="0" fontId="13" fillId="7" borderId="65" xfId="0" applyFont="1" applyFill="1" applyBorder="1" applyAlignment="1" applyProtection="1">
      <alignment horizontal="center" vertical="center" wrapText="1"/>
      <protection locked="0"/>
    </xf>
    <xf numFmtId="0" fontId="14" fillId="12" borderId="1" xfId="0" applyFont="1" applyFill="1" applyBorder="1" applyAlignment="1" applyProtection="1">
      <alignment horizontal="center" vertical="center"/>
      <protection locked="0"/>
    </xf>
    <xf numFmtId="0" fontId="14" fillId="12" borderId="26" xfId="0" applyFont="1" applyFill="1" applyBorder="1" applyAlignment="1" applyProtection="1">
      <alignment horizontal="center" vertical="center"/>
      <protection locked="0"/>
    </xf>
    <xf numFmtId="0" fontId="1" fillId="7" borderId="4"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0" fillId="7" borderId="1" xfId="0" applyFill="1" applyBorder="1" applyAlignment="1" applyProtection="1">
      <alignment horizontal="left" vertical="center"/>
      <protection locked="0"/>
    </xf>
    <xf numFmtId="0" fontId="0" fillId="7" borderId="26" xfId="0" applyFill="1" applyBorder="1" applyAlignment="1" applyProtection="1">
      <alignment horizontal="left" vertical="center"/>
      <protection locked="0"/>
    </xf>
    <xf numFmtId="0" fontId="13" fillId="7" borderId="5" xfId="0" applyFont="1" applyFill="1" applyBorder="1" applyAlignment="1" applyProtection="1">
      <alignment horizontal="center" vertical="center"/>
      <protection locked="0"/>
    </xf>
    <xf numFmtId="0" fontId="13" fillId="7" borderId="6" xfId="0" applyFont="1" applyFill="1" applyBorder="1" applyAlignment="1" applyProtection="1">
      <alignment horizontal="center" vertical="center"/>
      <protection locked="0"/>
    </xf>
    <xf numFmtId="0" fontId="13" fillId="7" borderId="3" xfId="0" applyFont="1" applyFill="1" applyBorder="1" applyAlignment="1" applyProtection="1">
      <alignment horizontal="center" vertical="center"/>
      <protection locked="0"/>
    </xf>
    <xf numFmtId="0" fontId="13" fillId="7" borderId="67" xfId="0" applyFont="1" applyFill="1" applyBorder="1" applyAlignment="1" applyProtection="1">
      <alignment horizontal="center" vertical="center"/>
      <protection locked="0"/>
    </xf>
    <xf numFmtId="0" fontId="13" fillId="7" borderId="68" xfId="0" applyFont="1" applyFill="1" applyBorder="1" applyAlignment="1" applyProtection="1">
      <alignment horizontal="center" vertical="center"/>
      <protection locked="0"/>
    </xf>
    <xf numFmtId="0" fontId="13" fillId="7" borderId="69" xfId="0" applyFont="1" applyFill="1" applyBorder="1" applyAlignment="1" applyProtection="1">
      <alignment horizontal="center" vertical="center"/>
      <protection locked="0"/>
    </xf>
    <xf numFmtId="0" fontId="0" fillId="7" borderId="67" xfId="0" applyFill="1" applyBorder="1" applyAlignment="1" applyProtection="1">
      <alignment horizontal="center"/>
      <protection locked="0"/>
    </xf>
    <xf numFmtId="0" fontId="0" fillId="7" borderId="70" xfId="0" applyFill="1" applyBorder="1" applyAlignment="1" applyProtection="1">
      <alignment horizontal="center"/>
      <protection locked="0"/>
    </xf>
    <xf numFmtId="0" fontId="10" fillId="12" borderId="1" xfId="0" applyFont="1" applyFill="1" applyBorder="1" applyAlignment="1" applyProtection="1">
      <alignment horizontal="center" vertical="center" wrapText="1"/>
      <protection locked="0"/>
    </xf>
    <xf numFmtId="0" fontId="10" fillId="7" borderId="25" xfId="0" applyFont="1" applyFill="1" applyBorder="1" applyAlignment="1" applyProtection="1">
      <alignment horizontal="center"/>
      <protection locked="0"/>
    </xf>
    <xf numFmtId="0" fontId="10" fillId="7" borderId="1" xfId="0" applyFont="1" applyFill="1" applyBorder="1" applyAlignment="1" applyProtection="1">
      <alignment horizontal="center"/>
      <protection locked="0"/>
    </xf>
    <xf numFmtId="0" fontId="1" fillId="7" borderId="25"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protection locked="0"/>
    </xf>
    <xf numFmtId="0" fontId="10" fillId="12" borderId="25" xfId="0" applyFont="1" applyFill="1" applyBorder="1" applyAlignment="1" applyProtection="1">
      <alignment horizontal="center" vertical="center" wrapText="1"/>
      <protection locked="0"/>
    </xf>
    <xf numFmtId="0" fontId="40" fillId="15" borderId="13" xfId="0" applyFont="1" applyFill="1" applyBorder="1" applyAlignment="1" applyProtection="1">
      <alignment horizontal="center"/>
      <protection locked="0"/>
    </xf>
    <xf numFmtId="0" fontId="40" fillId="15" borderId="14" xfId="0" applyFont="1" applyFill="1" applyBorder="1" applyAlignment="1" applyProtection="1">
      <alignment horizontal="center"/>
      <protection locked="0"/>
    </xf>
    <xf numFmtId="0" fontId="40" fillId="15" borderId="61" xfId="0" applyFont="1" applyFill="1" applyBorder="1" applyAlignment="1" applyProtection="1">
      <alignment horizontal="center"/>
      <protection locked="0"/>
    </xf>
    <xf numFmtId="0" fontId="39" fillId="7" borderId="26" xfId="0" applyFont="1" applyFill="1" applyBorder="1" applyAlignment="1" applyProtection="1">
      <alignment vertical="center" wrapText="1"/>
      <protection locked="0"/>
    </xf>
    <xf numFmtId="0" fontId="40" fillId="15" borderId="63" xfId="0" applyFont="1" applyFill="1" applyBorder="1" applyAlignment="1" applyProtection="1">
      <alignment horizontal="center"/>
      <protection locked="0"/>
    </xf>
    <xf numFmtId="0" fontId="40" fillId="15" borderId="23" xfId="0" applyFont="1" applyFill="1" applyBorder="1" applyAlignment="1" applyProtection="1">
      <alignment horizontal="center"/>
      <protection locked="0"/>
    </xf>
    <xf numFmtId="0" fontId="40" fillId="15" borderId="24" xfId="0" applyFont="1" applyFill="1" applyBorder="1" applyAlignment="1" applyProtection="1">
      <alignment horizontal="center"/>
      <protection locked="0"/>
    </xf>
    <xf numFmtId="0" fontId="14" fillId="12" borderId="67" xfId="0" applyFont="1" applyFill="1" applyBorder="1" applyAlignment="1" applyProtection="1">
      <alignment horizontal="center" vertical="center" wrapText="1"/>
      <protection locked="0"/>
    </xf>
    <xf numFmtId="0" fontId="14" fillId="12" borderId="68" xfId="0" applyFont="1" applyFill="1" applyBorder="1" applyAlignment="1" applyProtection="1">
      <alignment horizontal="center" vertical="center" wrapText="1"/>
      <protection locked="0"/>
    </xf>
    <xf numFmtId="0" fontId="14" fillId="12" borderId="70" xfId="0" applyFont="1" applyFill="1" applyBorder="1" applyAlignment="1" applyProtection="1">
      <alignment horizontal="center" vertical="center" wrapText="1"/>
      <protection locked="0"/>
    </xf>
    <xf numFmtId="0" fontId="1" fillId="7" borderId="109" xfId="0" applyFont="1" applyFill="1" applyBorder="1" applyAlignment="1" applyProtection="1">
      <alignment horizontal="left" vertical="center" wrapText="1"/>
      <protection locked="0"/>
    </xf>
    <xf numFmtId="0" fontId="1" fillId="7" borderId="54" xfId="0" applyFont="1" applyFill="1" applyBorder="1" applyAlignment="1" applyProtection="1">
      <alignment horizontal="left" vertical="center" wrapText="1"/>
      <protection locked="0"/>
    </xf>
    <xf numFmtId="0" fontId="1" fillId="7" borderId="53" xfId="0" applyFont="1" applyFill="1" applyBorder="1" applyAlignment="1" applyProtection="1">
      <alignment horizontal="left" vertical="center" wrapText="1"/>
      <protection locked="0"/>
    </xf>
    <xf numFmtId="0" fontId="1" fillId="7" borderId="5" xfId="0" applyFont="1" applyFill="1" applyBorder="1" applyAlignment="1" applyProtection="1">
      <alignment horizontal="left" vertical="center" wrapText="1"/>
      <protection locked="0"/>
    </xf>
    <xf numFmtId="0" fontId="1" fillId="7" borderId="6" xfId="0" applyFont="1" applyFill="1" applyBorder="1" applyAlignment="1" applyProtection="1">
      <alignment horizontal="left" vertical="center" wrapText="1"/>
      <protection locked="0"/>
    </xf>
    <xf numFmtId="0" fontId="1" fillId="7" borderId="3" xfId="0" applyFont="1" applyFill="1" applyBorder="1" applyAlignment="1" applyProtection="1">
      <alignment horizontal="left" vertical="center" wrapText="1"/>
      <protection locked="0"/>
    </xf>
    <xf numFmtId="0" fontId="14" fillId="12" borderId="65" xfId="0" applyFont="1" applyFill="1" applyBorder="1" applyAlignment="1" applyProtection="1">
      <alignment horizontal="center" vertical="center" wrapText="1"/>
      <protection locked="0"/>
    </xf>
    <xf numFmtId="0" fontId="39" fillId="7" borderId="4" xfId="0" applyFont="1" applyFill="1" applyBorder="1" applyAlignment="1" applyProtection="1">
      <alignment horizontal="center" vertical="center" wrapText="1"/>
      <protection locked="0"/>
    </xf>
    <xf numFmtId="0" fontId="39" fillId="7" borderId="1" xfId="0" applyFont="1" applyFill="1" applyBorder="1" applyAlignment="1" applyProtection="1">
      <alignment horizontal="center" vertical="center" wrapText="1"/>
      <protection locked="0"/>
    </xf>
    <xf numFmtId="0" fontId="39" fillId="7" borderId="65" xfId="0" applyFont="1" applyFill="1" applyBorder="1" applyAlignment="1" applyProtection="1">
      <alignment horizontal="center" vertical="center" wrapText="1"/>
      <protection locked="0"/>
    </xf>
    <xf numFmtId="0" fontId="26" fillId="7" borderId="1" xfId="0" applyFont="1" applyFill="1" applyBorder="1" applyAlignment="1" applyProtection="1">
      <alignment vertical="center" wrapText="1"/>
      <protection locked="0"/>
    </xf>
    <xf numFmtId="0" fontId="1" fillId="7" borderId="50" xfId="0" applyFont="1" applyFill="1" applyBorder="1" applyAlignment="1" applyProtection="1">
      <alignment horizontal="left" vertical="center" wrapText="1"/>
      <protection locked="0"/>
    </xf>
    <xf numFmtId="0" fontId="14" fillId="10" borderId="60" xfId="0" applyFont="1" applyFill="1" applyBorder="1" applyAlignment="1" applyProtection="1">
      <alignment horizontal="center" vertical="center"/>
      <protection locked="0"/>
    </xf>
    <xf numFmtId="0" fontId="14" fillId="10" borderId="62" xfId="0" applyFont="1" applyFill="1" applyBorder="1" applyAlignment="1" applyProtection="1">
      <alignment horizontal="center" vertical="center"/>
      <protection locked="0"/>
    </xf>
    <xf numFmtId="0" fontId="14" fillId="10" borderId="59" xfId="0" applyFont="1" applyFill="1" applyBorder="1" applyAlignment="1" applyProtection="1">
      <alignment horizontal="center" vertical="center"/>
      <protection locked="0"/>
    </xf>
    <xf numFmtId="0" fontId="9" fillId="11" borderId="23" xfId="5" applyFont="1" applyFill="1" applyBorder="1" applyAlignment="1" applyProtection="1">
      <alignment horizontal="center" vertical="center" wrapText="1"/>
      <protection locked="0"/>
    </xf>
    <xf numFmtId="0" fontId="9" fillId="11" borderId="1" xfId="5" applyFont="1" applyFill="1" applyBorder="1" applyAlignment="1" applyProtection="1">
      <alignment horizontal="center" vertical="center" wrapText="1"/>
      <protection locked="0"/>
    </xf>
    <xf numFmtId="0" fontId="9" fillId="11" borderId="2" xfId="5" applyFont="1" applyFill="1" applyBorder="1" applyAlignment="1" applyProtection="1">
      <alignment horizontal="center" vertical="center" wrapText="1"/>
      <protection locked="0"/>
    </xf>
    <xf numFmtId="0" fontId="19" fillId="7" borderId="1" xfId="0" applyFont="1" applyFill="1" applyBorder="1" applyAlignment="1" applyProtection="1">
      <alignment horizontal="center"/>
      <protection locked="0"/>
    </xf>
    <xf numFmtId="0" fontId="19" fillId="7" borderId="1" xfId="0" applyFont="1" applyFill="1" applyBorder="1" applyAlignment="1" applyProtection="1">
      <alignment horizontal="center" vertical="center"/>
      <protection locked="0"/>
    </xf>
    <xf numFmtId="0" fontId="13" fillId="0" borderId="1"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9" fillId="7" borderId="5" xfId="0" applyFont="1" applyFill="1" applyBorder="1" applyAlignment="1" applyProtection="1">
      <alignment horizontal="center" vertical="center"/>
      <protection locked="0"/>
    </xf>
    <xf numFmtId="0" fontId="19" fillId="7" borderId="3" xfId="0" applyFont="1" applyFill="1" applyBorder="1" applyAlignment="1" applyProtection="1">
      <alignment horizontal="center" vertical="center"/>
      <protection locked="0"/>
    </xf>
    <xf numFmtId="0" fontId="17" fillId="2" borderId="15" xfId="0" applyFont="1" applyFill="1" applyBorder="1" applyAlignment="1" applyProtection="1">
      <alignment horizontal="center" wrapText="1"/>
      <protection locked="0"/>
    </xf>
    <xf numFmtId="0" fontId="17" fillId="2" borderId="0" xfId="0" applyFont="1" applyFill="1" applyBorder="1" applyAlignment="1" applyProtection="1">
      <alignment horizontal="center" wrapText="1"/>
      <protection locked="0"/>
    </xf>
    <xf numFmtId="0" fontId="17" fillId="2" borderId="16" xfId="0" applyFont="1" applyFill="1" applyBorder="1" applyAlignment="1" applyProtection="1">
      <alignment horizontal="center" wrapText="1"/>
      <protection locked="0"/>
    </xf>
    <xf numFmtId="0" fontId="43" fillId="15" borderId="30" xfId="0" applyFont="1" applyFill="1" applyBorder="1" applyAlignment="1" applyProtection="1">
      <alignment horizontal="center" vertical="center" textRotation="90"/>
      <protection locked="0"/>
    </xf>
    <xf numFmtId="0" fontId="44" fillId="15" borderId="30" xfId="0" applyFont="1" applyFill="1" applyBorder="1" applyAlignment="1" applyProtection="1">
      <alignment horizontal="center" vertical="center"/>
      <protection locked="0"/>
    </xf>
    <xf numFmtId="0" fontId="41" fillId="15" borderId="1" xfId="0" applyFont="1" applyFill="1" applyBorder="1" applyAlignment="1" applyProtection="1">
      <alignment horizontal="center" vertical="center" wrapText="1"/>
      <protection locked="0"/>
    </xf>
    <xf numFmtId="0" fontId="41" fillId="15" borderId="5" xfId="0" applyFont="1" applyFill="1" applyBorder="1" applyAlignment="1" applyProtection="1">
      <alignment horizontal="center" vertical="center" wrapText="1"/>
      <protection locked="0"/>
    </xf>
    <xf numFmtId="0" fontId="41" fillId="15" borderId="3" xfId="0" applyFont="1" applyFill="1" applyBorder="1" applyAlignment="1" applyProtection="1">
      <alignment horizontal="center" vertical="center" wrapText="1"/>
      <protection locked="0"/>
    </xf>
    <xf numFmtId="0" fontId="9" fillId="11" borderId="20" xfId="5" applyFont="1" applyFill="1" applyBorder="1" applyAlignment="1" applyProtection="1">
      <alignment horizontal="center" vertical="center" wrapText="1"/>
      <protection locked="0"/>
    </xf>
    <xf numFmtId="0" fontId="9" fillId="11" borderId="21" xfId="5" applyFont="1" applyFill="1" applyBorder="1" applyAlignment="1" applyProtection="1">
      <alignment horizontal="center" vertical="center" wrapText="1"/>
      <protection locked="0"/>
    </xf>
    <xf numFmtId="0" fontId="9" fillId="11" borderId="9" xfId="5" applyFont="1" applyFill="1" applyBorder="1" applyAlignment="1" applyProtection="1">
      <alignment horizontal="center" vertical="center" wrapText="1"/>
      <protection locked="0"/>
    </xf>
    <xf numFmtId="0" fontId="9" fillId="11" borderId="10" xfId="5" applyFont="1" applyFill="1" applyBorder="1" applyAlignment="1" applyProtection="1">
      <alignment horizontal="center" vertical="center" wrapText="1"/>
      <protection locked="0"/>
    </xf>
    <xf numFmtId="0" fontId="11" fillId="0" borderId="20" xfId="5" applyFont="1" applyFill="1" applyBorder="1" applyAlignment="1" applyProtection="1">
      <alignment horizontal="center" vertical="center" wrapText="1"/>
      <protection locked="0"/>
    </xf>
    <xf numFmtId="0" fontId="11" fillId="0" borderId="27" xfId="5" applyFont="1" applyFill="1" applyBorder="1" applyAlignment="1" applyProtection="1">
      <alignment horizontal="center" vertical="center" wrapText="1"/>
      <protection locked="0"/>
    </xf>
    <xf numFmtId="0" fontId="11" fillId="0" borderId="9" xfId="5" applyFont="1" applyFill="1" applyBorder="1" applyAlignment="1" applyProtection="1">
      <alignment horizontal="center" vertical="center" wrapText="1"/>
      <protection locked="0"/>
    </xf>
    <xf numFmtId="0" fontId="11" fillId="0" borderId="16" xfId="5" applyFont="1" applyFill="1" applyBorder="1" applyAlignment="1" applyProtection="1">
      <alignment horizontal="center" vertical="center" wrapText="1"/>
      <protection locked="0"/>
    </xf>
    <xf numFmtId="0" fontId="8" fillId="0" borderId="63"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vertical="center"/>
      <protection locked="0"/>
    </xf>
    <xf numFmtId="0" fontId="8" fillId="0" borderId="25"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8" fillId="0" borderId="56" xfId="0" applyFont="1" applyFill="1" applyBorder="1" applyAlignment="1" applyProtection="1">
      <alignment horizontal="center" vertical="center"/>
      <protection locked="0"/>
    </xf>
    <xf numFmtId="0" fontId="8" fillId="0"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27" fillId="4" borderId="1"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23" fillId="9" borderId="5" xfId="0" applyFont="1" applyFill="1" applyBorder="1" applyAlignment="1" applyProtection="1">
      <alignment horizontal="center" vertical="center"/>
      <protection locked="0"/>
    </xf>
    <xf numFmtId="0" fontId="23" fillId="9" borderId="3" xfId="0" applyFont="1" applyFill="1" applyBorder="1" applyAlignment="1" applyProtection="1">
      <alignment horizontal="center" vertical="center"/>
      <protection locked="0"/>
    </xf>
    <xf numFmtId="0" fontId="23" fillId="13" borderId="1" xfId="0" applyFont="1" applyFill="1" applyBorder="1" applyAlignment="1" applyProtection="1">
      <alignment horizontal="center" vertical="center"/>
      <protection locked="0"/>
    </xf>
    <xf numFmtId="0" fontId="11" fillId="0" borderId="5" xfId="5" applyFont="1" applyFill="1" applyBorder="1" applyAlignment="1" applyProtection="1">
      <alignment horizontal="center" vertical="center" wrapText="1"/>
      <protection locked="0"/>
    </xf>
    <xf numFmtId="0" fontId="11" fillId="0" borderId="50" xfId="5" applyFont="1" applyFill="1" applyBorder="1" applyAlignment="1" applyProtection="1">
      <alignment horizontal="center" vertical="center" wrapText="1"/>
      <protection locked="0"/>
    </xf>
    <xf numFmtId="0" fontId="11" fillId="0" borderId="48" xfId="5" applyFont="1" applyFill="1" applyBorder="1" applyAlignment="1" applyProtection="1">
      <alignment horizontal="center" vertical="center" wrapText="1"/>
      <protection locked="0"/>
    </xf>
    <xf numFmtId="0" fontId="11" fillId="0" borderId="55" xfId="5" applyFont="1" applyFill="1" applyBorder="1" applyAlignment="1" applyProtection="1">
      <alignment horizontal="center" vertical="center" wrapText="1"/>
      <protection locked="0"/>
    </xf>
    <xf numFmtId="0" fontId="41" fillId="15" borderId="5" xfId="0" applyFont="1" applyFill="1" applyBorder="1" applyAlignment="1" applyProtection="1">
      <alignment horizontal="center" vertical="center"/>
      <protection locked="0"/>
    </xf>
    <xf numFmtId="0" fontId="41" fillId="15" borderId="3" xfId="0" applyFont="1" applyFill="1" applyBorder="1" applyAlignment="1" applyProtection="1">
      <alignment horizontal="center" vertical="center"/>
      <protection locked="0"/>
    </xf>
    <xf numFmtId="0" fontId="41" fillId="15" borderId="1" xfId="0" applyFont="1" applyFill="1" applyBorder="1" applyAlignment="1" applyProtection="1">
      <alignment horizontal="center" vertical="center"/>
      <protection locked="0"/>
    </xf>
    <xf numFmtId="0" fontId="10" fillId="0" borderId="48" xfId="5" applyFont="1" applyFill="1" applyBorder="1" applyAlignment="1" applyProtection="1">
      <alignment horizontal="center" vertical="center" wrapText="1"/>
      <protection locked="0"/>
    </xf>
    <xf numFmtId="0" fontId="10" fillId="0" borderId="54" xfId="5" applyFont="1" applyFill="1" applyBorder="1" applyAlignment="1" applyProtection="1">
      <alignment horizontal="center" vertical="center" wrapText="1"/>
      <protection locked="0"/>
    </xf>
    <xf numFmtId="0" fontId="10" fillId="0" borderId="53" xfId="5" applyFont="1" applyFill="1" applyBorder="1" applyAlignment="1" applyProtection="1">
      <alignment horizontal="center" vertical="center" wrapText="1"/>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3" xfId="5" applyFont="1" applyFill="1" applyBorder="1" applyAlignment="1" applyProtection="1">
      <alignment horizontal="center" vertical="center" wrapText="1"/>
      <protection locked="0"/>
    </xf>
    <xf numFmtId="0" fontId="8" fillId="0" borderId="34" xfId="0" applyFont="1" applyFill="1" applyBorder="1" applyAlignment="1" applyProtection="1">
      <alignment horizontal="center" vertical="center"/>
      <protection locked="0"/>
    </xf>
    <xf numFmtId="0" fontId="8" fillId="0" borderId="35" xfId="0" applyFont="1" applyFill="1" applyBorder="1" applyAlignment="1" applyProtection="1">
      <alignment horizontal="center" vertical="center"/>
      <protection locked="0"/>
    </xf>
    <xf numFmtId="0" fontId="8" fillId="0" borderId="37" xfId="0" applyFont="1" applyFill="1" applyBorder="1" applyAlignment="1" applyProtection="1">
      <alignment horizontal="center" vertical="center"/>
      <protection locked="0"/>
    </xf>
    <xf numFmtId="0" fontId="8" fillId="0" borderId="71" xfId="0" applyFont="1" applyFill="1" applyBorder="1" applyAlignment="1" applyProtection="1">
      <alignment horizontal="center" vertical="center"/>
      <protection locked="0"/>
    </xf>
    <xf numFmtId="0" fontId="9" fillId="11" borderId="35" xfId="5" applyFont="1" applyFill="1" applyBorder="1" applyAlignment="1" applyProtection="1">
      <alignment horizontal="center" vertical="center" wrapText="1"/>
      <protection locked="0"/>
    </xf>
    <xf numFmtId="0" fontId="10" fillId="0" borderId="35" xfId="5" applyFont="1" applyFill="1" applyBorder="1" applyAlignment="1" applyProtection="1">
      <alignment horizontal="center" vertical="center" wrapText="1"/>
      <protection locked="0"/>
    </xf>
    <xf numFmtId="0" fontId="11" fillId="0" borderId="35" xfId="5" applyFont="1" applyFill="1" applyBorder="1" applyAlignment="1" applyProtection="1">
      <alignment horizontal="center" vertical="center" wrapText="1"/>
      <protection locked="0"/>
    </xf>
    <xf numFmtId="0" fontId="11" fillId="0" borderId="36" xfId="5" applyFont="1" applyFill="1" applyBorder="1" applyAlignment="1" applyProtection="1">
      <alignment horizontal="center" vertical="center" wrapText="1"/>
      <protection locked="0"/>
    </xf>
    <xf numFmtId="0" fontId="11" fillId="0" borderId="1" xfId="5" applyFont="1" applyFill="1" applyBorder="1" applyAlignment="1" applyProtection="1">
      <alignment horizontal="center" vertical="center" wrapText="1"/>
      <protection locked="0"/>
    </xf>
    <xf numFmtId="0" fontId="11" fillId="0" borderId="38" xfId="5" applyFont="1" applyFill="1" applyBorder="1" applyAlignment="1" applyProtection="1">
      <alignment horizontal="center" vertical="center" wrapText="1"/>
      <protection locked="0"/>
    </xf>
    <xf numFmtId="0" fontId="11" fillId="0" borderId="39" xfId="5" applyFont="1" applyFill="1" applyBorder="1" applyAlignment="1" applyProtection="1">
      <alignment horizontal="center" vertical="center" wrapText="1"/>
      <protection locked="0"/>
    </xf>
    <xf numFmtId="0" fontId="11" fillId="0" borderId="43" xfId="5"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8" fillId="0" borderId="38" xfId="0" applyFont="1" applyFill="1" applyBorder="1" applyAlignment="1" applyProtection="1">
      <alignment horizontal="center" vertical="center" wrapText="1"/>
      <protection locked="0"/>
    </xf>
    <xf numFmtId="0" fontId="23" fillId="0" borderId="37"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17" fillId="2" borderId="42" xfId="0" applyFont="1" applyFill="1" applyBorder="1" applyAlignment="1" applyProtection="1">
      <alignment horizontal="center" wrapText="1"/>
      <protection locked="0"/>
    </xf>
    <xf numFmtId="0" fontId="17" fillId="2" borderId="43" xfId="0" applyFont="1" applyFill="1" applyBorder="1" applyAlignment="1" applyProtection="1">
      <alignment horizontal="center" wrapText="1"/>
      <protection locked="0"/>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25"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protection locked="0"/>
    </xf>
    <xf numFmtId="0" fontId="23" fillId="12" borderId="1" xfId="0" applyFont="1" applyFill="1" applyBorder="1" applyAlignment="1" applyProtection="1">
      <alignment horizontal="center" vertical="center"/>
      <protection locked="0"/>
    </xf>
    <xf numFmtId="0" fontId="19" fillId="12" borderId="1" xfId="0" applyFont="1" applyFill="1" applyBorder="1" applyAlignment="1" applyProtection="1">
      <alignment horizontal="center" vertical="center" wrapText="1"/>
      <protection locked="0"/>
    </xf>
    <xf numFmtId="0" fontId="19" fillId="12" borderId="38" xfId="0" applyFont="1" applyFill="1" applyBorder="1" applyAlignment="1" applyProtection="1">
      <alignment horizontal="center" vertical="center" wrapText="1"/>
      <protection locked="0"/>
    </xf>
    <xf numFmtId="0" fontId="23" fillId="0" borderId="37" xfId="0" applyFont="1" applyFill="1" applyBorder="1" applyAlignment="1" applyProtection="1">
      <alignment horizontal="center" vertical="center"/>
      <protection locked="0"/>
    </xf>
    <xf numFmtId="0" fontId="23" fillId="0" borderId="1"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wrapText="1"/>
      <protection locked="0"/>
    </xf>
    <xf numFmtId="0" fontId="19" fillId="0" borderId="38"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8"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protection locked="0"/>
    </xf>
    <xf numFmtId="0" fontId="15" fillId="0" borderId="38" xfId="0" applyFont="1" applyFill="1" applyBorder="1" applyAlignment="1" applyProtection="1">
      <alignment horizontal="center" vertical="center" wrapText="1"/>
      <protection locked="0"/>
    </xf>
    <xf numFmtId="0" fontId="51" fillId="12" borderId="60" xfId="0" applyFont="1" applyFill="1" applyBorder="1" applyAlignment="1" applyProtection="1">
      <alignment horizontal="left" vertical="center" wrapText="1"/>
      <protection locked="0"/>
    </xf>
    <xf numFmtId="0" fontId="51" fillId="12" borderId="59" xfId="0" applyFont="1" applyFill="1" applyBorder="1" applyAlignment="1" applyProtection="1">
      <alignment horizontal="left" vertical="center" wrapText="1"/>
      <protection locked="0"/>
    </xf>
    <xf numFmtId="0" fontId="53" fillId="5" borderId="13" xfId="0" applyFont="1" applyFill="1" applyBorder="1" applyAlignment="1" applyProtection="1">
      <alignment horizontal="center" vertical="center" wrapText="1"/>
      <protection locked="0"/>
    </xf>
    <xf numFmtId="0" fontId="53" fillId="5" borderId="14" xfId="0" applyFont="1" applyFill="1" applyBorder="1" applyAlignment="1" applyProtection="1">
      <alignment horizontal="center" vertical="center" wrapText="1"/>
      <protection locked="0"/>
    </xf>
    <xf numFmtId="0" fontId="53" fillId="5" borderId="61" xfId="0" applyFont="1" applyFill="1" applyBorder="1" applyAlignment="1" applyProtection="1">
      <alignment horizontal="center" vertical="center" wrapText="1"/>
      <protection locked="0"/>
    </xf>
    <xf numFmtId="0" fontId="53" fillId="5" borderId="15" xfId="0" applyFont="1" applyFill="1" applyBorder="1" applyAlignment="1" applyProtection="1">
      <alignment horizontal="center" vertical="center" wrapText="1"/>
      <protection locked="0"/>
    </xf>
    <xf numFmtId="0" fontId="53" fillId="5" borderId="0" xfId="0" applyFont="1" applyFill="1" applyBorder="1" applyAlignment="1" applyProtection="1">
      <alignment horizontal="center" vertical="center" wrapText="1"/>
      <protection locked="0"/>
    </xf>
    <xf numFmtId="0" fontId="53" fillId="5" borderId="16" xfId="0" applyFont="1" applyFill="1" applyBorder="1" applyAlignment="1" applyProtection="1">
      <alignment horizontal="center" vertical="center" wrapText="1"/>
      <protection locked="0"/>
    </xf>
    <xf numFmtId="0" fontId="51" fillId="12" borderId="60" xfId="0" applyFont="1" applyFill="1" applyBorder="1" applyAlignment="1" applyProtection="1">
      <alignment horizontal="center" vertical="center" wrapText="1"/>
      <protection locked="0"/>
    </xf>
    <xf numFmtId="0" fontId="51" fillId="12" borderId="59" xfId="0" applyFont="1" applyFill="1" applyBorder="1" applyAlignment="1" applyProtection="1">
      <alignment horizontal="center" vertical="center" wrapText="1"/>
      <protection locked="0"/>
    </xf>
    <xf numFmtId="0" fontId="49" fillId="7" borderId="101" xfId="0" applyFont="1" applyFill="1" applyBorder="1" applyAlignment="1" applyProtection="1">
      <alignment horizontal="left" vertical="center" wrapText="1"/>
      <protection locked="0"/>
    </xf>
    <xf numFmtId="0" fontId="53" fillId="5" borderId="101" xfId="0" applyFont="1" applyFill="1" applyBorder="1" applyAlignment="1" applyProtection="1">
      <alignment horizontal="center" vertical="center" wrapText="1"/>
      <protection locked="0"/>
    </xf>
    <xf numFmtId="0" fontId="49" fillId="12" borderId="101" xfId="0" applyFont="1" applyFill="1" applyBorder="1" applyAlignment="1" applyProtection="1">
      <alignment horizontal="left" vertical="center" wrapText="1"/>
      <protection locked="0"/>
    </xf>
    <xf numFmtId="0" fontId="50" fillId="12" borderId="101" xfId="0" applyFont="1" applyFill="1" applyBorder="1" applyAlignment="1" applyProtection="1">
      <alignment horizontal="left" vertical="center" wrapText="1"/>
      <protection locked="0"/>
    </xf>
    <xf numFmtId="0" fontId="48" fillId="5" borderId="60" xfId="0" applyFont="1" applyFill="1" applyBorder="1" applyAlignment="1" applyProtection="1">
      <alignment horizontal="center" vertical="center" wrapText="1"/>
      <protection locked="0"/>
    </xf>
    <xf numFmtId="0" fontId="48" fillId="5" borderId="62" xfId="0" applyFont="1" applyFill="1" applyBorder="1" applyAlignment="1" applyProtection="1">
      <alignment horizontal="center" vertical="center" wrapText="1"/>
      <protection locked="0"/>
    </xf>
    <xf numFmtId="0" fontId="48" fillId="5" borderId="59" xfId="0" applyFont="1" applyFill="1" applyBorder="1" applyAlignment="1" applyProtection="1">
      <alignment horizontal="center" vertical="center" wrapText="1"/>
      <protection locked="0"/>
    </xf>
    <xf numFmtId="0" fontId="17" fillId="2" borderId="15"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0" fontId="11" fillId="0" borderId="19" xfId="5" applyFont="1" applyFill="1" applyBorder="1" applyAlignment="1" applyProtection="1">
      <alignment horizontal="center" vertical="center" wrapText="1"/>
      <protection locked="0"/>
    </xf>
    <xf numFmtId="0" fontId="9" fillId="11" borderId="48" xfId="5" applyFont="1" applyFill="1" applyBorder="1" applyAlignment="1" applyProtection="1">
      <alignment horizontal="center" vertical="center" wrapText="1"/>
      <protection locked="0"/>
    </xf>
    <xf numFmtId="0" fontId="9" fillId="11" borderId="53" xfId="5" applyFont="1" applyFill="1" applyBorder="1" applyAlignment="1" applyProtection="1">
      <alignment horizontal="center" vertical="center" wrapText="1"/>
      <protection locked="0"/>
    </xf>
    <xf numFmtId="0" fontId="9" fillId="11" borderId="5" xfId="5" applyFont="1" applyFill="1" applyBorder="1" applyAlignment="1" applyProtection="1">
      <alignment horizontal="center" vertical="center" wrapText="1"/>
      <protection locked="0"/>
    </xf>
    <xf numFmtId="0" fontId="9" fillId="11" borderId="3" xfId="5" applyFont="1" applyFill="1" applyBorder="1" applyAlignment="1" applyProtection="1">
      <alignment horizontal="center" vertical="center" wrapText="1"/>
      <protection locked="0"/>
    </xf>
    <xf numFmtId="0" fontId="9" fillId="11" borderId="22" xfId="5" applyFont="1" applyFill="1" applyBorder="1" applyAlignment="1" applyProtection="1">
      <alignment horizontal="center" vertical="center" wrapText="1"/>
      <protection locked="0"/>
    </xf>
    <xf numFmtId="0" fontId="9" fillId="11" borderId="81" xfId="5" applyFont="1" applyFill="1" applyBorder="1" applyAlignment="1" applyProtection="1">
      <alignment horizontal="center" vertical="center" wrapText="1"/>
      <protection locked="0"/>
    </xf>
    <xf numFmtId="0" fontId="9" fillId="11" borderId="18" xfId="5" applyFont="1" applyFill="1" applyBorder="1" applyAlignment="1" applyProtection="1">
      <alignment horizontal="center" vertical="center" wrapText="1"/>
      <protection locked="0"/>
    </xf>
    <xf numFmtId="0" fontId="13" fillId="0" borderId="20" xfId="5" applyFont="1" applyFill="1" applyBorder="1" applyAlignment="1" applyProtection="1">
      <alignment horizontal="center" vertical="center" wrapText="1"/>
      <protection locked="0"/>
    </xf>
    <xf numFmtId="0" fontId="13" fillId="0" borderId="22" xfId="5" applyFont="1" applyFill="1" applyBorder="1" applyAlignment="1" applyProtection="1">
      <alignment horizontal="center" vertical="center" wrapText="1"/>
      <protection locked="0"/>
    </xf>
    <xf numFmtId="0" fontId="13" fillId="0" borderId="21" xfId="5" applyFont="1" applyFill="1" applyBorder="1" applyAlignment="1" applyProtection="1">
      <alignment horizontal="center" vertical="center" wrapText="1"/>
      <protection locked="0"/>
    </xf>
    <xf numFmtId="0" fontId="13" fillId="0" borderId="81" xfId="5" applyFont="1" applyFill="1" applyBorder="1" applyAlignment="1" applyProtection="1">
      <alignment horizontal="center" vertical="center" wrapText="1"/>
      <protection locked="0"/>
    </xf>
    <xf numFmtId="0" fontId="13" fillId="0" borderId="18" xfId="5" applyFont="1" applyFill="1" applyBorder="1" applyAlignment="1" applyProtection="1">
      <alignment horizontal="center" vertical="center" wrapText="1"/>
      <protection locked="0"/>
    </xf>
    <xf numFmtId="0" fontId="13" fillId="0" borderId="79" xfId="5"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4"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14" fillId="0" borderId="22" xfId="0" applyFont="1" applyFill="1" applyBorder="1" applyAlignment="1" applyProtection="1">
      <alignment horizontal="left" vertical="center" wrapText="1"/>
      <protection locked="0"/>
    </xf>
    <xf numFmtId="0" fontId="14" fillId="0" borderId="21" xfId="0" applyFont="1" applyFill="1" applyBorder="1" applyAlignment="1" applyProtection="1">
      <alignment horizontal="left" vertical="center" wrapText="1"/>
      <protection locked="0"/>
    </xf>
    <xf numFmtId="0" fontId="14" fillId="0" borderId="0" xfId="0" applyFont="1" applyFill="1" applyBorder="1" applyAlignment="1" applyProtection="1">
      <alignment horizontal="left" vertical="center" wrapText="1"/>
      <protection locked="0"/>
    </xf>
    <xf numFmtId="0" fontId="14" fillId="0" borderId="10" xfId="0" applyFont="1" applyFill="1" applyBorder="1" applyAlignment="1" applyProtection="1">
      <alignment horizontal="left" vertical="center" wrapText="1"/>
      <protection locked="0"/>
    </xf>
    <xf numFmtId="0" fontId="14" fillId="0" borderId="7" xfId="0" applyFont="1" applyFill="1" applyBorder="1" applyAlignment="1" applyProtection="1">
      <alignment horizontal="left" vertical="center" wrapText="1"/>
      <protection locked="0"/>
    </xf>
    <xf numFmtId="0" fontId="14" fillId="0" borderId="8" xfId="0" applyFont="1" applyFill="1" applyBorder="1" applyAlignment="1" applyProtection="1">
      <alignment horizontal="left" vertical="center" wrapText="1"/>
      <protection locked="0"/>
    </xf>
    <xf numFmtId="0" fontId="13" fillId="0" borderId="2" xfId="0" applyFont="1" applyFill="1" applyBorder="1" applyAlignment="1" applyProtection="1">
      <alignment horizontal="left" vertical="center" wrapText="1"/>
      <protection locked="0"/>
    </xf>
    <xf numFmtId="0" fontId="13" fillId="0" borderId="12" xfId="0" applyFont="1" applyFill="1" applyBorder="1" applyAlignment="1" applyProtection="1">
      <alignment horizontal="left" vertical="center" wrapText="1"/>
      <protection locked="0"/>
    </xf>
    <xf numFmtId="0" fontId="13" fillId="0" borderId="4" xfId="0" applyFont="1" applyFill="1" applyBorder="1" applyAlignment="1" applyProtection="1">
      <alignment horizontal="left" vertical="center" wrapText="1"/>
      <protection locked="0"/>
    </xf>
    <xf numFmtId="0" fontId="14" fillId="0" borderId="29" xfId="0" applyFont="1" applyFill="1" applyBorder="1" applyAlignment="1" applyProtection="1">
      <alignment horizontal="left" vertical="center" wrapText="1"/>
      <protection locked="0"/>
    </xf>
    <xf numFmtId="0" fontId="14" fillId="0" borderId="15" xfId="0" applyFont="1" applyFill="1" applyBorder="1" applyAlignment="1" applyProtection="1">
      <alignment horizontal="left" vertical="center" wrapText="1"/>
      <protection locked="0"/>
    </xf>
    <xf numFmtId="0" fontId="14" fillId="0" borderId="49" xfId="0" applyFont="1" applyFill="1" applyBorder="1" applyAlignment="1" applyProtection="1">
      <alignment horizontal="left" vertical="center" wrapText="1"/>
      <protection locked="0"/>
    </xf>
    <xf numFmtId="0" fontId="1" fillId="7" borderId="5"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protection locked="0"/>
    </xf>
    <xf numFmtId="0" fontId="13" fillId="7" borderId="4"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wrapText="1"/>
      <protection locked="0"/>
    </xf>
    <xf numFmtId="0" fontId="1" fillId="7" borderId="21" xfId="0" applyFont="1" applyFill="1" applyBorder="1" applyAlignment="1" applyProtection="1">
      <alignment horizontal="center" vertical="center" wrapText="1"/>
      <protection locked="0"/>
    </xf>
    <xf numFmtId="0" fontId="1" fillId="7" borderId="11" xfId="0" applyFont="1" applyFill="1" applyBorder="1" applyAlignment="1" applyProtection="1">
      <alignment horizontal="center" vertical="center" wrapText="1"/>
      <protection locked="0"/>
    </xf>
    <xf numFmtId="0" fontId="1" fillId="7" borderId="8" xfId="0" applyFont="1" applyFill="1" applyBorder="1" applyAlignment="1" applyProtection="1">
      <alignment horizontal="center" vertical="center" wrapText="1"/>
      <protection locked="0"/>
    </xf>
    <xf numFmtId="0" fontId="13" fillId="0" borderId="20" xfId="0" applyFont="1" applyFill="1" applyBorder="1" applyAlignment="1" applyProtection="1">
      <alignment horizontal="left" vertical="center" wrapText="1"/>
      <protection locked="0"/>
    </xf>
    <xf numFmtId="0" fontId="13" fillId="0" borderId="9" xfId="0" applyFont="1" applyFill="1" applyBorder="1" applyAlignment="1" applyProtection="1">
      <alignment horizontal="left" vertical="center" wrapText="1"/>
      <protection locked="0"/>
    </xf>
    <xf numFmtId="0" fontId="13" fillId="0" borderId="11" xfId="0" applyFont="1" applyFill="1" applyBorder="1" applyAlignment="1" applyProtection="1">
      <alignment horizontal="left" vertical="center" wrapText="1"/>
      <protection locked="0"/>
    </xf>
    <xf numFmtId="0" fontId="4" fillId="7" borderId="1" xfId="0" applyFont="1" applyFill="1" applyBorder="1" applyAlignment="1" applyProtection="1">
      <alignment horizontal="center" vertical="center" wrapText="1"/>
      <protection locked="0"/>
    </xf>
    <xf numFmtId="0" fontId="13" fillId="0" borderId="20" xfId="0" applyFont="1" applyFill="1" applyBorder="1" applyAlignment="1" applyProtection="1">
      <alignment horizontal="left" vertical="center"/>
      <protection locked="0"/>
    </xf>
    <xf numFmtId="0" fontId="13" fillId="0" borderId="9" xfId="0" applyFont="1" applyFill="1" applyBorder="1" applyAlignment="1" applyProtection="1">
      <alignment horizontal="left" vertical="center"/>
      <protection locked="0"/>
    </xf>
    <xf numFmtId="0" fontId="13" fillId="0" borderId="11" xfId="0" applyFont="1" applyFill="1" applyBorder="1" applyAlignment="1" applyProtection="1">
      <alignment horizontal="left" vertical="center"/>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28" fillId="2" borderId="16"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5" fillId="15" borderId="26" xfId="0" applyFont="1" applyFill="1" applyBorder="1" applyAlignment="1" applyProtection="1">
      <alignment horizontal="center" vertical="center"/>
      <protection locked="0"/>
    </xf>
    <xf numFmtId="0" fontId="10" fillId="12" borderId="25"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3" fillId="12" borderId="20" xfId="0" applyFont="1" applyFill="1" applyBorder="1" applyAlignment="1" applyProtection="1">
      <alignment horizontal="center" vertical="center" wrapText="1"/>
      <protection locked="0"/>
    </xf>
    <xf numFmtId="0" fontId="13" fillId="12" borderId="21"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3" fillId="12" borderId="8" xfId="0" applyFont="1" applyFill="1" applyBorder="1" applyAlignment="1" applyProtection="1">
      <alignment horizontal="center" vertical="center" wrapText="1"/>
      <protection locked="0"/>
    </xf>
    <xf numFmtId="0" fontId="11" fillId="0" borderId="22" xfId="5" applyFont="1" applyFill="1" applyBorder="1" applyAlignment="1" applyProtection="1">
      <alignment horizontal="center" vertical="center" wrapText="1"/>
      <protection locked="0"/>
    </xf>
    <xf numFmtId="0" fontId="11" fillId="0" borderId="0" xfId="5"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protection locked="0"/>
    </xf>
    <xf numFmtId="0" fontId="8" fillId="0" borderId="47"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79" xfId="0" applyFont="1" applyFill="1" applyBorder="1" applyAlignment="1" applyProtection="1">
      <alignment horizontal="center" vertical="center"/>
      <protection locked="0"/>
    </xf>
    <xf numFmtId="0" fontId="10" fillId="0" borderId="111" xfId="5" applyFont="1" applyFill="1" applyBorder="1" applyAlignment="1" applyProtection="1">
      <alignment horizontal="center" vertical="center" wrapText="1"/>
      <protection locked="0"/>
    </xf>
    <xf numFmtId="0" fontId="10" fillId="0" borderId="14" xfId="5" applyFont="1" applyFill="1" applyBorder="1" applyAlignment="1" applyProtection="1">
      <alignment horizontal="center" vertical="center" wrapText="1"/>
      <protection locked="0"/>
    </xf>
    <xf numFmtId="0" fontId="10" fillId="0" borderId="47" xfId="5" applyFont="1" applyFill="1" applyBorder="1" applyAlignment="1" applyProtection="1">
      <alignment horizontal="center" vertical="center" wrapText="1"/>
      <protection locked="0"/>
    </xf>
    <xf numFmtId="0" fontId="13" fillId="0" borderId="9" xfId="5" applyFont="1" applyFill="1" applyBorder="1" applyAlignment="1" applyProtection="1">
      <alignment horizontal="center" vertical="center" wrapText="1"/>
      <protection locked="0"/>
    </xf>
    <xf numFmtId="0" fontId="13" fillId="0" borderId="0" xfId="5" applyFont="1" applyFill="1" applyBorder="1" applyAlignment="1" applyProtection="1">
      <alignment horizontal="center" vertical="center" wrapText="1"/>
      <protection locked="0"/>
    </xf>
    <xf numFmtId="0" fontId="13" fillId="0" borderId="10" xfId="5" applyFont="1" applyFill="1" applyBorder="1" applyAlignment="1" applyProtection="1">
      <alignment horizontal="center" vertical="center" wrapText="1"/>
      <protection locked="0"/>
    </xf>
    <xf numFmtId="0" fontId="11" fillId="0" borderId="23" xfId="5" applyFont="1" applyFill="1" applyBorder="1" applyAlignment="1" applyProtection="1">
      <alignment horizontal="center" vertical="center" wrapText="1"/>
      <protection locked="0"/>
    </xf>
    <xf numFmtId="0" fontId="11" fillId="0" borderId="24" xfId="5" applyFont="1" applyFill="1" applyBorder="1" applyAlignment="1" applyProtection="1">
      <alignment horizontal="center" vertical="center" wrapText="1"/>
      <protection locked="0"/>
    </xf>
    <xf numFmtId="0" fontId="11" fillId="0" borderId="26" xfId="5" applyFont="1" applyFill="1" applyBorder="1" applyAlignment="1" applyProtection="1">
      <alignment horizontal="center" vertical="center" wrapText="1"/>
      <protection locked="0"/>
    </xf>
    <xf numFmtId="0" fontId="14" fillId="12" borderId="5" xfId="0" applyFont="1" applyFill="1" applyBorder="1" applyAlignment="1" applyProtection="1">
      <alignment horizontal="center" vertical="center" wrapText="1"/>
      <protection locked="0"/>
    </xf>
    <xf numFmtId="0" fontId="14" fillId="12" borderId="6" xfId="0" applyFont="1" applyFill="1" applyBorder="1" applyAlignment="1" applyProtection="1">
      <alignment horizontal="center" vertical="center" wrapText="1"/>
      <protection locked="0"/>
    </xf>
    <xf numFmtId="0" fontId="14" fillId="12" borderId="50"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wrapText="1"/>
      <protection locked="0"/>
    </xf>
    <xf numFmtId="0" fontId="10" fillId="12" borderId="4" xfId="0" applyFont="1" applyFill="1" applyBorder="1" applyAlignment="1" applyProtection="1">
      <alignment horizontal="center" vertical="center" wrapText="1"/>
      <protection locked="0"/>
    </xf>
    <xf numFmtId="0" fontId="10" fillId="12" borderId="20" xfId="0" applyFont="1" applyFill="1" applyBorder="1" applyAlignment="1" applyProtection="1">
      <alignment horizontal="center" vertical="center" wrapText="1"/>
      <protection locked="0"/>
    </xf>
    <xf numFmtId="0" fontId="10" fillId="12" borderId="21" xfId="0" applyFont="1" applyFill="1" applyBorder="1" applyAlignment="1" applyProtection="1">
      <alignment horizontal="center" vertical="center" wrapText="1"/>
      <protection locked="0"/>
    </xf>
    <xf numFmtId="0" fontId="10" fillId="12" borderId="11" xfId="0" applyFont="1" applyFill="1" applyBorder="1" applyAlignment="1" applyProtection="1">
      <alignment horizontal="center" vertical="center" wrapText="1"/>
      <protection locked="0"/>
    </xf>
    <xf numFmtId="0" fontId="10" fillId="12" borderId="8" xfId="0" applyFont="1" applyFill="1" applyBorder="1" applyAlignment="1" applyProtection="1">
      <alignment horizontal="center" vertical="center" wrapText="1"/>
      <protection locked="0"/>
    </xf>
    <xf numFmtId="0" fontId="14" fillId="0" borderId="29" xfId="0" applyFont="1" applyFill="1" applyBorder="1" applyAlignment="1" applyProtection="1">
      <alignment horizontal="left" vertical="center"/>
      <protection locked="0"/>
    </xf>
    <xf numFmtId="0" fontId="14" fillId="0" borderId="21" xfId="0" applyFont="1" applyFill="1" applyBorder="1" applyAlignment="1" applyProtection="1">
      <alignment horizontal="left" vertical="center"/>
      <protection locked="0"/>
    </xf>
    <xf numFmtId="0" fontId="14" fillId="0" borderId="15" xfId="0" applyFont="1" applyFill="1" applyBorder="1" applyAlignment="1" applyProtection="1">
      <alignment horizontal="left" vertical="center"/>
      <protection locked="0"/>
    </xf>
    <xf numFmtId="0" fontId="14" fillId="0" borderId="10" xfId="0" applyFont="1" applyFill="1" applyBorder="1" applyAlignment="1" applyProtection="1">
      <alignment horizontal="left" vertical="center"/>
      <protection locked="0"/>
    </xf>
    <xf numFmtId="0" fontId="14" fillId="0" borderId="49" xfId="0" applyFont="1" applyFill="1" applyBorder="1" applyAlignment="1" applyProtection="1">
      <alignment horizontal="left" vertical="center"/>
      <protection locked="0"/>
    </xf>
    <xf numFmtId="0" fontId="14" fillId="0" borderId="8" xfId="0" applyFont="1" applyFill="1" applyBorder="1" applyAlignment="1" applyProtection="1">
      <alignment horizontal="left" vertical="center"/>
      <protection locked="0"/>
    </xf>
    <xf numFmtId="0" fontId="1" fillId="0" borderId="5"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57" fillId="12" borderId="2" xfId="0" applyFont="1" applyFill="1" applyBorder="1" applyAlignment="1" applyProtection="1">
      <alignment horizontal="center" vertical="center" wrapText="1"/>
      <protection locked="0"/>
    </xf>
    <xf numFmtId="0" fontId="57" fillId="12" borderId="4" xfId="0" applyFont="1" applyFill="1" applyBorder="1" applyAlignment="1" applyProtection="1">
      <alignment horizontal="center" vertical="center" wrapText="1"/>
      <protection locked="0"/>
    </xf>
    <xf numFmtId="0" fontId="8" fillId="0" borderId="14"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32" fillId="12" borderId="25" xfId="0" applyFont="1" applyFill="1" applyBorder="1" applyAlignment="1" applyProtection="1">
      <alignment horizontal="center" vertical="center"/>
      <protection locked="0"/>
    </xf>
    <xf numFmtId="0" fontId="32" fillId="12" borderId="1" xfId="0" applyFont="1" applyFill="1" applyBorder="1" applyAlignment="1" applyProtection="1">
      <alignment horizontal="center" vertical="center"/>
      <protection locked="0"/>
    </xf>
    <xf numFmtId="0" fontId="32" fillId="12" borderId="2" xfId="0" applyFont="1" applyFill="1" applyBorder="1" applyAlignment="1" applyProtection="1">
      <alignment horizontal="center" vertical="center" wrapText="1"/>
      <protection locked="0"/>
    </xf>
    <xf numFmtId="0" fontId="32" fillId="12" borderId="4" xfId="0" applyFont="1" applyFill="1" applyBorder="1" applyAlignment="1" applyProtection="1">
      <alignment horizontal="center" vertical="center" wrapText="1"/>
      <protection locked="0"/>
    </xf>
    <xf numFmtId="0" fontId="32" fillId="12" borderId="20" xfId="0" applyFont="1" applyFill="1" applyBorder="1" applyAlignment="1" applyProtection="1">
      <alignment horizontal="center" vertical="center" wrapText="1"/>
      <protection locked="0"/>
    </xf>
    <xf numFmtId="0" fontId="32" fillId="12" borderId="21" xfId="0" applyFont="1" applyFill="1" applyBorder="1" applyAlignment="1" applyProtection="1">
      <alignment horizontal="center" vertical="center" wrapText="1"/>
      <protection locked="0"/>
    </xf>
    <xf numFmtId="0" fontId="32" fillId="12" borderId="11" xfId="0" applyFont="1" applyFill="1" applyBorder="1" applyAlignment="1" applyProtection="1">
      <alignment horizontal="center" vertical="center" wrapText="1"/>
      <protection locked="0"/>
    </xf>
    <xf numFmtId="0" fontId="32" fillId="12" borderId="8" xfId="0" applyFont="1" applyFill="1" applyBorder="1" applyAlignment="1" applyProtection="1">
      <alignment horizontal="center" vertical="center" wrapText="1"/>
      <protection locked="0"/>
    </xf>
    <xf numFmtId="0" fontId="46" fillId="12" borderId="26"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46" fillId="12" borderId="1" xfId="0" applyFont="1" applyFill="1" applyBorder="1" applyAlignment="1" applyProtection="1">
      <alignment horizontal="center" vertical="center" wrapText="1"/>
      <protection locked="0"/>
    </xf>
    <xf numFmtId="0" fontId="21" fillId="12" borderId="20" xfId="0" applyFont="1" applyFill="1" applyBorder="1" applyAlignment="1" applyProtection="1">
      <alignment horizontal="center" vertical="center" wrapText="1"/>
      <protection locked="0"/>
    </xf>
    <xf numFmtId="0" fontId="21" fillId="12" borderId="11" xfId="0" applyFont="1" applyFill="1" applyBorder="1" applyAlignment="1" applyProtection="1">
      <alignment horizontal="center" vertical="center" wrapText="1"/>
      <protection locked="0"/>
    </xf>
    <xf numFmtId="0" fontId="1" fillId="0" borderId="2" xfId="0" applyFont="1" applyFill="1" applyBorder="1" applyAlignment="1" applyProtection="1">
      <alignment vertical="center" wrapText="1"/>
      <protection locked="0"/>
    </xf>
    <xf numFmtId="0" fontId="1" fillId="0" borderId="12" xfId="0" applyFont="1" applyFill="1" applyBorder="1" applyAlignment="1" applyProtection="1">
      <alignment vertical="center" wrapText="1"/>
      <protection locked="0"/>
    </xf>
    <xf numFmtId="0" fontId="1" fillId="0" borderId="4" xfId="0" applyFont="1" applyFill="1" applyBorder="1" applyAlignment="1" applyProtection="1">
      <alignment vertical="center" wrapText="1"/>
      <protection locked="0"/>
    </xf>
    <xf numFmtId="0" fontId="1" fillId="0" borderId="2" xfId="0" applyFont="1" applyFill="1" applyBorder="1" applyAlignment="1" applyProtection="1">
      <alignment horizontal="left" vertical="center" wrapText="1"/>
      <protection locked="0"/>
    </xf>
    <xf numFmtId="0" fontId="1" fillId="0" borderId="12"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1" fillId="0" borderId="2" xfId="0" applyFont="1" applyFill="1" applyBorder="1" applyAlignment="1" applyProtection="1">
      <alignment horizontal="left" vertical="center"/>
      <protection locked="0"/>
    </xf>
    <xf numFmtId="0" fontId="1" fillId="0" borderId="12" xfId="0" applyFont="1" applyFill="1" applyBorder="1" applyAlignment="1" applyProtection="1">
      <alignment horizontal="left" vertical="center"/>
      <protection locked="0"/>
    </xf>
    <xf numFmtId="0" fontId="1" fillId="0" borderId="4"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0" fontId="36" fillId="0" borderId="111" xfId="0" applyFont="1" applyFill="1" applyBorder="1" applyAlignment="1" applyProtection="1">
      <alignment horizontal="center" vertical="center" wrapText="1"/>
      <protection locked="0"/>
    </xf>
    <xf numFmtId="0" fontId="36" fillId="0" borderId="11" xfId="0" applyFont="1" applyFill="1" applyBorder="1" applyAlignment="1" applyProtection="1">
      <alignment horizontal="center" vertical="center" wrapText="1"/>
      <protection locked="0"/>
    </xf>
    <xf numFmtId="0" fontId="37" fillId="7"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47" fillId="0" borderId="1" xfId="0" applyFont="1" applyFill="1" applyBorder="1" applyAlignment="1" applyProtection="1">
      <alignment horizontal="center" vertical="center" wrapText="1"/>
      <protection locked="0"/>
    </xf>
    <xf numFmtId="0" fontId="37" fillId="0" borderId="1" xfId="0" applyFont="1" applyFill="1" applyBorder="1" applyAlignment="1" applyProtection="1">
      <alignment horizontal="center" vertical="center" wrapText="1"/>
      <protection locked="0"/>
    </xf>
    <xf numFmtId="0" fontId="36" fillId="12" borderId="114" xfId="0" applyFont="1" applyFill="1" applyBorder="1" applyAlignment="1" applyProtection="1">
      <alignment horizontal="center" vertical="center" wrapText="1"/>
      <protection locked="0"/>
    </xf>
    <xf numFmtId="0" fontId="36" fillId="12" borderId="115" xfId="0" applyFont="1" applyFill="1" applyBorder="1" applyAlignment="1" applyProtection="1">
      <alignment horizontal="center" vertical="center" wrapText="1"/>
      <protection locked="0"/>
    </xf>
    <xf numFmtId="0" fontId="37" fillId="0" borderId="2" xfId="0" applyFont="1" applyFill="1" applyBorder="1" applyAlignment="1" applyProtection="1">
      <alignment horizontal="center" vertical="center" wrapText="1"/>
      <protection locked="0"/>
    </xf>
    <xf numFmtId="0" fontId="37" fillId="0" borderId="4" xfId="0" applyFont="1" applyFill="1" applyBorder="1" applyAlignment="1" applyProtection="1">
      <alignment horizontal="center" vertical="center" wrapText="1"/>
      <protection locked="0"/>
    </xf>
    <xf numFmtId="0" fontId="14" fillId="0" borderId="41" xfId="0" applyFont="1" applyFill="1" applyBorder="1" applyAlignment="1" applyProtection="1">
      <alignment horizontal="left" vertical="center" wrapText="1"/>
      <protection locked="0"/>
    </xf>
    <xf numFmtId="0" fontId="14" fillId="0" borderId="42" xfId="0" applyFont="1" applyFill="1" applyBorder="1" applyAlignment="1" applyProtection="1">
      <alignment horizontal="left" vertical="center" wrapText="1"/>
      <protection locked="0"/>
    </xf>
    <xf numFmtId="0" fontId="14" fillId="0" borderId="76" xfId="0" applyFont="1" applyFill="1" applyBorder="1" applyAlignment="1" applyProtection="1">
      <alignment horizontal="left" vertical="center" wrapText="1"/>
      <protection locked="0"/>
    </xf>
    <xf numFmtId="0" fontId="36" fillId="12" borderId="32" xfId="0" applyFont="1" applyFill="1" applyBorder="1" applyAlignment="1" applyProtection="1">
      <alignment horizontal="center" vertical="center" wrapText="1"/>
      <protection locked="0"/>
    </xf>
    <xf numFmtId="0" fontId="36" fillId="12" borderId="110" xfId="0" applyFont="1" applyFill="1" applyBorder="1" applyAlignment="1" applyProtection="1">
      <alignment horizontal="center" vertical="center" wrapText="1"/>
      <protection locked="0"/>
    </xf>
    <xf numFmtId="0" fontId="36" fillId="12" borderId="97" xfId="0" applyFont="1" applyFill="1" applyBorder="1" applyAlignment="1" applyProtection="1">
      <alignment horizontal="center" vertical="center" wrapText="1"/>
      <protection locked="0"/>
    </xf>
    <xf numFmtId="0" fontId="36" fillId="7" borderId="113" xfId="0" applyFont="1" applyFill="1" applyBorder="1" applyAlignment="1" applyProtection="1">
      <alignment horizontal="center" vertical="center" wrapText="1"/>
      <protection locked="0"/>
    </xf>
    <xf numFmtId="0" fontId="36" fillId="7" borderId="98" xfId="0" applyFont="1" applyFill="1" applyBorder="1" applyAlignment="1" applyProtection="1">
      <alignment horizontal="center" vertical="center" wrapText="1"/>
      <protection locked="0"/>
    </xf>
    <xf numFmtId="0" fontId="36" fillId="12" borderId="106" xfId="0" applyFont="1" applyFill="1" applyBorder="1" applyAlignment="1" applyProtection="1">
      <alignment horizontal="center" vertical="center" wrapText="1"/>
      <protection locked="0"/>
    </xf>
    <xf numFmtId="0" fontId="36" fillId="12" borderId="108" xfId="0" applyFont="1" applyFill="1" applyBorder="1" applyAlignment="1" applyProtection="1">
      <alignment horizontal="center" vertical="center" wrapText="1"/>
      <protection locked="0"/>
    </xf>
    <xf numFmtId="0" fontId="36" fillId="12" borderId="118" xfId="0" applyFont="1" applyFill="1" applyBorder="1" applyAlignment="1" applyProtection="1">
      <alignment horizontal="center" vertical="center" wrapText="1"/>
      <protection locked="0"/>
    </xf>
    <xf numFmtId="0" fontId="36" fillId="0" borderId="112" xfId="0" applyFont="1" applyFill="1" applyBorder="1" applyAlignment="1" applyProtection="1">
      <alignment horizontal="center" vertical="center" wrapText="1"/>
      <protection locked="0"/>
    </xf>
    <xf numFmtId="0" fontId="36" fillId="0" borderId="89"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0" fillId="12" borderId="73" xfId="0" applyFont="1" applyFill="1" applyBorder="1" applyAlignment="1" applyProtection="1">
      <alignment horizontal="center" vertical="center"/>
      <protection locked="0"/>
    </xf>
    <xf numFmtId="0" fontId="10" fillId="12" borderId="42" xfId="0" applyFont="1" applyFill="1" applyBorder="1" applyAlignment="1" applyProtection="1">
      <alignment horizontal="center" vertical="center"/>
      <protection locked="0"/>
    </xf>
    <xf numFmtId="0" fontId="10" fillId="12" borderId="84" xfId="0" applyFont="1" applyFill="1" applyBorder="1" applyAlignment="1" applyProtection="1">
      <alignment horizontal="center" vertical="center"/>
      <protection locked="0"/>
    </xf>
    <xf numFmtId="0" fontId="10" fillId="12" borderId="82" xfId="0" applyFont="1" applyFill="1" applyBorder="1" applyAlignment="1" applyProtection="1">
      <alignment horizontal="center" vertical="center" wrapText="1"/>
      <protection locked="0"/>
    </xf>
    <xf numFmtId="0" fontId="10" fillId="12" borderId="12" xfId="0" applyFont="1" applyFill="1" applyBorder="1" applyAlignment="1" applyProtection="1">
      <alignment horizontal="center" vertical="center" wrapText="1"/>
      <protection locked="0"/>
    </xf>
    <xf numFmtId="0" fontId="10" fillId="12" borderId="80" xfId="0" applyFont="1" applyFill="1" applyBorder="1" applyAlignment="1" applyProtection="1">
      <alignment horizontal="center" vertical="center" wrapText="1"/>
      <protection locked="0"/>
    </xf>
    <xf numFmtId="0" fontId="10" fillId="12" borderId="83" xfId="0" applyFont="1" applyFill="1" applyBorder="1" applyAlignment="1" applyProtection="1">
      <alignment horizontal="center" vertical="center" wrapText="1"/>
      <protection locked="0"/>
    </xf>
    <xf numFmtId="0" fontId="10" fillId="12" borderId="33" xfId="0" applyFont="1" applyFill="1" applyBorder="1" applyAlignment="1" applyProtection="1">
      <alignment horizontal="center" vertical="center" wrapText="1"/>
      <protection locked="0"/>
    </xf>
    <xf numFmtId="0" fontId="10" fillId="12" borderId="9" xfId="0" applyFont="1" applyFill="1" applyBorder="1" applyAlignment="1" applyProtection="1">
      <alignment horizontal="center" vertical="center" wrapText="1"/>
      <protection locked="0"/>
    </xf>
    <xf numFmtId="0" fontId="10" fillId="12" borderId="43" xfId="0" applyFont="1" applyFill="1" applyBorder="1" applyAlignment="1" applyProtection="1">
      <alignment horizontal="center" vertical="center" wrapText="1"/>
      <protection locked="0"/>
    </xf>
    <xf numFmtId="0" fontId="10" fillId="12" borderId="81" xfId="0" applyFont="1" applyFill="1" applyBorder="1" applyAlignment="1" applyProtection="1">
      <alignment horizontal="center" vertical="center" wrapText="1"/>
      <protection locked="0"/>
    </xf>
    <xf numFmtId="0" fontId="10" fillId="12" borderId="85" xfId="0" applyFont="1" applyFill="1" applyBorder="1" applyAlignment="1" applyProtection="1">
      <alignment horizontal="center" vertical="center" wrapText="1"/>
      <protection locked="0"/>
    </xf>
    <xf numFmtId="0" fontId="4" fillId="12" borderId="71" xfId="0" applyFont="1" applyFill="1" applyBorder="1" applyAlignment="1" applyProtection="1">
      <alignment horizontal="center" vertical="center" wrapText="1"/>
      <protection locked="0"/>
    </xf>
    <xf numFmtId="0" fontId="4" fillId="12" borderId="87" xfId="0" applyFont="1" applyFill="1" applyBorder="1" applyAlignment="1" applyProtection="1">
      <alignment horizontal="center" vertical="center" wrapText="1"/>
      <protection locked="0"/>
    </xf>
    <xf numFmtId="0" fontId="14" fillId="12" borderId="2" xfId="0" applyFont="1" applyFill="1" applyBorder="1" applyAlignment="1" applyProtection="1">
      <alignment horizontal="center" vertical="center" wrapText="1"/>
      <protection locked="0"/>
    </xf>
    <xf numFmtId="0" fontId="14" fillId="12" borderId="80" xfId="0" applyFont="1" applyFill="1" applyBorder="1" applyAlignment="1" applyProtection="1">
      <alignment horizontal="center" vertical="center" wrapText="1"/>
      <protection locked="0"/>
    </xf>
    <xf numFmtId="0" fontId="1" fillId="12" borderId="2" xfId="0" applyFont="1" applyFill="1" applyBorder="1" applyAlignment="1" applyProtection="1">
      <alignment horizontal="center" vertical="center" wrapText="1"/>
      <protection locked="0"/>
    </xf>
    <xf numFmtId="0" fontId="1" fillId="12" borderId="80" xfId="0" applyFont="1" applyFill="1" applyBorder="1" applyAlignment="1" applyProtection="1">
      <alignment horizontal="center" vertical="center" wrapText="1"/>
      <protection locked="0"/>
    </xf>
    <xf numFmtId="0" fontId="36" fillId="12" borderId="104" xfId="0" applyFont="1" applyFill="1" applyBorder="1" applyAlignment="1" applyProtection="1">
      <alignment horizontal="center" vertical="center" wrapText="1"/>
      <protection locked="0"/>
    </xf>
    <xf numFmtId="0" fontId="36" fillId="12" borderId="107" xfId="0" applyFont="1" applyFill="1" applyBorder="1" applyAlignment="1" applyProtection="1">
      <alignment horizontal="center" vertical="center" wrapText="1"/>
      <protection locked="0"/>
    </xf>
    <xf numFmtId="0" fontId="36" fillId="12" borderId="116" xfId="0" applyFont="1" applyFill="1" applyBorder="1" applyAlignment="1" applyProtection="1">
      <alignment horizontal="center" vertical="center" wrapText="1"/>
      <protection locked="0"/>
    </xf>
    <xf numFmtId="0" fontId="36" fillId="12" borderId="105" xfId="0" applyFont="1" applyFill="1" applyBorder="1" applyAlignment="1" applyProtection="1">
      <alignment horizontal="center" vertical="center" wrapText="1"/>
      <protection locked="0"/>
    </xf>
    <xf numFmtId="0" fontId="36" fillId="12" borderId="101" xfId="0" applyFont="1" applyFill="1" applyBorder="1" applyAlignment="1" applyProtection="1">
      <alignment horizontal="center" vertical="center" wrapText="1"/>
      <protection locked="0"/>
    </xf>
    <xf numFmtId="0" fontId="36" fillId="12" borderId="117" xfId="0" applyFont="1" applyFill="1" applyBorder="1" applyAlignment="1" applyProtection="1">
      <alignment horizontal="center" vertical="center" wrapText="1"/>
      <protection locked="0"/>
    </xf>
    <xf numFmtId="0" fontId="26" fillId="12" borderId="34" xfId="0" applyFont="1" applyFill="1" applyBorder="1" applyAlignment="1" applyProtection="1">
      <alignment horizontal="center" vertical="center" wrapText="1"/>
      <protection locked="0"/>
    </xf>
    <xf numFmtId="0" fontId="26" fillId="12" borderId="35" xfId="0" applyFont="1" applyFill="1" applyBorder="1" applyAlignment="1" applyProtection="1">
      <alignment horizontal="center" vertical="center" wrapText="1"/>
      <protection locked="0"/>
    </xf>
    <xf numFmtId="0" fontId="26" fillId="12" borderId="36" xfId="0" applyFont="1" applyFill="1" applyBorder="1" applyAlignment="1" applyProtection="1">
      <alignment horizontal="center" vertical="center" wrapText="1"/>
      <protection locked="0"/>
    </xf>
    <xf numFmtId="0" fontId="32" fillId="12" borderId="86" xfId="0" applyFont="1" applyFill="1" applyBorder="1" applyAlignment="1" applyProtection="1">
      <alignment horizontal="center" vertical="center" wrapText="1"/>
      <protection locked="0"/>
    </xf>
    <xf numFmtId="0" fontId="32" fillId="12" borderId="88" xfId="0" applyFont="1" applyFill="1" applyBorder="1" applyAlignment="1" applyProtection="1">
      <alignment horizontal="center" vertical="center" wrapText="1"/>
      <protection locked="0"/>
    </xf>
    <xf numFmtId="0" fontId="14" fillId="0" borderId="112" xfId="0" applyFont="1" applyFill="1" applyBorder="1" applyAlignment="1" applyProtection="1">
      <alignment horizontal="left" vertical="center"/>
      <protection locked="0"/>
    </xf>
    <xf numFmtId="0" fontId="14" fillId="0" borderId="100" xfId="0" applyFont="1" applyFill="1" applyBorder="1" applyAlignment="1" applyProtection="1">
      <alignment horizontal="left" vertical="center"/>
      <protection locked="0"/>
    </xf>
    <xf numFmtId="0" fontId="14" fillId="0" borderId="89" xfId="0" applyFont="1" applyFill="1" applyBorder="1" applyAlignment="1" applyProtection="1">
      <alignment horizontal="left" vertical="center"/>
      <protection locked="0"/>
    </xf>
    <xf numFmtId="0" fontId="13" fillId="0" borderId="72" xfId="0" applyFont="1" applyFill="1" applyBorder="1" applyAlignment="1" applyProtection="1">
      <alignment horizontal="left" vertical="center"/>
      <protection locked="0"/>
    </xf>
    <xf numFmtId="0" fontId="13" fillId="0" borderId="12" xfId="0" applyFont="1" applyFill="1" applyBorder="1" applyAlignment="1" applyProtection="1">
      <alignment horizontal="left" vertical="center"/>
      <protection locked="0"/>
    </xf>
    <xf numFmtId="0" fontId="13" fillId="0" borderId="4" xfId="0" applyFont="1" applyFill="1" applyBorder="1" applyAlignment="1" applyProtection="1">
      <alignment horizontal="left" vertical="center"/>
      <protection locked="0"/>
    </xf>
    <xf numFmtId="0" fontId="36" fillId="12" borderId="73" xfId="0" applyFont="1" applyFill="1" applyBorder="1" applyAlignment="1" applyProtection="1">
      <alignment horizontal="center" vertical="center" wrapText="1"/>
      <protection locked="0"/>
    </xf>
    <xf numFmtId="0" fontId="36" fillId="12" borderId="33" xfId="0" applyFont="1" applyFill="1" applyBorder="1" applyAlignment="1" applyProtection="1">
      <alignment horizontal="center" vertical="center" wrapText="1"/>
      <protection locked="0"/>
    </xf>
    <xf numFmtId="0" fontId="36" fillId="12" borderId="76" xfId="0" applyFont="1" applyFill="1" applyBorder="1" applyAlignment="1" applyProtection="1">
      <alignment horizontal="center" vertical="center" wrapText="1"/>
      <protection locked="0"/>
    </xf>
    <xf numFmtId="0" fontId="36" fillId="12" borderId="40" xfId="0" applyFont="1" applyFill="1" applyBorder="1" applyAlignment="1" applyProtection="1">
      <alignment horizontal="center" vertical="center" wrapText="1"/>
      <protection locked="0"/>
    </xf>
    <xf numFmtId="0" fontId="36" fillId="12" borderId="74" xfId="0" applyFont="1" applyFill="1" applyBorder="1" applyAlignment="1" applyProtection="1">
      <alignment horizontal="center" vertical="center" wrapText="1"/>
      <protection locked="0"/>
    </xf>
    <xf numFmtId="0" fontId="36" fillId="12" borderId="7" xfId="0" applyFont="1" applyFill="1" applyBorder="1" applyAlignment="1" applyProtection="1">
      <alignment horizontal="center" vertical="center" wrapText="1"/>
      <protection locked="0"/>
    </xf>
    <xf numFmtId="0" fontId="28" fillId="2" borderId="42" xfId="0" applyFont="1" applyFill="1" applyBorder="1" applyAlignment="1" applyProtection="1">
      <alignment horizontal="center" vertical="center" wrapText="1"/>
      <protection locked="0"/>
    </xf>
    <xf numFmtId="0" fontId="28" fillId="2" borderId="43" xfId="0" applyFont="1" applyFill="1" applyBorder="1" applyAlignment="1" applyProtection="1">
      <alignment horizontal="center" vertical="center" wrapText="1"/>
      <protection locked="0"/>
    </xf>
    <xf numFmtId="0" fontId="45" fillId="5" borderId="78" xfId="0" applyFont="1" applyFill="1" applyBorder="1" applyAlignment="1" applyProtection="1">
      <alignment horizontal="center" vertical="center"/>
      <protection locked="0"/>
    </xf>
    <xf numFmtId="0" fontId="45" fillId="5" borderId="72" xfId="0" applyFont="1" applyFill="1" applyBorder="1" applyAlignment="1" applyProtection="1">
      <alignment horizontal="center" vertical="center"/>
      <protection locked="0"/>
    </xf>
    <xf numFmtId="0" fontId="45" fillId="5" borderId="103" xfId="0" applyFont="1" applyFill="1" applyBorder="1" applyAlignment="1" applyProtection="1">
      <alignment horizontal="center" vertical="center"/>
      <protection locked="0"/>
    </xf>
    <xf numFmtId="0" fontId="8" fillId="0" borderId="73" xfId="0" applyFont="1" applyFill="1" applyBorder="1" applyAlignment="1" applyProtection="1">
      <alignment horizontal="center" vertical="center"/>
      <protection locked="0"/>
    </xf>
    <xf numFmtId="0" fontId="8" fillId="0" borderId="75" xfId="0" applyFont="1" applyFill="1" applyBorder="1" applyAlignment="1" applyProtection="1">
      <alignment horizontal="center" vertical="center"/>
      <protection locked="0"/>
    </xf>
    <xf numFmtId="0" fontId="8" fillId="0" borderId="42" xfId="0" applyFont="1" applyFill="1" applyBorder="1" applyAlignment="1" applyProtection="1">
      <alignment horizontal="center" vertical="center"/>
      <protection locked="0"/>
    </xf>
    <xf numFmtId="0" fontId="32" fillId="12" borderId="91" xfId="0" applyFont="1" applyFill="1" applyBorder="1" applyAlignment="1" applyProtection="1">
      <alignment horizontal="center" vertical="center" wrapText="1"/>
      <protection locked="0"/>
    </xf>
    <xf numFmtId="0" fontId="32" fillId="12" borderId="92" xfId="0" applyFont="1" applyFill="1" applyBorder="1" applyAlignment="1" applyProtection="1">
      <alignment horizontal="center" vertical="center" wrapText="1"/>
      <protection locked="0"/>
    </xf>
    <xf numFmtId="0" fontId="32" fillId="12" borderId="93" xfId="0" applyFont="1" applyFill="1" applyBorder="1" applyAlignment="1" applyProtection="1">
      <alignment horizontal="center" vertical="center" wrapText="1"/>
      <protection locked="0"/>
    </xf>
    <xf numFmtId="0" fontId="38" fillId="12" borderId="96" xfId="0" applyFont="1" applyFill="1" applyBorder="1" applyAlignment="1" applyProtection="1">
      <alignment horizontal="center" vertical="center" wrapText="1"/>
      <protection locked="0"/>
    </xf>
    <xf numFmtId="0" fontId="1" fillId="12" borderId="97" xfId="0" applyFont="1" applyFill="1" applyBorder="1" applyAlignment="1" applyProtection="1">
      <alignment horizontal="center" vertical="center" wrapText="1"/>
      <protection locked="0"/>
    </xf>
    <xf numFmtId="0" fontId="1" fillId="12" borderId="77" xfId="0" applyFont="1" applyFill="1" applyBorder="1" applyAlignment="1" applyProtection="1">
      <alignment horizontal="center" vertical="center" wrapText="1"/>
      <protection locked="0"/>
    </xf>
    <xf numFmtId="0" fontId="1" fillId="12" borderId="3" xfId="0" applyFont="1" applyFill="1" applyBorder="1" applyAlignment="1" applyProtection="1">
      <alignment horizontal="center" vertical="center" wrapText="1"/>
      <protection locked="0"/>
    </xf>
    <xf numFmtId="0" fontId="1" fillId="12" borderId="5" xfId="0" applyFont="1" applyFill="1" applyBorder="1" applyAlignment="1" applyProtection="1">
      <alignment horizontal="center" vertical="center" wrapText="1"/>
      <protection locked="0"/>
    </xf>
    <xf numFmtId="0" fontId="1" fillId="12" borderId="6" xfId="0" applyFont="1" applyFill="1" applyBorder="1" applyAlignment="1" applyProtection="1">
      <alignment horizontal="center" vertical="center" wrapText="1"/>
      <protection locked="0"/>
    </xf>
    <xf numFmtId="0" fontId="14" fillId="0" borderId="71" xfId="0" applyFont="1" applyFill="1" applyBorder="1" applyAlignment="1" applyProtection="1">
      <alignment horizontal="left" vertical="center" wrapText="1"/>
      <protection locked="0"/>
    </xf>
    <xf numFmtId="0" fontId="14" fillId="0" borderId="100" xfId="0" applyFont="1" applyFill="1" applyBorder="1" applyAlignment="1" applyProtection="1">
      <alignment horizontal="left" vertical="center" wrapText="1"/>
      <protection locked="0"/>
    </xf>
    <xf numFmtId="0" fontId="14" fillId="0" borderId="89" xfId="0" applyFont="1" applyFill="1" applyBorder="1" applyAlignment="1" applyProtection="1">
      <alignment horizontal="left" vertical="center" wrapText="1"/>
      <protection locked="0"/>
    </xf>
    <xf numFmtId="0" fontId="14" fillId="12" borderId="88" xfId="0" applyFont="1" applyFill="1" applyBorder="1" applyAlignment="1" applyProtection="1">
      <alignment horizontal="center" vertical="center" wrapText="1"/>
      <protection locked="0"/>
    </xf>
    <xf numFmtId="0" fontId="13" fillId="0" borderId="2" xfId="0" applyFont="1" applyFill="1" applyBorder="1" applyAlignment="1" applyProtection="1">
      <alignment vertical="center" wrapText="1"/>
      <protection locked="0"/>
    </xf>
    <xf numFmtId="0" fontId="13" fillId="0" borderId="12" xfId="0" applyFont="1" applyFill="1" applyBorder="1" applyAlignment="1" applyProtection="1">
      <alignment vertical="center" wrapText="1"/>
      <protection locked="0"/>
    </xf>
    <xf numFmtId="0" fontId="13" fillId="0" borderId="4" xfId="0" applyFont="1" applyFill="1" applyBorder="1" applyAlignment="1" applyProtection="1">
      <alignment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protection locked="0"/>
    </xf>
    <xf numFmtId="0" fontId="1" fillId="0" borderId="4" xfId="0" applyFont="1" applyBorder="1" applyAlignment="1" applyProtection="1">
      <alignment horizontal="center" vertical="center" textRotation="90" wrapText="1"/>
      <protection locked="0"/>
    </xf>
    <xf numFmtId="0" fontId="1" fillId="0" borderId="2" xfId="0" applyFont="1" applyFill="1" applyBorder="1" applyAlignment="1" applyProtection="1">
      <alignment horizontal="center" vertical="center" textRotation="90" wrapText="1"/>
      <protection locked="0"/>
    </xf>
    <xf numFmtId="0" fontId="1" fillId="0" borderId="4" xfId="0" applyFont="1" applyFill="1" applyBorder="1" applyAlignment="1" applyProtection="1">
      <alignment horizontal="center" vertical="center" textRotation="90" wrapText="1"/>
      <protection locked="0"/>
    </xf>
    <xf numFmtId="0" fontId="1" fillId="0" borderId="12" xfId="0" applyFont="1" applyFill="1" applyBorder="1" applyAlignment="1" applyProtection="1">
      <alignment horizontal="center" vertical="center" wrapText="1"/>
      <protection locked="0"/>
    </xf>
    <xf numFmtId="0" fontId="1" fillId="0" borderId="12" xfId="0" applyFont="1" applyBorder="1" applyAlignment="1" applyProtection="1">
      <alignment horizontal="center" vertical="center" textRotation="90" wrapText="1"/>
      <protection locked="0"/>
    </xf>
    <xf numFmtId="0" fontId="1" fillId="0" borderId="12" xfId="0" applyFont="1" applyFill="1" applyBorder="1" applyAlignment="1" applyProtection="1">
      <alignment horizontal="center" vertical="center" textRotation="90" wrapText="1"/>
      <protection locked="0"/>
    </xf>
    <xf numFmtId="0" fontId="7" fillId="0" borderId="2"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left" vertical="center" wrapText="1"/>
      <protection locked="0"/>
    </xf>
    <xf numFmtId="0" fontId="2" fillId="5" borderId="25" xfId="0" applyFont="1" applyFill="1" applyBorder="1" applyAlignment="1" applyProtection="1">
      <alignment horizontal="left" vertical="center" wrapText="1"/>
      <protection locked="0"/>
    </xf>
    <xf numFmtId="0" fontId="7" fillId="0" borderId="12" xfId="0" applyFont="1" applyFill="1" applyBorder="1" applyAlignment="1" applyProtection="1">
      <alignment horizontal="center" vertical="center" wrapText="1"/>
      <protection locked="0"/>
    </xf>
    <xf numFmtId="0" fontId="2" fillId="5" borderId="56" xfId="0" applyFont="1" applyFill="1" applyBorder="1" applyAlignment="1" applyProtection="1">
      <alignment horizontal="left" vertical="center" wrapText="1"/>
      <protection locked="0"/>
    </xf>
    <xf numFmtId="0" fontId="2" fillId="5" borderId="57" xfId="0" applyFont="1" applyFill="1" applyBorder="1" applyAlignment="1" applyProtection="1">
      <alignment horizontal="left" vertical="center" wrapText="1"/>
      <protection locked="0"/>
    </xf>
    <xf numFmtId="0" fontId="2" fillId="5" borderId="58" xfId="0" applyFont="1" applyFill="1" applyBorder="1" applyAlignment="1" applyProtection="1">
      <alignment horizontal="left" vertical="center" wrapText="1"/>
      <protection locked="0"/>
    </xf>
    <xf numFmtId="0" fontId="2" fillId="5" borderId="109" xfId="0" applyFont="1" applyFill="1" applyBorder="1" applyAlignment="1" applyProtection="1">
      <alignment horizontal="center" vertical="center" wrapText="1"/>
      <protection locked="0"/>
    </xf>
    <xf numFmtId="0" fontId="2" fillId="5" borderId="54" xfId="0" applyFont="1" applyFill="1" applyBorder="1" applyAlignment="1" applyProtection="1">
      <alignment horizontal="center" vertical="center" wrapText="1"/>
      <protection locked="0"/>
    </xf>
    <xf numFmtId="0" fontId="2" fillId="5" borderId="55"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61" xfId="0" applyFont="1" applyFill="1" applyBorder="1" applyAlignment="1" applyProtection="1">
      <alignment horizontal="center" vertical="center" wrapText="1"/>
      <protection locked="0"/>
    </xf>
    <xf numFmtId="0" fontId="2" fillId="5" borderId="56" xfId="0" applyFont="1" applyFill="1" applyBorder="1" applyAlignment="1" applyProtection="1">
      <alignment vertical="center" wrapText="1"/>
      <protection locked="0"/>
    </xf>
    <xf numFmtId="0" fontId="2" fillId="5" borderId="57" xfId="0" applyFont="1" applyFill="1" applyBorder="1" applyAlignment="1" applyProtection="1">
      <alignment vertical="center" wrapText="1"/>
      <protection locked="0"/>
    </xf>
    <xf numFmtId="0" fontId="2" fillId="5" borderId="58" xfId="0" applyFont="1" applyFill="1" applyBorder="1" applyAlignment="1" applyProtection="1">
      <alignment vertical="center" wrapText="1"/>
      <protection locked="0"/>
    </xf>
    <xf numFmtId="0" fontId="2" fillId="5" borderId="78" xfId="0" applyFont="1" applyFill="1" applyBorder="1" applyAlignment="1" applyProtection="1">
      <alignment horizontal="left" vertical="center" wrapText="1"/>
      <protection locked="0"/>
    </xf>
    <xf numFmtId="0" fontId="9" fillId="0" borderId="54" xfId="5" applyFont="1" applyFill="1" applyBorder="1" applyAlignment="1" applyProtection="1">
      <alignment horizontal="center" vertical="center" wrapText="1"/>
      <protection locked="0"/>
    </xf>
    <xf numFmtId="0" fontId="9" fillId="0" borderId="55" xfId="5" applyFont="1" applyFill="1" applyBorder="1" applyAlignment="1" applyProtection="1">
      <alignment horizontal="center" vertical="center" wrapText="1"/>
      <protection locked="0"/>
    </xf>
    <xf numFmtId="0" fontId="9" fillId="0" borderId="6" xfId="5" applyFont="1" applyFill="1" applyBorder="1" applyAlignment="1" applyProtection="1">
      <alignment horizontal="center" vertical="center" wrapText="1"/>
      <protection locked="0"/>
    </xf>
    <xf numFmtId="0" fontId="9" fillId="0" borderId="50" xfId="5" applyFont="1" applyFill="1" applyBorder="1" applyAlignment="1" applyProtection="1">
      <alignment horizontal="center" vertical="center" wrapText="1"/>
      <protection locked="0"/>
    </xf>
    <xf numFmtId="0" fontId="9" fillId="0" borderId="22" xfId="5" applyFont="1" applyFill="1" applyBorder="1" applyAlignment="1" applyProtection="1">
      <alignment horizontal="center" vertical="center" wrapText="1"/>
      <protection locked="0"/>
    </xf>
    <xf numFmtId="0" fontId="9" fillId="0" borderId="27" xfId="5" applyFont="1" applyFill="1" applyBorder="1" applyAlignment="1" applyProtection="1">
      <alignment horizontal="center" vertical="center" wrapText="1"/>
      <protection locked="0"/>
    </xf>
    <xf numFmtId="0" fontId="9" fillId="0" borderId="0" xfId="5" applyFont="1" applyFill="1" applyBorder="1" applyAlignment="1" applyProtection="1">
      <alignment horizontal="center" vertical="center" wrapText="1"/>
      <protection locked="0"/>
    </xf>
    <xf numFmtId="0" fontId="9" fillId="0" borderId="16" xfId="5" applyFont="1" applyFill="1" applyBorder="1" applyAlignment="1" applyProtection="1">
      <alignment horizontal="center" vertical="center" wrapText="1"/>
      <protection locked="0"/>
    </xf>
    <xf numFmtId="0" fontId="36" fillId="10" borderId="60" xfId="0" applyFont="1" applyFill="1" applyBorder="1" applyAlignment="1" applyProtection="1">
      <alignment horizontal="center" vertical="center" wrapText="1"/>
      <protection locked="0"/>
    </xf>
    <xf numFmtId="0" fontId="36" fillId="10" borderId="62" xfId="0" applyFont="1" applyFill="1" applyBorder="1" applyAlignment="1" applyProtection="1">
      <alignment horizontal="center" vertical="center"/>
      <protection locked="0"/>
    </xf>
    <xf numFmtId="0" fontId="36" fillId="10" borderId="59" xfId="0" applyFont="1" applyFill="1" applyBorder="1" applyAlignment="1" applyProtection="1">
      <alignment horizontal="center" vertical="center"/>
      <protection locked="0"/>
    </xf>
    <xf numFmtId="0" fontId="9" fillId="11" borderId="54" xfId="5" applyFont="1" applyFill="1" applyBorder="1" applyAlignment="1" applyProtection="1">
      <alignment horizontal="center" vertical="center" wrapText="1"/>
      <protection locked="0"/>
    </xf>
    <xf numFmtId="0" fontId="9" fillId="11" borderId="6" xfId="5" applyFont="1" applyFill="1" applyBorder="1" applyAlignment="1" applyProtection="1">
      <alignment horizontal="center" vertical="center" wrapText="1"/>
      <protection locked="0"/>
    </xf>
    <xf numFmtId="0" fontId="9" fillId="11" borderId="0" xfId="5"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12" xfId="0" applyFont="1" applyFill="1" applyBorder="1" applyAlignment="1" applyProtection="1">
      <alignment horizontal="center" vertical="center" wrapText="1"/>
      <protection locked="0"/>
    </xf>
    <xf numFmtId="0" fontId="61" fillId="0" borderId="1" xfId="0" applyFont="1" applyFill="1" applyBorder="1" applyAlignment="1" applyProtection="1">
      <alignment horizontal="left" vertical="top" wrapText="1"/>
      <protection locked="0"/>
    </xf>
    <xf numFmtId="0" fontId="61" fillId="0" borderId="1" xfId="0" applyFont="1" applyFill="1" applyBorder="1" applyAlignment="1" applyProtection="1">
      <alignment horizontal="left" vertical="center" wrapText="1"/>
      <protection locked="0"/>
    </xf>
    <xf numFmtId="0" fontId="63" fillId="0" borderId="5" xfId="0" applyFont="1" applyFill="1" applyBorder="1" applyAlignment="1" applyProtection="1">
      <alignment horizontal="center" vertical="center" wrapText="1"/>
      <protection locked="0"/>
    </xf>
    <xf numFmtId="0" fontId="63" fillId="0" borderId="6" xfId="0" applyFont="1" applyFill="1" applyBorder="1" applyAlignment="1" applyProtection="1">
      <alignment horizontal="center" vertical="center" wrapText="1"/>
      <protection locked="0"/>
    </xf>
    <xf numFmtId="0" fontId="63" fillId="0" borderId="3" xfId="0" applyFont="1" applyFill="1" applyBorder="1" applyAlignment="1" applyProtection="1">
      <alignment horizontal="center" vertical="center" wrapText="1"/>
      <protection locked="0"/>
    </xf>
    <xf numFmtId="0" fontId="63" fillId="0" borderId="5" xfId="0" applyFont="1" applyFill="1" applyBorder="1" applyAlignment="1" applyProtection="1">
      <alignment horizontal="left" vertical="center" wrapText="1"/>
      <protection locked="0"/>
    </xf>
    <xf numFmtId="0" fontId="63" fillId="0" borderId="6" xfId="0" applyFont="1" applyFill="1" applyBorder="1" applyAlignment="1" applyProtection="1">
      <alignment horizontal="left" vertical="center" wrapText="1"/>
      <protection locked="0"/>
    </xf>
    <xf numFmtId="0" fontId="63" fillId="0" borderId="3" xfId="0" applyFont="1" applyFill="1" applyBorder="1" applyAlignment="1" applyProtection="1">
      <alignment horizontal="left" vertical="center" wrapText="1"/>
      <protection locked="0"/>
    </xf>
    <xf numFmtId="0" fontId="61" fillId="0" borderId="5" xfId="0" applyFont="1" applyFill="1" applyBorder="1" applyAlignment="1" applyProtection="1">
      <alignment horizontal="left" vertical="center"/>
      <protection locked="0"/>
    </xf>
    <xf numFmtId="0" fontId="61" fillId="0" borderId="6" xfId="0" applyFont="1" applyFill="1" applyBorder="1" applyAlignment="1" applyProtection="1">
      <alignment horizontal="left" vertical="center"/>
      <protection locked="0"/>
    </xf>
    <xf numFmtId="0" fontId="61" fillId="0" borderId="3" xfId="0" applyFont="1" applyFill="1" applyBorder="1" applyAlignment="1" applyProtection="1">
      <alignment horizontal="left" vertical="center"/>
      <protection locked="0"/>
    </xf>
    <xf numFmtId="0" fontId="63" fillId="0" borderId="1" xfId="0" applyFont="1" applyFill="1" applyBorder="1" applyAlignment="1" applyProtection="1">
      <alignment horizontal="left" vertical="top" wrapText="1"/>
      <protection locked="0"/>
    </xf>
    <xf numFmtId="0" fontId="63" fillId="0" borderId="1" xfId="0" applyFont="1" applyFill="1" applyBorder="1" applyAlignment="1" applyProtection="1">
      <alignment horizontal="left" vertical="center"/>
      <protection locked="0"/>
    </xf>
    <xf numFmtId="0" fontId="63" fillId="0" borderId="1" xfId="0" applyFont="1" applyFill="1" applyBorder="1" applyAlignment="1" applyProtection="1">
      <alignment horizontal="left" vertical="center" wrapText="1"/>
      <protection locked="0"/>
    </xf>
    <xf numFmtId="0" fontId="61" fillId="0" borderId="1" xfId="0" applyFont="1" applyFill="1" applyBorder="1" applyAlignment="1" applyProtection="1">
      <alignment horizontal="center" vertical="center"/>
      <protection locked="0"/>
    </xf>
    <xf numFmtId="0" fontId="63" fillId="2" borderId="6" xfId="0" applyFont="1" applyFill="1" applyBorder="1" applyAlignment="1" applyProtection="1">
      <alignment horizontal="center" vertical="top"/>
      <protection locked="0"/>
    </xf>
    <xf numFmtId="0" fontId="63" fillId="2" borderId="0" xfId="0" applyFont="1" applyFill="1" applyBorder="1" applyAlignment="1" applyProtection="1">
      <alignment horizontal="center" vertical="top"/>
      <protection locked="0"/>
    </xf>
    <xf numFmtId="0" fontId="65" fillId="0" borderId="20" xfId="0" applyFont="1" applyFill="1" applyBorder="1" applyAlignment="1" applyProtection="1">
      <alignment horizontal="left" vertical="top"/>
      <protection locked="0"/>
    </xf>
    <xf numFmtId="0" fontId="65" fillId="0" borderId="22" xfId="0" applyFont="1" applyFill="1" applyBorder="1" applyAlignment="1" applyProtection="1">
      <alignment horizontal="left" vertical="top"/>
      <protection locked="0"/>
    </xf>
    <xf numFmtId="0" fontId="65" fillId="0" borderId="21" xfId="0" applyFont="1" applyFill="1" applyBorder="1" applyAlignment="1" applyProtection="1">
      <alignment horizontal="left" vertical="top"/>
      <protection locked="0"/>
    </xf>
    <xf numFmtId="0" fontId="65" fillId="0" borderId="9" xfId="0" applyFont="1" applyFill="1" applyBorder="1" applyAlignment="1" applyProtection="1">
      <alignment horizontal="left" vertical="top"/>
      <protection locked="0"/>
    </xf>
    <xf numFmtId="0" fontId="65" fillId="0" borderId="0" xfId="0" applyFont="1" applyFill="1" applyBorder="1" applyAlignment="1" applyProtection="1">
      <alignment horizontal="left" vertical="top"/>
      <protection locked="0"/>
    </xf>
    <xf numFmtId="0" fontId="65" fillId="0" borderId="10" xfId="0" applyFont="1" applyFill="1" applyBorder="1" applyAlignment="1" applyProtection="1">
      <alignment horizontal="left" vertical="top"/>
      <protection locked="0"/>
    </xf>
    <xf numFmtId="0" fontId="59" fillId="2" borderId="7" xfId="0" applyFont="1" applyFill="1" applyBorder="1" applyAlignment="1" applyProtection="1">
      <alignment horizontal="center" vertical="top"/>
      <protection locked="0"/>
    </xf>
    <xf numFmtId="0" fontId="59" fillId="2" borderId="0" xfId="0" applyFont="1" applyFill="1" applyBorder="1" applyAlignment="1" applyProtection="1">
      <alignment horizontal="center" vertical="top"/>
      <protection locked="0"/>
    </xf>
    <xf numFmtId="0" fontId="63" fillId="2" borderId="7" xfId="0" applyFont="1" applyFill="1" applyBorder="1" applyAlignment="1" applyProtection="1">
      <alignment horizontal="center" vertical="top"/>
      <protection locked="0"/>
    </xf>
    <xf numFmtId="0" fontId="61" fillId="0" borderId="1" xfId="0" applyFont="1" applyFill="1" applyBorder="1" applyAlignment="1" applyProtection="1">
      <alignment horizontal="left" vertical="center"/>
      <protection locked="0"/>
    </xf>
    <xf numFmtId="0" fontId="63" fillId="0" borderId="5" xfId="0" applyFont="1" applyFill="1" applyBorder="1" applyAlignment="1" applyProtection="1">
      <alignment horizontal="left" vertical="center"/>
      <protection locked="0"/>
    </xf>
    <xf numFmtId="0" fontId="63" fillId="0" borderId="6" xfId="0" applyFont="1" applyFill="1" applyBorder="1" applyAlignment="1" applyProtection="1">
      <alignment horizontal="left" vertical="center"/>
      <protection locked="0"/>
    </xf>
    <xf numFmtId="0" fontId="63" fillId="0" borderId="3" xfId="0" applyFont="1" applyFill="1" applyBorder="1" applyAlignment="1" applyProtection="1">
      <alignment horizontal="left" vertical="center"/>
      <protection locked="0"/>
    </xf>
    <xf numFmtId="0" fontId="60" fillId="0" borderId="20" xfId="0" applyFont="1" applyFill="1" applyBorder="1" applyAlignment="1" applyProtection="1">
      <alignment horizontal="center" vertical="center" wrapText="1"/>
      <protection locked="0"/>
    </xf>
    <xf numFmtId="0" fontId="60" fillId="0" borderId="22" xfId="0" applyFont="1" applyFill="1" applyBorder="1" applyAlignment="1" applyProtection="1">
      <alignment horizontal="center" vertical="center" wrapText="1"/>
      <protection locked="0"/>
    </xf>
    <xf numFmtId="0" fontId="60" fillId="0" borderId="21" xfId="0" applyFont="1" applyFill="1" applyBorder="1" applyAlignment="1" applyProtection="1">
      <alignment horizontal="center" vertical="center" wrapText="1"/>
      <protection locked="0"/>
    </xf>
    <xf numFmtId="0" fontId="60" fillId="0" borderId="11" xfId="0" applyFont="1" applyFill="1" applyBorder="1" applyAlignment="1" applyProtection="1">
      <alignment horizontal="center" vertical="center" wrapText="1"/>
      <protection locked="0"/>
    </xf>
    <xf numFmtId="0" fontId="60" fillId="0" borderId="7" xfId="0" applyFont="1" applyFill="1" applyBorder="1" applyAlignment="1" applyProtection="1">
      <alignment horizontal="center" vertical="center" wrapText="1"/>
      <protection locked="0"/>
    </xf>
    <xf numFmtId="0" fontId="60" fillId="0" borderId="8" xfId="0" applyFont="1" applyFill="1" applyBorder="1" applyAlignment="1" applyProtection="1">
      <alignment horizontal="center" vertical="center" wrapText="1"/>
      <protection locked="0"/>
    </xf>
    <xf numFmtId="164" fontId="60" fillId="0" borderId="20" xfId="0" applyNumberFormat="1" applyFont="1" applyFill="1" applyBorder="1" applyAlignment="1" applyProtection="1">
      <alignment horizontal="center" vertical="center" wrapText="1"/>
      <protection locked="0"/>
    </xf>
    <xf numFmtId="164" fontId="60" fillId="0" borderId="21" xfId="0" applyNumberFormat="1" applyFont="1" applyFill="1" applyBorder="1" applyAlignment="1" applyProtection="1">
      <alignment horizontal="center" vertical="center" wrapText="1"/>
      <protection locked="0"/>
    </xf>
    <xf numFmtId="164" fontId="60" fillId="0" borderId="11" xfId="0" applyNumberFormat="1" applyFont="1" applyFill="1" applyBorder="1" applyAlignment="1" applyProtection="1">
      <alignment horizontal="center" vertical="center" wrapText="1"/>
      <protection locked="0"/>
    </xf>
    <xf numFmtId="164" fontId="60" fillId="0" borderId="8" xfId="0" applyNumberFormat="1" applyFont="1" applyFill="1" applyBorder="1" applyAlignment="1" applyProtection="1">
      <alignment horizontal="center" vertical="center" wrapText="1"/>
      <protection locked="0"/>
    </xf>
    <xf numFmtId="0" fontId="59" fillId="0" borderId="0" xfId="0"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protection locked="0"/>
    </xf>
    <xf numFmtId="0" fontId="12" fillId="0" borderId="22" xfId="0" applyFont="1" applyFill="1" applyBorder="1" applyAlignment="1" applyProtection="1">
      <alignment horizontal="center"/>
      <protection locked="0"/>
    </xf>
    <xf numFmtId="0" fontId="12" fillId="0" borderId="21" xfId="0" applyFont="1" applyFill="1" applyBorder="1" applyAlignment="1" applyProtection="1">
      <alignment horizontal="center"/>
      <protection locked="0"/>
    </xf>
    <xf numFmtId="0" fontId="12" fillId="0" borderId="9" xfId="0" applyFont="1" applyFill="1" applyBorder="1" applyAlignment="1" applyProtection="1">
      <alignment horizontal="center"/>
      <protection locked="0"/>
    </xf>
    <xf numFmtId="0" fontId="12" fillId="0" borderId="0" xfId="0" applyFont="1" applyFill="1" applyBorder="1" applyAlignment="1" applyProtection="1">
      <alignment horizontal="center"/>
      <protection locked="0"/>
    </xf>
    <xf numFmtId="0" fontId="12" fillId="0" borderId="10" xfId="0" applyFont="1" applyFill="1" applyBorder="1" applyAlignment="1" applyProtection="1">
      <alignment horizontal="center"/>
      <protection locked="0"/>
    </xf>
    <xf numFmtId="0" fontId="12" fillId="0" borderId="11" xfId="0" applyFont="1" applyFill="1" applyBorder="1" applyAlignment="1" applyProtection="1">
      <alignment horizontal="center"/>
      <protection locked="0"/>
    </xf>
    <xf numFmtId="0" fontId="12" fillId="0" borderId="7" xfId="0" applyFont="1" applyFill="1" applyBorder="1" applyAlignment="1" applyProtection="1">
      <alignment horizontal="center"/>
      <protection locked="0"/>
    </xf>
    <xf numFmtId="0" fontId="12" fillId="0" borderId="8" xfId="0" applyFont="1" applyFill="1" applyBorder="1" applyAlignment="1" applyProtection="1">
      <alignment horizontal="center"/>
      <protection locked="0"/>
    </xf>
    <xf numFmtId="0" fontId="9" fillId="11" borderId="11" xfId="5" applyFont="1" applyFill="1" applyBorder="1" applyAlignment="1" applyProtection="1">
      <alignment horizontal="center" vertical="center" wrapText="1"/>
      <protection locked="0"/>
    </xf>
    <xf numFmtId="0" fontId="9" fillId="11" borderId="8" xfId="5" applyFont="1" applyFill="1" applyBorder="1" applyAlignment="1" applyProtection="1">
      <alignment horizontal="center" vertical="center" wrapText="1"/>
      <protection locked="0"/>
    </xf>
    <xf numFmtId="0" fontId="59" fillId="0" borderId="20" xfId="0" applyFont="1" applyFill="1" applyBorder="1" applyAlignment="1" applyProtection="1">
      <alignment horizontal="center" vertical="center" wrapText="1"/>
      <protection locked="0"/>
    </xf>
    <xf numFmtId="0" fontId="59" fillId="0" borderId="22" xfId="0" applyFont="1" applyFill="1" applyBorder="1" applyAlignment="1" applyProtection="1">
      <alignment horizontal="center" vertical="center" wrapText="1"/>
      <protection locked="0"/>
    </xf>
    <xf numFmtId="0" fontId="59" fillId="0" borderId="21" xfId="0" applyFont="1" applyFill="1" applyBorder="1" applyAlignment="1" applyProtection="1">
      <alignment horizontal="center" vertical="center" wrapText="1"/>
      <protection locked="0"/>
    </xf>
    <xf numFmtId="0" fontId="59" fillId="0" borderId="11" xfId="0" applyFont="1" applyFill="1" applyBorder="1" applyAlignment="1" applyProtection="1">
      <alignment horizontal="center" vertical="center" wrapText="1"/>
      <protection locked="0"/>
    </xf>
    <xf numFmtId="0" fontId="59" fillId="0" borderId="7" xfId="0" applyFont="1" applyFill="1" applyBorder="1" applyAlignment="1" applyProtection="1">
      <alignment horizontal="center" vertical="center" wrapText="1"/>
      <protection locked="0"/>
    </xf>
    <xf numFmtId="0" fontId="59" fillId="0" borderId="8" xfId="0"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protection locked="0"/>
    </xf>
    <xf numFmtId="0" fontId="12" fillId="0" borderId="21"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0" fillId="8" borderId="0" xfId="0" applyFill="1" applyProtection="1"/>
    <xf numFmtId="0" fontId="0" fillId="2" borderId="42" xfId="0" applyFill="1" applyBorder="1" applyProtection="1"/>
    <xf numFmtId="0" fontId="0" fillId="2" borderId="0" xfId="0" applyFill="1" applyBorder="1" applyProtection="1"/>
    <xf numFmtId="0" fontId="0" fillId="2" borderId="43" xfId="0" applyFill="1" applyBorder="1" applyProtection="1"/>
    <xf numFmtId="0" fontId="68" fillId="2" borderId="42" xfId="6" applyFont="1" applyFill="1" applyBorder="1" applyAlignment="1" applyProtection="1">
      <alignment horizontal="center"/>
      <protection locked="0"/>
    </xf>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1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5</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476250</xdr:colOff>
      <xdr:row>26</xdr:row>
      <xdr:rowOff>1228725</xdr:rowOff>
    </xdr:from>
    <xdr:to>
      <xdr:col>14</xdr:col>
      <xdr:colOff>595993</xdr:colOff>
      <xdr:row>29</xdr:row>
      <xdr:rowOff>161925</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2975" y="15535275"/>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169</xdr:row>
      <xdr:rowOff>116680</xdr:rowOff>
    </xdr:from>
    <xdr:to>
      <xdr:col>13</xdr:col>
      <xdr:colOff>148319</xdr:colOff>
      <xdr:row>171</xdr:row>
      <xdr:rowOff>881061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428625</xdr:colOff>
      <xdr:row>88</xdr:row>
      <xdr:rowOff>261938</xdr:rowOff>
    </xdr:from>
    <xdr:to>
      <xdr:col>30</xdr:col>
      <xdr:colOff>1035845</xdr:colOff>
      <xdr:row>92</xdr:row>
      <xdr:rowOff>142875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74688" y="30503813"/>
          <a:ext cx="4631532"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169</xdr:row>
      <xdr:rowOff>58509</xdr:rowOff>
    </xdr:from>
    <xdr:to>
      <xdr:col>44</xdr:col>
      <xdr:colOff>250374</xdr:colOff>
      <xdr:row>171</xdr:row>
      <xdr:rowOff>421821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170</xdr:row>
      <xdr:rowOff>40823</xdr:rowOff>
    </xdr:from>
    <xdr:to>
      <xdr:col>32</xdr:col>
      <xdr:colOff>250373</xdr:colOff>
      <xdr:row>179</xdr:row>
      <xdr:rowOff>40821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255480</xdr:colOff>
      <xdr:row>23</xdr:row>
      <xdr:rowOff>107156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352425</xdr:colOff>
      <xdr:row>28</xdr:row>
      <xdr:rowOff>16669</xdr:rowOff>
    </xdr:from>
    <xdr:to>
      <xdr:col>15</xdr:col>
      <xdr:colOff>495299</xdr:colOff>
      <xdr:row>32</xdr:row>
      <xdr:rowOff>76200</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D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UG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plane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 val="Anexo 2 Informe de Monitor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workbookViewId="0">
      <pane ySplit="8" topLeftCell="A9" activePane="bottomLeft" state="frozen"/>
      <selection pane="bottomLeft" activeCell="A14" sqref="A14"/>
    </sheetView>
  </sheetViews>
  <sheetFormatPr baseColWidth="10" defaultRowHeight="15" x14ac:dyDescent="0.25"/>
  <cols>
    <col min="1" max="1" width="11.42578125" style="19"/>
    <col min="2" max="2" width="14.140625" style="19" customWidth="1"/>
    <col min="3" max="3" width="14.85546875" style="19" customWidth="1"/>
    <col min="4" max="4" width="15" style="19" customWidth="1"/>
    <col min="5" max="5" width="13" style="19" customWidth="1"/>
    <col min="6" max="6" width="14" style="19" customWidth="1"/>
    <col min="7" max="7" width="13.5703125" style="19" customWidth="1"/>
    <col min="8" max="8" width="14.5703125" style="19" customWidth="1"/>
    <col min="9" max="9" width="14.28515625" style="19" customWidth="1"/>
    <col min="10" max="10" width="11.42578125" style="19"/>
    <col min="11" max="11" width="13" style="19" customWidth="1"/>
    <col min="12" max="12" width="11.42578125" style="19" customWidth="1"/>
    <col min="13" max="13" width="11.42578125" style="19"/>
    <col min="14" max="15" width="11.42578125" style="19" customWidth="1"/>
    <col min="16" max="16" width="11.42578125" style="19"/>
    <col min="17" max="17" width="11.42578125" style="19" customWidth="1"/>
    <col min="18" max="16384" width="11.42578125" style="19"/>
  </cols>
  <sheetData>
    <row r="2" spans="2:17" ht="15.75" thickBot="1" x14ac:dyDescent="0.3"/>
    <row r="3" spans="2:17" s="20" customFormat="1" ht="39" customHeight="1" x14ac:dyDescent="0.25">
      <c r="B3" s="340"/>
      <c r="C3" s="341"/>
      <c r="D3" s="315" t="s">
        <v>71</v>
      </c>
      <c r="E3" s="315"/>
      <c r="F3" s="360" t="s">
        <v>78</v>
      </c>
      <c r="G3" s="361"/>
      <c r="H3" s="361"/>
      <c r="I3" s="361"/>
      <c r="J3" s="361"/>
      <c r="K3" s="361"/>
      <c r="L3" s="361"/>
      <c r="M3" s="362"/>
      <c r="N3" s="315" t="s">
        <v>72</v>
      </c>
      <c r="O3" s="315"/>
      <c r="P3" s="355"/>
      <c r="Q3" s="356"/>
    </row>
    <row r="4" spans="2:17" s="20" customFormat="1" ht="27.75" customHeight="1" x14ac:dyDescent="0.25">
      <c r="B4" s="342"/>
      <c r="C4" s="343"/>
      <c r="D4" s="316" t="s">
        <v>73</v>
      </c>
      <c r="E4" s="316"/>
      <c r="F4" s="363" t="s">
        <v>74</v>
      </c>
      <c r="G4" s="364"/>
      <c r="H4" s="364"/>
      <c r="I4" s="364"/>
      <c r="J4" s="364"/>
      <c r="K4" s="364"/>
      <c r="L4" s="364"/>
      <c r="M4" s="365"/>
      <c r="N4" s="316" t="s">
        <v>75</v>
      </c>
      <c r="O4" s="316"/>
      <c r="P4" s="353"/>
      <c r="Q4" s="354"/>
    </row>
    <row r="5" spans="2:17" s="20" customFormat="1" ht="27.75" customHeight="1" x14ac:dyDescent="0.25">
      <c r="B5" s="342"/>
      <c r="C5" s="343"/>
      <c r="D5" s="316" t="s">
        <v>76</v>
      </c>
      <c r="E5" s="316"/>
      <c r="F5" s="320" t="s">
        <v>79</v>
      </c>
      <c r="G5" s="320"/>
      <c r="H5" s="320"/>
      <c r="I5" s="320"/>
      <c r="J5" s="320"/>
      <c r="K5" s="320"/>
      <c r="L5" s="320"/>
      <c r="M5" s="320"/>
      <c r="N5" s="332" t="s">
        <v>77</v>
      </c>
      <c r="O5" s="333"/>
      <c r="P5" s="336"/>
      <c r="Q5" s="337"/>
    </row>
    <row r="6" spans="2:17" s="20" customFormat="1" ht="42" customHeight="1" thickBot="1" x14ac:dyDescent="0.3">
      <c r="B6" s="344"/>
      <c r="C6" s="345"/>
      <c r="D6" s="317" t="s">
        <v>80</v>
      </c>
      <c r="E6" s="317"/>
      <c r="F6" s="321" t="s">
        <v>81</v>
      </c>
      <c r="G6" s="321"/>
      <c r="H6" s="321"/>
      <c r="I6" s="321"/>
      <c r="J6" s="321"/>
      <c r="K6" s="321"/>
      <c r="L6" s="321"/>
      <c r="M6" s="321"/>
      <c r="N6" s="334"/>
      <c r="O6" s="335"/>
      <c r="P6" s="338"/>
      <c r="Q6" s="339"/>
    </row>
    <row r="7" spans="2:17" ht="23.25" customHeight="1" thickBot="1" x14ac:dyDescent="0.3">
      <c r="B7" s="312" t="s">
        <v>95</v>
      </c>
      <c r="C7" s="313"/>
      <c r="D7" s="313"/>
      <c r="E7" s="313"/>
      <c r="F7" s="313"/>
      <c r="G7" s="313"/>
      <c r="H7" s="313"/>
      <c r="I7" s="313"/>
      <c r="J7" s="313"/>
      <c r="K7" s="313"/>
      <c r="L7" s="313"/>
      <c r="M7" s="313"/>
      <c r="N7" s="313"/>
      <c r="O7" s="313"/>
      <c r="P7" s="313"/>
      <c r="Q7" s="314"/>
    </row>
    <row r="8" spans="2:17" ht="35.25" customHeight="1" x14ac:dyDescent="0.25">
      <c r="B8" s="324" t="s">
        <v>86</v>
      </c>
      <c r="C8" s="325"/>
      <c r="D8" s="325"/>
      <c r="E8" s="325"/>
      <c r="F8" s="325"/>
      <c r="G8" s="325"/>
      <c r="H8" s="325"/>
      <c r="I8" s="325"/>
      <c r="J8" s="325"/>
      <c r="K8" s="325"/>
      <c r="L8" s="325"/>
      <c r="M8" s="325"/>
      <c r="N8" s="325"/>
      <c r="O8" s="325"/>
      <c r="P8" s="325"/>
      <c r="Q8" s="326"/>
    </row>
    <row r="9" spans="2:17" ht="27.75" customHeight="1" thickBot="1" x14ac:dyDescent="0.3">
      <c r="B9" s="21"/>
      <c r="C9" s="22"/>
      <c r="D9" s="22"/>
      <c r="E9" s="22"/>
      <c r="F9" s="22"/>
      <c r="G9" s="22"/>
      <c r="H9" s="22"/>
      <c r="I9" s="22"/>
      <c r="J9" s="22"/>
      <c r="K9" s="22"/>
      <c r="L9" s="22"/>
      <c r="M9" s="22"/>
      <c r="N9" s="22"/>
      <c r="O9" s="22"/>
      <c r="P9" s="22"/>
      <c r="Q9" s="23"/>
    </row>
    <row r="10" spans="2:17" ht="48" customHeight="1" thickTop="1" thickBot="1" x14ac:dyDescent="0.3">
      <c r="B10" s="21"/>
      <c r="C10" s="327" t="s">
        <v>82</v>
      </c>
      <c r="D10" s="24" t="s">
        <v>83</v>
      </c>
      <c r="E10" s="25"/>
      <c r="F10" s="26"/>
      <c r="G10" s="27"/>
      <c r="H10" s="27"/>
      <c r="I10" s="27"/>
      <c r="J10" s="22"/>
      <c r="K10" s="357" t="s">
        <v>114</v>
      </c>
      <c r="L10" s="358"/>
      <c r="M10" s="357" t="s">
        <v>113</v>
      </c>
      <c r="N10" s="358"/>
      <c r="O10" s="359" t="s">
        <v>115</v>
      </c>
      <c r="P10" s="359"/>
      <c r="Q10" s="23"/>
    </row>
    <row r="11" spans="2:17" ht="48" customHeight="1" thickTop="1" thickBot="1" x14ac:dyDescent="0.3">
      <c r="B11" s="21"/>
      <c r="C11" s="327"/>
      <c r="D11" s="24" t="s">
        <v>24</v>
      </c>
      <c r="E11" s="28"/>
      <c r="F11" s="26"/>
      <c r="G11" s="26"/>
      <c r="H11" s="27"/>
      <c r="I11" s="27"/>
      <c r="J11" s="22"/>
      <c r="K11" s="346" t="s">
        <v>25</v>
      </c>
      <c r="L11" s="347"/>
      <c r="M11" s="346" t="s">
        <v>33</v>
      </c>
      <c r="N11" s="347"/>
      <c r="O11" s="348" t="s">
        <v>116</v>
      </c>
      <c r="P11" s="348"/>
      <c r="Q11" s="23"/>
    </row>
    <row r="12" spans="2:17" ht="48" customHeight="1" thickTop="1" thickBot="1" x14ac:dyDescent="0.3">
      <c r="B12" s="21"/>
      <c r="C12" s="327"/>
      <c r="D12" s="24" t="s">
        <v>26</v>
      </c>
      <c r="E12" s="29"/>
      <c r="F12" s="30"/>
      <c r="G12" s="26"/>
      <c r="H12" s="27"/>
      <c r="I12" s="27"/>
      <c r="J12" s="22"/>
      <c r="K12" s="346" t="s">
        <v>25</v>
      </c>
      <c r="L12" s="347"/>
      <c r="M12" s="346" t="s">
        <v>24</v>
      </c>
      <c r="N12" s="347"/>
      <c r="O12" s="348" t="s">
        <v>116</v>
      </c>
      <c r="P12" s="348"/>
      <c r="Q12" s="23"/>
    </row>
    <row r="13" spans="2:17" ht="48" customHeight="1" thickTop="1" thickBot="1" x14ac:dyDescent="0.3">
      <c r="B13" s="21"/>
      <c r="C13" s="327"/>
      <c r="D13" s="24" t="s">
        <v>28</v>
      </c>
      <c r="E13" s="29"/>
      <c r="F13" s="31"/>
      <c r="G13" s="30"/>
      <c r="H13" s="26"/>
      <c r="I13" s="27"/>
      <c r="J13" s="22"/>
      <c r="K13" s="346" t="s">
        <v>25</v>
      </c>
      <c r="L13" s="347"/>
      <c r="M13" s="346" t="s">
        <v>26</v>
      </c>
      <c r="N13" s="347"/>
      <c r="O13" s="348" t="s">
        <v>116</v>
      </c>
      <c r="P13" s="348"/>
      <c r="Q13" s="23"/>
    </row>
    <row r="14" spans="2:17" ht="48" customHeight="1" thickTop="1" thickBot="1" x14ac:dyDescent="0.3">
      <c r="B14" s="21"/>
      <c r="C14" s="327"/>
      <c r="D14" s="24" t="s">
        <v>67</v>
      </c>
      <c r="E14" s="32"/>
      <c r="F14" s="33"/>
      <c r="G14" s="34"/>
      <c r="H14" s="35"/>
      <c r="I14" s="36"/>
      <c r="J14" s="22"/>
      <c r="K14" s="346" t="s">
        <v>25</v>
      </c>
      <c r="L14" s="347"/>
      <c r="M14" s="346" t="s">
        <v>28</v>
      </c>
      <c r="N14" s="347"/>
      <c r="O14" s="348" t="s">
        <v>116</v>
      </c>
      <c r="P14" s="348"/>
      <c r="Q14" s="23"/>
    </row>
    <row r="15" spans="2:17" ht="32.25" customHeight="1" thickTop="1" thickBot="1" x14ac:dyDescent="0.3">
      <c r="B15" s="21"/>
      <c r="C15" s="22"/>
      <c r="D15" s="22"/>
      <c r="E15" s="24" t="s">
        <v>84</v>
      </c>
      <c r="F15" s="24" t="s">
        <v>85</v>
      </c>
      <c r="G15" s="24" t="s">
        <v>58</v>
      </c>
      <c r="H15" s="24" t="s">
        <v>29</v>
      </c>
      <c r="I15" s="24" t="s">
        <v>25</v>
      </c>
      <c r="J15" s="22"/>
      <c r="K15" s="346" t="s">
        <v>25</v>
      </c>
      <c r="L15" s="347"/>
      <c r="M15" s="346" t="s">
        <v>67</v>
      </c>
      <c r="N15" s="347"/>
      <c r="O15" s="348" t="s">
        <v>116</v>
      </c>
      <c r="P15" s="348"/>
      <c r="Q15" s="23"/>
    </row>
    <row r="16" spans="2:17" ht="33.75" customHeight="1" thickTop="1" thickBot="1" x14ac:dyDescent="0.3">
      <c r="B16" s="21"/>
      <c r="C16" s="22"/>
      <c r="D16" s="22"/>
      <c r="E16" s="328" t="s">
        <v>6</v>
      </c>
      <c r="F16" s="328"/>
      <c r="G16" s="328"/>
      <c r="H16" s="328"/>
      <c r="I16" s="328"/>
      <c r="J16" s="22"/>
      <c r="K16" s="346" t="s">
        <v>29</v>
      </c>
      <c r="L16" s="347"/>
      <c r="M16" s="346" t="s">
        <v>33</v>
      </c>
      <c r="N16" s="347"/>
      <c r="O16" s="348" t="s">
        <v>116</v>
      </c>
      <c r="P16" s="348"/>
      <c r="Q16" s="23"/>
    </row>
    <row r="17" spans="2:17" ht="33.75" customHeight="1" thickTop="1" x14ac:dyDescent="0.25">
      <c r="B17" s="21"/>
      <c r="C17" s="22"/>
      <c r="D17" s="22"/>
      <c r="E17" s="37"/>
      <c r="F17" s="37"/>
      <c r="G17" s="37"/>
      <c r="H17" s="37"/>
      <c r="I17" s="37"/>
      <c r="J17" s="22"/>
      <c r="K17" s="346" t="s">
        <v>29</v>
      </c>
      <c r="L17" s="347"/>
      <c r="M17" s="346" t="s">
        <v>24</v>
      </c>
      <c r="N17" s="347"/>
      <c r="O17" s="348" t="s">
        <v>116</v>
      </c>
      <c r="P17" s="348"/>
      <c r="Q17" s="23"/>
    </row>
    <row r="18" spans="2:17" ht="33.75" customHeight="1" x14ac:dyDescent="0.25">
      <c r="B18" s="21"/>
      <c r="C18" s="22"/>
      <c r="D18" s="22"/>
      <c r="E18" s="37"/>
      <c r="F18" s="37"/>
      <c r="G18" s="37"/>
      <c r="H18" s="37"/>
      <c r="I18" s="37"/>
      <c r="J18" s="22"/>
      <c r="K18" s="346" t="s">
        <v>29</v>
      </c>
      <c r="L18" s="347"/>
      <c r="M18" s="346" t="s">
        <v>26</v>
      </c>
      <c r="N18" s="347"/>
      <c r="O18" s="348" t="s">
        <v>116</v>
      </c>
      <c r="P18" s="348"/>
      <c r="Q18" s="23"/>
    </row>
    <row r="19" spans="2:17" ht="33.75" customHeight="1" x14ac:dyDescent="0.25">
      <c r="B19" s="21"/>
      <c r="C19" s="22"/>
      <c r="D19" s="22"/>
      <c r="E19" s="37"/>
      <c r="F19" s="37"/>
      <c r="G19" s="37"/>
      <c r="H19" s="37"/>
      <c r="I19" s="37"/>
      <c r="J19" s="22"/>
      <c r="K19" s="346" t="s">
        <v>29</v>
      </c>
      <c r="L19" s="347"/>
      <c r="M19" s="346" t="s">
        <v>28</v>
      </c>
      <c r="N19" s="347"/>
      <c r="O19" s="349" t="s">
        <v>117</v>
      </c>
      <c r="P19" s="349"/>
      <c r="Q19" s="23"/>
    </row>
    <row r="20" spans="2:17" ht="33.75" customHeight="1" x14ac:dyDescent="0.25">
      <c r="B20" s="21"/>
      <c r="C20" s="22"/>
      <c r="D20" s="22"/>
      <c r="E20" s="37"/>
      <c r="F20" s="37"/>
      <c r="G20" s="37"/>
      <c r="H20" s="37"/>
      <c r="I20" s="37"/>
      <c r="J20" s="22"/>
      <c r="K20" s="346" t="s">
        <v>29</v>
      </c>
      <c r="L20" s="347"/>
      <c r="M20" s="346" t="s">
        <v>67</v>
      </c>
      <c r="N20" s="347"/>
      <c r="O20" s="349" t="s">
        <v>117</v>
      </c>
      <c r="P20" s="349"/>
      <c r="Q20" s="23"/>
    </row>
    <row r="21" spans="2:17" ht="33.75" customHeight="1" x14ac:dyDescent="0.25">
      <c r="B21" s="21"/>
      <c r="C21" s="22"/>
      <c r="D21" s="22"/>
      <c r="E21" s="37"/>
      <c r="F21" s="37"/>
      <c r="G21" s="37"/>
      <c r="H21" s="37"/>
      <c r="I21" s="37"/>
      <c r="J21" s="22"/>
      <c r="K21" s="346" t="s">
        <v>58</v>
      </c>
      <c r="L21" s="347"/>
      <c r="M21" s="346" t="s">
        <v>33</v>
      </c>
      <c r="N21" s="347"/>
      <c r="O21" s="348" t="s">
        <v>116</v>
      </c>
      <c r="P21" s="348"/>
      <c r="Q21" s="23"/>
    </row>
    <row r="22" spans="2:17" ht="33.75" customHeight="1" x14ac:dyDescent="0.25">
      <c r="B22" s="21"/>
      <c r="C22" s="22"/>
      <c r="D22" s="22"/>
      <c r="E22" s="37"/>
      <c r="F22" s="37"/>
      <c r="G22" s="37"/>
      <c r="H22" s="37"/>
      <c r="I22" s="37"/>
      <c r="J22" s="22"/>
      <c r="K22" s="346" t="s">
        <v>58</v>
      </c>
      <c r="L22" s="347"/>
      <c r="M22" s="346" t="s">
        <v>24</v>
      </c>
      <c r="N22" s="347"/>
      <c r="O22" s="349" t="s">
        <v>117</v>
      </c>
      <c r="P22" s="349"/>
      <c r="Q22" s="23"/>
    </row>
    <row r="23" spans="2:17" ht="33.75" customHeight="1" x14ac:dyDescent="0.25">
      <c r="B23" s="21"/>
      <c r="C23" s="22"/>
      <c r="D23" s="22"/>
      <c r="E23" s="37"/>
      <c r="F23" s="37"/>
      <c r="G23" s="37"/>
      <c r="H23" s="37"/>
      <c r="I23" s="37"/>
      <c r="J23" s="22"/>
      <c r="K23" s="346" t="s">
        <v>58</v>
      </c>
      <c r="L23" s="347"/>
      <c r="M23" s="346" t="s">
        <v>26</v>
      </c>
      <c r="N23" s="347"/>
      <c r="O23" s="349" t="s">
        <v>117</v>
      </c>
      <c r="P23" s="349"/>
      <c r="Q23" s="23"/>
    </row>
    <row r="24" spans="2:17" ht="33.75" customHeight="1" x14ac:dyDescent="0.25">
      <c r="B24" s="21"/>
      <c r="C24" s="22"/>
      <c r="D24" s="22"/>
      <c r="E24" s="37"/>
      <c r="F24" s="37"/>
      <c r="G24" s="37"/>
      <c r="H24" s="37"/>
      <c r="I24" s="37"/>
      <c r="J24" s="22"/>
      <c r="K24" s="346" t="s">
        <v>58</v>
      </c>
      <c r="L24" s="347"/>
      <c r="M24" s="346" t="s">
        <v>28</v>
      </c>
      <c r="N24" s="347"/>
      <c r="O24" s="350" t="s">
        <v>118</v>
      </c>
      <c r="P24" s="351"/>
      <c r="Q24" s="23"/>
    </row>
    <row r="25" spans="2:17" ht="33.75" customHeight="1" x14ac:dyDescent="0.25">
      <c r="B25" s="21"/>
      <c r="C25" s="22"/>
      <c r="D25" s="22"/>
      <c r="E25" s="37"/>
      <c r="F25" s="37"/>
      <c r="G25" s="37"/>
      <c r="H25" s="37"/>
      <c r="I25" s="37"/>
      <c r="J25" s="22"/>
      <c r="K25" s="346" t="s">
        <v>58</v>
      </c>
      <c r="L25" s="347"/>
      <c r="M25" s="346" t="s">
        <v>67</v>
      </c>
      <c r="N25" s="347"/>
      <c r="O25" s="350" t="s">
        <v>118</v>
      </c>
      <c r="P25" s="351"/>
      <c r="Q25" s="23"/>
    </row>
    <row r="26" spans="2:17" ht="33.75" customHeight="1" x14ac:dyDescent="0.25">
      <c r="B26" s="21"/>
      <c r="C26" s="22"/>
      <c r="D26" s="22"/>
      <c r="E26" s="37"/>
      <c r="F26" s="37"/>
      <c r="G26" s="37"/>
      <c r="H26" s="37"/>
      <c r="I26" s="37"/>
      <c r="J26" s="22"/>
      <c r="K26" s="346" t="s">
        <v>85</v>
      </c>
      <c r="L26" s="347"/>
      <c r="M26" s="346" t="s">
        <v>33</v>
      </c>
      <c r="N26" s="347"/>
      <c r="O26" s="349" t="s">
        <v>117</v>
      </c>
      <c r="P26" s="349"/>
      <c r="Q26" s="23"/>
    </row>
    <row r="27" spans="2:17" ht="33.75" customHeight="1" x14ac:dyDescent="0.25">
      <c r="B27" s="21"/>
      <c r="C27" s="22"/>
      <c r="D27" s="22"/>
      <c r="E27" s="37"/>
      <c r="F27" s="37"/>
      <c r="G27" s="37"/>
      <c r="H27" s="37"/>
      <c r="I27" s="37"/>
      <c r="J27" s="22"/>
      <c r="K27" s="346" t="s">
        <v>85</v>
      </c>
      <c r="L27" s="347"/>
      <c r="M27" s="346" t="s">
        <v>24</v>
      </c>
      <c r="N27" s="347"/>
      <c r="O27" s="349" t="s">
        <v>117</v>
      </c>
      <c r="P27" s="349"/>
      <c r="Q27" s="23"/>
    </row>
    <row r="28" spans="2:17" ht="33.75" customHeight="1" x14ac:dyDescent="0.25">
      <c r="B28" s="21"/>
      <c r="C28" s="22"/>
      <c r="D28" s="22"/>
      <c r="E28" s="37"/>
      <c r="F28" s="37"/>
      <c r="G28" s="37"/>
      <c r="H28" s="37"/>
      <c r="I28" s="37"/>
      <c r="J28" s="22"/>
      <c r="K28" s="346" t="s">
        <v>85</v>
      </c>
      <c r="L28" s="347"/>
      <c r="M28" s="346" t="s">
        <v>26</v>
      </c>
      <c r="N28" s="347"/>
      <c r="O28" s="350" t="s">
        <v>118</v>
      </c>
      <c r="P28" s="351"/>
      <c r="Q28" s="23"/>
    </row>
    <row r="29" spans="2:17" ht="33.75" customHeight="1" x14ac:dyDescent="0.25">
      <c r="B29" s="21"/>
      <c r="C29" s="22"/>
      <c r="D29" s="22"/>
      <c r="E29" s="37"/>
      <c r="F29" s="37"/>
      <c r="G29" s="37"/>
      <c r="H29" s="37"/>
      <c r="I29" s="37"/>
      <c r="J29" s="22"/>
      <c r="K29" s="346" t="s">
        <v>85</v>
      </c>
      <c r="L29" s="347"/>
      <c r="M29" s="346" t="s">
        <v>28</v>
      </c>
      <c r="N29" s="347"/>
      <c r="O29" s="352" t="s">
        <v>119</v>
      </c>
      <c r="P29" s="352"/>
      <c r="Q29" s="23"/>
    </row>
    <row r="30" spans="2:17" ht="33.75" customHeight="1" x14ac:dyDescent="0.25">
      <c r="B30" s="21"/>
      <c r="C30" s="22"/>
      <c r="D30" s="22"/>
      <c r="E30" s="37"/>
      <c r="F30" s="37"/>
      <c r="G30" s="37"/>
      <c r="H30" s="37"/>
      <c r="I30" s="37"/>
      <c r="J30" s="22"/>
      <c r="K30" s="346" t="s">
        <v>85</v>
      </c>
      <c r="L30" s="347"/>
      <c r="M30" s="346" t="s">
        <v>67</v>
      </c>
      <c r="N30" s="347"/>
      <c r="O30" s="352" t="s">
        <v>119</v>
      </c>
      <c r="P30" s="352"/>
      <c r="Q30" s="23"/>
    </row>
    <row r="31" spans="2:17" ht="33.75" customHeight="1" x14ac:dyDescent="0.25">
      <c r="B31" s="21"/>
      <c r="C31" s="22"/>
      <c r="D31" s="22"/>
      <c r="E31" s="37"/>
      <c r="F31" s="37"/>
      <c r="G31" s="37"/>
      <c r="H31" s="37"/>
      <c r="I31" s="37"/>
      <c r="J31" s="22"/>
      <c r="K31" s="346" t="s">
        <v>84</v>
      </c>
      <c r="L31" s="347"/>
      <c r="M31" s="346" t="s">
        <v>33</v>
      </c>
      <c r="N31" s="347"/>
      <c r="O31" s="349" t="s">
        <v>117</v>
      </c>
      <c r="P31" s="349"/>
      <c r="Q31" s="23"/>
    </row>
    <row r="32" spans="2:17" ht="33.75" customHeight="1" x14ac:dyDescent="0.25">
      <c r="B32" s="21"/>
      <c r="C32" s="22"/>
      <c r="D32" s="22"/>
      <c r="E32" s="37"/>
      <c r="F32" s="37"/>
      <c r="G32" s="37"/>
      <c r="H32" s="37"/>
      <c r="I32" s="37"/>
      <c r="J32" s="22"/>
      <c r="K32" s="346" t="s">
        <v>84</v>
      </c>
      <c r="L32" s="347"/>
      <c r="M32" s="346" t="s">
        <v>24</v>
      </c>
      <c r="N32" s="347"/>
      <c r="O32" s="350" t="s">
        <v>118</v>
      </c>
      <c r="P32" s="351"/>
      <c r="Q32" s="23"/>
    </row>
    <row r="33" spans="2:17" ht="33.75" customHeight="1" x14ac:dyDescent="0.25">
      <c r="B33" s="21"/>
      <c r="C33" s="22"/>
      <c r="D33" s="22"/>
      <c r="E33" s="37"/>
      <c r="F33" s="37"/>
      <c r="G33" s="37"/>
      <c r="H33" s="37"/>
      <c r="I33" s="37"/>
      <c r="J33" s="22"/>
      <c r="K33" s="346" t="s">
        <v>84</v>
      </c>
      <c r="L33" s="347"/>
      <c r="M33" s="346" t="s">
        <v>26</v>
      </c>
      <c r="N33" s="347"/>
      <c r="O33" s="352" t="s">
        <v>119</v>
      </c>
      <c r="P33" s="352"/>
      <c r="Q33" s="23"/>
    </row>
    <row r="34" spans="2:17" ht="33.75" customHeight="1" x14ac:dyDescent="0.25">
      <c r="B34" s="21"/>
      <c r="C34" s="22"/>
      <c r="D34" s="22"/>
      <c r="E34" s="37"/>
      <c r="F34" s="37"/>
      <c r="G34" s="37"/>
      <c r="H34" s="37"/>
      <c r="I34" s="37"/>
      <c r="J34" s="22"/>
      <c r="K34" s="346" t="s">
        <v>84</v>
      </c>
      <c r="L34" s="347"/>
      <c r="M34" s="346" t="s">
        <v>28</v>
      </c>
      <c r="N34" s="347"/>
      <c r="O34" s="352" t="s">
        <v>119</v>
      </c>
      <c r="P34" s="352"/>
      <c r="Q34" s="23"/>
    </row>
    <row r="35" spans="2:17" ht="33.75" customHeight="1" x14ac:dyDescent="0.25">
      <c r="B35" s="21"/>
      <c r="C35" s="22"/>
      <c r="D35" s="22"/>
      <c r="E35" s="37"/>
      <c r="F35" s="37"/>
      <c r="G35" s="37"/>
      <c r="H35" s="37"/>
      <c r="I35" s="37"/>
      <c r="J35" s="22"/>
      <c r="K35" s="346" t="s">
        <v>84</v>
      </c>
      <c r="L35" s="347"/>
      <c r="M35" s="346" t="s">
        <v>67</v>
      </c>
      <c r="N35" s="347"/>
      <c r="O35" s="352" t="s">
        <v>119</v>
      </c>
      <c r="P35" s="352"/>
      <c r="Q35" s="23"/>
    </row>
    <row r="36" spans="2:17" ht="33.75" customHeight="1" x14ac:dyDescent="0.25">
      <c r="B36" s="21"/>
      <c r="C36" s="22"/>
      <c r="D36" s="22"/>
      <c r="E36" s="37"/>
      <c r="F36" s="37"/>
      <c r="G36" s="37"/>
      <c r="H36" s="37"/>
      <c r="I36" s="37"/>
      <c r="J36" s="22"/>
      <c r="K36" s="38"/>
      <c r="L36" s="38"/>
      <c r="M36" s="38"/>
      <c r="N36" s="38"/>
      <c r="O36" s="39"/>
      <c r="P36" s="39"/>
      <c r="Q36" s="23"/>
    </row>
    <row r="37" spans="2:17" ht="33.75" customHeight="1" thickBot="1" x14ac:dyDescent="0.3">
      <c r="B37" s="21"/>
      <c r="C37" s="22"/>
      <c r="D37" s="22"/>
      <c r="E37" s="37"/>
      <c r="F37" s="37"/>
      <c r="G37" s="37"/>
      <c r="H37" s="37"/>
      <c r="I37" s="37"/>
      <c r="J37" s="22"/>
      <c r="K37" s="38"/>
      <c r="L37" s="38"/>
      <c r="M37" s="38"/>
      <c r="N37" s="38"/>
      <c r="O37" s="39"/>
      <c r="P37" s="39"/>
      <c r="Q37" s="23"/>
    </row>
    <row r="38" spans="2:17" ht="23.25" customHeight="1" thickBot="1" x14ac:dyDescent="0.3">
      <c r="B38" s="312" t="s">
        <v>222</v>
      </c>
      <c r="C38" s="313"/>
      <c r="D38" s="313"/>
      <c r="E38" s="313"/>
      <c r="F38" s="313"/>
      <c r="G38" s="313"/>
      <c r="H38" s="313"/>
      <c r="I38" s="313"/>
      <c r="J38" s="313"/>
      <c r="K38" s="313"/>
      <c r="L38" s="313"/>
      <c r="M38" s="313"/>
      <c r="N38" s="313"/>
      <c r="O38" s="313"/>
      <c r="P38" s="313"/>
      <c r="Q38" s="314"/>
    </row>
    <row r="39" spans="2:17" ht="15.75" thickBot="1" x14ac:dyDescent="0.3">
      <c r="B39" s="21"/>
      <c r="C39" s="22"/>
      <c r="D39" s="22"/>
      <c r="E39" s="22"/>
      <c r="F39" s="22"/>
      <c r="G39" s="22"/>
      <c r="H39" s="22"/>
      <c r="I39" s="22"/>
      <c r="J39" s="22"/>
      <c r="K39" s="22"/>
      <c r="L39" s="22"/>
      <c r="M39" s="22"/>
      <c r="N39" s="22"/>
      <c r="O39" s="22"/>
      <c r="P39" s="22"/>
      <c r="Q39" s="23"/>
    </row>
    <row r="40" spans="2:17" ht="18.75" customHeight="1" x14ac:dyDescent="0.25">
      <c r="B40" s="21"/>
      <c r="C40" s="294" t="s">
        <v>213</v>
      </c>
      <c r="D40" s="295"/>
      <c r="E40" s="295"/>
      <c r="F40" s="295"/>
      <c r="G40" s="296"/>
      <c r="H40" s="22"/>
      <c r="I40" s="290" t="s">
        <v>219</v>
      </c>
      <c r="J40" s="291"/>
      <c r="K40" s="291"/>
      <c r="L40" s="291"/>
      <c r="M40" s="291"/>
      <c r="N40" s="291"/>
      <c r="O40" s="291"/>
      <c r="P40" s="292"/>
      <c r="Q40" s="23"/>
    </row>
    <row r="41" spans="2:17" ht="17.25" customHeight="1" thickBot="1" x14ac:dyDescent="0.3">
      <c r="B41" s="21"/>
      <c r="C41" s="40" t="s">
        <v>199</v>
      </c>
      <c r="D41" s="41" t="s">
        <v>200</v>
      </c>
      <c r="E41" s="306" t="s">
        <v>201</v>
      </c>
      <c r="F41" s="306"/>
      <c r="G41" s="42" t="s">
        <v>202</v>
      </c>
      <c r="H41" s="22"/>
      <c r="I41" s="289" t="s">
        <v>62</v>
      </c>
      <c r="J41" s="284" t="s">
        <v>218</v>
      </c>
      <c r="K41" s="284"/>
      <c r="L41" s="284"/>
      <c r="M41" s="284"/>
      <c r="N41" s="284"/>
      <c r="O41" s="270" t="s">
        <v>214</v>
      </c>
      <c r="P41" s="271"/>
      <c r="Q41" s="23"/>
    </row>
    <row r="42" spans="2:17" ht="33" customHeight="1" thickBot="1" x14ac:dyDescent="0.3">
      <c r="B42" s="21"/>
      <c r="C42" s="43">
        <v>5</v>
      </c>
      <c r="D42" s="44" t="s">
        <v>33</v>
      </c>
      <c r="E42" s="307" t="s">
        <v>203</v>
      </c>
      <c r="F42" s="307"/>
      <c r="G42" s="45" t="s">
        <v>204</v>
      </c>
      <c r="H42" s="22"/>
      <c r="I42" s="233"/>
      <c r="J42" s="234"/>
      <c r="K42" s="234"/>
      <c r="L42" s="234"/>
      <c r="M42" s="234"/>
      <c r="N42" s="234"/>
      <c r="O42" s="46" t="s">
        <v>129</v>
      </c>
      <c r="P42" s="47" t="s">
        <v>186</v>
      </c>
      <c r="Q42" s="23"/>
    </row>
    <row r="43" spans="2:17" ht="14.25" customHeight="1" x14ac:dyDescent="0.3">
      <c r="B43" s="21"/>
      <c r="C43" s="237">
        <v>4</v>
      </c>
      <c r="D43" s="310" t="s">
        <v>24</v>
      </c>
      <c r="E43" s="308" t="s">
        <v>205</v>
      </c>
      <c r="F43" s="308"/>
      <c r="G43" s="293" t="s">
        <v>206</v>
      </c>
      <c r="H43" s="22"/>
      <c r="I43" s="48">
        <v>1</v>
      </c>
      <c r="J43" s="272" t="s">
        <v>134</v>
      </c>
      <c r="K43" s="272"/>
      <c r="L43" s="272"/>
      <c r="M43" s="272"/>
      <c r="N43" s="272"/>
      <c r="O43" s="49"/>
      <c r="P43" s="50"/>
      <c r="Q43" s="23"/>
    </row>
    <row r="44" spans="2:17" ht="17.25" customHeight="1" x14ac:dyDescent="0.3">
      <c r="B44" s="21"/>
      <c r="C44" s="237"/>
      <c r="D44" s="310"/>
      <c r="E44" s="308"/>
      <c r="F44" s="308"/>
      <c r="G44" s="293"/>
      <c r="H44" s="22"/>
      <c r="I44" s="51">
        <v>2</v>
      </c>
      <c r="J44" s="273" t="s">
        <v>135</v>
      </c>
      <c r="K44" s="273"/>
      <c r="L44" s="273"/>
      <c r="M44" s="273"/>
      <c r="N44" s="273"/>
      <c r="O44" s="52"/>
      <c r="P44" s="53"/>
      <c r="Q44" s="23"/>
    </row>
    <row r="45" spans="2:17" ht="30" customHeight="1" x14ac:dyDescent="0.3">
      <c r="B45" s="21"/>
      <c r="C45" s="54">
        <v>3</v>
      </c>
      <c r="D45" s="55" t="s">
        <v>26</v>
      </c>
      <c r="E45" s="308" t="s">
        <v>207</v>
      </c>
      <c r="F45" s="308"/>
      <c r="G45" s="56" t="s">
        <v>208</v>
      </c>
      <c r="H45" s="22"/>
      <c r="I45" s="51">
        <v>3</v>
      </c>
      <c r="J45" s="273" t="s">
        <v>136</v>
      </c>
      <c r="K45" s="273"/>
      <c r="L45" s="273"/>
      <c r="M45" s="273"/>
      <c r="N45" s="273"/>
      <c r="O45" s="52"/>
      <c r="P45" s="53"/>
      <c r="Q45" s="23"/>
    </row>
    <row r="46" spans="2:17" ht="26.25" customHeight="1" x14ac:dyDescent="0.3">
      <c r="B46" s="21"/>
      <c r="C46" s="54">
        <v>2</v>
      </c>
      <c r="D46" s="55" t="s">
        <v>28</v>
      </c>
      <c r="E46" s="308" t="s">
        <v>209</v>
      </c>
      <c r="F46" s="308"/>
      <c r="G46" s="56" t="s">
        <v>210</v>
      </c>
      <c r="H46" s="22"/>
      <c r="I46" s="51">
        <v>4</v>
      </c>
      <c r="J46" s="273" t="s">
        <v>137</v>
      </c>
      <c r="K46" s="273"/>
      <c r="L46" s="273"/>
      <c r="M46" s="273"/>
      <c r="N46" s="273"/>
      <c r="O46" s="52"/>
      <c r="P46" s="53"/>
      <c r="Q46" s="23"/>
    </row>
    <row r="47" spans="2:17" ht="40.5" customHeight="1" thickBot="1" x14ac:dyDescent="0.35">
      <c r="B47" s="21"/>
      <c r="C47" s="57">
        <v>1</v>
      </c>
      <c r="D47" s="58" t="s">
        <v>67</v>
      </c>
      <c r="E47" s="309" t="s">
        <v>211</v>
      </c>
      <c r="F47" s="309"/>
      <c r="G47" s="59" t="s">
        <v>212</v>
      </c>
      <c r="H47" s="22"/>
      <c r="I47" s="51">
        <v>5</v>
      </c>
      <c r="J47" s="273" t="s">
        <v>138</v>
      </c>
      <c r="K47" s="273"/>
      <c r="L47" s="273"/>
      <c r="M47" s="273"/>
      <c r="N47" s="273"/>
      <c r="O47" s="52"/>
      <c r="P47" s="53"/>
      <c r="Q47" s="23"/>
    </row>
    <row r="48" spans="2:17" ht="17.25" customHeight="1" x14ac:dyDescent="0.3">
      <c r="B48" s="21"/>
      <c r="C48" s="22"/>
      <c r="D48" s="22"/>
      <c r="E48" s="22"/>
      <c r="F48" s="22"/>
      <c r="G48" s="22"/>
      <c r="H48" s="22"/>
      <c r="I48" s="51">
        <v>6</v>
      </c>
      <c r="J48" s="273" t="s">
        <v>139</v>
      </c>
      <c r="K48" s="273"/>
      <c r="L48" s="273"/>
      <c r="M48" s="273"/>
      <c r="N48" s="273"/>
      <c r="O48" s="52"/>
      <c r="P48" s="53"/>
      <c r="Q48" s="23"/>
    </row>
    <row r="49" spans="2:17" ht="16.5" customHeight="1" thickBot="1" x14ac:dyDescent="0.35">
      <c r="B49" s="21"/>
      <c r="C49" s="22"/>
      <c r="D49" s="22"/>
      <c r="E49" s="22"/>
      <c r="F49" s="22"/>
      <c r="G49" s="22"/>
      <c r="H49" s="22"/>
      <c r="I49" s="51">
        <v>7</v>
      </c>
      <c r="J49" s="273" t="s">
        <v>140</v>
      </c>
      <c r="K49" s="273"/>
      <c r="L49" s="273"/>
      <c r="M49" s="273"/>
      <c r="N49" s="273"/>
      <c r="O49" s="52"/>
      <c r="P49" s="53"/>
      <c r="Q49" s="23"/>
    </row>
    <row r="50" spans="2:17" ht="28.5" customHeight="1" x14ac:dyDescent="0.3">
      <c r="B50" s="21"/>
      <c r="C50" s="294" t="s">
        <v>374</v>
      </c>
      <c r="D50" s="295"/>
      <c r="E50" s="295"/>
      <c r="F50" s="295"/>
      <c r="G50" s="296"/>
      <c r="H50" s="22"/>
      <c r="I50" s="51">
        <v>8</v>
      </c>
      <c r="J50" s="273" t="s">
        <v>141</v>
      </c>
      <c r="K50" s="273"/>
      <c r="L50" s="273"/>
      <c r="M50" s="273"/>
      <c r="N50" s="273"/>
      <c r="O50" s="52"/>
      <c r="P50" s="53"/>
      <c r="Q50" s="23"/>
    </row>
    <row r="51" spans="2:17" ht="17.25" customHeight="1" thickBot="1" x14ac:dyDescent="0.35">
      <c r="B51" s="21"/>
      <c r="C51" s="40" t="s">
        <v>375</v>
      </c>
      <c r="D51" s="297" t="s">
        <v>201</v>
      </c>
      <c r="E51" s="298"/>
      <c r="F51" s="298"/>
      <c r="G51" s="299"/>
      <c r="H51" s="22"/>
      <c r="I51" s="51">
        <v>9</v>
      </c>
      <c r="J51" s="273" t="s">
        <v>142</v>
      </c>
      <c r="K51" s="273"/>
      <c r="L51" s="273"/>
      <c r="M51" s="273"/>
      <c r="N51" s="273"/>
      <c r="O51" s="52"/>
      <c r="P51" s="53"/>
      <c r="Q51" s="23"/>
    </row>
    <row r="52" spans="2:17" ht="29.25" customHeight="1" x14ac:dyDescent="0.3">
      <c r="B52" s="21"/>
      <c r="C52" s="60" t="s">
        <v>376</v>
      </c>
      <c r="D52" s="300" t="s">
        <v>379</v>
      </c>
      <c r="E52" s="301"/>
      <c r="F52" s="301"/>
      <c r="G52" s="302"/>
      <c r="H52" s="22"/>
      <c r="I52" s="51">
        <v>10</v>
      </c>
      <c r="J52" s="273" t="s">
        <v>143</v>
      </c>
      <c r="K52" s="273"/>
      <c r="L52" s="273"/>
      <c r="M52" s="273"/>
      <c r="N52" s="273"/>
      <c r="O52" s="52"/>
      <c r="P52" s="53"/>
      <c r="Q52" s="23"/>
    </row>
    <row r="53" spans="2:17" ht="24.75" customHeight="1" x14ac:dyDescent="0.3">
      <c r="B53" s="21"/>
      <c r="C53" s="61" t="s">
        <v>9</v>
      </c>
      <c r="D53" s="303" t="s">
        <v>380</v>
      </c>
      <c r="E53" s="304"/>
      <c r="F53" s="304"/>
      <c r="G53" s="305"/>
      <c r="H53" s="22"/>
      <c r="I53" s="51">
        <v>11</v>
      </c>
      <c r="J53" s="273" t="s">
        <v>144</v>
      </c>
      <c r="K53" s="273"/>
      <c r="L53" s="273"/>
      <c r="M53" s="273"/>
      <c r="N53" s="273"/>
      <c r="O53" s="52"/>
      <c r="P53" s="53"/>
      <c r="Q53" s="23"/>
    </row>
    <row r="54" spans="2:17" ht="27" customHeight="1" x14ac:dyDescent="0.3">
      <c r="B54" s="21"/>
      <c r="C54" s="61" t="s">
        <v>377</v>
      </c>
      <c r="D54" s="303" t="s">
        <v>381</v>
      </c>
      <c r="E54" s="304"/>
      <c r="F54" s="304"/>
      <c r="G54" s="305"/>
      <c r="H54" s="22"/>
      <c r="I54" s="51">
        <v>12</v>
      </c>
      <c r="J54" s="273" t="s">
        <v>145</v>
      </c>
      <c r="K54" s="273"/>
      <c r="L54" s="273"/>
      <c r="M54" s="273"/>
      <c r="N54" s="273"/>
      <c r="O54" s="52"/>
      <c r="P54" s="53"/>
      <c r="Q54" s="23"/>
    </row>
    <row r="55" spans="2:17" ht="35.25" customHeight="1" x14ac:dyDescent="0.3">
      <c r="B55" s="21"/>
      <c r="C55" s="61" t="s">
        <v>378</v>
      </c>
      <c r="D55" s="303" t="s">
        <v>382</v>
      </c>
      <c r="E55" s="304"/>
      <c r="F55" s="304"/>
      <c r="G55" s="311"/>
      <c r="H55" s="22"/>
      <c r="I55" s="51">
        <v>13</v>
      </c>
      <c r="J55" s="273" t="s">
        <v>146</v>
      </c>
      <c r="K55" s="273"/>
      <c r="L55" s="273"/>
      <c r="M55" s="273"/>
      <c r="N55" s="273"/>
      <c r="O55" s="52"/>
      <c r="P55" s="53"/>
      <c r="Q55" s="23"/>
    </row>
    <row r="56" spans="2:17" ht="17.25" customHeight="1" x14ac:dyDescent="0.3">
      <c r="B56" s="21"/>
      <c r="C56" s="22"/>
      <c r="D56" s="22"/>
      <c r="E56" s="22"/>
      <c r="F56" s="22"/>
      <c r="G56" s="22"/>
      <c r="H56" s="22"/>
      <c r="I56" s="51">
        <v>14</v>
      </c>
      <c r="J56" s="273" t="s">
        <v>147</v>
      </c>
      <c r="K56" s="273"/>
      <c r="L56" s="273"/>
      <c r="M56" s="273"/>
      <c r="N56" s="273"/>
      <c r="O56" s="52"/>
      <c r="P56" s="53"/>
      <c r="Q56" s="23"/>
    </row>
    <row r="57" spans="2:17" ht="17.25" customHeight="1" x14ac:dyDescent="0.3">
      <c r="B57" s="21"/>
      <c r="C57" s="22"/>
      <c r="D57" s="22"/>
      <c r="E57" s="22"/>
      <c r="F57" s="22"/>
      <c r="G57" s="22"/>
      <c r="H57" s="22"/>
      <c r="I57" s="51">
        <v>15</v>
      </c>
      <c r="J57" s="273" t="s">
        <v>148</v>
      </c>
      <c r="K57" s="273"/>
      <c r="L57" s="273"/>
      <c r="M57" s="273"/>
      <c r="N57" s="273"/>
      <c r="O57" s="52"/>
      <c r="P57" s="53"/>
      <c r="Q57" s="23"/>
    </row>
    <row r="58" spans="2:17" ht="17.25" customHeight="1" x14ac:dyDescent="0.3">
      <c r="B58" s="21"/>
      <c r="C58" s="22"/>
      <c r="D58" s="22"/>
      <c r="E58" s="22"/>
      <c r="F58" s="22"/>
      <c r="G58" s="22"/>
      <c r="H58" s="22"/>
      <c r="I58" s="51">
        <v>16</v>
      </c>
      <c r="J58" s="273" t="s">
        <v>149</v>
      </c>
      <c r="K58" s="273"/>
      <c r="L58" s="273"/>
      <c r="M58" s="273"/>
      <c r="N58" s="273"/>
      <c r="O58" s="52"/>
      <c r="P58" s="53"/>
      <c r="Q58" s="23"/>
    </row>
    <row r="59" spans="2:17" ht="17.25" customHeight="1" x14ac:dyDescent="0.3">
      <c r="B59" s="21"/>
      <c r="C59" s="22"/>
      <c r="D59" s="22"/>
      <c r="E59" s="22"/>
      <c r="F59" s="22"/>
      <c r="G59" s="22"/>
      <c r="H59" s="22"/>
      <c r="I59" s="51">
        <v>17</v>
      </c>
      <c r="J59" s="273" t="s">
        <v>150</v>
      </c>
      <c r="K59" s="273"/>
      <c r="L59" s="273"/>
      <c r="M59" s="273"/>
      <c r="N59" s="273"/>
      <c r="O59" s="52"/>
      <c r="P59" s="53"/>
      <c r="Q59" s="23"/>
    </row>
    <row r="60" spans="2:17" ht="17.25" customHeight="1" x14ac:dyDescent="0.3">
      <c r="B60" s="21"/>
      <c r="C60" s="22"/>
      <c r="D60" s="22"/>
      <c r="E60" s="22"/>
      <c r="F60" s="22"/>
      <c r="G60" s="22"/>
      <c r="H60" s="22"/>
      <c r="I60" s="51">
        <v>18</v>
      </c>
      <c r="J60" s="273" t="s">
        <v>151</v>
      </c>
      <c r="K60" s="273"/>
      <c r="L60" s="273"/>
      <c r="M60" s="273"/>
      <c r="N60" s="273"/>
      <c r="O60" s="52"/>
      <c r="P60" s="53"/>
      <c r="Q60" s="23"/>
    </row>
    <row r="61" spans="2:17" ht="17.25" customHeight="1" x14ac:dyDescent="0.3">
      <c r="B61" s="21"/>
      <c r="C61" s="22"/>
      <c r="D61" s="22"/>
      <c r="E61" s="22"/>
      <c r="F61" s="22"/>
      <c r="G61" s="22"/>
      <c r="H61" s="22"/>
      <c r="I61" s="51">
        <v>19</v>
      </c>
      <c r="J61" s="273" t="s">
        <v>152</v>
      </c>
      <c r="K61" s="273"/>
      <c r="L61" s="273"/>
      <c r="M61" s="273"/>
      <c r="N61" s="273"/>
      <c r="O61" s="52"/>
      <c r="P61" s="53"/>
      <c r="Q61" s="23"/>
    </row>
    <row r="62" spans="2:17" ht="15" customHeight="1" x14ac:dyDescent="0.3">
      <c r="B62" s="21"/>
      <c r="C62" s="22"/>
      <c r="D62" s="22"/>
      <c r="E62" s="22"/>
      <c r="F62" s="22"/>
      <c r="G62" s="22"/>
      <c r="H62" s="22"/>
      <c r="I62" s="285" t="s">
        <v>220</v>
      </c>
      <c r="J62" s="286"/>
      <c r="K62" s="286"/>
      <c r="L62" s="286"/>
      <c r="M62" s="286"/>
      <c r="N62" s="286"/>
      <c r="O62" s="62"/>
      <c r="P62" s="63"/>
      <c r="Q62" s="23"/>
    </row>
    <row r="63" spans="2:17" ht="57.75" customHeight="1" x14ac:dyDescent="0.3">
      <c r="B63" s="21"/>
      <c r="C63" s="22"/>
      <c r="D63" s="22"/>
      <c r="E63" s="22"/>
      <c r="F63" s="22"/>
      <c r="G63" s="22"/>
      <c r="H63" s="22"/>
      <c r="I63" s="287" t="s">
        <v>221</v>
      </c>
      <c r="J63" s="288"/>
      <c r="K63" s="288"/>
      <c r="L63" s="288"/>
      <c r="M63" s="288"/>
      <c r="N63" s="288"/>
      <c r="O63" s="52"/>
      <c r="P63" s="53"/>
      <c r="Q63" s="23"/>
    </row>
    <row r="64" spans="2:17" ht="15.75" customHeight="1" x14ac:dyDescent="0.25">
      <c r="B64" s="21"/>
      <c r="C64" s="22"/>
      <c r="D64" s="22"/>
      <c r="E64" s="22"/>
      <c r="F64" s="22"/>
      <c r="G64" s="22"/>
      <c r="H64" s="22"/>
      <c r="I64" s="64" t="s">
        <v>58</v>
      </c>
      <c r="J64" s="276" t="s">
        <v>215</v>
      </c>
      <c r="K64" s="277"/>
      <c r="L64" s="277"/>
      <c r="M64" s="277"/>
      <c r="N64" s="278"/>
      <c r="O64" s="274"/>
      <c r="P64" s="275"/>
      <c r="Q64" s="23"/>
    </row>
    <row r="65" spans="2:17" ht="18" x14ac:dyDescent="0.25">
      <c r="B65" s="21"/>
      <c r="C65" s="22"/>
      <c r="D65" s="22"/>
      <c r="E65" s="22"/>
      <c r="F65" s="22"/>
      <c r="G65" s="22"/>
      <c r="H65" s="22"/>
      <c r="I65" s="64" t="s">
        <v>29</v>
      </c>
      <c r="J65" s="276" t="s">
        <v>216</v>
      </c>
      <c r="K65" s="277"/>
      <c r="L65" s="277"/>
      <c r="M65" s="277"/>
      <c r="N65" s="278"/>
      <c r="O65" s="274"/>
      <c r="P65" s="275"/>
      <c r="Q65" s="23"/>
    </row>
    <row r="66" spans="2:17" ht="18.75" thickBot="1" x14ac:dyDescent="0.3">
      <c r="B66" s="21"/>
      <c r="C66" s="22"/>
      <c r="D66" s="22"/>
      <c r="E66" s="22"/>
      <c r="F66" s="22"/>
      <c r="G66" s="22"/>
      <c r="H66" s="22"/>
      <c r="I66" s="65" t="s">
        <v>25</v>
      </c>
      <c r="J66" s="279" t="s">
        <v>217</v>
      </c>
      <c r="K66" s="280"/>
      <c r="L66" s="280"/>
      <c r="M66" s="280"/>
      <c r="N66" s="281"/>
      <c r="O66" s="282"/>
      <c r="P66" s="283"/>
      <c r="Q66" s="23"/>
    </row>
    <row r="67" spans="2:17" ht="16.5" thickBot="1" x14ac:dyDescent="0.3">
      <c r="B67" s="21"/>
      <c r="C67" s="66"/>
      <c r="D67" s="66"/>
      <c r="E67" s="66"/>
      <c r="F67" s="66"/>
      <c r="G67" s="66"/>
      <c r="H67" s="66"/>
      <c r="I67" s="66"/>
      <c r="J67" s="66"/>
      <c r="K67" s="66"/>
      <c r="L67" s="66"/>
      <c r="M67" s="67"/>
      <c r="N67" s="22"/>
      <c r="O67" s="22"/>
      <c r="P67" s="22"/>
      <c r="Q67" s="23"/>
    </row>
    <row r="68" spans="2:17" ht="23.25" customHeight="1" thickBot="1" x14ac:dyDescent="0.3">
      <c r="B68" s="312" t="s">
        <v>223</v>
      </c>
      <c r="C68" s="313"/>
      <c r="D68" s="313"/>
      <c r="E68" s="313"/>
      <c r="F68" s="313"/>
      <c r="G68" s="313"/>
      <c r="H68" s="313"/>
      <c r="I68" s="313"/>
      <c r="J68" s="313"/>
      <c r="K68" s="313"/>
      <c r="L68" s="313"/>
      <c r="M68" s="313"/>
      <c r="N68" s="313"/>
      <c r="O68" s="313"/>
      <c r="P68" s="313"/>
      <c r="Q68" s="314"/>
    </row>
    <row r="69" spans="2:17" ht="15.75" thickBot="1" x14ac:dyDescent="0.3">
      <c r="B69" s="21"/>
      <c r="C69" s="22"/>
      <c r="D69" s="22"/>
      <c r="E69" s="22"/>
      <c r="F69" s="22"/>
      <c r="G69" s="22"/>
      <c r="H69" s="22"/>
      <c r="I69" s="22"/>
      <c r="J69" s="22"/>
      <c r="K69" s="22"/>
      <c r="L69" s="22"/>
      <c r="M69" s="22"/>
      <c r="N69" s="22"/>
      <c r="O69" s="22"/>
      <c r="P69" s="22"/>
      <c r="Q69" s="23"/>
    </row>
    <row r="70" spans="2:17" ht="15.75" x14ac:dyDescent="0.25">
      <c r="B70" s="21"/>
      <c r="C70" s="228" t="s">
        <v>248</v>
      </c>
      <c r="D70" s="229"/>
      <c r="E70" s="229"/>
      <c r="F70" s="229"/>
      <c r="G70" s="230"/>
      <c r="H70" s="22"/>
      <c r="I70" s="228" t="s">
        <v>239</v>
      </c>
      <c r="J70" s="229"/>
      <c r="K70" s="229"/>
      <c r="L70" s="230"/>
      <c r="M70" s="22"/>
      <c r="N70" s="22"/>
      <c r="O70" s="22"/>
      <c r="P70" s="22"/>
      <c r="Q70" s="23"/>
    </row>
    <row r="71" spans="2:17" ht="66.75" thickBot="1" x14ac:dyDescent="0.3">
      <c r="B71" s="21"/>
      <c r="C71" s="68" t="s">
        <v>243</v>
      </c>
      <c r="D71" s="234" t="s">
        <v>244</v>
      </c>
      <c r="E71" s="234"/>
      <c r="F71" s="234"/>
      <c r="G71" s="239"/>
      <c r="H71" s="22"/>
      <c r="I71" s="233" t="s">
        <v>224</v>
      </c>
      <c r="J71" s="234"/>
      <c r="K71" s="69" t="s">
        <v>225</v>
      </c>
      <c r="L71" s="70" t="s">
        <v>226</v>
      </c>
      <c r="M71" s="22"/>
      <c r="N71" s="22"/>
      <c r="O71" s="22"/>
      <c r="P71" s="22"/>
      <c r="Q71" s="23"/>
    </row>
    <row r="72" spans="2:17" ht="32.25" customHeight="1" x14ac:dyDescent="0.3">
      <c r="B72" s="21"/>
      <c r="C72" s="71" t="s">
        <v>64</v>
      </c>
      <c r="D72" s="231" t="s">
        <v>245</v>
      </c>
      <c r="E72" s="231"/>
      <c r="F72" s="231"/>
      <c r="G72" s="232"/>
      <c r="H72" s="22"/>
      <c r="I72" s="235" t="s">
        <v>227</v>
      </c>
      <c r="J72" s="236"/>
      <c r="K72" s="72" t="s">
        <v>187</v>
      </c>
      <c r="L72" s="73">
        <v>15</v>
      </c>
      <c r="M72" s="22"/>
      <c r="N72" s="22"/>
      <c r="O72" s="22"/>
      <c r="P72" s="22"/>
      <c r="Q72" s="23"/>
    </row>
    <row r="73" spans="2:17" ht="18" x14ac:dyDescent="0.3">
      <c r="B73" s="21"/>
      <c r="C73" s="74" t="s">
        <v>58</v>
      </c>
      <c r="D73" s="240" t="s">
        <v>246</v>
      </c>
      <c r="E73" s="240"/>
      <c r="F73" s="240"/>
      <c r="G73" s="241"/>
      <c r="H73" s="22"/>
      <c r="I73" s="237"/>
      <c r="J73" s="238"/>
      <c r="K73" s="75" t="s">
        <v>228</v>
      </c>
      <c r="L73" s="76">
        <v>0</v>
      </c>
      <c r="M73" s="22"/>
      <c r="N73" s="22"/>
      <c r="O73" s="22"/>
      <c r="P73" s="22"/>
      <c r="Q73" s="23"/>
    </row>
    <row r="74" spans="2:17" ht="18.75" thickBot="1" x14ac:dyDescent="0.35">
      <c r="B74" s="21"/>
      <c r="C74" s="77" t="s">
        <v>65</v>
      </c>
      <c r="D74" s="242" t="s">
        <v>247</v>
      </c>
      <c r="E74" s="242"/>
      <c r="F74" s="242"/>
      <c r="G74" s="243"/>
      <c r="H74" s="22"/>
      <c r="I74" s="237" t="s">
        <v>229</v>
      </c>
      <c r="J74" s="238"/>
      <c r="K74" s="75" t="s">
        <v>188</v>
      </c>
      <c r="L74" s="76">
        <v>15</v>
      </c>
      <c r="M74" s="22"/>
      <c r="N74" s="22"/>
      <c r="O74" s="22"/>
      <c r="P74" s="22"/>
      <c r="Q74" s="23"/>
    </row>
    <row r="75" spans="2:17" ht="16.5" x14ac:dyDescent="0.25">
      <c r="B75" s="21"/>
      <c r="C75" s="22"/>
      <c r="D75" s="22"/>
      <c r="E75" s="22"/>
      <c r="F75" s="22"/>
      <c r="G75" s="22"/>
      <c r="H75" s="22"/>
      <c r="I75" s="237"/>
      <c r="J75" s="238"/>
      <c r="K75" s="75" t="s">
        <v>198</v>
      </c>
      <c r="L75" s="76">
        <v>0</v>
      </c>
      <c r="M75" s="22"/>
      <c r="N75" s="22"/>
      <c r="O75" s="22"/>
      <c r="P75" s="22"/>
      <c r="Q75" s="23"/>
    </row>
    <row r="76" spans="2:17" ht="16.5" x14ac:dyDescent="0.25">
      <c r="B76" s="21"/>
      <c r="C76" s="22"/>
      <c r="D76" s="22"/>
      <c r="E76" s="22"/>
      <c r="F76" s="22"/>
      <c r="G76" s="22"/>
      <c r="H76" s="22"/>
      <c r="I76" s="237" t="s">
        <v>230</v>
      </c>
      <c r="J76" s="238"/>
      <c r="K76" s="75" t="s">
        <v>189</v>
      </c>
      <c r="L76" s="76">
        <v>15</v>
      </c>
      <c r="M76" s="22"/>
      <c r="N76" s="22"/>
      <c r="O76" s="22"/>
      <c r="P76" s="22"/>
      <c r="Q76" s="23"/>
    </row>
    <row r="77" spans="2:17" ht="16.5" x14ac:dyDescent="0.25">
      <c r="B77" s="21"/>
      <c r="C77" s="22"/>
      <c r="D77" s="22"/>
      <c r="E77" s="22"/>
      <c r="F77" s="22"/>
      <c r="G77" s="22"/>
      <c r="H77" s="22"/>
      <c r="I77" s="237"/>
      <c r="J77" s="238"/>
      <c r="K77" s="75" t="s">
        <v>231</v>
      </c>
      <c r="L77" s="76">
        <v>0</v>
      </c>
      <c r="M77" s="22"/>
      <c r="N77" s="22"/>
      <c r="O77" s="22"/>
      <c r="P77" s="22"/>
      <c r="Q77" s="23"/>
    </row>
    <row r="78" spans="2:17" ht="16.5" x14ac:dyDescent="0.25">
      <c r="B78" s="21"/>
      <c r="C78" s="22"/>
      <c r="D78" s="22"/>
      <c r="E78" s="22"/>
      <c r="F78" s="22"/>
      <c r="G78" s="22"/>
      <c r="H78" s="22"/>
      <c r="I78" s="237" t="s">
        <v>232</v>
      </c>
      <c r="J78" s="238"/>
      <c r="K78" s="75" t="s">
        <v>61</v>
      </c>
      <c r="L78" s="76">
        <v>15</v>
      </c>
      <c r="M78" s="22"/>
      <c r="N78" s="22"/>
      <c r="O78" s="22"/>
      <c r="P78" s="22"/>
      <c r="Q78" s="23"/>
    </row>
    <row r="79" spans="2:17" ht="16.5" x14ac:dyDescent="0.25">
      <c r="B79" s="21"/>
      <c r="C79" s="22"/>
      <c r="D79" s="22"/>
      <c r="E79" s="22"/>
      <c r="F79" s="22"/>
      <c r="G79" s="22"/>
      <c r="H79" s="22"/>
      <c r="I79" s="237"/>
      <c r="J79" s="238"/>
      <c r="K79" s="75" t="s">
        <v>193</v>
      </c>
      <c r="L79" s="76">
        <v>10</v>
      </c>
      <c r="M79" s="22"/>
      <c r="N79" s="22"/>
      <c r="O79" s="22"/>
      <c r="P79" s="22"/>
      <c r="Q79" s="23"/>
    </row>
    <row r="80" spans="2:17" ht="33" x14ac:dyDescent="0.25">
      <c r="B80" s="21"/>
      <c r="C80" s="22"/>
      <c r="D80" s="22"/>
      <c r="E80" s="22"/>
      <c r="F80" s="22"/>
      <c r="G80" s="22"/>
      <c r="H80" s="22"/>
      <c r="I80" s="237"/>
      <c r="J80" s="238"/>
      <c r="K80" s="75" t="s">
        <v>233</v>
      </c>
      <c r="L80" s="76">
        <v>0</v>
      </c>
      <c r="M80" s="22"/>
      <c r="N80" s="22"/>
      <c r="O80" s="22"/>
      <c r="P80" s="22"/>
      <c r="Q80" s="23"/>
    </row>
    <row r="81" spans="2:17" ht="16.5" x14ac:dyDescent="0.25">
      <c r="B81" s="21"/>
      <c r="C81" s="22"/>
      <c r="D81" s="22"/>
      <c r="E81" s="22"/>
      <c r="F81" s="22"/>
      <c r="G81" s="22"/>
      <c r="H81" s="22"/>
      <c r="I81" s="237" t="s">
        <v>234</v>
      </c>
      <c r="J81" s="238"/>
      <c r="K81" s="75" t="s">
        <v>190</v>
      </c>
      <c r="L81" s="76">
        <v>15</v>
      </c>
      <c r="M81" s="22"/>
      <c r="N81" s="22"/>
      <c r="O81" s="22"/>
      <c r="P81" s="22"/>
      <c r="Q81" s="23"/>
    </row>
    <row r="82" spans="2:17" ht="16.5" x14ac:dyDescent="0.25">
      <c r="B82" s="21"/>
      <c r="C82" s="22"/>
      <c r="D82" s="22"/>
      <c r="E82" s="22"/>
      <c r="F82" s="22"/>
      <c r="G82" s="22"/>
      <c r="H82" s="22"/>
      <c r="I82" s="237"/>
      <c r="J82" s="238"/>
      <c r="K82" s="75" t="s">
        <v>235</v>
      </c>
      <c r="L82" s="76">
        <v>0</v>
      </c>
      <c r="M82" s="22"/>
      <c r="N82" s="22"/>
      <c r="O82" s="22"/>
      <c r="P82" s="22"/>
      <c r="Q82" s="23"/>
    </row>
    <row r="83" spans="2:17" ht="33" x14ac:dyDescent="0.25">
      <c r="B83" s="21"/>
      <c r="C83" s="22"/>
      <c r="D83" s="22"/>
      <c r="E83" s="22"/>
      <c r="F83" s="22"/>
      <c r="G83" s="22"/>
      <c r="H83" s="22"/>
      <c r="I83" s="237" t="s">
        <v>236</v>
      </c>
      <c r="J83" s="238"/>
      <c r="K83" s="75" t="s">
        <v>191</v>
      </c>
      <c r="L83" s="76">
        <v>15</v>
      </c>
      <c r="M83" s="22"/>
      <c r="N83" s="22"/>
      <c r="O83" s="22"/>
      <c r="P83" s="22"/>
      <c r="Q83" s="23"/>
    </row>
    <row r="84" spans="2:17" ht="49.5" x14ac:dyDescent="0.25">
      <c r="B84" s="21"/>
      <c r="C84" s="22"/>
      <c r="D84" s="22"/>
      <c r="E84" s="22"/>
      <c r="F84" s="22"/>
      <c r="G84" s="22"/>
      <c r="H84" s="22"/>
      <c r="I84" s="237"/>
      <c r="J84" s="238"/>
      <c r="K84" s="75" t="s">
        <v>195</v>
      </c>
      <c r="L84" s="76">
        <v>0</v>
      </c>
      <c r="M84" s="22"/>
      <c r="N84" s="22"/>
      <c r="O84" s="22"/>
      <c r="P84" s="22"/>
      <c r="Q84" s="23"/>
    </row>
    <row r="85" spans="2:17" ht="16.5" x14ac:dyDescent="0.25">
      <c r="B85" s="21"/>
      <c r="C85" s="22"/>
      <c r="D85" s="22"/>
      <c r="E85" s="22"/>
      <c r="F85" s="22"/>
      <c r="G85" s="22"/>
      <c r="H85" s="22"/>
      <c r="I85" s="237" t="s">
        <v>237</v>
      </c>
      <c r="J85" s="238"/>
      <c r="K85" s="75" t="s">
        <v>192</v>
      </c>
      <c r="L85" s="76">
        <v>10</v>
      </c>
      <c r="M85" s="22"/>
      <c r="N85" s="22"/>
      <c r="O85" s="22"/>
      <c r="P85" s="22"/>
      <c r="Q85" s="23"/>
    </row>
    <row r="86" spans="2:17" ht="16.5" x14ac:dyDescent="0.25">
      <c r="B86" s="21"/>
      <c r="C86" s="22"/>
      <c r="D86" s="22"/>
      <c r="E86" s="22"/>
      <c r="F86" s="22"/>
      <c r="G86" s="22"/>
      <c r="H86" s="22"/>
      <c r="I86" s="237"/>
      <c r="J86" s="238"/>
      <c r="K86" s="75" t="s">
        <v>194</v>
      </c>
      <c r="L86" s="76">
        <v>5</v>
      </c>
      <c r="M86" s="22"/>
      <c r="N86" s="22"/>
      <c r="O86" s="22"/>
      <c r="P86" s="22"/>
      <c r="Q86" s="23"/>
    </row>
    <row r="87" spans="2:17" ht="17.25" thickBot="1" x14ac:dyDescent="0.3">
      <c r="B87" s="21"/>
      <c r="C87" s="22"/>
      <c r="D87" s="22"/>
      <c r="E87" s="22"/>
      <c r="F87" s="22"/>
      <c r="G87" s="22"/>
      <c r="H87" s="22"/>
      <c r="I87" s="268"/>
      <c r="J87" s="269"/>
      <c r="K87" s="78" t="s">
        <v>238</v>
      </c>
      <c r="L87" s="79">
        <v>0</v>
      </c>
      <c r="M87" s="22"/>
      <c r="N87" s="22"/>
      <c r="O87" s="22"/>
      <c r="P87" s="22"/>
      <c r="Q87" s="23"/>
    </row>
    <row r="88" spans="2:17" ht="18" x14ac:dyDescent="0.25">
      <c r="B88" s="21"/>
      <c r="C88" s="22"/>
      <c r="D88" s="22"/>
      <c r="E88" s="22"/>
      <c r="F88" s="22"/>
      <c r="G88" s="22"/>
      <c r="H88" s="22"/>
      <c r="I88" s="80" t="s">
        <v>64</v>
      </c>
      <c r="J88" s="262" t="s">
        <v>240</v>
      </c>
      <c r="K88" s="262"/>
      <c r="L88" s="263"/>
      <c r="M88" s="22"/>
      <c r="N88" s="22"/>
      <c r="O88" s="22"/>
      <c r="P88" s="22"/>
      <c r="Q88" s="23"/>
    </row>
    <row r="89" spans="2:17" ht="18" x14ac:dyDescent="0.25">
      <c r="B89" s="21"/>
      <c r="C89" s="22"/>
      <c r="D89" s="22"/>
      <c r="E89" s="22"/>
      <c r="F89" s="22"/>
      <c r="G89" s="22"/>
      <c r="H89" s="22"/>
      <c r="I89" s="74" t="s">
        <v>58</v>
      </c>
      <c r="J89" s="264" t="s">
        <v>241</v>
      </c>
      <c r="K89" s="264"/>
      <c r="L89" s="265"/>
      <c r="M89" s="22"/>
      <c r="N89" s="22"/>
      <c r="O89" s="22"/>
      <c r="P89" s="22"/>
      <c r="Q89" s="23"/>
    </row>
    <row r="90" spans="2:17" ht="18.75" thickBot="1" x14ac:dyDescent="0.3">
      <c r="B90" s="21"/>
      <c r="C90" s="22"/>
      <c r="D90" s="22"/>
      <c r="E90" s="22"/>
      <c r="F90" s="22"/>
      <c r="G90" s="22"/>
      <c r="H90" s="22"/>
      <c r="I90" s="77" t="s">
        <v>65</v>
      </c>
      <c r="J90" s="266" t="s">
        <v>242</v>
      </c>
      <c r="K90" s="266"/>
      <c r="L90" s="267"/>
      <c r="M90" s="22"/>
      <c r="N90" s="22"/>
      <c r="O90" s="22"/>
      <c r="P90" s="22"/>
      <c r="Q90" s="23"/>
    </row>
    <row r="91" spans="2:17" ht="15.75" thickBot="1" x14ac:dyDescent="0.3">
      <c r="B91" s="21"/>
      <c r="C91" s="22"/>
      <c r="D91" s="22"/>
      <c r="E91" s="22"/>
      <c r="F91" s="22"/>
      <c r="G91" s="22"/>
      <c r="H91" s="22"/>
      <c r="I91" s="22"/>
      <c r="J91" s="22"/>
      <c r="K91" s="22"/>
      <c r="L91" s="22"/>
      <c r="M91" s="22"/>
      <c r="N91" s="22"/>
      <c r="O91" s="22"/>
      <c r="P91" s="22"/>
      <c r="Q91" s="23"/>
    </row>
    <row r="92" spans="2:17" ht="23.25" customHeight="1" thickBot="1" x14ac:dyDescent="0.3">
      <c r="B92" s="312" t="s">
        <v>249</v>
      </c>
      <c r="C92" s="313"/>
      <c r="D92" s="313"/>
      <c r="E92" s="313"/>
      <c r="F92" s="313"/>
      <c r="G92" s="313"/>
      <c r="H92" s="313"/>
      <c r="I92" s="313"/>
      <c r="J92" s="313"/>
      <c r="K92" s="313"/>
      <c r="L92" s="313"/>
      <c r="M92" s="313"/>
      <c r="N92" s="313"/>
      <c r="O92" s="313"/>
      <c r="P92" s="313"/>
      <c r="Q92" s="314"/>
    </row>
    <row r="93" spans="2:17" ht="15.75" thickBot="1" x14ac:dyDescent="0.3">
      <c r="B93" s="21"/>
      <c r="C93" s="22"/>
      <c r="D93" s="22"/>
      <c r="E93" s="22"/>
      <c r="F93" s="22"/>
      <c r="G93" s="22"/>
      <c r="H93" s="22"/>
      <c r="I93" s="22"/>
      <c r="J93" s="22"/>
      <c r="K93" s="22"/>
      <c r="L93" s="22"/>
      <c r="M93" s="22"/>
      <c r="N93" s="22"/>
      <c r="O93" s="22"/>
      <c r="P93" s="22"/>
      <c r="Q93" s="23"/>
    </row>
    <row r="94" spans="2:17" ht="45" customHeight="1" x14ac:dyDescent="0.25">
      <c r="B94" s="21"/>
      <c r="C94" s="244" t="s">
        <v>250</v>
      </c>
      <c r="D94" s="245"/>
      <c r="E94" s="246"/>
      <c r="F94" s="81"/>
      <c r="G94" s="22"/>
      <c r="H94" s="22"/>
      <c r="I94" s="247" t="s">
        <v>254</v>
      </c>
      <c r="J94" s="248"/>
      <c r="K94" s="248"/>
      <c r="L94" s="248"/>
      <c r="M94" s="248"/>
      <c r="N94" s="248"/>
      <c r="O94" s="248"/>
      <c r="P94" s="249"/>
      <c r="Q94" s="23"/>
    </row>
    <row r="95" spans="2:17" ht="33" customHeight="1" thickBot="1" x14ac:dyDescent="0.3">
      <c r="B95" s="21"/>
      <c r="C95" s="82" t="s">
        <v>251</v>
      </c>
      <c r="D95" s="83" t="s">
        <v>252</v>
      </c>
      <c r="E95" s="84" t="s">
        <v>253</v>
      </c>
      <c r="F95" s="22"/>
      <c r="G95" s="22"/>
      <c r="H95" s="22"/>
      <c r="I95" s="250"/>
      <c r="J95" s="251"/>
      <c r="K95" s="251"/>
      <c r="L95" s="251"/>
      <c r="M95" s="251"/>
      <c r="N95" s="251"/>
      <c r="O95" s="251"/>
      <c r="P95" s="252"/>
      <c r="Q95" s="23"/>
    </row>
    <row r="96" spans="2:17" ht="18" x14ac:dyDescent="0.3">
      <c r="B96" s="21"/>
      <c r="C96" s="85" t="s">
        <v>64</v>
      </c>
      <c r="D96" s="86" t="s">
        <v>64</v>
      </c>
      <c r="E96" s="87" t="s">
        <v>64</v>
      </c>
      <c r="F96" s="22"/>
      <c r="G96" s="22"/>
      <c r="H96" s="22"/>
      <c r="I96" s="71" t="s">
        <v>64</v>
      </c>
      <c r="J96" s="259" t="s">
        <v>255</v>
      </c>
      <c r="K96" s="260"/>
      <c r="L96" s="260"/>
      <c r="M96" s="260"/>
      <c r="N96" s="260"/>
      <c r="O96" s="260"/>
      <c r="P96" s="261"/>
      <c r="Q96" s="23"/>
    </row>
    <row r="97" spans="2:17" ht="18" x14ac:dyDescent="0.3">
      <c r="B97" s="21"/>
      <c r="C97" s="85" t="s">
        <v>64</v>
      </c>
      <c r="D97" s="86" t="s">
        <v>58</v>
      </c>
      <c r="E97" s="87" t="s">
        <v>58</v>
      </c>
      <c r="F97" s="22"/>
      <c r="G97" s="22"/>
      <c r="H97" s="22"/>
      <c r="I97" s="74" t="s">
        <v>58</v>
      </c>
      <c r="J97" s="253" t="s">
        <v>256</v>
      </c>
      <c r="K97" s="254"/>
      <c r="L97" s="254"/>
      <c r="M97" s="254"/>
      <c r="N97" s="254"/>
      <c r="O97" s="254"/>
      <c r="P97" s="255"/>
      <c r="Q97" s="23"/>
    </row>
    <row r="98" spans="2:17" ht="18.75" thickBot="1" x14ac:dyDescent="0.35">
      <c r="B98" s="21"/>
      <c r="C98" s="85" t="s">
        <v>64</v>
      </c>
      <c r="D98" s="86" t="s">
        <v>65</v>
      </c>
      <c r="E98" s="87" t="s">
        <v>65</v>
      </c>
      <c r="F98" s="22"/>
      <c r="G98" s="22"/>
      <c r="H98" s="22"/>
      <c r="I98" s="77" t="s">
        <v>65</v>
      </c>
      <c r="J98" s="256" t="s">
        <v>257</v>
      </c>
      <c r="K98" s="257"/>
      <c r="L98" s="257"/>
      <c r="M98" s="257"/>
      <c r="N98" s="257"/>
      <c r="O98" s="257"/>
      <c r="P98" s="258"/>
      <c r="Q98" s="23"/>
    </row>
    <row r="99" spans="2:17" ht="18" x14ac:dyDescent="0.25">
      <c r="B99" s="21"/>
      <c r="C99" s="85" t="s">
        <v>58</v>
      </c>
      <c r="D99" s="86" t="s">
        <v>64</v>
      </c>
      <c r="E99" s="87" t="s">
        <v>58</v>
      </c>
      <c r="F99" s="22"/>
      <c r="G99" s="22"/>
      <c r="H99" s="22"/>
      <c r="I99" s="22"/>
      <c r="J99" s="22"/>
      <c r="K99" s="22"/>
      <c r="L99" s="22"/>
      <c r="M99" s="22"/>
      <c r="N99" s="22"/>
      <c r="O99" s="22"/>
      <c r="P99" s="22"/>
      <c r="Q99" s="23"/>
    </row>
    <row r="100" spans="2:17" ht="18" x14ac:dyDescent="0.25">
      <c r="B100" s="21"/>
      <c r="C100" s="85" t="s">
        <v>58</v>
      </c>
      <c r="D100" s="86" t="s">
        <v>58</v>
      </c>
      <c r="E100" s="87" t="s">
        <v>58</v>
      </c>
      <c r="F100" s="22"/>
      <c r="G100" s="22"/>
      <c r="H100" s="22"/>
      <c r="I100" s="22" t="s">
        <v>383</v>
      </c>
      <c r="J100" s="22"/>
      <c r="K100" s="22"/>
      <c r="L100" s="22"/>
      <c r="M100" s="22"/>
      <c r="N100" s="22"/>
      <c r="O100" s="22"/>
      <c r="P100" s="22"/>
      <c r="Q100" s="23"/>
    </row>
    <row r="101" spans="2:17" ht="18" x14ac:dyDescent="0.25">
      <c r="B101" s="21"/>
      <c r="C101" s="85" t="s">
        <v>58</v>
      </c>
      <c r="D101" s="86" t="s">
        <v>65</v>
      </c>
      <c r="E101" s="87" t="s">
        <v>65</v>
      </c>
      <c r="F101" s="22"/>
      <c r="G101" s="22"/>
      <c r="H101" s="22"/>
      <c r="I101" s="22">
        <v>0</v>
      </c>
      <c r="J101" s="22"/>
      <c r="K101" s="22"/>
      <c r="L101" s="22"/>
      <c r="M101" s="22"/>
      <c r="N101" s="22"/>
      <c r="O101" s="22"/>
      <c r="P101" s="22"/>
      <c r="Q101" s="23"/>
    </row>
    <row r="102" spans="2:17" ht="18" x14ac:dyDescent="0.25">
      <c r="B102" s="21"/>
      <c r="C102" s="88" t="s">
        <v>65</v>
      </c>
      <c r="D102" s="89" t="s">
        <v>64</v>
      </c>
      <c r="E102" s="90" t="s">
        <v>65</v>
      </c>
      <c r="F102" s="66"/>
      <c r="G102" s="66"/>
      <c r="H102" s="66"/>
      <c r="I102" s="91">
        <v>1</v>
      </c>
      <c r="J102" s="66"/>
      <c r="K102" s="66"/>
      <c r="L102" s="66"/>
      <c r="M102" s="67"/>
      <c r="N102" s="22"/>
      <c r="O102" s="22"/>
      <c r="P102" s="22"/>
      <c r="Q102" s="23"/>
    </row>
    <row r="103" spans="2:17" ht="18.75" x14ac:dyDescent="0.25">
      <c r="B103" s="21"/>
      <c r="C103" s="88" t="s">
        <v>65</v>
      </c>
      <c r="D103" s="86" t="s">
        <v>58</v>
      </c>
      <c r="E103" s="87" t="s">
        <v>65</v>
      </c>
      <c r="F103" s="92"/>
      <c r="G103" s="92"/>
      <c r="H103" s="92"/>
      <c r="I103" s="92">
        <v>2</v>
      </c>
      <c r="J103" s="92"/>
      <c r="K103" s="92"/>
      <c r="L103" s="92"/>
      <c r="M103" s="93"/>
      <c r="N103" s="22"/>
      <c r="O103" s="22"/>
      <c r="P103" s="22"/>
      <c r="Q103" s="23"/>
    </row>
    <row r="104" spans="2:17" ht="19.5" thickBot="1" x14ac:dyDescent="0.3">
      <c r="B104" s="21"/>
      <c r="C104" s="94" t="s">
        <v>65</v>
      </c>
      <c r="D104" s="95" t="s">
        <v>65</v>
      </c>
      <c r="E104" s="96" t="s">
        <v>65</v>
      </c>
      <c r="F104" s="92"/>
      <c r="G104" s="92"/>
      <c r="H104" s="92"/>
      <c r="I104" s="92"/>
      <c r="J104" s="92"/>
      <c r="K104" s="92"/>
      <c r="L104" s="92"/>
      <c r="M104" s="93"/>
      <c r="N104" s="22"/>
      <c r="O104" s="22"/>
      <c r="P104" s="22"/>
      <c r="Q104" s="23"/>
    </row>
    <row r="105" spans="2:17" ht="19.5" thickBot="1" x14ac:dyDescent="0.35">
      <c r="B105" s="21"/>
      <c r="C105" s="97"/>
      <c r="D105" s="97"/>
      <c r="E105" s="92"/>
      <c r="F105" s="92"/>
      <c r="G105" s="92"/>
      <c r="H105" s="92"/>
      <c r="I105" s="92"/>
      <c r="J105" s="92"/>
      <c r="K105" s="92"/>
      <c r="L105" s="92"/>
      <c r="M105" s="93"/>
      <c r="N105" s="22"/>
      <c r="O105" s="22"/>
      <c r="P105" s="22"/>
      <c r="Q105" s="23"/>
    </row>
    <row r="106" spans="2:17" ht="23.25" customHeight="1" thickBot="1" x14ac:dyDescent="0.3">
      <c r="B106" s="312" t="s">
        <v>96</v>
      </c>
      <c r="C106" s="313"/>
      <c r="D106" s="313"/>
      <c r="E106" s="313"/>
      <c r="F106" s="313"/>
      <c r="G106" s="313"/>
      <c r="H106" s="313"/>
      <c r="I106" s="313"/>
      <c r="J106" s="313"/>
      <c r="K106" s="313"/>
      <c r="L106" s="313"/>
      <c r="M106" s="313"/>
      <c r="N106" s="313"/>
      <c r="O106" s="313"/>
      <c r="P106" s="313"/>
      <c r="Q106" s="314"/>
    </row>
    <row r="107" spans="2:17" x14ac:dyDescent="0.25">
      <c r="B107" s="21"/>
      <c r="C107" s="22"/>
      <c r="D107" s="22"/>
      <c r="E107" s="22"/>
      <c r="F107" s="22"/>
      <c r="G107" s="22"/>
      <c r="H107" s="22"/>
      <c r="I107" s="22"/>
      <c r="J107" s="22"/>
      <c r="K107" s="22"/>
      <c r="L107" s="22"/>
      <c r="M107" s="22"/>
      <c r="N107" s="22"/>
      <c r="O107" s="22"/>
      <c r="P107" s="22"/>
      <c r="Q107" s="23"/>
    </row>
    <row r="108" spans="2:17" ht="72.75" customHeight="1" x14ac:dyDescent="0.25">
      <c r="B108" s="21"/>
      <c r="C108" s="329" t="s">
        <v>87</v>
      </c>
      <c r="D108" s="329"/>
      <c r="E108" s="329" t="s">
        <v>88</v>
      </c>
      <c r="F108" s="329"/>
      <c r="G108" s="329" t="s">
        <v>89</v>
      </c>
      <c r="H108" s="329"/>
      <c r="I108" s="329" t="s">
        <v>90</v>
      </c>
      <c r="J108" s="329"/>
      <c r="K108" s="330" t="s">
        <v>91</v>
      </c>
      <c r="L108" s="331"/>
      <c r="M108" s="67"/>
      <c r="N108" s="22"/>
      <c r="O108" s="22"/>
      <c r="P108" s="22"/>
      <c r="Q108" s="23"/>
    </row>
    <row r="109" spans="2:17" ht="18.75" x14ac:dyDescent="0.3">
      <c r="B109" s="21"/>
      <c r="C109" s="318" t="s">
        <v>64</v>
      </c>
      <c r="D109" s="318"/>
      <c r="E109" s="319" t="s">
        <v>92</v>
      </c>
      <c r="F109" s="319"/>
      <c r="G109" s="319" t="s">
        <v>92</v>
      </c>
      <c r="H109" s="319"/>
      <c r="I109" s="319">
        <v>2</v>
      </c>
      <c r="J109" s="319"/>
      <c r="K109" s="322">
        <v>2</v>
      </c>
      <c r="L109" s="323"/>
      <c r="M109" s="93"/>
      <c r="N109" s="22"/>
      <c r="O109" s="22"/>
      <c r="P109" s="22"/>
      <c r="Q109" s="23"/>
    </row>
    <row r="110" spans="2:17" ht="18.75" x14ac:dyDescent="0.3">
      <c r="B110" s="21"/>
      <c r="C110" s="318" t="s">
        <v>64</v>
      </c>
      <c r="D110" s="318"/>
      <c r="E110" s="319" t="s">
        <v>92</v>
      </c>
      <c r="F110" s="319"/>
      <c r="G110" s="319" t="s">
        <v>93</v>
      </c>
      <c r="H110" s="319"/>
      <c r="I110" s="319">
        <v>2</v>
      </c>
      <c r="J110" s="319"/>
      <c r="K110" s="322">
        <v>1</v>
      </c>
      <c r="L110" s="323"/>
      <c r="M110" s="93"/>
      <c r="N110" s="98" t="s">
        <v>92</v>
      </c>
      <c r="O110" s="98"/>
      <c r="P110" s="22"/>
      <c r="Q110" s="23"/>
    </row>
    <row r="111" spans="2:17" ht="18.75" x14ac:dyDescent="0.3">
      <c r="B111" s="21"/>
      <c r="C111" s="318" t="s">
        <v>64</v>
      </c>
      <c r="D111" s="318"/>
      <c r="E111" s="319" t="s">
        <v>92</v>
      </c>
      <c r="F111" s="319"/>
      <c r="G111" s="319" t="s">
        <v>94</v>
      </c>
      <c r="H111" s="319"/>
      <c r="I111" s="319">
        <v>2</v>
      </c>
      <c r="J111" s="319"/>
      <c r="K111" s="322">
        <v>0</v>
      </c>
      <c r="L111" s="323"/>
      <c r="M111" s="93"/>
      <c r="N111" s="98" t="s">
        <v>94</v>
      </c>
      <c r="O111" s="98"/>
      <c r="P111" s="22"/>
      <c r="Q111" s="23"/>
    </row>
    <row r="112" spans="2:17" ht="18.75" x14ac:dyDescent="0.3">
      <c r="B112" s="21"/>
      <c r="C112" s="318" t="s">
        <v>64</v>
      </c>
      <c r="D112" s="318"/>
      <c r="E112" s="319" t="s">
        <v>94</v>
      </c>
      <c r="F112" s="319"/>
      <c r="G112" s="319" t="s">
        <v>92</v>
      </c>
      <c r="H112" s="319"/>
      <c r="I112" s="319">
        <v>0</v>
      </c>
      <c r="J112" s="319"/>
      <c r="K112" s="322">
        <v>2</v>
      </c>
      <c r="L112" s="323"/>
      <c r="M112" s="93"/>
      <c r="N112" s="22"/>
      <c r="O112" s="22"/>
      <c r="P112" s="22"/>
      <c r="Q112" s="23"/>
    </row>
    <row r="113" spans="2:17" ht="18.75" x14ac:dyDescent="0.3">
      <c r="B113" s="21"/>
      <c r="C113" s="318" t="s">
        <v>58</v>
      </c>
      <c r="D113" s="318"/>
      <c r="E113" s="319" t="s">
        <v>92</v>
      </c>
      <c r="F113" s="319"/>
      <c r="G113" s="319" t="s">
        <v>92</v>
      </c>
      <c r="H113" s="319"/>
      <c r="I113" s="319">
        <v>1</v>
      </c>
      <c r="J113" s="319"/>
      <c r="K113" s="322">
        <v>1</v>
      </c>
      <c r="L113" s="323"/>
      <c r="M113" s="93"/>
      <c r="N113" s="98" t="s">
        <v>92</v>
      </c>
      <c r="O113" s="98"/>
      <c r="P113" s="22"/>
      <c r="Q113" s="23"/>
    </row>
    <row r="114" spans="2:17" ht="18.75" x14ac:dyDescent="0.3">
      <c r="B114" s="21"/>
      <c r="C114" s="318" t="s">
        <v>58</v>
      </c>
      <c r="D114" s="318"/>
      <c r="E114" s="319" t="s">
        <v>92</v>
      </c>
      <c r="F114" s="319"/>
      <c r="G114" s="319" t="s">
        <v>93</v>
      </c>
      <c r="H114" s="319"/>
      <c r="I114" s="319">
        <v>1</v>
      </c>
      <c r="J114" s="319"/>
      <c r="K114" s="322">
        <v>0</v>
      </c>
      <c r="L114" s="323"/>
      <c r="M114" s="93"/>
      <c r="N114" s="98" t="s">
        <v>93</v>
      </c>
      <c r="O114" s="98"/>
      <c r="P114" s="22"/>
      <c r="Q114" s="23"/>
    </row>
    <row r="115" spans="2:17" ht="18.75" x14ac:dyDescent="0.3">
      <c r="B115" s="21"/>
      <c r="C115" s="318" t="s">
        <v>58</v>
      </c>
      <c r="D115" s="318"/>
      <c r="E115" s="319" t="s">
        <v>92</v>
      </c>
      <c r="F115" s="319"/>
      <c r="G115" s="319" t="s">
        <v>94</v>
      </c>
      <c r="H115" s="319"/>
      <c r="I115" s="319">
        <v>1</v>
      </c>
      <c r="J115" s="319"/>
      <c r="K115" s="322">
        <v>0</v>
      </c>
      <c r="L115" s="323"/>
      <c r="M115" s="93"/>
      <c r="N115" s="98" t="s">
        <v>94</v>
      </c>
      <c r="O115" s="98"/>
      <c r="P115" s="22"/>
      <c r="Q115" s="23"/>
    </row>
    <row r="116" spans="2:17" ht="18.75" x14ac:dyDescent="0.3">
      <c r="B116" s="21"/>
      <c r="C116" s="318" t="s">
        <v>58</v>
      </c>
      <c r="D116" s="318"/>
      <c r="E116" s="319" t="s">
        <v>94</v>
      </c>
      <c r="F116" s="319"/>
      <c r="G116" s="319" t="s">
        <v>92</v>
      </c>
      <c r="H116" s="319"/>
      <c r="I116" s="319">
        <v>0</v>
      </c>
      <c r="J116" s="319"/>
      <c r="K116" s="322">
        <v>1</v>
      </c>
      <c r="L116" s="323"/>
      <c r="M116" s="93"/>
      <c r="N116" s="22"/>
      <c r="O116" s="22"/>
      <c r="P116" s="22"/>
      <c r="Q116" s="23"/>
    </row>
    <row r="117" spans="2:17" x14ac:dyDescent="0.25">
      <c r="B117" s="21"/>
      <c r="C117" s="22"/>
      <c r="D117" s="22"/>
      <c r="E117" s="22"/>
      <c r="F117" s="22"/>
      <c r="G117" s="22"/>
      <c r="H117" s="22"/>
      <c r="I117" s="22"/>
      <c r="J117" s="22"/>
      <c r="K117" s="22"/>
      <c r="L117" s="22"/>
      <c r="M117" s="22"/>
      <c r="N117" s="22"/>
      <c r="O117" s="22"/>
      <c r="P117" s="22"/>
      <c r="Q117" s="23"/>
    </row>
    <row r="118" spans="2:17" x14ac:dyDescent="0.25">
      <c r="B118" s="21"/>
      <c r="C118" s="22"/>
      <c r="D118" s="22"/>
      <c r="E118" s="99" t="s">
        <v>390</v>
      </c>
      <c r="F118" s="99"/>
      <c r="G118" s="99"/>
      <c r="H118" s="22"/>
      <c r="I118" s="22"/>
      <c r="J118" s="22"/>
      <c r="K118" s="22"/>
      <c r="L118" s="22"/>
      <c r="M118" s="22"/>
      <c r="N118" s="22"/>
      <c r="O118" s="22"/>
      <c r="P118" s="22"/>
      <c r="Q118" s="23"/>
    </row>
    <row r="119" spans="2:17" ht="15.75" x14ac:dyDescent="0.25">
      <c r="B119" s="21"/>
      <c r="C119" s="22"/>
      <c r="D119" s="22"/>
      <c r="E119" s="100" t="s">
        <v>296</v>
      </c>
      <c r="F119" s="101"/>
      <c r="G119" s="101"/>
      <c r="H119" s="22"/>
      <c r="I119" s="22"/>
      <c r="J119" s="22"/>
      <c r="K119" s="22"/>
      <c r="L119" s="22"/>
      <c r="M119" s="22"/>
      <c r="N119" s="22"/>
      <c r="O119" s="22"/>
      <c r="P119" s="22"/>
      <c r="Q119" s="23"/>
    </row>
    <row r="120" spans="2:17" ht="15.75" x14ac:dyDescent="0.25">
      <c r="B120" s="21"/>
      <c r="C120" s="22"/>
      <c r="D120" s="22"/>
      <c r="E120" s="100" t="s">
        <v>297</v>
      </c>
      <c r="F120" s="101"/>
      <c r="G120" s="101"/>
      <c r="H120" s="22"/>
      <c r="I120" s="22"/>
      <c r="J120" s="22"/>
      <c r="K120" s="22"/>
      <c r="L120" s="22"/>
      <c r="M120" s="22"/>
      <c r="N120" s="22"/>
      <c r="O120" s="22"/>
      <c r="P120" s="22"/>
      <c r="Q120" s="23"/>
    </row>
    <row r="121" spans="2:17" ht="15.75" x14ac:dyDescent="0.25">
      <c r="B121" s="21"/>
      <c r="C121" s="22"/>
      <c r="D121" s="22"/>
      <c r="E121" s="100" t="s">
        <v>298</v>
      </c>
      <c r="F121" s="101"/>
      <c r="G121" s="101"/>
      <c r="H121" s="22"/>
      <c r="I121" s="22"/>
      <c r="J121" s="22"/>
      <c r="K121" s="22"/>
      <c r="L121" s="22"/>
      <c r="M121" s="22"/>
      <c r="N121" s="22"/>
      <c r="O121" s="22"/>
      <c r="P121" s="22"/>
      <c r="Q121" s="23"/>
    </row>
    <row r="122" spans="2:17" x14ac:dyDescent="0.25">
      <c r="B122" s="21"/>
      <c r="C122" s="22"/>
      <c r="D122" s="22"/>
      <c r="E122" s="22"/>
      <c r="F122" s="22"/>
      <c r="G122" s="22"/>
      <c r="H122" s="22"/>
      <c r="I122" s="22"/>
      <c r="J122" s="22"/>
      <c r="K122" s="22"/>
      <c r="L122" s="22"/>
      <c r="M122" s="22"/>
      <c r="N122" s="22"/>
      <c r="O122" s="22"/>
      <c r="P122" s="22"/>
      <c r="Q122" s="23"/>
    </row>
    <row r="123" spans="2:17" x14ac:dyDescent="0.25">
      <c r="B123" s="21"/>
      <c r="C123" s="22"/>
      <c r="D123" s="22"/>
      <c r="E123" s="22"/>
      <c r="F123" s="22"/>
      <c r="G123" s="22"/>
      <c r="H123" s="22"/>
      <c r="I123" s="22"/>
      <c r="J123" s="22"/>
      <c r="K123" s="22"/>
      <c r="L123" s="22"/>
      <c r="M123" s="22"/>
      <c r="N123" s="22"/>
      <c r="O123" s="22"/>
      <c r="P123" s="22"/>
      <c r="Q123" s="23"/>
    </row>
    <row r="124" spans="2:17" x14ac:dyDescent="0.25">
      <c r="B124" s="21"/>
      <c r="C124" s="22"/>
      <c r="D124" s="22"/>
      <c r="E124" s="22"/>
      <c r="F124" s="22"/>
      <c r="G124" s="22"/>
      <c r="H124" s="22"/>
      <c r="I124" s="22"/>
      <c r="J124" s="22"/>
      <c r="K124" s="22"/>
      <c r="L124" s="22"/>
      <c r="M124" s="22"/>
      <c r="N124" s="22"/>
      <c r="O124" s="22"/>
      <c r="P124" s="22"/>
      <c r="Q124" s="23"/>
    </row>
    <row r="125" spans="2:17" x14ac:dyDescent="0.25">
      <c r="B125" s="21"/>
      <c r="C125" s="22"/>
      <c r="D125" s="22"/>
      <c r="E125" s="22"/>
      <c r="F125" s="22"/>
      <c r="G125" s="22"/>
      <c r="H125" s="22"/>
      <c r="I125" s="22"/>
      <c r="J125" s="22"/>
      <c r="K125" s="22"/>
      <c r="L125" s="22"/>
      <c r="M125" s="22"/>
      <c r="N125" s="22"/>
      <c r="O125" s="22"/>
      <c r="P125" s="22"/>
      <c r="Q125" s="23"/>
    </row>
    <row r="126" spans="2:17" x14ac:dyDescent="0.25">
      <c r="B126" s="21"/>
      <c r="C126" s="22"/>
      <c r="D126" s="22"/>
      <c r="E126" s="22"/>
      <c r="F126" s="22"/>
      <c r="G126" s="22"/>
      <c r="H126" s="22"/>
      <c r="I126" s="22"/>
      <c r="J126" s="22"/>
      <c r="K126" s="22"/>
      <c r="L126" s="22"/>
      <c r="M126" s="22"/>
      <c r="N126" s="22"/>
      <c r="O126" s="22"/>
      <c r="P126" s="22"/>
      <c r="Q126" s="23"/>
    </row>
    <row r="127" spans="2:17" x14ac:dyDescent="0.25">
      <c r="B127" s="21"/>
      <c r="C127" s="22"/>
      <c r="D127" s="22"/>
      <c r="E127" s="22"/>
      <c r="F127" s="22"/>
      <c r="G127" s="22"/>
      <c r="H127" s="22"/>
      <c r="I127" s="22"/>
      <c r="J127" s="22"/>
      <c r="K127" s="22"/>
      <c r="L127" s="22"/>
      <c r="M127" s="22"/>
      <c r="N127" s="22"/>
      <c r="O127" s="22"/>
      <c r="P127" s="22"/>
      <c r="Q127" s="23"/>
    </row>
    <row r="128" spans="2:17" ht="15.75" thickBot="1" x14ac:dyDescent="0.3">
      <c r="B128" s="102"/>
      <c r="C128" s="103"/>
      <c r="D128" s="103"/>
      <c r="E128" s="103"/>
      <c r="F128" s="103"/>
      <c r="G128" s="103"/>
      <c r="H128" s="103"/>
      <c r="I128" s="103"/>
      <c r="J128" s="103"/>
      <c r="K128" s="103"/>
      <c r="L128" s="103"/>
      <c r="M128" s="103"/>
      <c r="N128" s="103"/>
      <c r="O128" s="103"/>
      <c r="P128" s="103"/>
      <c r="Q128" s="104"/>
    </row>
  </sheetData>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1"/>
  <sheetViews>
    <sheetView workbookViewId="0">
      <pane ySplit="8" topLeftCell="A9" activePane="bottomLeft" state="frozen"/>
      <selection pane="bottomLeft" activeCell="A18" sqref="A18:XFD18"/>
    </sheetView>
  </sheetViews>
  <sheetFormatPr baseColWidth="10" defaultRowHeight="15" x14ac:dyDescent="0.25"/>
  <cols>
    <col min="1" max="1" width="11.42578125" style="19"/>
    <col min="2" max="2" width="14.140625" style="19" customWidth="1"/>
    <col min="3" max="3" width="14.85546875" style="19" customWidth="1"/>
    <col min="4" max="4" width="11.42578125" style="19"/>
    <col min="5" max="5" width="13" style="19" customWidth="1"/>
    <col min="6" max="6" width="14" style="19" customWidth="1"/>
    <col min="7" max="7" width="13.5703125" style="19" customWidth="1"/>
    <col min="8" max="8" width="14.5703125" style="19" customWidth="1"/>
    <col min="9" max="9" width="14.28515625" style="19" customWidth="1"/>
    <col min="10" max="16384" width="11.42578125" style="19"/>
  </cols>
  <sheetData>
    <row r="2" spans="2:16" ht="15.75" thickBot="1" x14ac:dyDescent="0.3"/>
    <row r="3" spans="2:16" s="20" customFormat="1" ht="39" customHeight="1" thickTop="1" x14ac:dyDescent="0.25">
      <c r="B3" s="366"/>
      <c r="C3" s="367"/>
      <c r="D3" s="370" t="s">
        <v>71</v>
      </c>
      <c r="E3" s="370"/>
      <c r="F3" s="371" t="s">
        <v>78</v>
      </c>
      <c r="G3" s="371"/>
      <c r="H3" s="371"/>
      <c r="I3" s="371"/>
      <c r="J3" s="371"/>
      <c r="K3" s="371"/>
      <c r="L3" s="371"/>
      <c r="M3" s="370" t="s">
        <v>72</v>
      </c>
      <c r="N3" s="370"/>
      <c r="O3" s="372"/>
      <c r="P3" s="373"/>
    </row>
    <row r="4" spans="2:16" s="20" customFormat="1" ht="27.75" customHeight="1" x14ac:dyDescent="0.25">
      <c r="B4" s="368"/>
      <c r="C4" s="343"/>
      <c r="D4" s="316" t="s">
        <v>73</v>
      </c>
      <c r="E4" s="316"/>
      <c r="F4" s="320" t="s">
        <v>74</v>
      </c>
      <c r="G4" s="320"/>
      <c r="H4" s="320"/>
      <c r="I4" s="320"/>
      <c r="J4" s="320"/>
      <c r="K4" s="320"/>
      <c r="L4" s="320"/>
      <c r="M4" s="316" t="s">
        <v>75</v>
      </c>
      <c r="N4" s="316"/>
      <c r="O4" s="374"/>
      <c r="P4" s="375"/>
    </row>
    <row r="5" spans="2:16" s="20" customFormat="1" ht="27.75" customHeight="1" x14ac:dyDescent="0.25">
      <c r="B5" s="368"/>
      <c r="C5" s="343"/>
      <c r="D5" s="316" t="s">
        <v>76</v>
      </c>
      <c r="E5" s="316"/>
      <c r="F5" s="320" t="s">
        <v>79</v>
      </c>
      <c r="G5" s="320"/>
      <c r="H5" s="320"/>
      <c r="I5" s="320"/>
      <c r="J5" s="320"/>
      <c r="K5" s="320"/>
      <c r="L5" s="320"/>
      <c r="M5" s="332" t="s">
        <v>77</v>
      </c>
      <c r="N5" s="333"/>
      <c r="O5" s="336"/>
      <c r="P5" s="376"/>
    </row>
    <row r="6" spans="2:16" s="20" customFormat="1" ht="42" customHeight="1" thickBot="1" x14ac:dyDescent="0.3">
      <c r="B6" s="369"/>
      <c r="C6" s="345"/>
      <c r="D6" s="317" t="s">
        <v>80</v>
      </c>
      <c r="E6" s="317"/>
      <c r="F6" s="321" t="s">
        <v>81</v>
      </c>
      <c r="G6" s="321"/>
      <c r="H6" s="321"/>
      <c r="I6" s="321"/>
      <c r="J6" s="321"/>
      <c r="K6" s="321"/>
      <c r="L6" s="321"/>
      <c r="M6" s="334"/>
      <c r="N6" s="335"/>
      <c r="O6" s="338"/>
      <c r="P6" s="377"/>
    </row>
    <row r="7" spans="2:16" ht="23.25" customHeight="1" thickBot="1" x14ac:dyDescent="0.3">
      <c r="B7" s="312" t="s">
        <v>97</v>
      </c>
      <c r="C7" s="313"/>
      <c r="D7" s="313"/>
      <c r="E7" s="313"/>
      <c r="F7" s="313"/>
      <c r="G7" s="313"/>
      <c r="H7" s="313"/>
      <c r="I7" s="313"/>
      <c r="J7" s="313"/>
      <c r="K7" s="313"/>
      <c r="L7" s="313"/>
      <c r="M7" s="313"/>
      <c r="N7" s="313"/>
      <c r="O7" s="313"/>
      <c r="P7" s="314"/>
    </row>
    <row r="8" spans="2:16" ht="70.5" customHeight="1" x14ac:dyDescent="0.25">
      <c r="B8" s="382" t="s">
        <v>98</v>
      </c>
      <c r="C8" s="325"/>
      <c r="D8" s="325"/>
      <c r="E8" s="325"/>
      <c r="F8" s="325"/>
      <c r="G8" s="325"/>
      <c r="H8" s="325"/>
      <c r="I8" s="325"/>
      <c r="J8" s="325"/>
      <c r="K8" s="325"/>
      <c r="L8" s="325"/>
      <c r="M8" s="325"/>
      <c r="N8" s="325"/>
      <c r="O8" s="325"/>
      <c r="P8" s="383"/>
    </row>
    <row r="9" spans="2:16" ht="9.75" customHeight="1" x14ac:dyDescent="0.25">
      <c r="B9" s="105"/>
      <c r="C9" s="22"/>
      <c r="D9" s="22"/>
      <c r="E9" s="22"/>
      <c r="F9" s="22"/>
      <c r="G9" s="22"/>
      <c r="H9" s="22"/>
      <c r="I9" s="22"/>
      <c r="J9" s="22"/>
      <c r="K9" s="22"/>
      <c r="L9" s="22"/>
      <c r="M9" s="22"/>
      <c r="N9" s="22"/>
      <c r="O9" s="22"/>
      <c r="P9" s="106"/>
    </row>
    <row r="10" spans="2:16" ht="21.75" customHeight="1" x14ac:dyDescent="0.25">
      <c r="B10" s="384" t="s">
        <v>99</v>
      </c>
      <c r="C10" s="385"/>
      <c r="D10" s="385"/>
      <c r="E10" s="385"/>
      <c r="F10" s="385"/>
      <c r="G10" s="385"/>
      <c r="H10" s="385"/>
      <c r="I10" s="385"/>
      <c r="J10" s="385"/>
      <c r="K10" s="385"/>
      <c r="L10" s="385"/>
      <c r="M10" s="385"/>
      <c r="N10" s="385"/>
      <c r="O10" s="385"/>
      <c r="P10" s="386"/>
    </row>
    <row r="11" spans="2:16" ht="18.75" customHeight="1" x14ac:dyDescent="0.3">
      <c r="B11" s="387" t="s">
        <v>100</v>
      </c>
      <c r="C11" s="388"/>
      <c r="D11" s="388"/>
      <c r="E11" s="388"/>
      <c r="F11" s="388"/>
      <c r="G11" s="388"/>
      <c r="H11" s="388"/>
      <c r="I11" s="388"/>
      <c r="J11" s="388"/>
      <c r="K11" s="388"/>
      <c r="L11" s="388"/>
      <c r="M11" s="388"/>
      <c r="N11" s="388"/>
      <c r="O11" s="388"/>
      <c r="P11" s="389"/>
    </row>
    <row r="12" spans="2:16" ht="18.75" customHeight="1" x14ac:dyDescent="0.3">
      <c r="B12" s="107"/>
      <c r="C12" s="108"/>
      <c r="D12" s="108"/>
      <c r="E12" s="108"/>
      <c r="F12" s="108"/>
      <c r="G12" s="108"/>
      <c r="H12" s="108"/>
      <c r="I12" s="108"/>
      <c r="J12" s="108"/>
      <c r="K12" s="108"/>
      <c r="L12" s="108"/>
      <c r="M12" s="108"/>
      <c r="N12" s="108"/>
      <c r="O12" s="108"/>
      <c r="P12" s="109"/>
    </row>
    <row r="13" spans="2:16" ht="59.25" customHeight="1" x14ac:dyDescent="0.25">
      <c r="B13" s="390" t="s">
        <v>101</v>
      </c>
      <c r="C13" s="391"/>
      <c r="D13" s="392" t="s">
        <v>102</v>
      </c>
      <c r="E13" s="392"/>
      <c r="F13" s="392"/>
      <c r="G13" s="392"/>
      <c r="H13" s="392"/>
      <c r="I13" s="392"/>
      <c r="J13" s="392"/>
      <c r="K13" s="392"/>
      <c r="L13" s="392"/>
      <c r="M13" s="392"/>
      <c r="N13" s="392"/>
      <c r="O13" s="392"/>
      <c r="P13" s="393"/>
    </row>
    <row r="14" spans="2:16" ht="48" customHeight="1" x14ac:dyDescent="0.25">
      <c r="B14" s="394" t="s">
        <v>103</v>
      </c>
      <c r="C14" s="395"/>
      <c r="D14" s="396" t="s">
        <v>104</v>
      </c>
      <c r="E14" s="396"/>
      <c r="F14" s="396"/>
      <c r="G14" s="396"/>
      <c r="H14" s="396"/>
      <c r="I14" s="396"/>
      <c r="J14" s="396"/>
      <c r="K14" s="396"/>
      <c r="L14" s="396"/>
      <c r="M14" s="396"/>
      <c r="N14" s="396"/>
      <c r="O14" s="396"/>
      <c r="P14" s="397"/>
    </row>
    <row r="15" spans="2:16" ht="192" customHeight="1" x14ac:dyDescent="0.25">
      <c r="B15" s="394" t="s">
        <v>105</v>
      </c>
      <c r="C15" s="395"/>
      <c r="D15" s="398" t="s">
        <v>106</v>
      </c>
      <c r="E15" s="398"/>
      <c r="F15" s="398"/>
      <c r="G15" s="398"/>
      <c r="H15" s="398"/>
      <c r="I15" s="398"/>
      <c r="J15" s="398"/>
      <c r="K15" s="398"/>
      <c r="L15" s="398"/>
      <c r="M15" s="398"/>
      <c r="N15" s="398"/>
      <c r="O15" s="398"/>
      <c r="P15" s="399"/>
    </row>
    <row r="16" spans="2:16" ht="69" customHeight="1" x14ac:dyDescent="0.25">
      <c r="B16" s="380" t="s">
        <v>108</v>
      </c>
      <c r="C16" s="381"/>
      <c r="D16" s="400" t="s">
        <v>107</v>
      </c>
      <c r="E16" s="400"/>
      <c r="F16" s="400"/>
      <c r="G16" s="400"/>
      <c r="H16" s="400"/>
      <c r="I16" s="400"/>
      <c r="J16" s="400"/>
      <c r="K16" s="400"/>
      <c r="L16" s="400"/>
      <c r="M16" s="400"/>
      <c r="N16" s="400"/>
      <c r="O16" s="400"/>
      <c r="P16" s="401"/>
    </row>
    <row r="17" spans="2:16" ht="33.75" customHeight="1" thickBot="1" x14ac:dyDescent="0.3">
      <c r="B17" s="380" t="s">
        <v>109</v>
      </c>
      <c r="C17" s="381"/>
      <c r="D17" s="378" t="s">
        <v>110</v>
      </c>
      <c r="E17" s="378"/>
      <c r="F17" s="378"/>
      <c r="G17" s="378"/>
      <c r="H17" s="378"/>
      <c r="I17" s="378"/>
      <c r="J17" s="378"/>
      <c r="K17" s="378"/>
      <c r="L17" s="378"/>
      <c r="M17" s="378"/>
      <c r="N17" s="378"/>
      <c r="O17" s="378"/>
      <c r="P17" s="379"/>
    </row>
    <row r="18" spans="2:16" s="740" customFormat="1" ht="36.75" customHeight="1" thickBot="1" x14ac:dyDescent="0.3">
      <c r="B18" s="737" t="s">
        <v>1001</v>
      </c>
      <c r="C18" s="738"/>
      <c r="D18" s="738"/>
      <c r="E18" s="738"/>
      <c r="F18" s="738"/>
      <c r="G18" s="738"/>
      <c r="H18" s="738"/>
      <c r="I18" s="738"/>
      <c r="J18" s="738"/>
      <c r="K18" s="738"/>
      <c r="L18" s="738"/>
      <c r="M18" s="738"/>
      <c r="N18" s="738"/>
      <c r="O18" s="738"/>
      <c r="P18" s="739"/>
    </row>
    <row r="19" spans="2:16" s="740" customFormat="1" ht="9.75" customHeight="1" x14ac:dyDescent="0.25">
      <c r="B19" s="741"/>
      <c r="C19" s="742"/>
      <c r="D19" s="742"/>
      <c r="E19" s="742"/>
      <c r="F19" s="742"/>
      <c r="G19" s="742"/>
      <c r="H19" s="742"/>
      <c r="I19" s="742"/>
      <c r="J19" s="742"/>
      <c r="K19" s="742"/>
      <c r="L19" s="742"/>
      <c r="M19" s="742"/>
      <c r="N19" s="742"/>
      <c r="O19" s="742"/>
      <c r="P19" s="743"/>
    </row>
    <row r="20" spans="2:16" s="740" customFormat="1" ht="21.75" customHeight="1" x14ac:dyDescent="0.25">
      <c r="B20" s="384" t="s">
        <v>1002</v>
      </c>
      <c r="C20" s="385"/>
      <c r="D20" s="385"/>
      <c r="E20" s="385"/>
      <c r="F20" s="385"/>
      <c r="G20" s="385"/>
      <c r="H20" s="385"/>
      <c r="I20" s="385"/>
      <c r="J20" s="385"/>
      <c r="K20" s="385"/>
      <c r="L20" s="385"/>
      <c r="M20" s="385"/>
      <c r="N20" s="385"/>
      <c r="O20" s="385"/>
      <c r="P20" s="386"/>
    </row>
    <row r="21" spans="2:16" s="740" customFormat="1" ht="18.75" customHeight="1" x14ac:dyDescent="0.3">
      <c r="B21" s="744" t="s">
        <v>1003</v>
      </c>
      <c r="C21" s="388"/>
      <c r="D21" s="388"/>
      <c r="E21" s="388"/>
      <c r="F21" s="388"/>
      <c r="G21" s="388"/>
      <c r="H21" s="388"/>
      <c r="I21" s="388"/>
      <c r="J21" s="388"/>
      <c r="K21" s="388"/>
      <c r="L21" s="388"/>
      <c r="M21" s="388"/>
      <c r="N21" s="388"/>
      <c r="O21" s="388"/>
      <c r="P21" s="389"/>
    </row>
    <row r="22" spans="2:16" s="740" customFormat="1" ht="18.75" customHeight="1" x14ac:dyDescent="0.3">
      <c r="B22" s="745"/>
      <c r="C22" s="746"/>
      <c r="D22" s="746"/>
      <c r="E22" s="746"/>
      <c r="F22" s="746"/>
      <c r="G22" s="746"/>
      <c r="H22" s="746"/>
      <c r="I22" s="746"/>
      <c r="J22" s="746"/>
      <c r="K22" s="746"/>
      <c r="L22" s="746"/>
      <c r="M22" s="746"/>
      <c r="N22" s="746"/>
      <c r="O22" s="746"/>
      <c r="P22" s="747"/>
    </row>
    <row r="23" spans="2:16" s="740" customFormat="1" ht="59.25" customHeight="1" x14ac:dyDescent="0.25">
      <c r="B23" s="748" t="s">
        <v>101</v>
      </c>
      <c r="C23" s="749"/>
      <c r="D23" s="750" t="s">
        <v>1004</v>
      </c>
      <c r="E23" s="750"/>
      <c r="F23" s="750"/>
      <c r="G23" s="750"/>
      <c r="H23" s="750"/>
      <c r="I23" s="750"/>
      <c r="J23" s="750"/>
      <c r="K23" s="750"/>
      <c r="L23" s="750"/>
      <c r="M23" s="750"/>
      <c r="N23" s="750"/>
      <c r="O23" s="750"/>
      <c r="P23" s="751"/>
    </row>
    <row r="24" spans="2:16" s="740" customFormat="1" ht="56.25" customHeight="1" x14ac:dyDescent="0.25">
      <c r="B24" s="752" t="s">
        <v>103</v>
      </c>
      <c r="C24" s="753"/>
      <c r="D24" s="754" t="s">
        <v>1005</v>
      </c>
      <c r="E24" s="754"/>
      <c r="F24" s="754"/>
      <c r="G24" s="754"/>
      <c r="H24" s="754"/>
      <c r="I24" s="754"/>
      <c r="J24" s="754"/>
      <c r="K24" s="754"/>
      <c r="L24" s="754"/>
      <c r="M24" s="754"/>
      <c r="N24" s="754"/>
      <c r="O24" s="754"/>
      <c r="P24" s="755"/>
    </row>
    <row r="25" spans="2:16" s="740" customFormat="1" ht="91.5" customHeight="1" x14ac:dyDescent="0.25">
      <c r="B25" s="752" t="s">
        <v>105</v>
      </c>
      <c r="C25" s="753"/>
      <c r="D25" s="754" t="s">
        <v>1006</v>
      </c>
      <c r="E25" s="754"/>
      <c r="F25" s="754"/>
      <c r="G25" s="754"/>
      <c r="H25" s="754"/>
      <c r="I25" s="754"/>
      <c r="J25" s="754"/>
      <c r="K25" s="754"/>
      <c r="L25" s="754"/>
      <c r="M25" s="754"/>
      <c r="N25" s="754"/>
      <c r="O25" s="754"/>
      <c r="P25" s="755"/>
    </row>
    <row r="26" spans="2:16" s="740" customFormat="1" ht="81.75" customHeight="1" x14ac:dyDescent="0.25">
      <c r="B26" s="756" t="s">
        <v>108</v>
      </c>
      <c r="C26" s="757"/>
      <c r="D26" s="754" t="s">
        <v>1006</v>
      </c>
      <c r="E26" s="754"/>
      <c r="F26" s="754"/>
      <c r="G26" s="754"/>
      <c r="H26" s="754"/>
      <c r="I26" s="754"/>
      <c r="J26" s="754"/>
      <c r="K26" s="754"/>
      <c r="L26" s="754"/>
      <c r="M26" s="754"/>
      <c r="N26" s="754"/>
      <c r="O26" s="754"/>
      <c r="P26" s="755"/>
    </row>
    <row r="27" spans="2:16" s="740" customFormat="1" ht="97.5" customHeight="1" x14ac:dyDescent="0.25">
      <c r="B27" s="756" t="s">
        <v>109</v>
      </c>
      <c r="C27" s="757"/>
      <c r="D27" s="754" t="s">
        <v>1007</v>
      </c>
      <c r="E27" s="754"/>
      <c r="F27" s="754"/>
      <c r="G27" s="754"/>
      <c r="H27" s="754"/>
      <c r="I27" s="754"/>
      <c r="J27" s="754"/>
      <c r="K27" s="754"/>
      <c r="L27" s="754"/>
      <c r="M27" s="754"/>
      <c r="N27" s="754"/>
      <c r="O27" s="754"/>
      <c r="P27" s="755"/>
    </row>
    <row r="28" spans="2:16" ht="61.5" customHeight="1" x14ac:dyDescent="0.25">
      <c r="B28" s="105"/>
      <c r="C28" s="22"/>
      <c r="D28" s="22"/>
      <c r="E28" s="22"/>
      <c r="F28" s="22"/>
      <c r="G28" s="22"/>
      <c r="H28" s="22"/>
      <c r="I28" s="22"/>
      <c r="J28" s="22"/>
      <c r="K28" s="22"/>
      <c r="L28" s="22"/>
      <c r="M28" s="22"/>
      <c r="N28" s="22"/>
      <c r="O28" s="22"/>
      <c r="P28" s="106"/>
    </row>
    <row r="29" spans="2:16" x14ac:dyDescent="0.25">
      <c r="B29" s="105"/>
      <c r="C29" s="22"/>
      <c r="D29" s="22"/>
      <c r="E29" s="22"/>
      <c r="F29" s="22"/>
      <c r="G29" s="22"/>
      <c r="H29" s="22"/>
      <c r="I29" s="22"/>
      <c r="J29" s="22"/>
      <c r="K29" s="22"/>
      <c r="L29" s="22"/>
      <c r="M29" s="22"/>
      <c r="N29" s="22"/>
      <c r="O29" s="22"/>
      <c r="P29" s="106"/>
    </row>
    <row r="30" spans="2:16" ht="15.75" thickBot="1" x14ac:dyDescent="0.3">
      <c r="B30" s="110"/>
      <c r="C30" s="111"/>
      <c r="D30" s="111"/>
      <c r="E30" s="111"/>
      <c r="F30" s="111"/>
      <c r="G30" s="111"/>
      <c r="H30" s="111"/>
      <c r="I30" s="111"/>
      <c r="J30" s="111"/>
      <c r="K30" s="111"/>
      <c r="L30" s="111"/>
      <c r="M30" s="111"/>
      <c r="N30" s="111"/>
      <c r="O30" s="111"/>
      <c r="P30" s="112"/>
    </row>
    <row r="31" spans="2:16" ht="15.75" thickTop="1" x14ac:dyDescent="0.25"/>
  </sheetData>
  <mergeCells count="42">
    <mergeCell ref="B27:C27"/>
    <mergeCell ref="D27:P27"/>
    <mergeCell ref="B24:C24"/>
    <mergeCell ref="D24:P24"/>
    <mergeCell ref="B25:C25"/>
    <mergeCell ref="D25:P25"/>
    <mergeCell ref="B26:C26"/>
    <mergeCell ref="D26:P26"/>
    <mergeCell ref="B18:P18"/>
    <mergeCell ref="B20:P20"/>
    <mergeCell ref="B21:P21"/>
    <mergeCell ref="B23:C23"/>
    <mergeCell ref="D23:P23"/>
    <mergeCell ref="D17:P17"/>
    <mergeCell ref="B16:C16"/>
    <mergeCell ref="B17:C17"/>
    <mergeCell ref="B8:P8"/>
    <mergeCell ref="B10:P10"/>
    <mergeCell ref="B11:P11"/>
    <mergeCell ref="B13:C13"/>
    <mergeCell ref="D13:P13"/>
    <mergeCell ref="B14:C14"/>
    <mergeCell ref="D14:P14"/>
    <mergeCell ref="B15:C15"/>
    <mergeCell ref="D15:P15"/>
    <mergeCell ref="D16:P16"/>
    <mergeCell ref="B7:P7"/>
    <mergeCell ref="B3:C6"/>
    <mergeCell ref="D3:E3"/>
    <mergeCell ref="F3:L3"/>
    <mergeCell ref="M3:N3"/>
    <mergeCell ref="O3:P3"/>
    <mergeCell ref="D4:E4"/>
    <mergeCell ref="F4:L4"/>
    <mergeCell ref="M4:N4"/>
    <mergeCell ref="O4:P4"/>
    <mergeCell ref="D5:E5"/>
    <mergeCell ref="F5:L5"/>
    <mergeCell ref="M5:N6"/>
    <mergeCell ref="O5:P6"/>
    <mergeCell ref="D6:E6"/>
    <mergeCell ref="F6:L6"/>
  </mergeCells>
  <hyperlinks>
    <hyperlink ref="B11" r:id="rId1"/>
    <hyperlink ref="B21"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topLeftCell="G1" zoomScale="80" zoomScaleNormal="80" workbookViewId="0">
      <pane ySplit="7" topLeftCell="A41" activePane="bottomLeft" state="frozen"/>
      <selection pane="bottomLeft" activeCell="L41" sqref="L41"/>
    </sheetView>
  </sheetViews>
  <sheetFormatPr baseColWidth="10" defaultRowHeight="15" x14ac:dyDescent="0.25"/>
  <cols>
    <col min="1" max="1" width="2" style="19" customWidth="1"/>
    <col min="2" max="2" width="14.140625" style="19" customWidth="1"/>
    <col min="3" max="3" width="14.85546875" style="19" customWidth="1"/>
    <col min="4" max="4" width="11.42578125" style="19"/>
    <col min="5" max="5" width="13" style="19" customWidth="1"/>
    <col min="6" max="6" width="18.85546875" style="19" customWidth="1"/>
    <col min="7" max="7" width="73" style="19" customWidth="1"/>
    <col min="8" max="8" width="39" style="19" customWidth="1"/>
    <col min="9" max="9" width="30.5703125" style="19" customWidth="1"/>
    <col min="10" max="10" width="94.7109375" style="19" customWidth="1"/>
    <col min="11" max="11" width="54.85546875" style="19" customWidth="1"/>
    <col min="12" max="12" width="37" style="19" customWidth="1"/>
    <col min="13" max="13" width="41.85546875" style="19" customWidth="1"/>
    <col min="14" max="16384" width="11.42578125" style="19"/>
  </cols>
  <sheetData>
    <row r="1" spans="2:13" ht="9.75" customHeight="1" thickBot="1" x14ac:dyDescent="0.3"/>
    <row r="2" spans="2:13" s="20" customFormat="1" ht="39" customHeight="1" x14ac:dyDescent="0.25">
      <c r="B2" s="340"/>
      <c r="C2" s="341"/>
      <c r="D2" s="315" t="s">
        <v>71</v>
      </c>
      <c r="E2" s="315"/>
      <c r="F2" s="360" t="s">
        <v>78</v>
      </c>
      <c r="G2" s="361"/>
      <c r="H2" s="361"/>
      <c r="I2" s="361"/>
      <c r="J2" s="362"/>
      <c r="K2" s="423" t="s">
        <v>72</v>
      </c>
      <c r="L2" s="424"/>
      <c r="M2" s="113"/>
    </row>
    <row r="3" spans="2:13" s="20" customFormat="1" ht="27.75" customHeight="1" x14ac:dyDescent="0.25">
      <c r="B3" s="342"/>
      <c r="C3" s="343"/>
      <c r="D3" s="316" t="s">
        <v>73</v>
      </c>
      <c r="E3" s="316"/>
      <c r="F3" s="363" t="s">
        <v>74</v>
      </c>
      <c r="G3" s="364"/>
      <c r="H3" s="364"/>
      <c r="I3" s="364"/>
      <c r="J3" s="365"/>
      <c r="K3" s="425" t="s">
        <v>75</v>
      </c>
      <c r="L3" s="426"/>
      <c r="M3" s="114"/>
    </row>
    <row r="4" spans="2:13" s="20" customFormat="1" ht="27.75" customHeight="1" x14ac:dyDescent="0.25">
      <c r="B4" s="342"/>
      <c r="C4" s="343"/>
      <c r="D4" s="316" t="s">
        <v>76</v>
      </c>
      <c r="E4" s="316"/>
      <c r="F4" s="430" t="s">
        <v>79</v>
      </c>
      <c r="G4" s="431"/>
      <c r="H4" s="431"/>
      <c r="I4" s="431"/>
      <c r="J4" s="432"/>
      <c r="K4" s="332" t="s">
        <v>77</v>
      </c>
      <c r="L4" s="427"/>
      <c r="M4" s="337"/>
    </row>
    <row r="5" spans="2:13" s="20" customFormat="1" ht="42" customHeight="1" thickBot="1" x14ac:dyDescent="0.3">
      <c r="B5" s="344"/>
      <c r="C5" s="345"/>
      <c r="D5" s="317" t="s">
        <v>80</v>
      </c>
      <c r="E5" s="317"/>
      <c r="F5" s="433" t="s">
        <v>81</v>
      </c>
      <c r="G5" s="434"/>
      <c r="H5" s="434"/>
      <c r="I5" s="434"/>
      <c r="J5" s="435"/>
      <c r="K5" s="428"/>
      <c r="L5" s="429"/>
      <c r="M5" s="422"/>
    </row>
    <row r="6" spans="2:13" ht="23.25" customHeight="1" thickBot="1" x14ac:dyDescent="0.3">
      <c r="B6" s="312" t="s">
        <v>111</v>
      </c>
      <c r="C6" s="313"/>
      <c r="D6" s="313"/>
      <c r="E6" s="313"/>
      <c r="F6" s="313"/>
      <c r="G6" s="313"/>
      <c r="H6" s="313"/>
      <c r="I6" s="313"/>
      <c r="J6" s="313"/>
      <c r="K6" s="313"/>
      <c r="L6" s="313"/>
      <c r="M6" s="314"/>
    </row>
    <row r="7" spans="2:13" ht="42" customHeight="1" thickBot="1" x14ac:dyDescent="0.3">
      <c r="B7" s="419" t="s">
        <v>112</v>
      </c>
      <c r="C7" s="420"/>
      <c r="D7" s="420"/>
      <c r="E7" s="420"/>
      <c r="F7" s="420"/>
      <c r="G7" s="420"/>
      <c r="H7" s="420"/>
      <c r="I7" s="420"/>
      <c r="J7" s="420"/>
      <c r="K7" s="420"/>
      <c r="L7" s="420"/>
      <c r="M7" s="421"/>
    </row>
    <row r="8" spans="2:13" ht="27.75" customHeight="1" thickBot="1" x14ac:dyDescent="0.3">
      <c r="B8" s="416" t="s">
        <v>267</v>
      </c>
      <c r="C8" s="417"/>
      <c r="D8" s="417"/>
      <c r="E8" s="417"/>
      <c r="F8" s="417"/>
      <c r="G8" s="417"/>
      <c r="H8" s="417"/>
      <c r="I8" s="417"/>
      <c r="J8" s="417"/>
      <c r="K8" s="417"/>
      <c r="L8" s="417"/>
      <c r="M8" s="418"/>
    </row>
    <row r="9" spans="2:13" ht="80.25" customHeight="1" thickBot="1" x14ac:dyDescent="0.3">
      <c r="B9" s="413" t="s">
        <v>264</v>
      </c>
      <c r="C9" s="413"/>
      <c r="D9" s="413"/>
      <c r="E9" s="414" t="s">
        <v>269</v>
      </c>
      <c r="F9" s="414"/>
      <c r="G9" s="412" t="s">
        <v>359</v>
      </c>
      <c r="H9" s="412"/>
      <c r="I9" s="412"/>
      <c r="J9" s="412"/>
      <c r="K9" s="412"/>
      <c r="L9" s="412"/>
      <c r="M9" s="412"/>
    </row>
    <row r="10" spans="2:13" ht="15.75" thickBot="1" x14ac:dyDescent="0.3">
      <c r="B10" s="413"/>
      <c r="C10" s="413"/>
      <c r="D10" s="413"/>
      <c r="E10" s="414"/>
      <c r="F10" s="414"/>
      <c r="G10" s="412"/>
      <c r="H10" s="412"/>
      <c r="I10" s="412"/>
      <c r="J10" s="412"/>
      <c r="K10" s="412"/>
      <c r="L10" s="412"/>
      <c r="M10" s="412"/>
    </row>
    <row r="11" spans="2:13" ht="34.5" customHeight="1" thickBot="1" x14ac:dyDescent="0.3">
      <c r="B11" s="413"/>
      <c r="C11" s="413"/>
      <c r="D11" s="413"/>
      <c r="E11" s="414" t="s">
        <v>270</v>
      </c>
      <c r="F11" s="414"/>
      <c r="G11" s="412" t="s">
        <v>360</v>
      </c>
      <c r="H11" s="412"/>
      <c r="I11" s="412"/>
      <c r="J11" s="412"/>
      <c r="K11" s="412"/>
      <c r="L11" s="412"/>
      <c r="M11" s="412"/>
    </row>
    <row r="12" spans="2:13" ht="43.5" customHeight="1" thickBot="1" x14ac:dyDescent="0.3">
      <c r="B12" s="413"/>
      <c r="C12" s="413"/>
      <c r="D12" s="413"/>
      <c r="E12" s="414"/>
      <c r="F12" s="414"/>
      <c r="G12" s="412"/>
      <c r="H12" s="412"/>
      <c r="I12" s="412"/>
      <c r="J12" s="412"/>
      <c r="K12" s="412"/>
      <c r="L12" s="412"/>
      <c r="M12" s="412"/>
    </row>
    <row r="13" spans="2:13" ht="27.75" customHeight="1" thickBot="1" x14ac:dyDescent="0.3">
      <c r="B13" s="413"/>
      <c r="C13" s="413"/>
      <c r="D13" s="413"/>
      <c r="E13" s="414" t="s">
        <v>271</v>
      </c>
      <c r="F13" s="414"/>
      <c r="G13" s="412" t="s">
        <v>361</v>
      </c>
      <c r="H13" s="412"/>
      <c r="I13" s="412"/>
      <c r="J13" s="412"/>
      <c r="K13" s="412"/>
      <c r="L13" s="412"/>
      <c r="M13" s="412"/>
    </row>
    <row r="14" spans="2:13" ht="42" customHeight="1" thickBot="1" x14ac:dyDescent="0.3">
      <c r="B14" s="413"/>
      <c r="C14" s="413"/>
      <c r="D14" s="413"/>
      <c r="E14" s="414"/>
      <c r="F14" s="414"/>
      <c r="G14" s="412"/>
      <c r="H14" s="412"/>
      <c r="I14" s="412"/>
      <c r="J14" s="412"/>
      <c r="K14" s="412"/>
      <c r="L14" s="412"/>
      <c r="M14" s="412"/>
    </row>
    <row r="15" spans="2:13" ht="27.75" customHeight="1" thickBot="1" x14ac:dyDescent="0.3">
      <c r="B15" s="413"/>
      <c r="C15" s="413"/>
      <c r="D15" s="413"/>
      <c r="E15" s="415" t="s">
        <v>272</v>
      </c>
      <c r="F15" s="415"/>
      <c r="G15" s="412" t="s">
        <v>362</v>
      </c>
      <c r="H15" s="412"/>
      <c r="I15" s="412"/>
      <c r="J15" s="412"/>
      <c r="K15" s="412"/>
      <c r="L15" s="412"/>
      <c r="M15" s="412"/>
    </row>
    <row r="16" spans="2:13" ht="27.75" customHeight="1" thickBot="1" x14ac:dyDescent="0.3">
      <c r="B16" s="413"/>
      <c r="C16" s="413"/>
      <c r="D16" s="413"/>
      <c r="E16" s="415"/>
      <c r="F16" s="415"/>
      <c r="G16" s="412"/>
      <c r="H16" s="412"/>
      <c r="I16" s="412"/>
      <c r="J16" s="412"/>
      <c r="K16" s="412"/>
      <c r="L16" s="412"/>
      <c r="M16" s="412"/>
    </row>
    <row r="17" spans="2:13" ht="27.75" customHeight="1" thickBot="1" x14ac:dyDescent="0.3">
      <c r="B17" s="413"/>
      <c r="C17" s="413"/>
      <c r="D17" s="413"/>
      <c r="E17" s="414" t="s">
        <v>273</v>
      </c>
      <c r="F17" s="414"/>
      <c r="G17" s="412" t="s">
        <v>363</v>
      </c>
      <c r="H17" s="412"/>
      <c r="I17" s="412"/>
      <c r="J17" s="412"/>
      <c r="K17" s="412"/>
      <c r="L17" s="412"/>
      <c r="M17" s="412"/>
    </row>
    <row r="18" spans="2:13" ht="27.75" customHeight="1" thickBot="1" x14ac:dyDescent="0.3">
      <c r="B18" s="413"/>
      <c r="C18" s="413"/>
      <c r="D18" s="413"/>
      <c r="E18" s="414"/>
      <c r="F18" s="414"/>
      <c r="G18" s="412"/>
      <c r="H18" s="412"/>
      <c r="I18" s="412"/>
      <c r="J18" s="412"/>
      <c r="K18" s="412"/>
      <c r="L18" s="412"/>
      <c r="M18" s="412"/>
    </row>
    <row r="19" spans="2:13" ht="27.75" customHeight="1" thickBot="1" x14ac:dyDescent="0.3">
      <c r="B19" s="413"/>
      <c r="C19" s="413"/>
      <c r="D19" s="413"/>
      <c r="E19" s="414" t="s">
        <v>274</v>
      </c>
      <c r="F19" s="414"/>
      <c r="G19" s="412" t="s">
        <v>364</v>
      </c>
      <c r="H19" s="412"/>
      <c r="I19" s="412"/>
      <c r="J19" s="412"/>
      <c r="K19" s="412"/>
      <c r="L19" s="412"/>
      <c r="M19" s="412"/>
    </row>
    <row r="20" spans="2:13" ht="27.75" customHeight="1" thickBot="1" x14ac:dyDescent="0.3">
      <c r="B20" s="413"/>
      <c r="C20" s="413"/>
      <c r="D20" s="413"/>
      <c r="E20" s="414"/>
      <c r="F20" s="414"/>
      <c r="G20" s="412"/>
      <c r="H20" s="412"/>
      <c r="I20" s="412"/>
      <c r="J20" s="412"/>
      <c r="K20" s="412"/>
      <c r="L20" s="412"/>
      <c r="M20" s="412"/>
    </row>
    <row r="21" spans="2:13" ht="27.75" customHeight="1" thickBot="1" x14ac:dyDescent="0.3">
      <c r="B21" s="413" t="s">
        <v>265</v>
      </c>
      <c r="C21" s="413"/>
      <c r="D21" s="413"/>
      <c r="E21" s="414" t="s">
        <v>275</v>
      </c>
      <c r="F21" s="414"/>
      <c r="G21" s="412" t="s">
        <v>365</v>
      </c>
      <c r="H21" s="412"/>
      <c r="I21" s="412"/>
      <c r="J21" s="412"/>
      <c r="K21" s="412"/>
      <c r="L21" s="412"/>
      <c r="M21" s="412"/>
    </row>
    <row r="22" spans="2:13" ht="27.75" customHeight="1" thickBot="1" x14ac:dyDescent="0.3">
      <c r="B22" s="413"/>
      <c r="C22" s="413"/>
      <c r="D22" s="413"/>
      <c r="E22" s="414"/>
      <c r="F22" s="414"/>
      <c r="G22" s="412"/>
      <c r="H22" s="412"/>
      <c r="I22" s="412"/>
      <c r="J22" s="412"/>
      <c r="K22" s="412"/>
      <c r="L22" s="412"/>
      <c r="M22" s="412"/>
    </row>
    <row r="23" spans="2:13" ht="66" customHeight="1" thickBot="1" x14ac:dyDescent="0.3">
      <c r="B23" s="413"/>
      <c r="C23" s="413"/>
      <c r="D23" s="413"/>
      <c r="E23" s="414" t="s">
        <v>276</v>
      </c>
      <c r="F23" s="414"/>
      <c r="G23" s="412" t="s">
        <v>366</v>
      </c>
      <c r="H23" s="412"/>
      <c r="I23" s="412"/>
      <c r="J23" s="412"/>
      <c r="K23" s="412"/>
      <c r="L23" s="412"/>
      <c r="M23" s="412"/>
    </row>
    <row r="24" spans="2:13" ht="27.75" customHeight="1" thickBot="1" x14ac:dyDescent="0.3">
      <c r="B24" s="413"/>
      <c r="C24" s="413"/>
      <c r="D24" s="413"/>
      <c r="E24" s="414"/>
      <c r="F24" s="414"/>
      <c r="G24" s="412"/>
      <c r="H24" s="412"/>
      <c r="I24" s="412"/>
      <c r="J24" s="412"/>
      <c r="K24" s="412"/>
      <c r="L24" s="412"/>
      <c r="M24" s="412"/>
    </row>
    <row r="25" spans="2:13" ht="27.75" customHeight="1" thickBot="1" x14ac:dyDescent="0.3">
      <c r="B25" s="413"/>
      <c r="C25" s="413"/>
      <c r="D25" s="413"/>
      <c r="E25" s="414" t="s">
        <v>277</v>
      </c>
      <c r="F25" s="414"/>
      <c r="G25" s="412" t="s">
        <v>367</v>
      </c>
      <c r="H25" s="412"/>
      <c r="I25" s="412"/>
      <c r="J25" s="412"/>
      <c r="K25" s="412"/>
      <c r="L25" s="412"/>
      <c r="M25" s="412"/>
    </row>
    <row r="26" spans="2:13" ht="42" customHeight="1" thickBot="1" x14ac:dyDescent="0.3">
      <c r="B26" s="413"/>
      <c r="C26" s="413"/>
      <c r="D26" s="413"/>
      <c r="E26" s="414"/>
      <c r="F26" s="414"/>
      <c r="G26" s="412"/>
      <c r="H26" s="412"/>
      <c r="I26" s="412"/>
      <c r="J26" s="412"/>
      <c r="K26" s="412"/>
      <c r="L26" s="412"/>
      <c r="M26" s="412"/>
    </row>
    <row r="27" spans="2:13" ht="35.25" customHeight="1" thickBot="1" x14ac:dyDescent="0.3">
      <c r="B27" s="413"/>
      <c r="C27" s="413"/>
      <c r="D27" s="413"/>
      <c r="E27" s="414" t="s">
        <v>278</v>
      </c>
      <c r="F27" s="414"/>
      <c r="G27" s="412" t="s">
        <v>368</v>
      </c>
      <c r="H27" s="412"/>
      <c r="I27" s="412"/>
      <c r="J27" s="412"/>
      <c r="K27" s="412"/>
      <c r="L27" s="412"/>
      <c r="M27" s="412"/>
    </row>
    <row r="28" spans="2:13" ht="42" customHeight="1" thickBot="1" x14ac:dyDescent="0.3">
      <c r="B28" s="413"/>
      <c r="C28" s="413"/>
      <c r="D28" s="413"/>
      <c r="E28" s="414"/>
      <c r="F28" s="414"/>
      <c r="G28" s="412"/>
      <c r="H28" s="412"/>
      <c r="I28" s="412"/>
      <c r="J28" s="412"/>
      <c r="K28" s="412"/>
      <c r="L28" s="412"/>
      <c r="M28" s="412"/>
    </row>
    <row r="29" spans="2:13" ht="53.25" customHeight="1" thickBot="1" x14ac:dyDescent="0.3">
      <c r="B29" s="413"/>
      <c r="C29" s="413"/>
      <c r="D29" s="413"/>
      <c r="E29" s="414" t="s">
        <v>279</v>
      </c>
      <c r="F29" s="414"/>
      <c r="G29" s="412" t="s">
        <v>369</v>
      </c>
      <c r="H29" s="412"/>
      <c r="I29" s="412"/>
      <c r="J29" s="412"/>
      <c r="K29" s="412"/>
      <c r="L29" s="412"/>
      <c r="M29" s="412"/>
    </row>
    <row r="30" spans="2:13" ht="59.25" customHeight="1" thickBot="1" x14ac:dyDescent="0.3">
      <c r="B30" s="413"/>
      <c r="C30" s="413"/>
      <c r="D30" s="413"/>
      <c r="E30" s="414"/>
      <c r="F30" s="414"/>
      <c r="G30" s="412"/>
      <c r="H30" s="412"/>
      <c r="I30" s="412"/>
      <c r="J30" s="412"/>
      <c r="K30" s="412"/>
      <c r="L30" s="412"/>
      <c r="M30" s="412"/>
    </row>
    <row r="31" spans="2:13" ht="39" customHeight="1" thickBot="1" x14ac:dyDescent="0.3">
      <c r="B31" s="413"/>
      <c r="C31" s="413"/>
      <c r="D31" s="413"/>
      <c r="E31" s="415" t="s">
        <v>280</v>
      </c>
      <c r="F31" s="415"/>
      <c r="G31" s="412" t="s">
        <v>370</v>
      </c>
      <c r="H31" s="412"/>
      <c r="I31" s="412"/>
      <c r="J31" s="412"/>
      <c r="K31" s="412"/>
      <c r="L31" s="412"/>
      <c r="M31" s="412"/>
    </row>
    <row r="32" spans="2:13" ht="49.5" customHeight="1" thickBot="1" x14ac:dyDescent="0.3">
      <c r="B32" s="413"/>
      <c r="C32" s="413"/>
      <c r="D32" s="413"/>
      <c r="E32" s="415"/>
      <c r="F32" s="415"/>
      <c r="G32" s="412"/>
      <c r="H32" s="412"/>
      <c r="I32" s="412"/>
      <c r="J32" s="412"/>
      <c r="K32" s="412"/>
      <c r="L32" s="412"/>
      <c r="M32" s="412"/>
    </row>
    <row r="33" spans="2:13" ht="106.5" customHeight="1" thickBot="1" x14ac:dyDescent="0.3">
      <c r="B33" s="404" t="s">
        <v>266</v>
      </c>
      <c r="C33" s="405"/>
      <c r="D33" s="406"/>
      <c r="E33" s="410" t="s">
        <v>80</v>
      </c>
      <c r="F33" s="411"/>
      <c r="G33" s="115" t="s">
        <v>281</v>
      </c>
      <c r="H33" s="115" t="s">
        <v>282</v>
      </c>
      <c r="I33" s="115" t="s">
        <v>283</v>
      </c>
      <c r="J33" s="115" t="s">
        <v>284</v>
      </c>
      <c r="K33" s="115" t="s">
        <v>285</v>
      </c>
      <c r="L33" s="116" t="s">
        <v>286</v>
      </c>
      <c r="M33" s="116" t="s">
        <v>287</v>
      </c>
    </row>
    <row r="34" spans="2:13" ht="105.75" customHeight="1" thickBot="1" x14ac:dyDescent="0.35">
      <c r="B34" s="407"/>
      <c r="C34" s="408"/>
      <c r="D34" s="409"/>
      <c r="E34" s="402" t="s">
        <v>14</v>
      </c>
      <c r="F34" s="403"/>
      <c r="G34" s="2" t="s">
        <v>304</v>
      </c>
      <c r="H34" s="2"/>
      <c r="I34" s="2"/>
      <c r="J34" s="2" t="s">
        <v>307</v>
      </c>
      <c r="K34" s="2" t="s">
        <v>308</v>
      </c>
      <c r="L34" s="4"/>
      <c r="M34" s="4"/>
    </row>
    <row r="35" spans="2:13" ht="99.75" thickBot="1" x14ac:dyDescent="0.35">
      <c r="B35" s="407"/>
      <c r="C35" s="408"/>
      <c r="D35" s="409"/>
      <c r="E35" s="402" t="s">
        <v>8</v>
      </c>
      <c r="F35" s="403"/>
      <c r="G35" s="2" t="s">
        <v>309</v>
      </c>
      <c r="H35" s="2"/>
      <c r="I35" s="2"/>
      <c r="J35" s="2" t="s">
        <v>310</v>
      </c>
      <c r="K35" s="2" t="s">
        <v>311</v>
      </c>
      <c r="L35" s="4"/>
      <c r="M35" s="4"/>
    </row>
    <row r="36" spans="2:13" ht="149.25" thickBot="1" x14ac:dyDescent="0.35">
      <c r="B36" s="407"/>
      <c r="C36" s="408"/>
      <c r="D36" s="409"/>
      <c r="E36" s="402" t="s">
        <v>11</v>
      </c>
      <c r="F36" s="403"/>
      <c r="G36" s="2" t="s">
        <v>313</v>
      </c>
      <c r="H36" s="2"/>
      <c r="I36" s="2"/>
      <c r="J36" s="2" t="s">
        <v>314</v>
      </c>
      <c r="K36" s="2" t="s">
        <v>315</v>
      </c>
      <c r="L36" s="4"/>
      <c r="M36" s="4"/>
    </row>
    <row r="37" spans="2:13" ht="99.75" thickBot="1" x14ac:dyDescent="0.35">
      <c r="B37" s="407"/>
      <c r="C37" s="408"/>
      <c r="D37" s="409"/>
      <c r="E37" s="402" t="s">
        <v>15</v>
      </c>
      <c r="F37" s="403"/>
      <c r="G37" s="2" t="s">
        <v>317</v>
      </c>
      <c r="H37" s="2"/>
      <c r="I37" s="2"/>
      <c r="J37" s="2" t="s">
        <v>319</v>
      </c>
      <c r="K37" s="2" t="s">
        <v>320</v>
      </c>
      <c r="L37" s="4"/>
      <c r="M37" s="4"/>
    </row>
    <row r="38" spans="2:13" ht="116.25" thickBot="1" x14ac:dyDescent="0.35">
      <c r="B38" s="407"/>
      <c r="C38" s="408"/>
      <c r="D38" s="409"/>
      <c r="E38" s="402" t="s">
        <v>10</v>
      </c>
      <c r="F38" s="403"/>
      <c r="G38" s="2" t="s">
        <v>321</v>
      </c>
      <c r="H38" s="2"/>
      <c r="I38" s="2"/>
      <c r="J38" s="2" t="s">
        <v>323</v>
      </c>
      <c r="K38" s="2" t="s">
        <v>324</v>
      </c>
      <c r="L38" s="4"/>
      <c r="M38" s="4"/>
    </row>
    <row r="39" spans="2:13" ht="116.25" thickBot="1" x14ac:dyDescent="0.35">
      <c r="B39" s="407"/>
      <c r="C39" s="408"/>
      <c r="D39" s="409"/>
      <c r="E39" s="402" t="s">
        <v>16</v>
      </c>
      <c r="F39" s="403"/>
      <c r="G39" s="2" t="s">
        <v>325</v>
      </c>
      <c r="H39" s="2"/>
      <c r="I39" s="2"/>
      <c r="J39" s="2" t="s">
        <v>327</v>
      </c>
      <c r="K39" s="2" t="s">
        <v>652</v>
      </c>
      <c r="L39" s="4"/>
      <c r="M39" s="4"/>
    </row>
    <row r="40" spans="2:13" ht="314.25" thickBot="1" x14ac:dyDescent="0.35">
      <c r="B40" s="407"/>
      <c r="C40" s="408"/>
      <c r="D40" s="409"/>
      <c r="E40" s="402" t="s">
        <v>17</v>
      </c>
      <c r="F40" s="403"/>
      <c r="G40" s="2" t="s">
        <v>328</v>
      </c>
      <c r="H40" s="2"/>
      <c r="I40" s="2"/>
      <c r="J40" s="2" t="s">
        <v>333</v>
      </c>
      <c r="K40" s="2" t="s">
        <v>653</v>
      </c>
      <c r="L40" s="4"/>
      <c r="M40" s="4"/>
    </row>
    <row r="41" spans="2:13" ht="231.75" thickBot="1" x14ac:dyDescent="0.35">
      <c r="B41" s="407"/>
      <c r="C41" s="408"/>
      <c r="D41" s="409"/>
      <c r="E41" s="402" t="s">
        <v>18</v>
      </c>
      <c r="F41" s="403"/>
      <c r="G41" s="2" t="s">
        <v>330</v>
      </c>
      <c r="H41" s="2"/>
      <c r="I41" s="2"/>
      <c r="J41" s="2" t="s">
        <v>331</v>
      </c>
      <c r="K41" s="2" t="s">
        <v>654</v>
      </c>
      <c r="L41" s="4"/>
      <c r="M41" s="4"/>
    </row>
    <row r="42" spans="2:13" ht="83.25" thickBot="1" x14ac:dyDescent="0.35">
      <c r="B42" s="407"/>
      <c r="C42" s="408"/>
      <c r="D42" s="409"/>
      <c r="E42" s="402" t="s">
        <v>334</v>
      </c>
      <c r="F42" s="403"/>
      <c r="G42" s="2" t="s">
        <v>335</v>
      </c>
      <c r="H42" s="2"/>
      <c r="I42" s="2"/>
      <c r="J42" s="2"/>
      <c r="K42" s="2" t="s">
        <v>308</v>
      </c>
      <c r="L42" s="4"/>
      <c r="M42" s="4"/>
    </row>
    <row r="43" spans="2:13" ht="83.25" thickBot="1" x14ac:dyDescent="0.35">
      <c r="B43" s="407"/>
      <c r="C43" s="408"/>
      <c r="D43" s="409"/>
      <c r="E43" s="402" t="s">
        <v>27</v>
      </c>
      <c r="F43" s="403"/>
      <c r="G43" s="2" t="s">
        <v>336</v>
      </c>
      <c r="H43" s="2"/>
      <c r="I43" s="2"/>
      <c r="J43" s="2" t="s">
        <v>338</v>
      </c>
      <c r="K43" s="2" t="s">
        <v>339</v>
      </c>
      <c r="L43" s="4"/>
      <c r="M43" s="4"/>
    </row>
    <row r="44" spans="2:13" ht="336" customHeight="1" thickBot="1" x14ac:dyDescent="0.35">
      <c r="B44" s="407"/>
      <c r="C44" s="408"/>
      <c r="D44" s="409"/>
      <c r="E44" s="402" t="s">
        <v>19</v>
      </c>
      <c r="F44" s="403"/>
      <c r="G44" s="2" t="s">
        <v>340</v>
      </c>
      <c r="H44" s="2"/>
      <c r="I44" s="2"/>
      <c r="J44" s="2" t="s">
        <v>342</v>
      </c>
      <c r="K44" s="2" t="s">
        <v>343</v>
      </c>
      <c r="L44" s="4"/>
      <c r="M44" s="4"/>
    </row>
    <row r="45" spans="2:13" ht="83.25" thickBot="1" x14ac:dyDescent="0.35">
      <c r="B45" s="407"/>
      <c r="C45" s="408"/>
      <c r="D45" s="409"/>
      <c r="E45" s="402" t="s">
        <v>20</v>
      </c>
      <c r="F45" s="403"/>
      <c r="G45" s="2" t="s">
        <v>344</v>
      </c>
      <c r="H45" s="2"/>
      <c r="I45" s="2"/>
      <c r="J45" s="2" t="s">
        <v>346</v>
      </c>
      <c r="K45" s="2" t="s">
        <v>347</v>
      </c>
      <c r="L45" s="4"/>
      <c r="M45" s="4"/>
    </row>
    <row r="46" spans="2:13" ht="116.25" thickBot="1" x14ac:dyDescent="0.35">
      <c r="B46" s="407"/>
      <c r="C46" s="408"/>
      <c r="D46" s="409"/>
      <c r="E46" s="402" t="s">
        <v>21</v>
      </c>
      <c r="F46" s="403"/>
      <c r="G46" s="2" t="s">
        <v>348</v>
      </c>
      <c r="H46" s="3"/>
      <c r="I46" s="3"/>
      <c r="J46" s="2" t="s">
        <v>350</v>
      </c>
      <c r="K46" s="8" t="s">
        <v>351</v>
      </c>
      <c r="L46" s="4"/>
      <c r="M46" s="4"/>
    </row>
    <row r="47" spans="2:13" ht="215.25" thickBot="1" x14ac:dyDescent="0.35">
      <c r="B47" s="407"/>
      <c r="C47" s="408"/>
      <c r="D47" s="409"/>
      <c r="E47" s="402" t="s">
        <v>22</v>
      </c>
      <c r="F47" s="403"/>
      <c r="G47" s="2" t="s">
        <v>352</v>
      </c>
      <c r="H47" s="3"/>
      <c r="I47" s="3"/>
      <c r="J47" s="2" t="s">
        <v>353</v>
      </c>
      <c r="K47" s="8" t="s">
        <v>351</v>
      </c>
      <c r="L47" s="4"/>
      <c r="M47" s="4"/>
    </row>
    <row r="48" spans="2:13" ht="149.25" thickBot="1" x14ac:dyDescent="0.35">
      <c r="B48" s="407"/>
      <c r="C48" s="408"/>
      <c r="D48" s="409"/>
      <c r="E48" s="402" t="s">
        <v>23</v>
      </c>
      <c r="F48" s="403"/>
      <c r="G48" s="2" t="s">
        <v>355</v>
      </c>
      <c r="H48" s="3"/>
      <c r="I48" s="3"/>
      <c r="J48" s="2" t="s">
        <v>356</v>
      </c>
      <c r="K48" s="8" t="s">
        <v>357</v>
      </c>
      <c r="L48" s="4"/>
      <c r="M48" s="4"/>
    </row>
    <row r="49" spans="2:13" ht="116.25" thickBot="1" x14ac:dyDescent="0.35">
      <c r="B49" s="407"/>
      <c r="C49" s="408"/>
      <c r="D49" s="409"/>
      <c r="E49" s="402" t="s">
        <v>268</v>
      </c>
      <c r="F49" s="403"/>
      <c r="G49" s="2" t="s">
        <v>371</v>
      </c>
      <c r="H49" s="3"/>
      <c r="I49" s="3"/>
      <c r="J49" s="2" t="s">
        <v>372</v>
      </c>
      <c r="K49" s="8" t="s">
        <v>373</v>
      </c>
      <c r="L49" s="4"/>
      <c r="M49" s="4"/>
    </row>
    <row r="50" spans="2:13" ht="52.5" customHeight="1" x14ac:dyDescent="0.25">
      <c r="B50" s="117"/>
      <c r="C50" s="81"/>
      <c r="D50" s="81"/>
      <c r="E50" s="81"/>
      <c r="F50" s="81"/>
      <c r="G50" s="81"/>
      <c r="H50" s="81"/>
      <c r="I50" s="81"/>
      <c r="J50" s="81"/>
      <c r="K50" s="81"/>
      <c r="L50" s="81"/>
      <c r="M50" s="118"/>
    </row>
    <row r="51" spans="2:13" ht="18.75" x14ac:dyDescent="0.3">
      <c r="B51" s="21"/>
      <c r="C51" s="97"/>
      <c r="D51" s="97"/>
      <c r="E51" s="92"/>
      <c r="F51" s="92"/>
      <c r="G51" s="92"/>
      <c r="H51" s="92"/>
      <c r="I51" s="92"/>
      <c r="J51" s="22"/>
      <c r="K51" s="22"/>
      <c r="L51" s="22"/>
      <c r="M51" s="23"/>
    </row>
    <row r="52" spans="2:13" x14ac:dyDescent="0.25">
      <c r="B52" s="21"/>
      <c r="C52" s="22"/>
      <c r="D52" s="22"/>
      <c r="E52" s="22"/>
      <c r="F52" s="22"/>
      <c r="G52" s="22"/>
      <c r="H52" s="22"/>
      <c r="I52" s="22"/>
      <c r="J52" s="22"/>
      <c r="K52" s="22"/>
      <c r="L52" s="22"/>
      <c r="M52" s="23"/>
    </row>
    <row r="53" spans="2:13" ht="15.75" thickBot="1" x14ac:dyDescent="0.3">
      <c r="B53" s="102"/>
      <c r="C53" s="103"/>
      <c r="D53" s="103"/>
      <c r="E53" s="103"/>
      <c r="F53" s="103"/>
      <c r="G53" s="103"/>
      <c r="H53" s="103"/>
      <c r="I53" s="103"/>
      <c r="J53" s="103"/>
      <c r="K53" s="103"/>
      <c r="L53" s="103"/>
      <c r="M53" s="104"/>
    </row>
  </sheetData>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72"/>
  <sheetViews>
    <sheetView zoomScale="80" zoomScaleNormal="80" workbookViewId="0">
      <pane ySplit="11" topLeftCell="A58" activePane="bottomLeft" state="frozen"/>
      <selection pane="bottomLeft" activeCell="H101" sqref="H101:I101"/>
    </sheetView>
  </sheetViews>
  <sheetFormatPr baseColWidth="10" defaultRowHeight="15" x14ac:dyDescent="0.25"/>
  <cols>
    <col min="1" max="1" width="7.140625" style="19" customWidth="1"/>
    <col min="2" max="2" width="17.7109375" style="19" customWidth="1"/>
    <col min="3" max="3" width="40.7109375" style="19" customWidth="1"/>
    <col min="4" max="4" width="59.28515625" style="19" customWidth="1"/>
    <col min="5" max="5" width="33" style="19" customWidth="1"/>
    <col min="6" max="6" width="6.5703125" style="19" customWidth="1"/>
    <col min="7" max="7" width="69.5703125" style="19" customWidth="1"/>
    <col min="8" max="8" width="28" style="19" customWidth="1"/>
    <col min="9" max="9" width="29.7109375" style="19" customWidth="1"/>
    <col min="10" max="10" width="25" style="19" customWidth="1"/>
    <col min="11" max="11" width="16.140625" style="19" customWidth="1"/>
    <col min="12" max="12" width="28" style="19" customWidth="1"/>
    <col min="13" max="13" width="23.28515625" style="19" customWidth="1"/>
    <col min="14" max="14" width="8.42578125" style="19" customWidth="1"/>
    <col min="15" max="15" width="7.85546875" style="19" customWidth="1"/>
    <col min="16" max="16" width="10.28515625" style="19" customWidth="1"/>
    <col min="17" max="17" width="10.85546875" style="19" customWidth="1"/>
    <col min="18" max="16384" width="11.42578125" style="19"/>
  </cols>
  <sheetData>
    <row r="2" spans="2:17" ht="15.75" thickBot="1" x14ac:dyDescent="0.3"/>
    <row r="3" spans="2:17" s="20" customFormat="1" ht="39" customHeight="1" x14ac:dyDescent="0.25">
      <c r="B3" s="483"/>
      <c r="C3" s="484"/>
      <c r="D3" s="119" t="s">
        <v>71</v>
      </c>
      <c r="E3" s="489" t="s">
        <v>78</v>
      </c>
      <c r="F3" s="490"/>
      <c r="G3" s="490"/>
      <c r="H3" s="490"/>
      <c r="I3" s="490"/>
      <c r="J3" s="490"/>
      <c r="K3" s="491"/>
      <c r="L3" s="315" t="s">
        <v>72</v>
      </c>
      <c r="M3" s="315"/>
      <c r="N3" s="495"/>
      <c r="O3" s="355"/>
      <c r="P3" s="355"/>
      <c r="Q3" s="496"/>
    </row>
    <row r="4" spans="2:17" s="20" customFormat="1" ht="27.75" customHeight="1" x14ac:dyDescent="0.25">
      <c r="B4" s="485"/>
      <c r="C4" s="486"/>
      <c r="D4" s="120" t="s">
        <v>73</v>
      </c>
      <c r="E4" s="492" t="s">
        <v>74</v>
      </c>
      <c r="F4" s="493"/>
      <c r="G4" s="493"/>
      <c r="H4" s="493"/>
      <c r="I4" s="493"/>
      <c r="J4" s="493"/>
      <c r="K4" s="494"/>
      <c r="L4" s="316" t="s">
        <v>75</v>
      </c>
      <c r="M4" s="316"/>
      <c r="N4" s="374"/>
      <c r="O4" s="353"/>
      <c r="P4" s="353"/>
      <c r="Q4" s="497"/>
    </row>
    <row r="5" spans="2:17" s="20" customFormat="1" ht="27.75" customHeight="1" x14ac:dyDescent="0.25">
      <c r="B5" s="485"/>
      <c r="C5" s="486"/>
      <c r="D5" s="120" t="s">
        <v>76</v>
      </c>
      <c r="E5" s="492" t="s">
        <v>79</v>
      </c>
      <c r="F5" s="493"/>
      <c r="G5" s="493"/>
      <c r="H5" s="493"/>
      <c r="I5" s="493"/>
      <c r="J5" s="493"/>
      <c r="K5" s="494"/>
      <c r="L5" s="332" t="s">
        <v>77</v>
      </c>
      <c r="M5" s="333"/>
      <c r="N5" s="336"/>
      <c r="O5" s="481"/>
      <c r="P5" s="481"/>
      <c r="Q5" s="337"/>
    </row>
    <row r="6" spans="2:17" s="20" customFormat="1" ht="42" customHeight="1" thickBot="1" x14ac:dyDescent="0.3">
      <c r="B6" s="487"/>
      <c r="C6" s="488"/>
      <c r="D6" s="121" t="s">
        <v>80</v>
      </c>
      <c r="E6" s="433" t="s">
        <v>81</v>
      </c>
      <c r="F6" s="434"/>
      <c r="G6" s="434"/>
      <c r="H6" s="434"/>
      <c r="I6" s="434"/>
      <c r="J6" s="434"/>
      <c r="K6" s="435"/>
      <c r="L6" s="334"/>
      <c r="M6" s="335"/>
      <c r="N6" s="338"/>
      <c r="O6" s="482"/>
      <c r="P6" s="482"/>
      <c r="Q6" s="339"/>
    </row>
    <row r="7" spans="2:17" ht="23.25" customHeight="1" thickBot="1" x14ac:dyDescent="0.3">
      <c r="B7" s="312" t="s">
        <v>120</v>
      </c>
      <c r="C7" s="313"/>
      <c r="D7" s="313"/>
      <c r="E7" s="313"/>
      <c r="F7" s="313"/>
      <c r="G7" s="313"/>
      <c r="H7" s="313"/>
      <c r="I7" s="313"/>
      <c r="J7" s="313"/>
      <c r="K7" s="313"/>
      <c r="L7" s="313"/>
      <c r="M7" s="313"/>
      <c r="N7" s="313"/>
      <c r="O7" s="313"/>
      <c r="P7" s="313"/>
      <c r="Q7" s="314"/>
    </row>
    <row r="8" spans="2:17" ht="48" customHeight="1" x14ac:dyDescent="0.25">
      <c r="B8" s="469" t="s">
        <v>133</v>
      </c>
      <c r="C8" s="470"/>
      <c r="D8" s="470"/>
      <c r="E8" s="470"/>
      <c r="F8" s="470"/>
      <c r="G8" s="470"/>
      <c r="H8" s="470"/>
      <c r="I8" s="470"/>
      <c r="J8" s="470"/>
      <c r="K8" s="470"/>
      <c r="L8" s="470"/>
      <c r="M8" s="470"/>
      <c r="N8" s="470"/>
      <c r="O8" s="470"/>
      <c r="P8" s="470"/>
      <c r="Q8" s="471"/>
    </row>
    <row r="9" spans="2:17" ht="27.75" customHeight="1" x14ac:dyDescent="0.25">
      <c r="B9" s="472" t="s">
        <v>121</v>
      </c>
      <c r="C9" s="473"/>
      <c r="D9" s="473"/>
      <c r="E9" s="473"/>
      <c r="F9" s="473"/>
      <c r="G9" s="473"/>
      <c r="H9" s="473"/>
      <c r="I9" s="473"/>
      <c r="J9" s="473"/>
      <c r="K9" s="473"/>
      <c r="L9" s="473"/>
      <c r="M9" s="473"/>
      <c r="N9" s="473"/>
      <c r="O9" s="473"/>
      <c r="P9" s="473"/>
      <c r="Q9" s="474"/>
    </row>
    <row r="10" spans="2:17" ht="36" customHeight="1" x14ac:dyDescent="0.25">
      <c r="B10" s="475" t="s">
        <v>80</v>
      </c>
      <c r="C10" s="476"/>
      <c r="D10" s="501" t="s">
        <v>305</v>
      </c>
      <c r="E10" s="501" t="s">
        <v>128</v>
      </c>
      <c r="F10" s="284" t="s">
        <v>130</v>
      </c>
      <c r="G10" s="284"/>
      <c r="H10" s="477" t="s">
        <v>131</v>
      </c>
      <c r="I10" s="478"/>
      <c r="J10" s="477" t="s">
        <v>413</v>
      </c>
      <c r="K10" s="478"/>
      <c r="L10" s="503" t="s">
        <v>132</v>
      </c>
      <c r="M10" s="504"/>
      <c r="N10" s="498" t="s">
        <v>122</v>
      </c>
      <c r="O10" s="499"/>
      <c r="P10" s="499"/>
      <c r="Q10" s="500"/>
    </row>
    <row r="11" spans="2:17" ht="46.5" customHeight="1" x14ac:dyDescent="0.25">
      <c r="B11" s="475"/>
      <c r="C11" s="476"/>
      <c r="D11" s="502"/>
      <c r="E11" s="502"/>
      <c r="F11" s="284"/>
      <c r="G11" s="284"/>
      <c r="H11" s="479"/>
      <c r="I11" s="480"/>
      <c r="J11" s="479"/>
      <c r="K11" s="480"/>
      <c r="L11" s="505"/>
      <c r="M11" s="506"/>
      <c r="N11" s="122" t="s">
        <v>123</v>
      </c>
      <c r="O11" s="122" t="s">
        <v>124</v>
      </c>
      <c r="P11" s="122" t="s">
        <v>125</v>
      </c>
      <c r="Q11" s="123" t="s">
        <v>126</v>
      </c>
    </row>
    <row r="12" spans="2:17" ht="16.5" customHeight="1" x14ac:dyDescent="0.25">
      <c r="B12" s="507" t="str">
        <f>'2 - CONTEXTO'!E34</f>
        <v>Direccionamiento Estratégico</v>
      </c>
      <c r="C12" s="508"/>
      <c r="D12" s="448" t="s">
        <v>306</v>
      </c>
      <c r="E12" s="466" t="str">
        <f>'2 - CONTEXTO'!K34</f>
        <v>1. Oficina del Planeación.</v>
      </c>
      <c r="F12" s="465">
        <v>1</v>
      </c>
      <c r="G12" s="273" t="s">
        <v>444</v>
      </c>
      <c r="H12" s="273" t="s">
        <v>445</v>
      </c>
      <c r="I12" s="436"/>
      <c r="J12" s="273" t="s">
        <v>447</v>
      </c>
      <c r="K12" s="273"/>
      <c r="L12" s="273" t="s">
        <v>448</v>
      </c>
      <c r="M12" s="436"/>
      <c r="N12" s="437" t="s">
        <v>129</v>
      </c>
      <c r="O12" s="437" t="s">
        <v>129</v>
      </c>
      <c r="P12" s="437" t="s">
        <v>129</v>
      </c>
      <c r="Q12" s="437" t="s">
        <v>129</v>
      </c>
    </row>
    <row r="13" spans="2:17" ht="16.5" customHeight="1" x14ac:dyDescent="0.25">
      <c r="B13" s="509"/>
      <c r="C13" s="510"/>
      <c r="D13" s="449"/>
      <c r="E13" s="467"/>
      <c r="F13" s="465"/>
      <c r="G13" s="273"/>
      <c r="H13" s="273" t="s">
        <v>446</v>
      </c>
      <c r="I13" s="436"/>
      <c r="J13" s="273"/>
      <c r="K13" s="273"/>
      <c r="L13" s="273" t="s">
        <v>449</v>
      </c>
      <c r="M13" s="436"/>
      <c r="N13" s="437"/>
      <c r="O13" s="437"/>
      <c r="P13" s="437"/>
      <c r="Q13" s="437"/>
    </row>
    <row r="14" spans="2:17" ht="16.5" customHeight="1" x14ac:dyDescent="0.25">
      <c r="B14" s="509"/>
      <c r="C14" s="510"/>
      <c r="D14" s="449"/>
      <c r="E14" s="467"/>
      <c r="F14" s="465">
        <v>2</v>
      </c>
      <c r="G14" s="273" t="s">
        <v>414</v>
      </c>
      <c r="H14" s="273" t="s">
        <v>419</v>
      </c>
      <c r="I14" s="436"/>
      <c r="J14" s="273"/>
      <c r="K14" s="273"/>
      <c r="L14" s="273" t="s">
        <v>422</v>
      </c>
      <c r="M14" s="436"/>
      <c r="N14" s="437"/>
      <c r="O14" s="437"/>
      <c r="P14" s="437"/>
      <c r="Q14" s="437"/>
    </row>
    <row r="15" spans="2:17" ht="16.5" customHeight="1" x14ac:dyDescent="0.25">
      <c r="B15" s="509"/>
      <c r="C15" s="510"/>
      <c r="D15" s="449"/>
      <c r="E15" s="467"/>
      <c r="F15" s="465"/>
      <c r="G15" s="273"/>
      <c r="H15" s="273" t="s">
        <v>423</v>
      </c>
      <c r="I15" s="436"/>
      <c r="J15" s="273"/>
      <c r="K15" s="273"/>
      <c r="L15" s="273" t="s">
        <v>425</v>
      </c>
      <c r="M15" s="436"/>
      <c r="N15" s="437"/>
      <c r="O15" s="437"/>
      <c r="P15" s="437"/>
      <c r="Q15" s="437"/>
    </row>
    <row r="16" spans="2:17" ht="16.5" customHeight="1" x14ac:dyDescent="0.25">
      <c r="B16" s="509"/>
      <c r="C16" s="510"/>
      <c r="D16" s="449"/>
      <c r="E16" s="467"/>
      <c r="F16" s="465">
        <v>3</v>
      </c>
      <c r="G16" s="273" t="s">
        <v>415</v>
      </c>
      <c r="H16" s="273" t="s">
        <v>420</v>
      </c>
      <c r="I16" s="436"/>
      <c r="J16" s="273"/>
      <c r="K16" s="273"/>
      <c r="L16" s="273" t="s">
        <v>432</v>
      </c>
      <c r="M16" s="436"/>
      <c r="N16" s="437"/>
      <c r="O16" s="437"/>
      <c r="P16" s="437"/>
      <c r="Q16" s="437"/>
    </row>
    <row r="17" spans="2:17" ht="16.5" customHeight="1" x14ac:dyDescent="0.25">
      <c r="B17" s="509"/>
      <c r="C17" s="510"/>
      <c r="D17" s="449"/>
      <c r="E17" s="467"/>
      <c r="F17" s="465"/>
      <c r="G17" s="273"/>
      <c r="H17" s="273" t="s">
        <v>427</v>
      </c>
      <c r="I17" s="436"/>
      <c r="J17" s="273"/>
      <c r="K17" s="273"/>
      <c r="L17" s="273" t="s">
        <v>433</v>
      </c>
      <c r="M17" s="436"/>
      <c r="N17" s="437"/>
      <c r="O17" s="437"/>
      <c r="P17" s="437"/>
      <c r="Q17" s="437"/>
    </row>
    <row r="18" spans="2:17" ht="16.5" customHeight="1" x14ac:dyDescent="0.25">
      <c r="B18" s="509"/>
      <c r="C18" s="510"/>
      <c r="D18" s="449"/>
      <c r="E18" s="467"/>
      <c r="F18" s="465">
        <v>4</v>
      </c>
      <c r="G18" s="273" t="s">
        <v>416</v>
      </c>
      <c r="H18" s="273" t="s">
        <v>428</v>
      </c>
      <c r="I18" s="436"/>
      <c r="J18" s="273"/>
      <c r="K18" s="273"/>
      <c r="L18" s="273" t="s">
        <v>434</v>
      </c>
      <c r="M18" s="436"/>
      <c r="N18" s="437"/>
      <c r="O18" s="437"/>
      <c r="P18" s="437"/>
      <c r="Q18" s="437"/>
    </row>
    <row r="19" spans="2:17" ht="16.5" customHeight="1" x14ac:dyDescent="0.25">
      <c r="B19" s="509"/>
      <c r="C19" s="510"/>
      <c r="D19" s="449"/>
      <c r="E19" s="467"/>
      <c r="F19" s="465"/>
      <c r="G19" s="273"/>
      <c r="H19" s="273" t="s">
        <v>429</v>
      </c>
      <c r="I19" s="436"/>
      <c r="J19" s="273"/>
      <c r="K19" s="273"/>
      <c r="L19" s="273" t="s">
        <v>435</v>
      </c>
      <c r="M19" s="436"/>
      <c r="N19" s="437"/>
      <c r="O19" s="437"/>
      <c r="P19" s="437"/>
      <c r="Q19" s="437"/>
    </row>
    <row r="20" spans="2:17" ht="16.5" customHeight="1" x14ac:dyDescent="0.25">
      <c r="B20" s="509"/>
      <c r="C20" s="510"/>
      <c r="D20" s="449"/>
      <c r="E20" s="467"/>
      <c r="F20" s="465">
        <v>5</v>
      </c>
      <c r="G20" s="273" t="s">
        <v>417</v>
      </c>
      <c r="H20" s="273" t="s">
        <v>430</v>
      </c>
      <c r="I20" s="436"/>
      <c r="J20" s="273"/>
      <c r="K20" s="273"/>
      <c r="L20" s="273" t="s">
        <v>436</v>
      </c>
      <c r="M20" s="436"/>
      <c r="N20" s="437"/>
      <c r="O20" s="437"/>
      <c r="P20" s="437"/>
      <c r="Q20" s="437"/>
    </row>
    <row r="21" spans="2:17" ht="16.5" customHeight="1" x14ac:dyDescent="0.25">
      <c r="B21" s="511"/>
      <c r="C21" s="512"/>
      <c r="D21" s="450"/>
      <c r="E21" s="468"/>
      <c r="F21" s="465"/>
      <c r="G21" s="273"/>
      <c r="H21" s="273" t="s">
        <v>431</v>
      </c>
      <c r="I21" s="436"/>
      <c r="J21" s="273"/>
      <c r="K21" s="273"/>
      <c r="L21" s="273" t="s">
        <v>437</v>
      </c>
      <c r="M21" s="436"/>
      <c r="N21" s="437"/>
      <c r="O21" s="437"/>
      <c r="P21" s="437"/>
      <c r="Q21" s="437"/>
    </row>
    <row r="22" spans="2:17" ht="16.5" customHeight="1" x14ac:dyDescent="0.25">
      <c r="B22" s="451" t="str">
        <f>'2 - CONTEXTO'!E35</f>
        <v>Comunicación y Gestión con Grupos de Interés.</v>
      </c>
      <c r="C22" s="443"/>
      <c r="D22" s="448" t="s">
        <v>312</v>
      </c>
      <c r="E22" s="462" t="str">
        <f>'2 - CONTEXTO'!K35</f>
        <v>1. Dirección General.
2. Secretaría General.
3. Oficina de Planeación.
4. Oficina Jurídica.
5. Oficina del Inspector de la Gestión de Tierras.
6. Oficina de Control Interno.</v>
      </c>
      <c r="F22" s="465">
        <v>1</v>
      </c>
      <c r="G22" s="273" t="s">
        <v>450</v>
      </c>
      <c r="H22" s="273" t="s">
        <v>451</v>
      </c>
      <c r="I22" s="436"/>
      <c r="J22" s="273" t="s">
        <v>452</v>
      </c>
      <c r="K22" s="273"/>
      <c r="L22" s="273" t="s">
        <v>453</v>
      </c>
      <c r="M22" s="436"/>
      <c r="N22" s="437" t="s">
        <v>129</v>
      </c>
      <c r="O22" s="437" t="s">
        <v>129</v>
      </c>
      <c r="P22" s="437" t="s">
        <v>129</v>
      </c>
      <c r="Q22" s="437" t="s">
        <v>129</v>
      </c>
    </row>
    <row r="23" spans="2:17" ht="16.5" customHeight="1" x14ac:dyDescent="0.25">
      <c r="B23" s="452"/>
      <c r="C23" s="445"/>
      <c r="D23" s="449"/>
      <c r="E23" s="463"/>
      <c r="F23" s="465"/>
      <c r="G23" s="273"/>
      <c r="H23" s="273" t="s">
        <v>454</v>
      </c>
      <c r="I23" s="436"/>
      <c r="J23" s="273"/>
      <c r="K23" s="273"/>
      <c r="L23" s="273" t="s">
        <v>455</v>
      </c>
      <c r="M23" s="436"/>
      <c r="N23" s="437"/>
      <c r="O23" s="437"/>
      <c r="P23" s="437"/>
      <c r="Q23" s="437"/>
    </row>
    <row r="24" spans="2:17" ht="16.5" customHeight="1" x14ac:dyDescent="0.25">
      <c r="B24" s="452"/>
      <c r="C24" s="445"/>
      <c r="D24" s="449"/>
      <c r="E24" s="463"/>
      <c r="F24" s="465">
        <v>2</v>
      </c>
      <c r="G24" s="273" t="s">
        <v>414</v>
      </c>
      <c r="H24" s="273" t="s">
        <v>419</v>
      </c>
      <c r="I24" s="436"/>
      <c r="J24" s="273"/>
      <c r="K24" s="273"/>
      <c r="L24" s="273" t="s">
        <v>422</v>
      </c>
      <c r="M24" s="436"/>
      <c r="N24" s="437"/>
      <c r="O24" s="437"/>
      <c r="P24" s="437"/>
      <c r="Q24" s="437"/>
    </row>
    <row r="25" spans="2:17" ht="16.5" customHeight="1" x14ac:dyDescent="0.25">
      <c r="B25" s="452"/>
      <c r="C25" s="445"/>
      <c r="D25" s="449"/>
      <c r="E25" s="463"/>
      <c r="F25" s="465"/>
      <c r="G25" s="273"/>
      <c r="H25" s="273" t="s">
        <v>423</v>
      </c>
      <c r="I25" s="436"/>
      <c r="J25" s="273"/>
      <c r="K25" s="273"/>
      <c r="L25" s="273" t="s">
        <v>425</v>
      </c>
      <c r="M25" s="436"/>
      <c r="N25" s="437"/>
      <c r="O25" s="437"/>
      <c r="P25" s="437"/>
      <c r="Q25" s="437"/>
    </row>
    <row r="26" spans="2:17" ht="16.5" customHeight="1" x14ac:dyDescent="0.25">
      <c r="B26" s="452"/>
      <c r="C26" s="445"/>
      <c r="D26" s="449"/>
      <c r="E26" s="463"/>
      <c r="F26" s="465">
        <v>3</v>
      </c>
      <c r="G26" s="273" t="s">
        <v>415</v>
      </c>
      <c r="H26" s="273" t="s">
        <v>420</v>
      </c>
      <c r="I26" s="436"/>
      <c r="J26" s="273"/>
      <c r="K26" s="273"/>
      <c r="L26" s="273" t="s">
        <v>432</v>
      </c>
      <c r="M26" s="436"/>
      <c r="N26" s="437"/>
      <c r="O26" s="437"/>
      <c r="P26" s="437"/>
      <c r="Q26" s="437"/>
    </row>
    <row r="27" spans="2:17" ht="16.5" customHeight="1" x14ac:dyDescent="0.25">
      <c r="B27" s="452"/>
      <c r="C27" s="445"/>
      <c r="D27" s="449"/>
      <c r="E27" s="463"/>
      <c r="F27" s="465"/>
      <c r="G27" s="273"/>
      <c r="H27" s="273" t="s">
        <v>427</v>
      </c>
      <c r="I27" s="436"/>
      <c r="J27" s="273"/>
      <c r="K27" s="273"/>
      <c r="L27" s="273" t="s">
        <v>433</v>
      </c>
      <c r="M27" s="436"/>
      <c r="N27" s="437"/>
      <c r="O27" s="437"/>
      <c r="P27" s="437"/>
      <c r="Q27" s="437"/>
    </row>
    <row r="28" spans="2:17" ht="16.5" customHeight="1" x14ac:dyDescent="0.25">
      <c r="B28" s="452"/>
      <c r="C28" s="445"/>
      <c r="D28" s="449"/>
      <c r="E28" s="463"/>
      <c r="F28" s="465">
        <v>4</v>
      </c>
      <c r="G28" s="273" t="s">
        <v>416</v>
      </c>
      <c r="H28" s="273" t="s">
        <v>428</v>
      </c>
      <c r="I28" s="436"/>
      <c r="J28" s="273"/>
      <c r="K28" s="273"/>
      <c r="L28" s="273" t="s">
        <v>434</v>
      </c>
      <c r="M28" s="436"/>
      <c r="N28" s="437"/>
      <c r="O28" s="437"/>
      <c r="P28" s="437"/>
      <c r="Q28" s="437"/>
    </row>
    <row r="29" spans="2:17" ht="16.5" customHeight="1" x14ac:dyDescent="0.25">
      <c r="B29" s="452"/>
      <c r="C29" s="445"/>
      <c r="D29" s="449"/>
      <c r="E29" s="463"/>
      <c r="F29" s="465"/>
      <c r="G29" s="273"/>
      <c r="H29" s="273" t="s">
        <v>429</v>
      </c>
      <c r="I29" s="436"/>
      <c r="J29" s="273"/>
      <c r="K29" s="273"/>
      <c r="L29" s="273" t="s">
        <v>435</v>
      </c>
      <c r="M29" s="436"/>
      <c r="N29" s="437"/>
      <c r="O29" s="437"/>
      <c r="P29" s="437"/>
      <c r="Q29" s="437"/>
    </row>
    <row r="30" spans="2:17" ht="16.5" customHeight="1" x14ac:dyDescent="0.25">
      <c r="B30" s="452"/>
      <c r="C30" s="445"/>
      <c r="D30" s="449"/>
      <c r="E30" s="463"/>
      <c r="F30" s="465">
        <v>5</v>
      </c>
      <c r="G30" s="273" t="s">
        <v>417</v>
      </c>
      <c r="H30" s="273" t="s">
        <v>430</v>
      </c>
      <c r="I30" s="436"/>
      <c r="J30" s="273"/>
      <c r="K30" s="273"/>
      <c r="L30" s="273" t="s">
        <v>436</v>
      </c>
      <c r="M30" s="436"/>
      <c r="N30" s="437"/>
      <c r="O30" s="437"/>
      <c r="P30" s="437"/>
      <c r="Q30" s="437"/>
    </row>
    <row r="31" spans="2:17" ht="16.5" customHeight="1" x14ac:dyDescent="0.25">
      <c r="B31" s="453"/>
      <c r="C31" s="447"/>
      <c r="D31" s="450"/>
      <c r="E31" s="464"/>
      <c r="F31" s="465"/>
      <c r="G31" s="273"/>
      <c r="H31" s="273" t="s">
        <v>431</v>
      </c>
      <c r="I31" s="436"/>
      <c r="J31" s="273"/>
      <c r="K31" s="273"/>
      <c r="L31" s="273" t="s">
        <v>437</v>
      </c>
      <c r="M31" s="436"/>
      <c r="N31" s="437"/>
      <c r="O31" s="437"/>
      <c r="P31" s="437"/>
      <c r="Q31" s="437"/>
    </row>
    <row r="32" spans="2:17" ht="16.5" customHeight="1" x14ac:dyDescent="0.25">
      <c r="B32" s="451" t="str">
        <f>'2 - CONTEXTO'!E36</f>
        <v>Inteligencia de la información.</v>
      </c>
      <c r="C32" s="443"/>
      <c r="D32" s="448" t="s">
        <v>316</v>
      </c>
      <c r="E32" s="448" t="str">
        <f>'2 - CONTEXTO'!K36</f>
        <v>1. Dirección de Gestión del Ordenamiento Social de la Propiedad.
2. Oficina de Planeación.</v>
      </c>
      <c r="F32" s="440">
        <v>1</v>
      </c>
      <c r="G32" s="273" t="s">
        <v>762</v>
      </c>
      <c r="H32" s="273" t="s">
        <v>764</v>
      </c>
      <c r="I32" s="436"/>
      <c r="J32" s="273" t="s">
        <v>763</v>
      </c>
      <c r="K32" s="273"/>
      <c r="L32" s="273" t="s">
        <v>766</v>
      </c>
      <c r="M32" s="436"/>
      <c r="N32" s="437" t="s">
        <v>129</v>
      </c>
      <c r="O32" s="437" t="s">
        <v>129</v>
      </c>
      <c r="P32" s="437" t="s">
        <v>129</v>
      </c>
      <c r="Q32" s="437" t="s">
        <v>129</v>
      </c>
    </row>
    <row r="33" spans="2:17" ht="16.5" customHeight="1" x14ac:dyDescent="0.25">
      <c r="B33" s="452"/>
      <c r="C33" s="445"/>
      <c r="D33" s="449"/>
      <c r="E33" s="449"/>
      <c r="F33" s="441"/>
      <c r="G33" s="273"/>
      <c r="H33" s="273" t="s">
        <v>765</v>
      </c>
      <c r="I33" s="436"/>
      <c r="J33" s="273"/>
      <c r="K33" s="273"/>
      <c r="L33" s="273" t="s">
        <v>767</v>
      </c>
      <c r="M33" s="436"/>
      <c r="N33" s="437"/>
      <c r="O33" s="437"/>
      <c r="P33" s="437"/>
      <c r="Q33" s="437"/>
    </row>
    <row r="34" spans="2:17" ht="16.5" customHeight="1" x14ac:dyDescent="0.25">
      <c r="B34" s="452"/>
      <c r="C34" s="445"/>
      <c r="D34" s="449"/>
      <c r="E34" s="449"/>
      <c r="F34" s="440">
        <v>2</v>
      </c>
      <c r="G34" s="273" t="s">
        <v>414</v>
      </c>
      <c r="H34" s="273" t="s">
        <v>419</v>
      </c>
      <c r="I34" s="436"/>
      <c r="J34" s="273"/>
      <c r="K34" s="273"/>
      <c r="L34" s="273" t="s">
        <v>422</v>
      </c>
      <c r="M34" s="436"/>
      <c r="N34" s="437"/>
      <c r="O34" s="437"/>
      <c r="P34" s="437"/>
      <c r="Q34" s="437"/>
    </row>
    <row r="35" spans="2:17" ht="16.5" customHeight="1" x14ac:dyDescent="0.25">
      <c r="B35" s="452"/>
      <c r="C35" s="445"/>
      <c r="D35" s="449"/>
      <c r="E35" s="449"/>
      <c r="F35" s="441"/>
      <c r="G35" s="273"/>
      <c r="H35" s="273" t="s">
        <v>423</v>
      </c>
      <c r="I35" s="436"/>
      <c r="J35" s="273"/>
      <c r="K35" s="273"/>
      <c r="L35" s="273" t="s">
        <v>425</v>
      </c>
      <c r="M35" s="436"/>
      <c r="N35" s="437"/>
      <c r="O35" s="437"/>
      <c r="P35" s="437"/>
      <c r="Q35" s="437"/>
    </row>
    <row r="36" spans="2:17" ht="16.5" customHeight="1" x14ac:dyDescent="0.25">
      <c r="B36" s="452"/>
      <c r="C36" s="445"/>
      <c r="D36" s="449"/>
      <c r="E36" s="449"/>
      <c r="F36" s="440">
        <v>3</v>
      </c>
      <c r="G36" s="273" t="s">
        <v>415</v>
      </c>
      <c r="H36" s="273" t="s">
        <v>420</v>
      </c>
      <c r="I36" s="436"/>
      <c r="J36" s="273"/>
      <c r="K36" s="273"/>
      <c r="L36" s="273" t="s">
        <v>432</v>
      </c>
      <c r="M36" s="436"/>
      <c r="N36" s="437"/>
      <c r="O36" s="437"/>
      <c r="P36" s="437"/>
      <c r="Q36" s="437"/>
    </row>
    <row r="37" spans="2:17" ht="16.5" customHeight="1" x14ac:dyDescent="0.25">
      <c r="B37" s="452"/>
      <c r="C37" s="445"/>
      <c r="D37" s="449"/>
      <c r="E37" s="449"/>
      <c r="F37" s="441"/>
      <c r="G37" s="273"/>
      <c r="H37" s="273" t="s">
        <v>427</v>
      </c>
      <c r="I37" s="436"/>
      <c r="J37" s="273"/>
      <c r="K37" s="273"/>
      <c r="L37" s="273" t="s">
        <v>433</v>
      </c>
      <c r="M37" s="436"/>
      <c r="N37" s="437"/>
      <c r="O37" s="437"/>
      <c r="P37" s="437"/>
      <c r="Q37" s="437"/>
    </row>
    <row r="38" spans="2:17" ht="16.5" customHeight="1" x14ac:dyDescent="0.25">
      <c r="B38" s="452"/>
      <c r="C38" s="445"/>
      <c r="D38" s="449"/>
      <c r="E38" s="449"/>
      <c r="F38" s="440">
        <v>4</v>
      </c>
      <c r="G38" s="273" t="s">
        <v>416</v>
      </c>
      <c r="H38" s="273" t="s">
        <v>428</v>
      </c>
      <c r="I38" s="436"/>
      <c r="J38" s="273"/>
      <c r="K38" s="273"/>
      <c r="L38" s="273" t="s">
        <v>434</v>
      </c>
      <c r="M38" s="436"/>
      <c r="N38" s="437"/>
      <c r="O38" s="437"/>
      <c r="P38" s="437"/>
      <c r="Q38" s="437"/>
    </row>
    <row r="39" spans="2:17" ht="16.5" customHeight="1" x14ac:dyDescent="0.25">
      <c r="B39" s="452"/>
      <c r="C39" s="445"/>
      <c r="D39" s="449"/>
      <c r="E39" s="449"/>
      <c r="F39" s="441"/>
      <c r="G39" s="273"/>
      <c r="H39" s="273" t="s">
        <v>429</v>
      </c>
      <c r="I39" s="436"/>
      <c r="J39" s="273"/>
      <c r="K39" s="273"/>
      <c r="L39" s="273" t="s">
        <v>435</v>
      </c>
      <c r="M39" s="436"/>
      <c r="N39" s="437"/>
      <c r="O39" s="437"/>
      <c r="P39" s="437"/>
      <c r="Q39" s="437"/>
    </row>
    <row r="40" spans="2:17" ht="16.5" customHeight="1" x14ac:dyDescent="0.25">
      <c r="B40" s="452"/>
      <c r="C40" s="445"/>
      <c r="D40" s="449"/>
      <c r="E40" s="449"/>
      <c r="F40" s="440">
        <v>5</v>
      </c>
      <c r="G40" s="273" t="s">
        <v>417</v>
      </c>
      <c r="H40" s="273" t="s">
        <v>430</v>
      </c>
      <c r="I40" s="436"/>
      <c r="J40" s="273"/>
      <c r="K40" s="273"/>
      <c r="L40" s="273" t="s">
        <v>436</v>
      </c>
      <c r="M40" s="436"/>
      <c r="N40" s="437"/>
      <c r="O40" s="437"/>
      <c r="P40" s="437"/>
      <c r="Q40" s="437"/>
    </row>
    <row r="41" spans="2:17" ht="16.5" customHeight="1" x14ac:dyDescent="0.25">
      <c r="B41" s="453"/>
      <c r="C41" s="447"/>
      <c r="D41" s="450"/>
      <c r="E41" s="450"/>
      <c r="F41" s="441"/>
      <c r="G41" s="273"/>
      <c r="H41" s="273" t="s">
        <v>431</v>
      </c>
      <c r="I41" s="436"/>
      <c r="J41" s="273"/>
      <c r="K41" s="273"/>
      <c r="L41" s="273" t="s">
        <v>437</v>
      </c>
      <c r="M41" s="436"/>
      <c r="N41" s="437"/>
      <c r="O41" s="437"/>
      <c r="P41" s="437"/>
      <c r="Q41" s="437"/>
    </row>
    <row r="42" spans="2:17" ht="16.5" customHeight="1" x14ac:dyDescent="0.25">
      <c r="B42" s="451" t="str">
        <f>'2 - CONTEXTO'!E37</f>
        <v>Gestión del Modelo de Atención.</v>
      </c>
      <c r="C42" s="443"/>
      <c r="D42" s="448" t="s">
        <v>318</v>
      </c>
      <c r="E42" s="448" t="str">
        <f>'2 - CONTEXTO'!K37</f>
        <v>1. Secretaría General.
2. Dirección de Gestión del Ordenamiento social de la Propiedad.
3. Dirección Acceso a Tierras.
4. Dirección Gestión Jurídica de Tierras.
5. Dirección Asuntos Étnicos.</v>
      </c>
      <c r="F42" s="440">
        <v>1</v>
      </c>
      <c r="G42" s="273" t="s">
        <v>811</v>
      </c>
      <c r="H42" s="273" t="s">
        <v>812</v>
      </c>
      <c r="I42" s="436"/>
      <c r="J42" s="273" t="s">
        <v>813</v>
      </c>
      <c r="K42" s="273"/>
      <c r="L42" s="273" t="s">
        <v>814</v>
      </c>
      <c r="M42" s="436"/>
      <c r="N42" s="437" t="s">
        <v>129</v>
      </c>
      <c r="O42" s="437" t="s">
        <v>129</v>
      </c>
      <c r="P42" s="437" t="s">
        <v>129</v>
      </c>
      <c r="Q42" s="437" t="s">
        <v>129</v>
      </c>
    </row>
    <row r="43" spans="2:17" ht="16.5" customHeight="1" x14ac:dyDescent="0.25">
      <c r="B43" s="452"/>
      <c r="C43" s="445"/>
      <c r="D43" s="449"/>
      <c r="E43" s="449"/>
      <c r="F43" s="441"/>
      <c r="G43" s="273"/>
      <c r="H43" s="273" t="s">
        <v>815</v>
      </c>
      <c r="I43" s="436"/>
      <c r="J43" s="273"/>
      <c r="K43" s="273"/>
      <c r="L43" s="273" t="s">
        <v>816</v>
      </c>
      <c r="M43" s="436"/>
      <c r="N43" s="437"/>
      <c r="O43" s="437"/>
      <c r="P43" s="437"/>
      <c r="Q43" s="437"/>
    </row>
    <row r="44" spans="2:17" ht="16.5" customHeight="1" x14ac:dyDescent="0.25">
      <c r="B44" s="452"/>
      <c r="C44" s="445"/>
      <c r="D44" s="449"/>
      <c r="E44" s="449"/>
      <c r="F44" s="440">
        <v>2</v>
      </c>
      <c r="G44" s="273" t="s">
        <v>817</v>
      </c>
      <c r="H44" s="273" t="s">
        <v>818</v>
      </c>
      <c r="I44" s="436"/>
      <c r="J44" s="273" t="s">
        <v>819</v>
      </c>
      <c r="K44" s="273"/>
      <c r="L44" s="273" t="s">
        <v>814</v>
      </c>
      <c r="M44" s="436"/>
      <c r="N44" s="437" t="s">
        <v>129</v>
      </c>
      <c r="O44" s="437" t="s">
        <v>129</v>
      </c>
      <c r="P44" s="437" t="s">
        <v>129</v>
      </c>
      <c r="Q44" s="437" t="s">
        <v>129</v>
      </c>
    </row>
    <row r="45" spans="2:17" ht="16.5" customHeight="1" x14ac:dyDescent="0.25">
      <c r="B45" s="452"/>
      <c r="C45" s="445"/>
      <c r="D45" s="449"/>
      <c r="E45" s="449"/>
      <c r="F45" s="441"/>
      <c r="G45" s="273"/>
      <c r="H45" s="273" t="s">
        <v>820</v>
      </c>
      <c r="I45" s="436"/>
      <c r="J45" s="273"/>
      <c r="K45" s="273"/>
      <c r="L45" s="273" t="s">
        <v>821</v>
      </c>
      <c r="M45" s="436"/>
      <c r="N45" s="437"/>
      <c r="O45" s="437"/>
      <c r="P45" s="437"/>
      <c r="Q45" s="437"/>
    </row>
    <row r="46" spans="2:17" ht="16.5" customHeight="1" x14ac:dyDescent="0.25">
      <c r="B46" s="452"/>
      <c r="C46" s="445"/>
      <c r="D46" s="449"/>
      <c r="E46" s="449"/>
      <c r="F46" s="440">
        <v>3</v>
      </c>
      <c r="G46" s="273" t="s">
        <v>415</v>
      </c>
      <c r="H46" s="273" t="s">
        <v>420</v>
      </c>
      <c r="I46" s="436"/>
      <c r="J46" s="273"/>
      <c r="K46" s="273"/>
      <c r="L46" s="273" t="s">
        <v>432</v>
      </c>
      <c r="M46" s="436"/>
      <c r="N46" s="437"/>
      <c r="O46" s="437"/>
      <c r="P46" s="437"/>
      <c r="Q46" s="437"/>
    </row>
    <row r="47" spans="2:17" ht="16.5" customHeight="1" x14ac:dyDescent="0.25">
      <c r="B47" s="452"/>
      <c r="C47" s="445"/>
      <c r="D47" s="449"/>
      <c r="E47" s="449"/>
      <c r="F47" s="441"/>
      <c r="G47" s="273"/>
      <c r="H47" s="273" t="s">
        <v>427</v>
      </c>
      <c r="I47" s="436"/>
      <c r="J47" s="273"/>
      <c r="K47" s="273"/>
      <c r="L47" s="273" t="s">
        <v>433</v>
      </c>
      <c r="M47" s="436"/>
      <c r="N47" s="437"/>
      <c r="O47" s="437"/>
      <c r="P47" s="437"/>
      <c r="Q47" s="437"/>
    </row>
    <row r="48" spans="2:17" ht="16.5" customHeight="1" x14ac:dyDescent="0.25">
      <c r="B48" s="452"/>
      <c r="C48" s="445"/>
      <c r="D48" s="449"/>
      <c r="E48" s="449"/>
      <c r="F48" s="440">
        <v>4</v>
      </c>
      <c r="G48" s="273" t="s">
        <v>416</v>
      </c>
      <c r="H48" s="273" t="s">
        <v>428</v>
      </c>
      <c r="I48" s="436"/>
      <c r="J48" s="273"/>
      <c r="K48" s="273"/>
      <c r="L48" s="273" t="s">
        <v>434</v>
      </c>
      <c r="M48" s="436"/>
      <c r="N48" s="437"/>
      <c r="O48" s="437"/>
      <c r="P48" s="437"/>
      <c r="Q48" s="437"/>
    </row>
    <row r="49" spans="2:17" ht="16.5" customHeight="1" x14ac:dyDescent="0.25">
      <c r="B49" s="452"/>
      <c r="C49" s="445"/>
      <c r="D49" s="449"/>
      <c r="E49" s="449"/>
      <c r="F49" s="441"/>
      <c r="G49" s="273"/>
      <c r="H49" s="273" t="s">
        <v>429</v>
      </c>
      <c r="I49" s="436"/>
      <c r="J49" s="273"/>
      <c r="K49" s="273"/>
      <c r="L49" s="273" t="s">
        <v>435</v>
      </c>
      <c r="M49" s="436"/>
      <c r="N49" s="437"/>
      <c r="O49" s="437"/>
      <c r="P49" s="437"/>
      <c r="Q49" s="437"/>
    </row>
    <row r="50" spans="2:17" ht="16.5" customHeight="1" x14ac:dyDescent="0.25">
      <c r="B50" s="452"/>
      <c r="C50" s="445"/>
      <c r="D50" s="449"/>
      <c r="E50" s="449"/>
      <c r="F50" s="440">
        <v>5</v>
      </c>
      <c r="G50" s="273" t="s">
        <v>417</v>
      </c>
      <c r="H50" s="273" t="s">
        <v>430</v>
      </c>
      <c r="I50" s="436"/>
      <c r="J50" s="273"/>
      <c r="K50" s="273"/>
      <c r="L50" s="273" t="s">
        <v>436</v>
      </c>
      <c r="M50" s="436"/>
      <c r="N50" s="437"/>
      <c r="O50" s="437"/>
      <c r="P50" s="437"/>
      <c r="Q50" s="437"/>
    </row>
    <row r="51" spans="2:17" ht="16.5" customHeight="1" x14ac:dyDescent="0.25">
      <c r="B51" s="453"/>
      <c r="C51" s="447"/>
      <c r="D51" s="450"/>
      <c r="E51" s="450"/>
      <c r="F51" s="441"/>
      <c r="G51" s="273"/>
      <c r="H51" s="273" t="s">
        <v>431</v>
      </c>
      <c r="I51" s="436"/>
      <c r="J51" s="273"/>
      <c r="K51" s="273"/>
      <c r="L51" s="273" t="s">
        <v>437</v>
      </c>
      <c r="M51" s="436"/>
      <c r="N51" s="437"/>
      <c r="O51" s="437"/>
      <c r="P51" s="437"/>
      <c r="Q51" s="437"/>
    </row>
    <row r="52" spans="2:17" ht="37.5" customHeight="1" x14ac:dyDescent="0.25">
      <c r="B52" s="451" t="str">
        <f>'2 - CONTEXTO'!E38</f>
        <v>Planificación del Ordenamiento Social de la Propiedad</v>
      </c>
      <c r="C52" s="443"/>
      <c r="D52" s="448" t="s">
        <v>322</v>
      </c>
      <c r="E52" s="448"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52" s="440">
        <v>1</v>
      </c>
      <c r="G52" s="273" t="s">
        <v>727</v>
      </c>
      <c r="H52" s="273" t="s">
        <v>749</v>
      </c>
      <c r="I52" s="436"/>
      <c r="J52" s="273" t="s">
        <v>728</v>
      </c>
      <c r="K52" s="273"/>
      <c r="L52" s="273" t="s">
        <v>752</v>
      </c>
      <c r="M52" s="436"/>
      <c r="N52" s="437" t="s">
        <v>129</v>
      </c>
      <c r="O52" s="437" t="s">
        <v>129</v>
      </c>
      <c r="P52" s="437" t="s">
        <v>129</v>
      </c>
      <c r="Q52" s="437" t="s">
        <v>129</v>
      </c>
    </row>
    <row r="53" spans="2:17" ht="42" customHeight="1" x14ac:dyDescent="0.25">
      <c r="B53" s="452"/>
      <c r="C53" s="445"/>
      <c r="D53" s="449"/>
      <c r="E53" s="449"/>
      <c r="F53" s="441"/>
      <c r="G53" s="273"/>
      <c r="H53" s="273" t="s">
        <v>750</v>
      </c>
      <c r="I53" s="436"/>
      <c r="J53" s="273"/>
      <c r="K53" s="273"/>
      <c r="L53" s="273" t="s">
        <v>753</v>
      </c>
      <c r="M53" s="436"/>
      <c r="N53" s="437"/>
      <c r="O53" s="437"/>
      <c r="P53" s="437"/>
      <c r="Q53" s="437"/>
    </row>
    <row r="54" spans="2:17" ht="16.5" customHeight="1" x14ac:dyDescent="0.25">
      <c r="B54" s="452"/>
      <c r="C54" s="445"/>
      <c r="D54" s="449"/>
      <c r="E54" s="449"/>
      <c r="F54" s="440">
        <v>2</v>
      </c>
      <c r="G54" s="273" t="s">
        <v>729</v>
      </c>
      <c r="H54" s="273" t="s">
        <v>751</v>
      </c>
      <c r="I54" s="436"/>
      <c r="J54" s="273" t="s">
        <v>730</v>
      </c>
      <c r="K54" s="273"/>
      <c r="L54" s="273" t="s">
        <v>752</v>
      </c>
      <c r="M54" s="436"/>
      <c r="N54" s="437" t="s">
        <v>129</v>
      </c>
      <c r="O54" s="437" t="s">
        <v>129</v>
      </c>
      <c r="P54" s="437" t="s">
        <v>129</v>
      </c>
      <c r="Q54" s="437" t="s">
        <v>129</v>
      </c>
    </row>
    <row r="55" spans="2:17" ht="16.5" customHeight="1" x14ac:dyDescent="0.25">
      <c r="B55" s="452"/>
      <c r="C55" s="445"/>
      <c r="D55" s="449"/>
      <c r="E55" s="449"/>
      <c r="F55" s="441"/>
      <c r="G55" s="273"/>
      <c r="H55" s="273" t="s">
        <v>423</v>
      </c>
      <c r="I55" s="436"/>
      <c r="J55" s="273"/>
      <c r="K55" s="273"/>
      <c r="L55" s="273" t="s">
        <v>753</v>
      </c>
      <c r="M55" s="436"/>
      <c r="N55" s="437"/>
      <c r="O55" s="437"/>
      <c r="P55" s="437"/>
      <c r="Q55" s="437"/>
    </row>
    <row r="56" spans="2:17" ht="16.5" customHeight="1" x14ac:dyDescent="0.25">
      <c r="B56" s="452"/>
      <c r="C56" s="445"/>
      <c r="D56" s="449"/>
      <c r="E56" s="449"/>
      <c r="F56" s="440">
        <v>3</v>
      </c>
      <c r="G56" s="273" t="s">
        <v>768</v>
      </c>
      <c r="H56" s="273" t="s">
        <v>772</v>
      </c>
      <c r="I56" s="436"/>
      <c r="J56" s="273" t="s">
        <v>769</v>
      </c>
      <c r="K56" s="273"/>
      <c r="L56" s="273" t="s">
        <v>775</v>
      </c>
      <c r="M56" s="436"/>
      <c r="N56" s="437" t="s">
        <v>129</v>
      </c>
      <c r="O56" s="437" t="s">
        <v>129</v>
      </c>
      <c r="P56" s="437" t="s">
        <v>129</v>
      </c>
      <c r="Q56" s="437" t="s">
        <v>129</v>
      </c>
    </row>
    <row r="57" spans="2:17" ht="34.5" customHeight="1" x14ac:dyDescent="0.25">
      <c r="B57" s="452"/>
      <c r="C57" s="445"/>
      <c r="D57" s="449"/>
      <c r="E57" s="449"/>
      <c r="F57" s="441"/>
      <c r="G57" s="273"/>
      <c r="H57" s="273" t="s">
        <v>773</v>
      </c>
      <c r="I57" s="436"/>
      <c r="J57" s="273"/>
      <c r="K57" s="273"/>
      <c r="L57" s="273" t="s">
        <v>776</v>
      </c>
      <c r="M57" s="436"/>
      <c r="N57" s="437"/>
      <c r="O57" s="437"/>
      <c r="P57" s="437"/>
      <c r="Q57" s="437"/>
    </row>
    <row r="58" spans="2:17" ht="27.75" customHeight="1" x14ac:dyDescent="0.25">
      <c r="B58" s="452"/>
      <c r="C58" s="445"/>
      <c r="D58" s="449"/>
      <c r="E58" s="449"/>
      <c r="F58" s="440">
        <v>4</v>
      </c>
      <c r="G58" s="273" t="s">
        <v>770</v>
      </c>
      <c r="H58" s="273" t="s">
        <v>774</v>
      </c>
      <c r="I58" s="436"/>
      <c r="J58" s="273" t="s">
        <v>771</v>
      </c>
      <c r="K58" s="273"/>
      <c r="L58" s="273" t="s">
        <v>777</v>
      </c>
      <c r="M58" s="436"/>
      <c r="N58" s="437" t="s">
        <v>129</v>
      </c>
      <c r="O58" s="437" t="s">
        <v>129</v>
      </c>
      <c r="P58" s="437" t="s">
        <v>129</v>
      </c>
      <c r="Q58" s="437" t="s">
        <v>129</v>
      </c>
    </row>
    <row r="59" spans="2:17" ht="16.5" customHeight="1" x14ac:dyDescent="0.25">
      <c r="B59" s="452"/>
      <c r="C59" s="445"/>
      <c r="D59" s="449"/>
      <c r="E59" s="449"/>
      <c r="F59" s="441"/>
      <c r="G59" s="273"/>
      <c r="H59" s="273" t="s">
        <v>423</v>
      </c>
      <c r="I59" s="436"/>
      <c r="J59" s="273"/>
      <c r="K59" s="273"/>
      <c r="L59" s="273" t="s">
        <v>778</v>
      </c>
      <c r="M59" s="436"/>
      <c r="N59" s="437"/>
      <c r="O59" s="437"/>
      <c r="P59" s="437"/>
      <c r="Q59" s="437"/>
    </row>
    <row r="60" spans="2:17" ht="16.5" customHeight="1" x14ac:dyDescent="0.25">
      <c r="B60" s="452"/>
      <c r="C60" s="445"/>
      <c r="D60" s="449"/>
      <c r="E60" s="449"/>
      <c r="F60" s="440">
        <v>5</v>
      </c>
      <c r="G60" s="273" t="s">
        <v>417</v>
      </c>
      <c r="H60" s="273" t="s">
        <v>430</v>
      </c>
      <c r="I60" s="436"/>
      <c r="J60" s="273"/>
      <c r="K60" s="273"/>
      <c r="L60" s="273" t="s">
        <v>436</v>
      </c>
      <c r="M60" s="436"/>
      <c r="N60" s="437"/>
      <c r="O60" s="437"/>
      <c r="P60" s="437"/>
      <c r="Q60" s="437"/>
    </row>
    <row r="61" spans="2:17" ht="16.5" customHeight="1" x14ac:dyDescent="0.25">
      <c r="B61" s="453"/>
      <c r="C61" s="447"/>
      <c r="D61" s="450"/>
      <c r="E61" s="450"/>
      <c r="F61" s="441"/>
      <c r="G61" s="273"/>
      <c r="H61" s="273" t="s">
        <v>431</v>
      </c>
      <c r="I61" s="436"/>
      <c r="J61" s="273"/>
      <c r="K61" s="273"/>
      <c r="L61" s="273" t="s">
        <v>437</v>
      </c>
      <c r="M61" s="436"/>
      <c r="N61" s="437"/>
      <c r="O61" s="437"/>
      <c r="P61" s="437"/>
      <c r="Q61" s="437"/>
    </row>
    <row r="62" spans="2:17" ht="41.25" customHeight="1" x14ac:dyDescent="0.25">
      <c r="B62" s="451" t="str">
        <f>'2 - CONTEXTO'!E39</f>
        <v>Seguridad Jurídica sobre la Titularidad de la Tierra y los Territorios</v>
      </c>
      <c r="C62" s="443"/>
      <c r="D62" s="448" t="s">
        <v>326</v>
      </c>
      <c r="E62" s="448" t="str">
        <f>'2 - CONTEXTO'!K39</f>
        <v>1. Dirección de Gestión Jurídica de Tierras.
2. Subdirección de procesos Agrarios y Gestión Jurídica.
3. Subdirección de seguridad Jurídica.
4. Dirección Asuntos Étnicos.
5. Subdirección Asuntos Étnicos.
6. Unidades de Gestión Territorial UGT's</v>
      </c>
      <c r="F62" s="440">
        <v>1</v>
      </c>
      <c r="G62" s="273" t="s">
        <v>476</v>
      </c>
      <c r="H62" s="273" t="s">
        <v>477</v>
      </c>
      <c r="I62" s="436"/>
      <c r="J62" s="273" t="s">
        <v>479</v>
      </c>
      <c r="K62" s="273"/>
      <c r="L62" s="273" t="s">
        <v>480</v>
      </c>
      <c r="M62" s="436"/>
      <c r="N62" s="437" t="s">
        <v>129</v>
      </c>
      <c r="O62" s="437" t="s">
        <v>129</v>
      </c>
      <c r="P62" s="437" t="s">
        <v>129</v>
      </c>
      <c r="Q62" s="437" t="s">
        <v>129</v>
      </c>
    </row>
    <row r="63" spans="2:17" ht="45" customHeight="1" x14ac:dyDescent="0.25">
      <c r="B63" s="452"/>
      <c r="C63" s="445"/>
      <c r="D63" s="449"/>
      <c r="E63" s="449"/>
      <c r="F63" s="441"/>
      <c r="G63" s="273"/>
      <c r="H63" s="273" t="s">
        <v>478</v>
      </c>
      <c r="I63" s="436"/>
      <c r="J63" s="273"/>
      <c r="K63" s="273"/>
      <c r="L63" s="273" t="s">
        <v>481</v>
      </c>
      <c r="M63" s="436"/>
      <c r="N63" s="437"/>
      <c r="O63" s="437"/>
      <c r="P63" s="437"/>
      <c r="Q63" s="437"/>
    </row>
    <row r="64" spans="2:17" ht="16.5" customHeight="1" x14ac:dyDescent="0.25">
      <c r="B64" s="452"/>
      <c r="C64" s="445"/>
      <c r="D64" s="449"/>
      <c r="E64" s="449"/>
      <c r="F64" s="440">
        <v>2</v>
      </c>
      <c r="G64" s="273" t="s">
        <v>655</v>
      </c>
      <c r="H64" s="273" t="s">
        <v>647</v>
      </c>
      <c r="I64" s="436"/>
      <c r="J64" s="273" t="s">
        <v>648</v>
      </c>
      <c r="K64" s="273"/>
      <c r="L64" s="273" t="s">
        <v>649</v>
      </c>
      <c r="M64" s="436"/>
      <c r="N64" s="437" t="s">
        <v>129</v>
      </c>
      <c r="O64" s="437" t="s">
        <v>129</v>
      </c>
      <c r="P64" s="437" t="s">
        <v>129</v>
      </c>
      <c r="Q64" s="437" t="s">
        <v>129</v>
      </c>
    </row>
    <row r="65" spans="2:17" ht="27.75" customHeight="1" x14ac:dyDescent="0.25">
      <c r="B65" s="452"/>
      <c r="C65" s="445"/>
      <c r="D65" s="449"/>
      <c r="E65" s="449"/>
      <c r="F65" s="441"/>
      <c r="G65" s="273"/>
      <c r="H65" s="273" t="s">
        <v>650</v>
      </c>
      <c r="I65" s="436"/>
      <c r="J65" s="273"/>
      <c r="K65" s="273"/>
      <c r="L65" s="273" t="s">
        <v>651</v>
      </c>
      <c r="M65" s="436"/>
      <c r="N65" s="437"/>
      <c r="O65" s="437"/>
      <c r="P65" s="437"/>
      <c r="Q65" s="437"/>
    </row>
    <row r="66" spans="2:17" ht="16.5" customHeight="1" x14ac:dyDescent="0.25">
      <c r="B66" s="452"/>
      <c r="C66" s="445"/>
      <c r="D66" s="449"/>
      <c r="E66" s="449"/>
      <c r="F66" s="440">
        <v>3</v>
      </c>
      <c r="G66" s="273" t="s">
        <v>415</v>
      </c>
      <c r="H66" s="273" t="s">
        <v>420</v>
      </c>
      <c r="I66" s="436"/>
      <c r="J66" s="273"/>
      <c r="K66" s="273"/>
      <c r="L66" s="273" t="s">
        <v>432</v>
      </c>
      <c r="M66" s="436"/>
      <c r="N66" s="437"/>
      <c r="O66" s="437"/>
      <c r="P66" s="437"/>
      <c r="Q66" s="437"/>
    </row>
    <row r="67" spans="2:17" ht="16.5" customHeight="1" x14ac:dyDescent="0.25">
      <c r="B67" s="452"/>
      <c r="C67" s="445"/>
      <c r="D67" s="449"/>
      <c r="E67" s="449"/>
      <c r="F67" s="441"/>
      <c r="G67" s="273"/>
      <c r="H67" s="273" t="s">
        <v>427</v>
      </c>
      <c r="I67" s="436"/>
      <c r="J67" s="273"/>
      <c r="K67" s="273"/>
      <c r="L67" s="273" t="s">
        <v>433</v>
      </c>
      <c r="M67" s="436"/>
      <c r="N67" s="437"/>
      <c r="O67" s="437"/>
      <c r="P67" s="437"/>
      <c r="Q67" s="437"/>
    </row>
    <row r="68" spans="2:17" ht="16.5" customHeight="1" x14ac:dyDescent="0.25">
      <c r="B68" s="452"/>
      <c r="C68" s="445"/>
      <c r="D68" s="449"/>
      <c r="E68" s="449"/>
      <c r="F68" s="440">
        <v>4</v>
      </c>
      <c r="G68" s="273" t="s">
        <v>416</v>
      </c>
      <c r="H68" s="273" t="s">
        <v>428</v>
      </c>
      <c r="I68" s="436"/>
      <c r="J68" s="273"/>
      <c r="K68" s="273"/>
      <c r="L68" s="273" t="s">
        <v>434</v>
      </c>
      <c r="M68" s="436"/>
      <c r="N68" s="437"/>
      <c r="O68" s="437"/>
      <c r="P68" s="437"/>
      <c r="Q68" s="437"/>
    </row>
    <row r="69" spans="2:17" ht="16.5" customHeight="1" x14ac:dyDescent="0.25">
      <c r="B69" s="452"/>
      <c r="C69" s="445"/>
      <c r="D69" s="449"/>
      <c r="E69" s="449"/>
      <c r="F69" s="441"/>
      <c r="G69" s="273"/>
      <c r="H69" s="273" t="s">
        <v>429</v>
      </c>
      <c r="I69" s="436"/>
      <c r="J69" s="273"/>
      <c r="K69" s="273"/>
      <c r="L69" s="273" t="s">
        <v>435</v>
      </c>
      <c r="M69" s="436"/>
      <c r="N69" s="437"/>
      <c r="O69" s="437"/>
      <c r="P69" s="437"/>
      <c r="Q69" s="437"/>
    </row>
    <row r="70" spans="2:17" ht="16.5" customHeight="1" x14ac:dyDescent="0.25">
      <c r="B70" s="452"/>
      <c r="C70" s="445"/>
      <c r="D70" s="449"/>
      <c r="E70" s="449"/>
      <c r="F70" s="440">
        <v>5</v>
      </c>
      <c r="G70" s="273" t="s">
        <v>417</v>
      </c>
      <c r="H70" s="273" t="s">
        <v>430</v>
      </c>
      <c r="I70" s="436"/>
      <c r="J70" s="273"/>
      <c r="K70" s="273"/>
      <c r="L70" s="273" t="s">
        <v>436</v>
      </c>
      <c r="M70" s="436"/>
      <c r="N70" s="437"/>
      <c r="O70" s="437"/>
      <c r="P70" s="437"/>
      <c r="Q70" s="437"/>
    </row>
    <row r="71" spans="2:17" ht="16.5" customHeight="1" x14ac:dyDescent="0.25">
      <c r="B71" s="453"/>
      <c r="C71" s="447"/>
      <c r="D71" s="450"/>
      <c r="E71" s="450"/>
      <c r="F71" s="441"/>
      <c r="G71" s="273"/>
      <c r="H71" s="273" t="s">
        <v>431</v>
      </c>
      <c r="I71" s="436"/>
      <c r="J71" s="273"/>
      <c r="K71" s="273"/>
      <c r="L71" s="273" t="s">
        <v>437</v>
      </c>
      <c r="M71" s="436"/>
      <c r="N71" s="437"/>
      <c r="O71" s="437"/>
      <c r="P71" s="437"/>
      <c r="Q71" s="437"/>
    </row>
    <row r="72" spans="2:17" ht="59.25" customHeight="1" x14ac:dyDescent="0.25">
      <c r="B72" s="451" t="str">
        <f>'2 - CONTEXTO'!E40</f>
        <v>Acceso a la Propiedad de la Tierra y los Territorios</v>
      </c>
      <c r="C72" s="443"/>
      <c r="D72" s="448" t="s">
        <v>329</v>
      </c>
      <c r="E72" s="448"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F72" s="440">
        <v>1</v>
      </c>
      <c r="G72" s="273" t="s">
        <v>514</v>
      </c>
      <c r="H72" s="273" t="s">
        <v>533</v>
      </c>
      <c r="I72" s="436"/>
      <c r="J72" s="273" t="s">
        <v>515</v>
      </c>
      <c r="K72" s="273"/>
      <c r="L72" s="273" t="s">
        <v>516</v>
      </c>
      <c r="M72" s="436"/>
      <c r="N72" s="437" t="s">
        <v>129</v>
      </c>
      <c r="O72" s="437" t="s">
        <v>129</v>
      </c>
      <c r="P72" s="437" t="s">
        <v>129</v>
      </c>
      <c r="Q72" s="437" t="s">
        <v>129</v>
      </c>
    </row>
    <row r="73" spans="2:17" ht="63.75" customHeight="1" x14ac:dyDescent="0.25">
      <c r="B73" s="452"/>
      <c r="C73" s="445"/>
      <c r="D73" s="449"/>
      <c r="E73" s="449"/>
      <c r="F73" s="441"/>
      <c r="G73" s="273"/>
      <c r="H73" s="273" t="s">
        <v>517</v>
      </c>
      <c r="I73" s="436"/>
      <c r="J73" s="273"/>
      <c r="K73" s="273"/>
      <c r="L73" s="273" t="s">
        <v>518</v>
      </c>
      <c r="M73" s="436"/>
      <c r="N73" s="437"/>
      <c r="O73" s="437"/>
      <c r="P73" s="437"/>
      <c r="Q73" s="437"/>
    </row>
    <row r="74" spans="2:17" ht="42" customHeight="1" x14ac:dyDescent="0.25">
      <c r="B74" s="452"/>
      <c r="C74" s="445"/>
      <c r="D74" s="449"/>
      <c r="E74" s="449"/>
      <c r="F74" s="440">
        <v>2</v>
      </c>
      <c r="G74" s="273" t="s">
        <v>519</v>
      </c>
      <c r="H74" s="273" t="s">
        <v>534</v>
      </c>
      <c r="I74" s="436"/>
      <c r="J74" s="273" t="s">
        <v>520</v>
      </c>
      <c r="K74" s="273"/>
      <c r="L74" s="273" t="s">
        <v>521</v>
      </c>
      <c r="M74" s="436"/>
      <c r="N74" s="437" t="s">
        <v>129</v>
      </c>
      <c r="O74" s="437" t="s">
        <v>129</v>
      </c>
      <c r="P74" s="437" t="s">
        <v>129</v>
      </c>
      <c r="Q74" s="437" t="s">
        <v>129</v>
      </c>
    </row>
    <row r="75" spans="2:17" ht="44.25" customHeight="1" x14ac:dyDescent="0.25">
      <c r="B75" s="452"/>
      <c r="C75" s="445"/>
      <c r="D75" s="449"/>
      <c r="E75" s="449"/>
      <c r="F75" s="441"/>
      <c r="G75" s="273"/>
      <c r="H75" s="273" t="s">
        <v>522</v>
      </c>
      <c r="I75" s="436"/>
      <c r="J75" s="273"/>
      <c r="K75" s="273"/>
      <c r="L75" s="273" t="s">
        <v>523</v>
      </c>
      <c r="M75" s="436"/>
      <c r="N75" s="437"/>
      <c r="O75" s="437"/>
      <c r="P75" s="437"/>
      <c r="Q75" s="437"/>
    </row>
    <row r="76" spans="2:17" ht="50.25" customHeight="1" x14ac:dyDescent="0.25">
      <c r="B76" s="452"/>
      <c r="C76" s="445"/>
      <c r="D76" s="449"/>
      <c r="E76" s="449"/>
      <c r="F76" s="440">
        <v>3</v>
      </c>
      <c r="G76" s="273" t="s">
        <v>524</v>
      </c>
      <c r="H76" s="454" t="s">
        <v>525</v>
      </c>
      <c r="I76" s="455"/>
      <c r="J76" s="273" t="s">
        <v>526</v>
      </c>
      <c r="K76" s="273"/>
      <c r="L76" s="273" t="s">
        <v>527</v>
      </c>
      <c r="M76" s="436"/>
      <c r="N76" s="437" t="s">
        <v>129</v>
      </c>
      <c r="O76" s="437" t="s">
        <v>129</v>
      </c>
      <c r="P76" s="437" t="s">
        <v>129</v>
      </c>
      <c r="Q76" s="437" t="s">
        <v>129</v>
      </c>
    </row>
    <row r="77" spans="2:17" ht="51.75" customHeight="1" x14ac:dyDescent="0.25">
      <c r="B77" s="452"/>
      <c r="C77" s="445"/>
      <c r="D77" s="449"/>
      <c r="E77" s="449"/>
      <c r="F77" s="441"/>
      <c r="G77" s="273"/>
      <c r="H77" s="273" t="s">
        <v>528</v>
      </c>
      <c r="I77" s="436"/>
      <c r="J77" s="273"/>
      <c r="K77" s="273"/>
      <c r="L77" s="273" t="s">
        <v>523</v>
      </c>
      <c r="M77" s="436"/>
      <c r="N77" s="437"/>
      <c r="O77" s="437"/>
      <c r="P77" s="437"/>
      <c r="Q77" s="437"/>
    </row>
    <row r="78" spans="2:17" ht="52.5" customHeight="1" x14ac:dyDescent="0.25">
      <c r="B78" s="452"/>
      <c r="C78" s="445"/>
      <c r="D78" s="449"/>
      <c r="E78" s="449"/>
      <c r="F78" s="440">
        <v>4</v>
      </c>
      <c r="G78" s="273" t="s">
        <v>545</v>
      </c>
      <c r="H78" s="273" t="s">
        <v>529</v>
      </c>
      <c r="I78" s="436"/>
      <c r="J78" s="273" t="s">
        <v>530</v>
      </c>
      <c r="K78" s="273"/>
      <c r="L78" s="273" t="s">
        <v>531</v>
      </c>
      <c r="M78" s="436"/>
      <c r="N78" s="437" t="s">
        <v>129</v>
      </c>
      <c r="O78" s="437" t="s">
        <v>129</v>
      </c>
      <c r="P78" s="437" t="s">
        <v>129</v>
      </c>
      <c r="Q78" s="437" t="s">
        <v>129</v>
      </c>
    </row>
    <row r="79" spans="2:17" ht="53.25" customHeight="1" x14ac:dyDescent="0.25">
      <c r="B79" s="452"/>
      <c r="C79" s="445"/>
      <c r="D79" s="449"/>
      <c r="E79" s="449"/>
      <c r="F79" s="441"/>
      <c r="G79" s="273"/>
      <c r="H79" s="273" t="s">
        <v>532</v>
      </c>
      <c r="I79" s="436"/>
      <c r="J79" s="273"/>
      <c r="K79" s="273"/>
      <c r="L79" s="273" t="s">
        <v>523</v>
      </c>
      <c r="M79" s="436"/>
      <c r="N79" s="437"/>
      <c r="O79" s="437"/>
      <c r="P79" s="437"/>
      <c r="Q79" s="437"/>
    </row>
    <row r="80" spans="2:17" ht="27.75" customHeight="1" x14ac:dyDescent="0.25">
      <c r="B80" s="452"/>
      <c r="C80" s="445"/>
      <c r="D80" s="449"/>
      <c r="E80" s="449"/>
      <c r="F80" s="440">
        <v>5</v>
      </c>
      <c r="G80" s="273" t="s">
        <v>655</v>
      </c>
      <c r="H80" s="273" t="s">
        <v>647</v>
      </c>
      <c r="I80" s="436"/>
      <c r="J80" s="273" t="s">
        <v>648</v>
      </c>
      <c r="K80" s="273"/>
      <c r="L80" s="273" t="s">
        <v>649</v>
      </c>
      <c r="M80" s="436"/>
      <c r="N80" s="437" t="s">
        <v>129</v>
      </c>
      <c r="O80" s="437" t="s">
        <v>129</v>
      </c>
      <c r="P80" s="437" t="s">
        <v>129</v>
      </c>
      <c r="Q80" s="437" t="s">
        <v>129</v>
      </c>
    </row>
    <row r="81" spans="2:17" ht="16.5" customHeight="1" x14ac:dyDescent="0.25">
      <c r="B81" s="452"/>
      <c r="C81" s="445"/>
      <c r="D81" s="449"/>
      <c r="E81" s="449"/>
      <c r="F81" s="441"/>
      <c r="G81" s="273"/>
      <c r="H81" s="273" t="s">
        <v>650</v>
      </c>
      <c r="I81" s="436"/>
      <c r="J81" s="273"/>
      <c r="K81" s="273"/>
      <c r="L81" s="273" t="s">
        <v>651</v>
      </c>
      <c r="M81" s="436"/>
      <c r="N81" s="437"/>
      <c r="O81" s="437"/>
      <c r="P81" s="437"/>
      <c r="Q81" s="437"/>
    </row>
    <row r="82" spans="2:17" ht="69.75" customHeight="1" x14ac:dyDescent="0.25">
      <c r="B82" s="452"/>
      <c r="C82" s="445"/>
      <c r="D82" s="449"/>
      <c r="E82" s="449"/>
      <c r="F82" s="440">
        <v>6</v>
      </c>
      <c r="G82" s="273" t="s">
        <v>666</v>
      </c>
      <c r="H82" s="273" t="s">
        <v>667</v>
      </c>
      <c r="I82" s="436"/>
      <c r="J82" s="458" t="s">
        <v>670</v>
      </c>
      <c r="K82" s="459"/>
      <c r="L82" s="273" t="s">
        <v>669</v>
      </c>
      <c r="M82" s="436"/>
      <c r="N82" s="456" t="s">
        <v>129</v>
      </c>
      <c r="O82" s="456" t="s">
        <v>129</v>
      </c>
      <c r="P82" s="456" t="s">
        <v>129</v>
      </c>
      <c r="Q82" s="456" t="s">
        <v>129</v>
      </c>
    </row>
    <row r="83" spans="2:17" ht="28.5" customHeight="1" x14ac:dyDescent="0.25">
      <c r="B83" s="452"/>
      <c r="C83" s="445"/>
      <c r="D83" s="449"/>
      <c r="E83" s="449"/>
      <c r="F83" s="441"/>
      <c r="G83" s="273"/>
      <c r="H83" s="273" t="s">
        <v>668</v>
      </c>
      <c r="I83" s="436"/>
      <c r="J83" s="460"/>
      <c r="K83" s="461"/>
      <c r="L83" s="273" t="s">
        <v>671</v>
      </c>
      <c r="M83" s="436"/>
      <c r="N83" s="457"/>
      <c r="O83" s="457"/>
      <c r="P83" s="457"/>
      <c r="Q83" s="457"/>
    </row>
    <row r="84" spans="2:17" ht="31.5" customHeight="1" x14ac:dyDescent="0.25">
      <c r="B84" s="452"/>
      <c r="C84" s="445"/>
      <c r="D84" s="449"/>
      <c r="E84" s="449"/>
      <c r="F84" s="440">
        <v>7</v>
      </c>
      <c r="G84" s="273" t="s">
        <v>672</v>
      </c>
      <c r="H84" s="273" t="s">
        <v>673</v>
      </c>
      <c r="I84" s="436"/>
      <c r="J84" s="458"/>
      <c r="K84" s="459"/>
      <c r="L84" s="273" t="s">
        <v>675</v>
      </c>
      <c r="M84" s="436"/>
      <c r="N84" s="456" t="s">
        <v>129</v>
      </c>
      <c r="O84" s="456" t="s">
        <v>129</v>
      </c>
      <c r="P84" s="456" t="s">
        <v>129</v>
      </c>
      <c r="Q84" s="456" t="s">
        <v>129</v>
      </c>
    </row>
    <row r="85" spans="2:17" ht="42.75" customHeight="1" x14ac:dyDescent="0.25">
      <c r="B85" s="452"/>
      <c r="C85" s="445"/>
      <c r="D85" s="449"/>
      <c r="E85" s="449"/>
      <c r="F85" s="441"/>
      <c r="G85" s="273"/>
      <c r="H85" s="273" t="s">
        <v>674</v>
      </c>
      <c r="I85" s="436"/>
      <c r="J85" s="460"/>
      <c r="K85" s="461"/>
      <c r="L85" s="273" t="s">
        <v>676</v>
      </c>
      <c r="M85" s="436"/>
      <c r="N85" s="457"/>
      <c r="O85" s="457"/>
      <c r="P85" s="457"/>
      <c r="Q85" s="457"/>
    </row>
    <row r="86" spans="2:17" ht="35.25" customHeight="1" x14ac:dyDescent="0.25">
      <c r="B86" s="452"/>
      <c r="C86" s="445"/>
      <c r="D86" s="449"/>
      <c r="E86" s="449"/>
      <c r="F86" s="440">
        <v>8</v>
      </c>
      <c r="G86" s="273" t="s">
        <v>677</v>
      </c>
      <c r="H86" s="273" t="s">
        <v>678</v>
      </c>
      <c r="I86" s="436"/>
      <c r="J86" s="458"/>
      <c r="K86" s="459"/>
      <c r="L86" s="273" t="s">
        <v>679</v>
      </c>
      <c r="M86" s="436"/>
      <c r="N86" s="456" t="s">
        <v>129</v>
      </c>
      <c r="O86" s="456" t="s">
        <v>129</v>
      </c>
      <c r="P86" s="456" t="s">
        <v>129</v>
      </c>
      <c r="Q86" s="456" t="s">
        <v>129</v>
      </c>
    </row>
    <row r="87" spans="2:17" ht="16.5" customHeight="1" x14ac:dyDescent="0.25">
      <c r="B87" s="452"/>
      <c r="C87" s="445"/>
      <c r="D87" s="449"/>
      <c r="E87" s="449"/>
      <c r="F87" s="441"/>
      <c r="G87" s="273"/>
      <c r="H87" s="273" t="s">
        <v>438</v>
      </c>
      <c r="I87" s="436"/>
      <c r="J87" s="460"/>
      <c r="K87" s="461"/>
      <c r="L87" s="273" t="s">
        <v>440</v>
      </c>
      <c r="M87" s="436"/>
      <c r="N87" s="457"/>
      <c r="O87" s="457"/>
      <c r="P87" s="457"/>
      <c r="Q87" s="457"/>
    </row>
    <row r="88" spans="2:17" ht="60.75" customHeight="1" x14ac:dyDescent="0.25">
      <c r="B88" s="452"/>
      <c r="C88" s="445"/>
      <c r="D88" s="449"/>
      <c r="E88" s="449"/>
      <c r="F88" s="440">
        <v>9</v>
      </c>
      <c r="G88" s="273" t="s">
        <v>680</v>
      </c>
      <c r="H88" s="273" t="s">
        <v>681</v>
      </c>
      <c r="I88" s="436"/>
      <c r="J88" s="458"/>
      <c r="K88" s="459"/>
      <c r="L88" s="273" t="s">
        <v>679</v>
      </c>
      <c r="M88" s="436"/>
      <c r="N88" s="456" t="s">
        <v>129</v>
      </c>
      <c r="O88" s="456" t="s">
        <v>129</v>
      </c>
      <c r="P88" s="456" t="s">
        <v>129</v>
      </c>
      <c r="Q88" s="456" t="s">
        <v>129</v>
      </c>
    </row>
    <row r="89" spans="2:17" ht="16.5" customHeight="1" x14ac:dyDescent="0.25">
      <c r="B89" s="453"/>
      <c r="C89" s="447"/>
      <c r="D89" s="450"/>
      <c r="E89" s="450"/>
      <c r="F89" s="441"/>
      <c r="G89" s="273"/>
      <c r="H89" s="273" t="s">
        <v>439</v>
      </c>
      <c r="I89" s="436"/>
      <c r="J89" s="460"/>
      <c r="K89" s="461"/>
      <c r="L89" s="273" t="s">
        <v>441</v>
      </c>
      <c r="M89" s="436"/>
      <c r="N89" s="457"/>
      <c r="O89" s="457"/>
      <c r="P89" s="457"/>
      <c r="Q89" s="457"/>
    </row>
    <row r="90" spans="2:17" ht="49.5" customHeight="1" x14ac:dyDescent="0.25">
      <c r="B90" s="451" t="str">
        <f>'2 - CONTEXTO'!E41</f>
        <v>Administración de Tierras.</v>
      </c>
      <c r="C90" s="443"/>
      <c r="D90" s="448" t="s">
        <v>332</v>
      </c>
      <c r="E90" s="448" t="str">
        <f>'2 - CONTEXTO'!K41</f>
        <v>1. Dirección de Acceso a Tierras.
2. Subdirección de Administración de Tierras de la Nación.
3. Dirección de Asuntos Étnicos.
4. Unidades de Gestión Territorial UGT's</v>
      </c>
      <c r="F90" s="440">
        <v>1</v>
      </c>
      <c r="G90" s="273" t="s">
        <v>535</v>
      </c>
      <c r="H90" s="454" t="s">
        <v>536</v>
      </c>
      <c r="I90" s="455"/>
      <c r="J90" s="273" t="s">
        <v>537</v>
      </c>
      <c r="K90" s="273"/>
      <c r="L90" s="273" t="s">
        <v>538</v>
      </c>
      <c r="M90" s="436"/>
      <c r="N90" s="437" t="s">
        <v>129</v>
      </c>
      <c r="O90" s="437" t="s">
        <v>129</v>
      </c>
      <c r="P90" s="437" t="s">
        <v>129</v>
      </c>
      <c r="Q90" s="437" t="s">
        <v>129</v>
      </c>
    </row>
    <row r="91" spans="2:17" ht="47.25" customHeight="1" x14ac:dyDescent="0.25">
      <c r="B91" s="452"/>
      <c r="C91" s="445"/>
      <c r="D91" s="449"/>
      <c r="E91" s="449"/>
      <c r="F91" s="441"/>
      <c r="G91" s="273"/>
      <c r="H91" s="273" t="s">
        <v>539</v>
      </c>
      <c r="I91" s="436"/>
      <c r="J91" s="273"/>
      <c r="K91" s="273"/>
      <c r="L91" s="273" t="s">
        <v>523</v>
      </c>
      <c r="M91" s="436"/>
      <c r="N91" s="437"/>
      <c r="O91" s="437"/>
      <c r="P91" s="437"/>
      <c r="Q91" s="437"/>
    </row>
    <row r="92" spans="2:17" ht="52.5" customHeight="1" x14ac:dyDescent="0.25">
      <c r="B92" s="452"/>
      <c r="C92" s="445"/>
      <c r="D92" s="449"/>
      <c r="E92" s="449"/>
      <c r="F92" s="440">
        <v>2</v>
      </c>
      <c r="G92" s="273" t="s">
        <v>540</v>
      </c>
      <c r="H92" s="454" t="s">
        <v>541</v>
      </c>
      <c r="I92" s="455"/>
      <c r="J92" s="273" t="s">
        <v>542</v>
      </c>
      <c r="K92" s="273"/>
      <c r="L92" s="273" t="s">
        <v>543</v>
      </c>
      <c r="M92" s="436"/>
      <c r="N92" s="437" t="s">
        <v>129</v>
      </c>
      <c r="O92" s="437" t="s">
        <v>129</v>
      </c>
      <c r="P92" s="437" t="s">
        <v>129</v>
      </c>
      <c r="Q92" s="437" t="s">
        <v>129</v>
      </c>
    </row>
    <row r="93" spans="2:17" ht="53.25" customHeight="1" x14ac:dyDescent="0.25">
      <c r="B93" s="452"/>
      <c r="C93" s="445"/>
      <c r="D93" s="449"/>
      <c r="E93" s="449"/>
      <c r="F93" s="441"/>
      <c r="G93" s="273"/>
      <c r="H93" s="273" t="s">
        <v>544</v>
      </c>
      <c r="I93" s="436"/>
      <c r="J93" s="273"/>
      <c r="K93" s="273"/>
      <c r="L93" s="273" t="s">
        <v>523</v>
      </c>
      <c r="M93" s="436"/>
      <c r="N93" s="437"/>
      <c r="O93" s="437"/>
      <c r="P93" s="437"/>
      <c r="Q93" s="437"/>
    </row>
    <row r="94" spans="2:17" ht="16.5" customHeight="1" x14ac:dyDescent="0.25">
      <c r="B94" s="452"/>
      <c r="C94" s="445"/>
      <c r="D94" s="449"/>
      <c r="E94" s="449"/>
      <c r="F94" s="440">
        <v>3</v>
      </c>
      <c r="G94" s="273" t="s">
        <v>655</v>
      </c>
      <c r="H94" s="273" t="s">
        <v>647</v>
      </c>
      <c r="I94" s="436"/>
      <c r="J94" s="273" t="s">
        <v>648</v>
      </c>
      <c r="K94" s="273"/>
      <c r="L94" s="273" t="s">
        <v>649</v>
      </c>
      <c r="M94" s="436"/>
      <c r="N94" s="437" t="s">
        <v>129</v>
      </c>
      <c r="O94" s="437" t="s">
        <v>129</v>
      </c>
      <c r="P94" s="437" t="s">
        <v>129</v>
      </c>
      <c r="Q94" s="437" t="s">
        <v>129</v>
      </c>
    </row>
    <row r="95" spans="2:17" ht="22.5" customHeight="1" x14ac:dyDescent="0.25">
      <c r="B95" s="452"/>
      <c r="C95" s="445"/>
      <c r="D95" s="449"/>
      <c r="E95" s="449"/>
      <c r="F95" s="441"/>
      <c r="G95" s="273"/>
      <c r="H95" s="273" t="s">
        <v>650</v>
      </c>
      <c r="I95" s="436"/>
      <c r="J95" s="273"/>
      <c r="K95" s="273"/>
      <c r="L95" s="273" t="s">
        <v>651</v>
      </c>
      <c r="M95" s="436"/>
      <c r="N95" s="437"/>
      <c r="O95" s="437"/>
      <c r="P95" s="437"/>
      <c r="Q95" s="437"/>
    </row>
    <row r="96" spans="2:17" ht="16.5" customHeight="1" x14ac:dyDescent="0.25">
      <c r="B96" s="452"/>
      <c r="C96" s="445"/>
      <c r="D96" s="449"/>
      <c r="E96" s="449"/>
      <c r="F96" s="440">
        <v>4</v>
      </c>
      <c r="G96" s="273" t="s">
        <v>416</v>
      </c>
      <c r="H96" s="273" t="s">
        <v>428</v>
      </c>
      <c r="I96" s="436"/>
      <c r="J96" s="273"/>
      <c r="K96" s="273"/>
      <c r="L96" s="273" t="s">
        <v>434</v>
      </c>
      <c r="M96" s="436"/>
      <c r="N96" s="437"/>
      <c r="O96" s="437"/>
      <c r="P96" s="437"/>
      <c r="Q96" s="437"/>
    </row>
    <row r="97" spans="2:17" ht="16.5" customHeight="1" x14ac:dyDescent="0.25">
      <c r="B97" s="452"/>
      <c r="C97" s="445"/>
      <c r="D97" s="449"/>
      <c r="E97" s="449"/>
      <c r="F97" s="441"/>
      <c r="G97" s="273"/>
      <c r="H97" s="273" t="s">
        <v>429</v>
      </c>
      <c r="I97" s="436"/>
      <c r="J97" s="273"/>
      <c r="K97" s="273"/>
      <c r="L97" s="273" t="s">
        <v>435</v>
      </c>
      <c r="M97" s="436"/>
      <c r="N97" s="437"/>
      <c r="O97" s="437"/>
      <c r="P97" s="437"/>
      <c r="Q97" s="437"/>
    </row>
    <row r="98" spans="2:17" ht="16.5" customHeight="1" x14ac:dyDescent="0.25">
      <c r="B98" s="452"/>
      <c r="C98" s="445"/>
      <c r="D98" s="449"/>
      <c r="E98" s="449"/>
      <c r="F98" s="440">
        <v>5</v>
      </c>
      <c r="G98" s="273" t="s">
        <v>417</v>
      </c>
      <c r="H98" s="273" t="s">
        <v>430</v>
      </c>
      <c r="I98" s="436"/>
      <c r="J98" s="273"/>
      <c r="K98" s="273"/>
      <c r="L98" s="273" t="s">
        <v>436</v>
      </c>
      <c r="M98" s="436"/>
      <c r="N98" s="437"/>
      <c r="O98" s="437"/>
      <c r="P98" s="437"/>
      <c r="Q98" s="437"/>
    </row>
    <row r="99" spans="2:17" ht="16.5" customHeight="1" x14ac:dyDescent="0.25">
      <c r="B99" s="453"/>
      <c r="C99" s="447"/>
      <c r="D99" s="450"/>
      <c r="E99" s="450"/>
      <c r="F99" s="441"/>
      <c r="G99" s="273"/>
      <c r="H99" s="273" t="s">
        <v>431</v>
      </c>
      <c r="I99" s="436"/>
      <c r="J99" s="273"/>
      <c r="K99" s="273"/>
      <c r="L99" s="273" t="s">
        <v>437</v>
      </c>
      <c r="M99" s="436"/>
      <c r="N99" s="437"/>
      <c r="O99" s="437"/>
      <c r="P99" s="437"/>
      <c r="Q99" s="437"/>
    </row>
    <row r="100" spans="2:17" ht="16.5" customHeight="1" x14ac:dyDescent="0.25">
      <c r="B100" s="451" t="str">
        <f>'2 - CONTEXTO'!E42</f>
        <v>Evaluación del Impacto del Ordenamiento Social de la Propiedad Rural</v>
      </c>
      <c r="C100" s="443"/>
      <c r="D100" s="448" t="s">
        <v>322</v>
      </c>
      <c r="E100" s="448" t="str">
        <f>'2 - CONTEXTO'!K42</f>
        <v>1. Oficina del Planeación.</v>
      </c>
      <c r="F100" s="440">
        <v>1</v>
      </c>
      <c r="G100" s="273" t="s">
        <v>1094</v>
      </c>
      <c r="H100" s="273" t="s">
        <v>418</v>
      </c>
      <c r="I100" s="436"/>
      <c r="J100" s="273"/>
      <c r="K100" s="273"/>
      <c r="L100" s="273" t="s">
        <v>421</v>
      </c>
      <c r="M100" s="436"/>
      <c r="N100" s="437"/>
      <c r="O100" s="437"/>
      <c r="P100" s="437"/>
      <c r="Q100" s="437"/>
    </row>
    <row r="101" spans="2:17" ht="16.5" customHeight="1" x14ac:dyDescent="0.25">
      <c r="B101" s="452"/>
      <c r="C101" s="445"/>
      <c r="D101" s="449"/>
      <c r="E101" s="449"/>
      <c r="F101" s="441"/>
      <c r="G101" s="273"/>
      <c r="H101" s="273" t="s">
        <v>424</v>
      </c>
      <c r="I101" s="436"/>
      <c r="J101" s="273"/>
      <c r="K101" s="273"/>
      <c r="L101" s="273" t="s">
        <v>426</v>
      </c>
      <c r="M101" s="436"/>
      <c r="N101" s="437"/>
      <c r="O101" s="437"/>
      <c r="P101" s="437"/>
      <c r="Q101" s="437"/>
    </row>
    <row r="102" spans="2:17" ht="16.5" customHeight="1" x14ac:dyDescent="0.25">
      <c r="B102" s="452"/>
      <c r="C102" s="445"/>
      <c r="D102" s="449"/>
      <c r="E102" s="449"/>
      <c r="F102" s="440">
        <v>2</v>
      </c>
      <c r="G102" s="273" t="s">
        <v>414</v>
      </c>
      <c r="H102" s="273" t="s">
        <v>419</v>
      </c>
      <c r="I102" s="436"/>
      <c r="J102" s="273"/>
      <c r="K102" s="273"/>
      <c r="L102" s="273" t="s">
        <v>422</v>
      </c>
      <c r="M102" s="436"/>
      <c r="N102" s="437"/>
      <c r="O102" s="437"/>
      <c r="P102" s="437"/>
      <c r="Q102" s="437"/>
    </row>
    <row r="103" spans="2:17" ht="16.5" customHeight="1" x14ac:dyDescent="0.25">
      <c r="B103" s="452"/>
      <c r="C103" s="445"/>
      <c r="D103" s="449"/>
      <c r="E103" s="449"/>
      <c r="F103" s="441"/>
      <c r="G103" s="273"/>
      <c r="H103" s="273" t="s">
        <v>423</v>
      </c>
      <c r="I103" s="436"/>
      <c r="J103" s="273"/>
      <c r="K103" s="273"/>
      <c r="L103" s="273" t="s">
        <v>425</v>
      </c>
      <c r="M103" s="436"/>
      <c r="N103" s="437"/>
      <c r="O103" s="437"/>
      <c r="P103" s="437"/>
      <c r="Q103" s="437"/>
    </row>
    <row r="104" spans="2:17" ht="16.5" customHeight="1" x14ac:dyDescent="0.25">
      <c r="B104" s="452"/>
      <c r="C104" s="445"/>
      <c r="D104" s="449"/>
      <c r="E104" s="449"/>
      <c r="F104" s="440">
        <v>3</v>
      </c>
      <c r="G104" s="273" t="s">
        <v>415</v>
      </c>
      <c r="H104" s="273" t="s">
        <v>420</v>
      </c>
      <c r="I104" s="436"/>
      <c r="J104" s="273"/>
      <c r="K104" s="273"/>
      <c r="L104" s="273" t="s">
        <v>432</v>
      </c>
      <c r="M104" s="436"/>
      <c r="N104" s="437"/>
      <c r="O104" s="437"/>
      <c r="P104" s="437"/>
      <c r="Q104" s="437"/>
    </row>
    <row r="105" spans="2:17" ht="16.5" customHeight="1" x14ac:dyDescent="0.25">
      <c r="B105" s="452"/>
      <c r="C105" s="445"/>
      <c r="D105" s="449"/>
      <c r="E105" s="449"/>
      <c r="F105" s="441"/>
      <c r="G105" s="273"/>
      <c r="H105" s="273" t="s">
        <v>427</v>
      </c>
      <c r="I105" s="436"/>
      <c r="J105" s="273"/>
      <c r="K105" s="273"/>
      <c r="L105" s="273" t="s">
        <v>433</v>
      </c>
      <c r="M105" s="436"/>
      <c r="N105" s="437"/>
      <c r="O105" s="437"/>
      <c r="P105" s="437"/>
      <c r="Q105" s="437"/>
    </row>
    <row r="106" spans="2:17" ht="16.5" customHeight="1" x14ac:dyDescent="0.25">
      <c r="B106" s="452"/>
      <c r="C106" s="445"/>
      <c r="D106" s="449"/>
      <c r="E106" s="449"/>
      <c r="F106" s="440">
        <v>4</v>
      </c>
      <c r="G106" s="273" t="s">
        <v>416</v>
      </c>
      <c r="H106" s="273" t="s">
        <v>428</v>
      </c>
      <c r="I106" s="436"/>
      <c r="J106" s="273"/>
      <c r="K106" s="273"/>
      <c r="L106" s="273" t="s">
        <v>434</v>
      </c>
      <c r="M106" s="436"/>
      <c r="N106" s="437"/>
      <c r="O106" s="437"/>
      <c r="P106" s="437"/>
      <c r="Q106" s="437"/>
    </row>
    <row r="107" spans="2:17" ht="16.5" customHeight="1" x14ac:dyDescent="0.25">
      <c r="B107" s="452"/>
      <c r="C107" s="445"/>
      <c r="D107" s="449"/>
      <c r="E107" s="449"/>
      <c r="F107" s="441"/>
      <c r="G107" s="273"/>
      <c r="H107" s="273" t="s">
        <v>429</v>
      </c>
      <c r="I107" s="436"/>
      <c r="J107" s="273"/>
      <c r="K107" s="273"/>
      <c r="L107" s="273" t="s">
        <v>435</v>
      </c>
      <c r="M107" s="436"/>
      <c r="N107" s="437"/>
      <c r="O107" s="437"/>
      <c r="P107" s="437"/>
      <c r="Q107" s="437"/>
    </row>
    <row r="108" spans="2:17" ht="16.5" customHeight="1" x14ac:dyDescent="0.25">
      <c r="B108" s="452"/>
      <c r="C108" s="445"/>
      <c r="D108" s="449"/>
      <c r="E108" s="449"/>
      <c r="F108" s="440">
        <v>5</v>
      </c>
      <c r="G108" s="273" t="s">
        <v>417</v>
      </c>
      <c r="H108" s="273" t="s">
        <v>430</v>
      </c>
      <c r="I108" s="436"/>
      <c r="J108" s="273"/>
      <c r="K108" s="273"/>
      <c r="L108" s="273" t="s">
        <v>436</v>
      </c>
      <c r="M108" s="436"/>
      <c r="N108" s="437"/>
      <c r="O108" s="437"/>
      <c r="P108" s="437"/>
      <c r="Q108" s="437"/>
    </row>
    <row r="109" spans="2:17" ht="16.5" customHeight="1" x14ac:dyDescent="0.25">
      <c r="B109" s="453"/>
      <c r="C109" s="447"/>
      <c r="D109" s="450"/>
      <c r="E109" s="450"/>
      <c r="F109" s="441"/>
      <c r="G109" s="273"/>
      <c r="H109" s="273" t="s">
        <v>431</v>
      </c>
      <c r="I109" s="436"/>
      <c r="J109" s="273"/>
      <c r="K109" s="273"/>
      <c r="L109" s="273" t="s">
        <v>437</v>
      </c>
      <c r="M109" s="436"/>
      <c r="N109" s="437"/>
      <c r="O109" s="437"/>
      <c r="P109" s="437"/>
      <c r="Q109" s="437"/>
    </row>
    <row r="110" spans="2:17" ht="51.75" customHeight="1" x14ac:dyDescent="0.25">
      <c r="B110" s="451" t="str">
        <f>'2 - CONTEXTO'!E43</f>
        <v>Gestión de la Información</v>
      </c>
      <c r="C110" s="443"/>
      <c r="D110" s="448" t="s">
        <v>337</v>
      </c>
      <c r="E110" s="448" t="str">
        <f>'2 - CONTEXTO'!K43</f>
        <v>1. Dirección General (Comunicaciones, Topografía).
2.Secretaria General.
3. Dirección de Gestión del Ordenamiento Social de la Propiedad.
4. Subdirección de Sistemas de Información de Tierras.</v>
      </c>
      <c r="F110" s="440">
        <v>1</v>
      </c>
      <c r="G110" s="273" t="s">
        <v>976</v>
      </c>
      <c r="H110" s="273" t="s">
        <v>977</v>
      </c>
      <c r="I110" s="436"/>
      <c r="J110" s="273" t="s">
        <v>979</v>
      </c>
      <c r="K110" s="273"/>
      <c r="L110" s="273" t="s">
        <v>980</v>
      </c>
      <c r="M110" s="436"/>
      <c r="N110" s="437" t="s">
        <v>129</v>
      </c>
      <c r="O110" s="437" t="s">
        <v>129</v>
      </c>
      <c r="P110" s="437" t="s">
        <v>129</v>
      </c>
      <c r="Q110" s="437" t="s">
        <v>129</v>
      </c>
    </row>
    <row r="111" spans="2:17" ht="35.25" customHeight="1" x14ac:dyDescent="0.25">
      <c r="B111" s="452"/>
      <c r="C111" s="445"/>
      <c r="D111" s="449"/>
      <c r="E111" s="449"/>
      <c r="F111" s="441"/>
      <c r="G111" s="273"/>
      <c r="H111" s="273" t="s">
        <v>978</v>
      </c>
      <c r="I111" s="436"/>
      <c r="J111" s="273"/>
      <c r="K111" s="273"/>
      <c r="L111" s="273" t="s">
        <v>518</v>
      </c>
      <c r="M111" s="436"/>
      <c r="N111" s="437"/>
      <c r="O111" s="437"/>
      <c r="P111" s="437"/>
      <c r="Q111" s="437"/>
    </row>
    <row r="112" spans="2:17" ht="16.5" customHeight="1" x14ac:dyDescent="0.25">
      <c r="B112" s="452"/>
      <c r="C112" s="445"/>
      <c r="D112" s="449"/>
      <c r="E112" s="449"/>
      <c r="F112" s="440">
        <v>2</v>
      </c>
      <c r="G112" s="273" t="s">
        <v>414</v>
      </c>
      <c r="H112" s="273" t="s">
        <v>419</v>
      </c>
      <c r="I112" s="436"/>
      <c r="J112" s="273"/>
      <c r="K112" s="273"/>
      <c r="L112" s="273" t="s">
        <v>422</v>
      </c>
      <c r="M112" s="436"/>
      <c r="N112" s="437"/>
      <c r="O112" s="437"/>
      <c r="P112" s="437"/>
      <c r="Q112" s="437"/>
    </row>
    <row r="113" spans="2:17" ht="16.5" customHeight="1" x14ac:dyDescent="0.25">
      <c r="B113" s="452"/>
      <c r="C113" s="445"/>
      <c r="D113" s="449"/>
      <c r="E113" s="449"/>
      <c r="F113" s="441"/>
      <c r="G113" s="273"/>
      <c r="H113" s="273" t="s">
        <v>423</v>
      </c>
      <c r="I113" s="436"/>
      <c r="J113" s="273"/>
      <c r="K113" s="273"/>
      <c r="L113" s="273" t="s">
        <v>425</v>
      </c>
      <c r="M113" s="436"/>
      <c r="N113" s="437"/>
      <c r="O113" s="437"/>
      <c r="P113" s="437"/>
      <c r="Q113" s="437"/>
    </row>
    <row r="114" spans="2:17" ht="16.5" customHeight="1" x14ac:dyDescent="0.25">
      <c r="B114" s="452"/>
      <c r="C114" s="445"/>
      <c r="D114" s="449"/>
      <c r="E114" s="449"/>
      <c r="F114" s="440">
        <v>3</v>
      </c>
      <c r="G114" s="273" t="s">
        <v>415</v>
      </c>
      <c r="H114" s="273" t="s">
        <v>420</v>
      </c>
      <c r="I114" s="436"/>
      <c r="J114" s="273"/>
      <c r="K114" s="273"/>
      <c r="L114" s="273" t="s">
        <v>432</v>
      </c>
      <c r="M114" s="436"/>
      <c r="N114" s="437"/>
      <c r="O114" s="437"/>
      <c r="P114" s="437"/>
      <c r="Q114" s="437"/>
    </row>
    <row r="115" spans="2:17" ht="16.5" customHeight="1" x14ac:dyDescent="0.25">
      <c r="B115" s="452"/>
      <c r="C115" s="445"/>
      <c r="D115" s="449"/>
      <c r="E115" s="449"/>
      <c r="F115" s="441"/>
      <c r="G115" s="273"/>
      <c r="H115" s="273" t="s">
        <v>427</v>
      </c>
      <c r="I115" s="436"/>
      <c r="J115" s="273"/>
      <c r="K115" s="273"/>
      <c r="L115" s="273" t="s">
        <v>433</v>
      </c>
      <c r="M115" s="436"/>
      <c r="N115" s="437"/>
      <c r="O115" s="437"/>
      <c r="P115" s="437"/>
      <c r="Q115" s="437"/>
    </row>
    <row r="116" spans="2:17" ht="16.5" customHeight="1" x14ac:dyDescent="0.25">
      <c r="B116" s="452"/>
      <c r="C116" s="445"/>
      <c r="D116" s="449"/>
      <c r="E116" s="449"/>
      <c r="F116" s="440">
        <v>4</v>
      </c>
      <c r="G116" s="273" t="s">
        <v>416</v>
      </c>
      <c r="H116" s="273" t="s">
        <v>428</v>
      </c>
      <c r="I116" s="436"/>
      <c r="J116" s="273"/>
      <c r="K116" s="273"/>
      <c r="L116" s="273" t="s">
        <v>434</v>
      </c>
      <c r="M116" s="436"/>
      <c r="N116" s="437"/>
      <c r="O116" s="437"/>
      <c r="P116" s="437"/>
      <c r="Q116" s="437"/>
    </row>
    <row r="117" spans="2:17" ht="16.5" customHeight="1" x14ac:dyDescent="0.25">
      <c r="B117" s="452"/>
      <c r="C117" s="445"/>
      <c r="D117" s="449"/>
      <c r="E117" s="449"/>
      <c r="F117" s="441"/>
      <c r="G117" s="273"/>
      <c r="H117" s="273" t="s">
        <v>429</v>
      </c>
      <c r="I117" s="436"/>
      <c r="J117" s="273"/>
      <c r="K117" s="273"/>
      <c r="L117" s="273" t="s">
        <v>435</v>
      </c>
      <c r="M117" s="436"/>
      <c r="N117" s="437"/>
      <c r="O117" s="437"/>
      <c r="P117" s="437"/>
      <c r="Q117" s="437"/>
    </row>
    <row r="118" spans="2:17" ht="16.5" customHeight="1" x14ac:dyDescent="0.25">
      <c r="B118" s="452"/>
      <c r="C118" s="445"/>
      <c r="D118" s="449"/>
      <c r="E118" s="449"/>
      <c r="F118" s="440">
        <v>5</v>
      </c>
      <c r="G118" s="273" t="s">
        <v>417</v>
      </c>
      <c r="H118" s="273" t="s">
        <v>430</v>
      </c>
      <c r="I118" s="436"/>
      <c r="J118" s="273"/>
      <c r="K118" s="273"/>
      <c r="L118" s="273" t="s">
        <v>436</v>
      </c>
      <c r="M118" s="436"/>
      <c r="N118" s="437"/>
      <c r="O118" s="437"/>
      <c r="P118" s="437"/>
      <c r="Q118" s="437"/>
    </row>
    <row r="119" spans="2:17" ht="16.5" customHeight="1" x14ac:dyDescent="0.25">
      <c r="B119" s="453"/>
      <c r="C119" s="447"/>
      <c r="D119" s="450"/>
      <c r="E119" s="450"/>
      <c r="F119" s="441"/>
      <c r="G119" s="273"/>
      <c r="H119" s="273" t="s">
        <v>431</v>
      </c>
      <c r="I119" s="436"/>
      <c r="J119" s="273"/>
      <c r="K119" s="273"/>
      <c r="L119" s="273" t="s">
        <v>437</v>
      </c>
      <c r="M119" s="436"/>
      <c r="N119" s="437"/>
      <c r="O119" s="437"/>
      <c r="P119" s="437"/>
      <c r="Q119" s="437"/>
    </row>
    <row r="120" spans="2:17" ht="42" customHeight="1" x14ac:dyDescent="0.25">
      <c r="B120" s="451" t="str">
        <f>'2 - CONTEXTO'!E44</f>
        <v>Gestión del Talento Humano</v>
      </c>
      <c r="C120" s="443"/>
      <c r="D120" s="448" t="s">
        <v>341</v>
      </c>
      <c r="E120" s="448" t="str">
        <f>'2 - CONTEXTO'!K44</f>
        <v>1. Subdirección de Talento Humano.
2. Secretaría General.</v>
      </c>
      <c r="F120" s="440">
        <v>1</v>
      </c>
      <c r="G120" s="273" t="s">
        <v>822</v>
      </c>
      <c r="H120" s="273" t="s">
        <v>823</v>
      </c>
      <c r="I120" s="436"/>
      <c r="J120" s="273" t="s">
        <v>824</v>
      </c>
      <c r="K120" s="273"/>
      <c r="L120" s="273" t="s">
        <v>825</v>
      </c>
      <c r="M120" s="436"/>
      <c r="N120" s="437" t="s">
        <v>129</v>
      </c>
      <c r="O120" s="437" t="s">
        <v>129</v>
      </c>
      <c r="P120" s="437" t="s">
        <v>129</v>
      </c>
      <c r="Q120" s="437" t="s">
        <v>129</v>
      </c>
    </row>
    <row r="121" spans="2:17" ht="30" customHeight="1" x14ac:dyDescent="0.25">
      <c r="B121" s="452"/>
      <c r="C121" s="445"/>
      <c r="D121" s="449"/>
      <c r="E121" s="449"/>
      <c r="F121" s="441"/>
      <c r="G121" s="273"/>
      <c r="H121" s="273" t="s">
        <v>826</v>
      </c>
      <c r="I121" s="436"/>
      <c r="J121" s="273"/>
      <c r="K121" s="273"/>
      <c r="L121" s="273" t="s">
        <v>455</v>
      </c>
      <c r="M121" s="436"/>
      <c r="N121" s="437"/>
      <c r="O121" s="437"/>
      <c r="P121" s="437"/>
      <c r="Q121" s="437"/>
    </row>
    <row r="122" spans="2:17" ht="15" customHeight="1" x14ac:dyDescent="0.25">
      <c r="B122" s="452"/>
      <c r="C122" s="445"/>
      <c r="D122" s="449"/>
      <c r="E122" s="449"/>
      <c r="F122" s="440">
        <v>2</v>
      </c>
      <c r="G122" s="273" t="s">
        <v>827</v>
      </c>
      <c r="H122" s="273" t="s">
        <v>828</v>
      </c>
      <c r="I122" s="436"/>
      <c r="J122" s="273" t="s">
        <v>829</v>
      </c>
      <c r="K122" s="273"/>
      <c r="L122" s="273" t="s">
        <v>830</v>
      </c>
      <c r="M122" s="436"/>
      <c r="N122" s="437" t="s">
        <v>129</v>
      </c>
      <c r="O122" s="437" t="s">
        <v>129</v>
      </c>
      <c r="P122" s="437" t="s">
        <v>129</v>
      </c>
      <c r="Q122" s="437" t="s">
        <v>129</v>
      </c>
    </row>
    <row r="123" spans="2:17" ht="23.25" customHeight="1" x14ac:dyDescent="0.25">
      <c r="B123" s="452"/>
      <c r="C123" s="445"/>
      <c r="D123" s="449"/>
      <c r="E123" s="449"/>
      <c r="F123" s="441"/>
      <c r="G123" s="273"/>
      <c r="H123" s="273" t="s">
        <v>831</v>
      </c>
      <c r="I123" s="436"/>
      <c r="J123" s="273"/>
      <c r="K123" s="273"/>
      <c r="L123" s="273" t="s">
        <v>832</v>
      </c>
      <c r="M123" s="436"/>
      <c r="N123" s="437"/>
      <c r="O123" s="437"/>
      <c r="P123" s="437"/>
      <c r="Q123" s="437"/>
    </row>
    <row r="124" spans="2:17" ht="14.25" customHeight="1" x14ac:dyDescent="0.25">
      <c r="B124" s="452"/>
      <c r="C124" s="445"/>
      <c r="D124" s="449"/>
      <c r="E124" s="449"/>
      <c r="F124" s="440">
        <v>3</v>
      </c>
      <c r="G124" s="273" t="s">
        <v>833</v>
      </c>
      <c r="H124" s="273" t="s">
        <v>834</v>
      </c>
      <c r="I124" s="436"/>
      <c r="J124" s="273" t="s">
        <v>835</v>
      </c>
      <c r="K124" s="273"/>
      <c r="L124" s="273" t="s">
        <v>836</v>
      </c>
      <c r="M124" s="436"/>
      <c r="N124" s="437" t="s">
        <v>129</v>
      </c>
      <c r="O124" s="437" t="s">
        <v>129</v>
      </c>
      <c r="P124" s="437" t="s">
        <v>129</v>
      </c>
      <c r="Q124" s="437" t="s">
        <v>129</v>
      </c>
    </row>
    <row r="125" spans="2:17" ht="15" customHeight="1" x14ac:dyDescent="0.25">
      <c r="B125" s="452"/>
      <c r="C125" s="445"/>
      <c r="D125" s="449"/>
      <c r="E125" s="449"/>
      <c r="F125" s="441"/>
      <c r="G125" s="273"/>
      <c r="H125" s="273" t="s">
        <v>427</v>
      </c>
      <c r="I125" s="436"/>
      <c r="J125" s="273"/>
      <c r="K125" s="273"/>
      <c r="L125" s="273" t="s">
        <v>753</v>
      </c>
      <c r="M125" s="436"/>
      <c r="N125" s="437"/>
      <c r="O125" s="437"/>
      <c r="P125" s="437"/>
      <c r="Q125" s="437"/>
    </row>
    <row r="126" spans="2:17" ht="15" customHeight="1" x14ac:dyDescent="0.25">
      <c r="B126" s="452"/>
      <c r="C126" s="445"/>
      <c r="D126" s="449"/>
      <c r="E126" s="449"/>
      <c r="F126" s="440">
        <v>4</v>
      </c>
      <c r="G126" s="273" t="s">
        <v>837</v>
      </c>
      <c r="H126" s="273" t="s">
        <v>838</v>
      </c>
      <c r="I126" s="436"/>
      <c r="J126" s="273" t="s">
        <v>835</v>
      </c>
      <c r="K126" s="273"/>
      <c r="L126" s="273" t="s">
        <v>836</v>
      </c>
      <c r="M126" s="436"/>
      <c r="N126" s="437" t="s">
        <v>129</v>
      </c>
      <c r="O126" s="437" t="s">
        <v>129</v>
      </c>
      <c r="P126" s="437" t="s">
        <v>129</v>
      </c>
      <c r="Q126" s="437" t="s">
        <v>129</v>
      </c>
    </row>
    <row r="127" spans="2:17" ht="15" customHeight="1" x14ac:dyDescent="0.25">
      <c r="B127" s="452"/>
      <c r="C127" s="445"/>
      <c r="D127" s="449"/>
      <c r="E127" s="449"/>
      <c r="F127" s="441"/>
      <c r="G127" s="273"/>
      <c r="H127" s="273" t="s">
        <v>429</v>
      </c>
      <c r="I127" s="436"/>
      <c r="J127" s="273"/>
      <c r="K127" s="273"/>
      <c r="L127" s="273" t="s">
        <v>753</v>
      </c>
      <c r="M127" s="436"/>
      <c r="N127" s="437"/>
      <c r="O127" s="437"/>
      <c r="P127" s="437"/>
      <c r="Q127" s="437"/>
    </row>
    <row r="128" spans="2:17" ht="15" customHeight="1" x14ac:dyDescent="0.25">
      <c r="B128" s="452"/>
      <c r="C128" s="445"/>
      <c r="D128" s="449"/>
      <c r="E128" s="449"/>
      <c r="F128" s="440">
        <v>5</v>
      </c>
      <c r="G128" s="273" t="s">
        <v>417</v>
      </c>
      <c r="H128" s="273" t="s">
        <v>430</v>
      </c>
      <c r="I128" s="436"/>
      <c r="J128" s="273"/>
      <c r="K128" s="273"/>
      <c r="L128" s="273" t="s">
        <v>436</v>
      </c>
      <c r="M128" s="436"/>
      <c r="N128" s="437"/>
      <c r="O128" s="437"/>
      <c r="P128" s="437"/>
      <c r="Q128" s="437"/>
    </row>
    <row r="129" spans="2:17" ht="16.5" customHeight="1" x14ac:dyDescent="0.25">
      <c r="B129" s="453"/>
      <c r="C129" s="447"/>
      <c r="D129" s="450"/>
      <c r="E129" s="450"/>
      <c r="F129" s="441"/>
      <c r="G129" s="273"/>
      <c r="H129" s="273" t="s">
        <v>431</v>
      </c>
      <c r="I129" s="436"/>
      <c r="J129" s="273"/>
      <c r="K129" s="273"/>
      <c r="L129" s="273" t="s">
        <v>437</v>
      </c>
      <c r="M129" s="436"/>
      <c r="N129" s="437"/>
      <c r="O129" s="437"/>
      <c r="P129" s="437"/>
      <c r="Q129" s="437"/>
    </row>
    <row r="130" spans="2:17" ht="16.5" customHeight="1" x14ac:dyDescent="0.25">
      <c r="B130" s="451" t="str">
        <f>'2 - CONTEXTO'!E45</f>
        <v>Apoyo Jurídico</v>
      </c>
      <c r="C130" s="443"/>
      <c r="D130" s="448" t="s">
        <v>345</v>
      </c>
      <c r="E130" s="448" t="str">
        <f>'2 - CONTEXTO'!K45</f>
        <v>1. Oficina Jurídica</v>
      </c>
      <c r="F130" s="440">
        <v>1</v>
      </c>
      <c r="G130" s="273" t="s">
        <v>983</v>
      </c>
      <c r="H130" s="273" t="s">
        <v>984</v>
      </c>
      <c r="I130" s="436"/>
      <c r="J130" s="273" t="s">
        <v>986</v>
      </c>
      <c r="K130" s="273"/>
      <c r="L130" s="273" t="s">
        <v>987</v>
      </c>
      <c r="M130" s="436"/>
      <c r="N130" s="437" t="s">
        <v>129</v>
      </c>
      <c r="O130" s="437" t="s">
        <v>129</v>
      </c>
      <c r="P130" s="437" t="s">
        <v>129</v>
      </c>
      <c r="Q130" s="437" t="s">
        <v>129</v>
      </c>
    </row>
    <row r="131" spans="2:17" x14ac:dyDescent="0.25">
      <c r="B131" s="452"/>
      <c r="C131" s="445"/>
      <c r="D131" s="449"/>
      <c r="E131" s="449"/>
      <c r="F131" s="441"/>
      <c r="G131" s="273"/>
      <c r="H131" s="273" t="s">
        <v>985</v>
      </c>
      <c r="I131" s="436"/>
      <c r="J131" s="273"/>
      <c r="K131" s="273"/>
      <c r="L131" s="273" t="s">
        <v>455</v>
      </c>
      <c r="M131" s="436"/>
      <c r="N131" s="437"/>
      <c r="O131" s="437"/>
      <c r="P131" s="437"/>
      <c r="Q131" s="437"/>
    </row>
    <row r="132" spans="2:17" x14ac:dyDescent="0.25">
      <c r="B132" s="452"/>
      <c r="C132" s="445"/>
      <c r="D132" s="449"/>
      <c r="E132" s="449"/>
      <c r="F132" s="440">
        <v>2</v>
      </c>
      <c r="G132" s="273" t="s">
        <v>988</v>
      </c>
      <c r="H132" s="273" t="s">
        <v>989</v>
      </c>
      <c r="I132" s="436"/>
      <c r="J132" s="273" t="s">
        <v>986</v>
      </c>
      <c r="K132" s="273"/>
      <c r="L132" s="273" t="s">
        <v>991</v>
      </c>
      <c r="M132" s="436"/>
      <c r="N132" s="437" t="s">
        <v>129</v>
      </c>
      <c r="O132" s="437" t="s">
        <v>129</v>
      </c>
      <c r="P132" s="437" t="s">
        <v>129</v>
      </c>
      <c r="Q132" s="437" t="s">
        <v>129</v>
      </c>
    </row>
    <row r="133" spans="2:17" x14ac:dyDescent="0.25">
      <c r="B133" s="452"/>
      <c r="C133" s="445"/>
      <c r="D133" s="449"/>
      <c r="E133" s="449"/>
      <c r="F133" s="441"/>
      <c r="G133" s="273"/>
      <c r="H133" s="273" t="s">
        <v>990</v>
      </c>
      <c r="I133" s="436"/>
      <c r="J133" s="273"/>
      <c r="K133" s="273"/>
      <c r="L133" s="273" t="s">
        <v>651</v>
      </c>
      <c r="M133" s="436"/>
      <c r="N133" s="437"/>
      <c r="O133" s="437"/>
      <c r="P133" s="437"/>
      <c r="Q133" s="437"/>
    </row>
    <row r="134" spans="2:17" x14ac:dyDescent="0.25">
      <c r="B134" s="452"/>
      <c r="C134" s="445"/>
      <c r="D134" s="449"/>
      <c r="E134" s="449"/>
      <c r="F134" s="440">
        <v>3</v>
      </c>
      <c r="G134" s="273" t="s">
        <v>992</v>
      </c>
      <c r="H134" s="273" t="s">
        <v>993</v>
      </c>
      <c r="I134" s="436"/>
      <c r="J134" s="273" t="s">
        <v>995</v>
      </c>
      <c r="K134" s="273"/>
      <c r="L134" s="273" t="s">
        <v>991</v>
      </c>
      <c r="M134" s="436"/>
      <c r="N134" s="437" t="s">
        <v>129</v>
      </c>
      <c r="O134" s="437" t="s">
        <v>129</v>
      </c>
      <c r="P134" s="437" t="s">
        <v>129</v>
      </c>
      <c r="Q134" s="437" t="s">
        <v>129</v>
      </c>
    </row>
    <row r="135" spans="2:17" x14ac:dyDescent="0.25">
      <c r="B135" s="452"/>
      <c r="C135" s="445"/>
      <c r="D135" s="449"/>
      <c r="E135" s="449"/>
      <c r="F135" s="441"/>
      <c r="G135" s="273"/>
      <c r="H135" s="273" t="s">
        <v>994</v>
      </c>
      <c r="I135" s="436"/>
      <c r="J135" s="273"/>
      <c r="K135" s="273"/>
      <c r="L135" s="273" t="s">
        <v>651</v>
      </c>
      <c r="M135" s="436"/>
      <c r="N135" s="437"/>
      <c r="O135" s="437"/>
      <c r="P135" s="437"/>
      <c r="Q135" s="437"/>
    </row>
    <row r="136" spans="2:17" x14ac:dyDescent="0.25">
      <c r="B136" s="452"/>
      <c r="C136" s="445"/>
      <c r="D136" s="449"/>
      <c r="E136" s="449"/>
      <c r="F136" s="440">
        <v>4</v>
      </c>
      <c r="G136" s="273" t="s">
        <v>996</v>
      </c>
      <c r="H136" s="273" t="s">
        <v>993</v>
      </c>
      <c r="I136" s="436"/>
      <c r="J136" s="273" t="s">
        <v>998</v>
      </c>
      <c r="K136" s="273"/>
      <c r="L136" s="273" t="s">
        <v>752</v>
      </c>
      <c r="M136" s="436"/>
      <c r="N136" s="437" t="s">
        <v>129</v>
      </c>
      <c r="O136" s="437" t="s">
        <v>129</v>
      </c>
      <c r="P136" s="437" t="s">
        <v>129</v>
      </c>
      <c r="Q136" s="437" t="s">
        <v>129</v>
      </c>
    </row>
    <row r="137" spans="2:17" x14ac:dyDescent="0.25">
      <c r="B137" s="452"/>
      <c r="C137" s="445"/>
      <c r="D137" s="449"/>
      <c r="E137" s="449"/>
      <c r="F137" s="441"/>
      <c r="G137" s="273"/>
      <c r="H137" s="273" t="s">
        <v>997</v>
      </c>
      <c r="I137" s="436"/>
      <c r="J137" s="273"/>
      <c r="K137" s="273"/>
      <c r="L137" s="273" t="s">
        <v>651</v>
      </c>
      <c r="M137" s="436"/>
      <c r="N137" s="437"/>
      <c r="O137" s="437"/>
      <c r="P137" s="437"/>
      <c r="Q137" s="437"/>
    </row>
    <row r="138" spans="2:17" x14ac:dyDescent="0.25">
      <c r="B138" s="452"/>
      <c r="C138" s="445"/>
      <c r="D138" s="449"/>
      <c r="E138" s="449"/>
      <c r="F138" s="440">
        <v>5</v>
      </c>
      <c r="G138" s="273" t="s">
        <v>417</v>
      </c>
      <c r="H138" s="273" t="s">
        <v>430</v>
      </c>
      <c r="I138" s="436"/>
      <c r="J138" s="273"/>
      <c r="K138" s="273"/>
      <c r="L138" s="273" t="s">
        <v>436</v>
      </c>
      <c r="M138" s="436"/>
      <c r="N138" s="437"/>
      <c r="O138" s="437"/>
      <c r="P138" s="437"/>
      <c r="Q138" s="437"/>
    </row>
    <row r="139" spans="2:17" x14ac:dyDescent="0.25">
      <c r="B139" s="453"/>
      <c r="C139" s="447"/>
      <c r="D139" s="450"/>
      <c r="E139" s="450"/>
      <c r="F139" s="441"/>
      <c r="G139" s="273"/>
      <c r="H139" s="273" t="s">
        <v>431</v>
      </c>
      <c r="I139" s="436"/>
      <c r="J139" s="273"/>
      <c r="K139" s="273"/>
      <c r="L139" s="273" t="s">
        <v>437</v>
      </c>
      <c r="M139" s="436"/>
      <c r="N139" s="437"/>
      <c r="O139" s="437"/>
      <c r="P139" s="437"/>
      <c r="Q139" s="437"/>
    </row>
    <row r="140" spans="2:17" ht="36.75" customHeight="1" x14ac:dyDescent="0.25">
      <c r="B140" s="451" t="str">
        <f>'2 - CONTEXTO'!E46</f>
        <v>Adquisición de Bienes y Servicios</v>
      </c>
      <c r="C140" s="443"/>
      <c r="D140" s="448" t="s">
        <v>349</v>
      </c>
      <c r="E140" s="448" t="str">
        <f>'2 - CONTEXTO'!K46</f>
        <v>1. Subdirección Administrativa y Financiera.
2. Secretaría General.</v>
      </c>
      <c r="F140" s="440">
        <v>1</v>
      </c>
      <c r="G140" s="273" t="s">
        <v>839</v>
      </c>
      <c r="H140" s="273" t="s">
        <v>840</v>
      </c>
      <c r="I140" s="436"/>
      <c r="J140" s="273" t="s">
        <v>841</v>
      </c>
      <c r="K140" s="273"/>
      <c r="L140" s="273" t="s">
        <v>651</v>
      </c>
      <c r="M140" s="436"/>
      <c r="N140" s="437" t="s">
        <v>129</v>
      </c>
      <c r="O140" s="437" t="s">
        <v>129</v>
      </c>
      <c r="P140" s="437" t="s">
        <v>129</v>
      </c>
      <c r="Q140" s="437" t="s">
        <v>129</v>
      </c>
    </row>
    <row r="141" spans="2:17" ht="25.5" customHeight="1" x14ac:dyDescent="0.25">
      <c r="B141" s="452"/>
      <c r="C141" s="445"/>
      <c r="D141" s="449"/>
      <c r="E141" s="449"/>
      <c r="F141" s="441"/>
      <c r="G141" s="273"/>
      <c r="H141" s="273" t="s">
        <v>842</v>
      </c>
      <c r="I141" s="436"/>
      <c r="J141" s="273"/>
      <c r="K141" s="273"/>
      <c r="L141" s="273" t="s">
        <v>843</v>
      </c>
      <c r="M141" s="436"/>
      <c r="N141" s="437"/>
      <c r="O141" s="437"/>
      <c r="P141" s="437"/>
      <c r="Q141" s="437"/>
    </row>
    <row r="142" spans="2:17" ht="17.25" customHeight="1" x14ac:dyDescent="0.25">
      <c r="B142" s="452"/>
      <c r="C142" s="445"/>
      <c r="D142" s="449"/>
      <c r="E142" s="449"/>
      <c r="F142" s="440">
        <v>2</v>
      </c>
      <c r="G142" s="273" t="s">
        <v>844</v>
      </c>
      <c r="H142" s="273" t="s">
        <v>845</v>
      </c>
      <c r="I142" s="436"/>
      <c r="J142" s="273" t="s">
        <v>846</v>
      </c>
      <c r="K142" s="273"/>
      <c r="L142" s="273" t="s">
        <v>651</v>
      </c>
      <c r="M142" s="436"/>
      <c r="N142" s="437" t="s">
        <v>129</v>
      </c>
      <c r="O142" s="437" t="s">
        <v>129</v>
      </c>
      <c r="P142" s="437" t="s">
        <v>129</v>
      </c>
      <c r="Q142" s="437" t="s">
        <v>129</v>
      </c>
    </row>
    <row r="143" spans="2:17" ht="25.5" customHeight="1" x14ac:dyDescent="0.25">
      <c r="B143" s="452"/>
      <c r="C143" s="445"/>
      <c r="D143" s="449"/>
      <c r="E143" s="449"/>
      <c r="F143" s="441"/>
      <c r="G143" s="273"/>
      <c r="H143" s="273" t="s">
        <v>847</v>
      </c>
      <c r="I143" s="436"/>
      <c r="J143" s="273"/>
      <c r="K143" s="273"/>
      <c r="L143" s="273" t="s">
        <v>843</v>
      </c>
      <c r="M143" s="436"/>
      <c r="N143" s="437"/>
      <c r="O143" s="437"/>
      <c r="P143" s="437"/>
      <c r="Q143" s="437"/>
    </row>
    <row r="144" spans="2:17" ht="17.25" customHeight="1" x14ac:dyDescent="0.25">
      <c r="B144" s="452"/>
      <c r="C144" s="445"/>
      <c r="D144" s="449"/>
      <c r="E144" s="449"/>
      <c r="F144" s="440">
        <v>3</v>
      </c>
      <c r="G144" s="273" t="s">
        <v>415</v>
      </c>
      <c r="H144" s="273" t="s">
        <v>420</v>
      </c>
      <c r="I144" s="436"/>
      <c r="J144" s="273"/>
      <c r="K144" s="273"/>
      <c r="L144" s="273" t="s">
        <v>432</v>
      </c>
      <c r="M144" s="436"/>
      <c r="N144" s="437"/>
      <c r="O144" s="437"/>
      <c r="P144" s="437"/>
      <c r="Q144" s="437"/>
    </row>
    <row r="145" spans="2:17" ht="17.25" customHeight="1" x14ac:dyDescent="0.25">
      <c r="B145" s="452"/>
      <c r="C145" s="445"/>
      <c r="D145" s="449"/>
      <c r="E145" s="449"/>
      <c r="F145" s="441"/>
      <c r="G145" s="273"/>
      <c r="H145" s="273" t="s">
        <v>427</v>
      </c>
      <c r="I145" s="436"/>
      <c r="J145" s="273"/>
      <c r="K145" s="273"/>
      <c r="L145" s="273" t="s">
        <v>433</v>
      </c>
      <c r="M145" s="436"/>
      <c r="N145" s="437"/>
      <c r="O145" s="437"/>
      <c r="P145" s="437"/>
      <c r="Q145" s="437"/>
    </row>
    <row r="146" spans="2:17" ht="17.25" customHeight="1" x14ac:dyDescent="0.25">
      <c r="B146" s="452"/>
      <c r="C146" s="445"/>
      <c r="D146" s="449"/>
      <c r="E146" s="449"/>
      <c r="F146" s="440">
        <v>4</v>
      </c>
      <c r="G146" s="273" t="s">
        <v>416</v>
      </c>
      <c r="H146" s="273" t="s">
        <v>428</v>
      </c>
      <c r="I146" s="436"/>
      <c r="J146" s="273"/>
      <c r="K146" s="273"/>
      <c r="L146" s="273" t="s">
        <v>434</v>
      </c>
      <c r="M146" s="436"/>
      <c r="N146" s="437"/>
      <c r="O146" s="437"/>
      <c r="P146" s="437"/>
      <c r="Q146" s="437"/>
    </row>
    <row r="147" spans="2:17" ht="17.25" customHeight="1" x14ac:dyDescent="0.25">
      <c r="B147" s="452"/>
      <c r="C147" s="445"/>
      <c r="D147" s="449"/>
      <c r="E147" s="449"/>
      <c r="F147" s="441"/>
      <c r="G147" s="273"/>
      <c r="H147" s="273" t="s">
        <v>429</v>
      </c>
      <c r="I147" s="436"/>
      <c r="J147" s="273"/>
      <c r="K147" s="273"/>
      <c r="L147" s="273" t="s">
        <v>435</v>
      </c>
      <c r="M147" s="436"/>
      <c r="N147" s="437"/>
      <c r="O147" s="437"/>
      <c r="P147" s="437"/>
      <c r="Q147" s="437"/>
    </row>
    <row r="148" spans="2:17" x14ac:dyDescent="0.25">
      <c r="B148" s="452"/>
      <c r="C148" s="445"/>
      <c r="D148" s="449"/>
      <c r="E148" s="449"/>
      <c r="F148" s="440">
        <v>5</v>
      </c>
      <c r="G148" s="273" t="s">
        <v>417</v>
      </c>
      <c r="H148" s="273" t="s">
        <v>430</v>
      </c>
      <c r="I148" s="436"/>
      <c r="J148" s="273"/>
      <c r="K148" s="273"/>
      <c r="L148" s="273" t="s">
        <v>436</v>
      </c>
      <c r="M148" s="436"/>
      <c r="N148" s="437"/>
      <c r="O148" s="437"/>
      <c r="P148" s="437"/>
      <c r="Q148" s="437"/>
    </row>
    <row r="149" spans="2:17" x14ac:dyDescent="0.25">
      <c r="B149" s="453"/>
      <c r="C149" s="447"/>
      <c r="D149" s="450"/>
      <c r="E149" s="450"/>
      <c r="F149" s="441"/>
      <c r="G149" s="273"/>
      <c r="H149" s="273" t="s">
        <v>431</v>
      </c>
      <c r="I149" s="436"/>
      <c r="J149" s="273"/>
      <c r="K149" s="273"/>
      <c r="L149" s="273" t="s">
        <v>437</v>
      </c>
      <c r="M149" s="436"/>
      <c r="N149" s="437"/>
      <c r="O149" s="437"/>
      <c r="P149" s="437"/>
      <c r="Q149" s="437"/>
    </row>
    <row r="150" spans="2:17" ht="35.25" customHeight="1" x14ac:dyDescent="0.25">
      <c r="B150" s="442" t="str">
        <f>'2 - CONTEXTO'!E47</f>
        <v>Administración de Bienes y Servicios</v>
      </c>
      <c r="C150" s="443"/>
      <c r="D150" s="448" t="s">
        <v>354</v>
      </c>
      <c r="E150" s="448" t="str">
        <f>'2 - CONTEXTO'!K47</f>
        <v>1. Subdirección Administrativa y Financiera.
2. Secretaría General.</v>
      </c>
      <c r="F150" s="440">
        <v>1</v>
      </c>
      <c r="G150" s="273" t="s">
        <v>848</v>
      </c>
      <c r="H150" s="273" t="s">
        <v>849</v>
      </c>
      <c r="I150" s="436"/>
      <c r="J150" s="273" t="s">
        <v>850</v>
      </c>
      <c r="K150" s="273"/>
      <c r="L150" s="273" t="s">
        <v>851</v>
      </c>
      <c r="M150" s="436"/>
      <c r="N150" s="437" t="s">
        <v>129</v>
      </c>
      <c r="O150" s="437" t="s">
        <v>129</v>
      </c>
      <c r="P150" s="437" t="s">
        <v>129</v>
      </c>
      <c r="Q150" s="437" t="s">
        <v>129</v>
      </c>
    </row>
    <row r="151" spans="2:17" x14ac:dyDescent="0.25">
      <c r="B151" s="444"/>
      <c r="C151" s="445"/>
      <c r="D151" s="449"/>
      <c r="E151" s="449"/>
      <c r="F151" s="441"/>
      <c r="G151" s="273"/>
      <c r="H151" s="273" t="s">
        <v>852</v>
      </c>
      <c r="I151" s="436"/>
      <c r="J151" s="273"/>
      <c r="K151" s="273"/>
      <c r="L151" s="273" t="s">
        <v>853</v>
      </c>
      <c r="M151" s="436"/>
      <c r="N151" s="437"/>
      <c r="O151" s="437"/>
      <c r="P151" s="437"/>
      <c r="Q151" s="437"/>
    </row>
    <row r="152" spans="2:17" x14ac:dyDescent="0.25">
      <c r="B152" s="444"/>
      <c r="C152" s="445"/>
      <c r="D152" s="449"/>
      <c r="E152" s="449"/>
      <c r="F152" s="440">
        <v>2</v>
      </c>
      <c r="G152" s="273" t="s">
        <v>854</v>
      </c>
      <c r="H152" s="273" t="s">
        <v>855</v>
      </c>
      <c r="I152" s="436"/>
      <c r="J152" s="273" t="s">
        <v>856</v>
      </c>
      <c r="K152" s="273"/>
      <c r="L152" s="273" t="s">
        <v>857</v>
      </c>
      <c r="M152" s="436"/>
      <c r="N152" s="437" t="s">
        <v>129</v>
      </c>
      <c r="O152" s="437" t="s">
        <v>129</v>
      </c>
      <c r="P152" s="437" t="s">
        <v>129</v>
      </c>
      <c r="Q152" s="437" t="s">
        <v>129</v>
      </c>
    </row>
    <row r="153" spans="2:17" x14ac:dyDescent="0.25">
      <c r="B153" s="444"/>
      <c r="C153" s="445"/>
      <c r="D153" s="449"/>
      <c r="E153" s="449"/>
      <c r="F153" s="441"/>
      <c r="G153" s="273"/>
      <c r="H153" s="273" t="s">
        <v>858</v>
      </c>
      <c r="I153" s="436"/>
      <c r="J153" s="273"/>
      <c r="K153" s="273"/>
      <c r="L153" s="273" t="s">
        <v>753</v>
      </c>
      <c r="M153" s="436"/>
      <c r="N153" s="437"/>
      <c r="O153" s="437"/>
      <c r="P153" s="437"/>
      <c r="Q153" s="437"/>
    </row>
    <row r="154" spans="2:17" x14ac:dyDescent="0.25">
      <c r="B154" s="444"/>
      <c r="C154" s="445"/>
      <c r="D154" s="449"/>
      <c r="E154" s="449"/>
      <c r="F154" s="440">
        <v>3</v>
      </c>
      <c r="G154" s="273" t="s">
        <v>415</v>
      </c>
      <c r="H154" s="273" t="s">
        <v>420</v>
      </c>
      <c r="I154" s="436"/>
      <c r="J154" s="273"/>
      <c r="K154" s="273"/>
      <c r="L154" s="273" t="s">
        <v>432</v>
      </c>
      <c r="M154" s="436"/>
      <c r="N154" s="437"/>
      <c r="O154" s="437"/>
      <c r="P154" s="437"/>
      <c r="Q154" s="437"/>
    </row>
    <row r="155" spans="2:17" x14ac:dyDescent="0.25">
      <c r="B155" s="444"/>
      <c r="C155" s="445"/>
      <c r="D155" s="449"/>
      <c r="E155" s="449"/>
      <c r="F155" s="441"/>
      <c r="G155" s="273"/>
      <c r="H155" s="273" t="s">
        <v>427</v>
      </c>
      <c r="I155" s="436"/>
      <c r="J155" s="273"/>
      <c r="K155" s="273"/>
      <c r="L155" s="273" t="s">
        <v>433</v>
      </c>
      <c r="M155" s="436"/>
      <c r="N155" s="437"/>
      <c r="O155" s="437"/>
      <c r="P155" s="437"/>
      <c r="Q155" s="437"/>
    </row>
    <row r="156" spans="2:17" x14ac:dyDescent="0.25">
      <c r="B156" s="444"/>
      <c r="C156" s="445"/>
      <c r="D156" s="449"/>
      <c r="E156" s="449"/>
      <c r="F156" s="440">
        <v>4</v>
      </c>
      <c r="G156" s="273" t="s">
        <v>416</v>
      </c>
      <c r="H156" s="273" t="s">
        <v>428</v>
      </c>
      <c r="I156" s="436"/>
      <c r="J156" s="273"/>
      <c r="K156" s="273"/>
      <c r="L156" s="273" t="s">
        <v>434</v>
      </c>
      <c r="M156" s="436"/>
      <c r="N156" s="437"/>
      <c r="O156" s="437"/>
      <c r="P156" s="437"/>
      <c r="Q156" s="437"/>
    </row>
    <row r="157" spans="2:17" x14ac:dyDescent="0.25">
      <c r="B157" s="444"/>
      <c r="C157" s="445"/>
      <c r="D157" s="449"/>
      <c r="E157" s="449"/>
      <c r="F157" s="441"/>
      <c r="G157" s="273"/>
      <c r="H157" s="273" t="s">
        <v>429</v>
      </c>
      <c r="I157" s="436"/>
      <c r="J157" s="273"/>
      <c r="K157" s="273"/>
      <c r="L157" s="273" t="s">
        <v>435</v>
      </c>
      <c r="M157" s="436"/>
      <c r="N157" s="437"/>
      <c r="O157" s="437"/>
      <c r="P157" s="437"/>
      <c r="Q157" s="437"/>
    </row>
    <row r="158" spans="2:17" x14ac:dyDescent="0.25">
      <c r="B158" s="444"/>
      <c r="C158" s="445"/>
      <c r="D158" s="449"/>
      <c r="E158" s="449"/>
      <c r="F158" s="440">
        <v>5</v>
      </c>
      <c r="G158" s="273" t="s">
        <v>417</v>
      </c>
      <c r="H158" s="273" t="s">
        <v>430</v>
      </c>
      <c r="I158" s="436"/>
      <c r="J158" s="273"/>
      <c r="K158" s="273"/>
      <c r="L158" s="273" t="s">
        <v>436</v>
      </c>
      <c r="M158" s="436"/>
      <c r="N158" s="437"/>
      <c r="O158" s="437"/>
      <c r="P158" s="437"/>
      <c r="Q158" s="437"/>
    </row>
    <row r="159" spans="2:17" x14ac:dyDescent="0.25">
      <c r="B159" s="446"/>
      <c r="C159" s="447"/>
      <c r="D159" s="450"/>
      <c r="E159" s="450"/>
      <c r="F159" s="441"/>
      <c r="G159" s="273"/>
      <c r="H159" s="273" t="s">
        <v>431</v>
      </c>
      <c r="I159" s="436"/>
      <c r="J159" s="273"/>
      <c r="K159" s="273"/>
      <c r="L159" s="273" t="s">
        <v>437</v>
      </c>
      <c r="M159" s="436"/>
      <c r="N159" s="437"/>
      <c r="O159" s="437"/>
      <c r="P159" s="437"/>
      <c r="Q159" s="437"/>
    </row>
    <row r="160" spans="2:17" ht="16.5" customHeight="1" x14ac:dyDescent="0.25">
      <c r="B160" s="438" t="str">
        <f>'2 - CONTEXTO'!E48</f>
        <v>Gestión Financiera</v>
      </c>
      <c r="C160" s="438"/>
      <c r="D160" s="439" t="s">
        <v>358</v>
      </c>
      <c r="E160" s="439" t="str">
        <f>'2 - CONTEXTO'!K48</f>
        <v xml:space="preserve">1. Secretaría General.
2. Subdirección Administrativa y Financiera.
3. Subdirección de Administracion de Tierras de la Nación.
4. Oficina de Planeación </v>
      </c>
      <c r="F160" s="440">
        <v>1</v>
      </c>
      <c r="G160" s="273" t="s">
        <v>859</v>
      </c>
      <c r="H160" s="273" t="s">
        <v>860</v>
      </c>
      <c r="I160" s="436"/>
      <c r="J160" s="273" t="s">
        <v>861</v>
      </c>
      <c r="K160" s="273"/>
      <c r="L160" s="273" t="s">
        <v>651</v>
      </c>
      <c r="M160" s="436"/>
      <c r="N160" s="437" t="s">
        <v>129</v>
      </c>
      <c r="O160" s="437" t="s">
        <v>129</v>
      </c>
      <c r="P160" s="437" t="s">
        <v>129</v>
      </c>
      <c r="Q160" s="437" t="s">
        <v>129</v>
      </c>
    </row>
    <row r="161" spans="2:17" ht="29.25" customHeight="1" x14ac:dyDescent="0.25">
      <c r="B161" s="438"/>
      <c r="C161" s="438"/>
      <c r="D161" s="439"/>
      <c r="E161" s="439"/>
      <c r="F161" s="441"/>
      <c r="G161" s="273"/>
      <c r="H161" s="273" t="s">
        <v>862</v>
      </c>
      <c r="I161" s="436"/>
      <c r="J161" s="273"/>
      <c r="K161" s="273"/>
      <c r="L161" s="273" t="s">
        <v>843</v>
      </c>
      <c r="M161" s="436"/>
      <c r="N161" s="437"/>
      <c r="O161" s="437"/>
      <c r="P161" s="437"/>
      <c r="Q161" s="437"/>
    </row>
    <row r="162" spans="2:17" x14ac:dyDescent="0.25">
      <c r="B162" s="438"/>
      <c r="C162" s="438"/>
      <c r="D162" s="439"/>
      <c r="E162" s="439"/>
      <c r="F162" s="440">
        <v>2</v>
      </c>
      <c r="G162" s="273" t="s">
        <v>414</v>
      </c>
      <c r="H162" s="273" t="s">
        <v>419</v>
      </c>
      <c r="I162" s="436"/>
      <c r="J162" s="273"/>
      <c r="K162" s="273"/>
      <c r="L162" s="273" t="s">
        <v>422</v>
      </c>
      <c r="M162" s="436"/>
      <c r="N162" s="437"/>
      <c r="O162" s="437"/>
      <c r="P162" s="437"/>
      <c r="Q162" s="437"/>
    </row>
    <row r="163" spans="2:17" x14ac:dyDescent="0.25">
      <c r="B163" s="438"/>
      <c r="C163" s="438"/>
      <c r="D163" s="439"/>
      <c r="E163" s="439"/>
      <c r="F163" s="441"/>
      <c r="G163" s="273"/>
      <c r="H163" s="273" t="s">
        <v>423</v>
      </c>
      <c r="I163" s="436"/>
      <c r="J163" s="273"/>
      <c r="K163" s="273"/>
      <c r="L163" s="273" t="s">
        <v>425</v>
      </c>
      <c r="M163" s="436"/>
      <c r="N163" s="437"/>
      <c r="O163" s="437"/>
      <c r="P163" s="437"/>
      <c r="Q163" s="437"/>
    </row>
    <row r="164" spans="2:17" x14ac:dyDescent="0.25">
      <c r="B164" s="438"/>
      <c r="C164" s="438"/>
      <c r="D164" s="439"/>
      <c r="E164" s="439"/>
      <c r="F164" s="440">
        <v>3</v>
      </c>
      <c r="G164" s="273" t="s">
        <v>415</v>
      </c>
      <c r="H164" s="273" t="s">
        <v>420</v>
      </c>
      <c r="I164" s="436"/>
      <c r="J164" s="273"/>
      <c r="K164" s="273"/>
      <c r="L164" s="273" t="s">
        <v>432</v>
      </c>
      <c r="M164" s="436"/>
      <c r="N164" s="437"/>
      <c r="O164" s="437"/>
      <c r="P164" s="437"/>
      <c r="Q164" s="437"/>
    </row>
    <row r="165" spans="2:17" x14ac:dyDescent="0.25">
      <c r="B165" s="438"/>
      <c r="C165" s="438"/>
      <c r="D165" s="439"/>
      <c r="E165" s="439"/>
      <c r="F165" s="441"/>
      <c r="G165" s="273"/>
      <c r="H165" s="273" t="s">
        <v>427</v>
      </c>
      <c r="I165" s="436"/>
      <c r="J165" s="273"/>
      <c r="K165" s="273"/>
      <c r="L165" s="273" t="s">
        <v>433</v>
      </c>
      <c r="M165" s="436"/>
      <c r="N165" s="437"/>
      <c r="O165" s="437"/>
      <c r="P165" s="437"/>
      <c r="Q165" s="437"/>
    </row>
    <row r="166" spans="2:17" x14ac:dyDescent="0.25">
      <c r="B166" s="438"/>
      <c r="C166" s="438"/>
      <c r="D166" s="439"/>
      <c r="E166" s="439"/>
      <c r="F166" s="440">
        <v>4</v>
      </c>
      <c r="G166" s="273" t="s">
        <v>416</v>
      </c>
      <c r="H166" s="273" t="s">
        <v>428</v>
      </c>
      <c r="I166" s="436"/>
      <c r="J166" s="273"/>
      <c r="K166" s="273"/>
      <c r="L166" s="273" t="s">
        <v>434</v>
      </c>
      <c r="M166" s="436"/>
      <c r="N166" s="437"/>
      <c r="O166" s="437"/>
      <c r="P166" s="437"/>
      <c r="Q166" s="437"/>
    </row>
    <row r="167" spans="2:17" x14ac:dyDescent="0.25">
      <c r="B167" s="438"/>
      <c r="C167" s="438"/>
      <c r="D167" s="439"/>
      <c r="E167" s="439"/>
      <c r="F167" s="441"/>
      <c r="G167" s="273"/>
      <c r="H167" s="273" t="s">
        <v>429</v>
      </c>
      <c r="I167" s="436"/>
      <c r="J167" s="273"/>
      <c r="K167" s="273"/>
      <c r="L167" s="273" t="s">
        <v>435</v>
      </c>
      <c r="M167" s="436"/>
      <c r="N167" s="437"/>
      <c r="O167" s="437"/>
      <c r="P167" s="437"/>
      <c r="Q167" s="437"/>
    </row>
    <row r="168" spans="2:17" x14ac:dyDescent="0.25">
      <c r="B168" s="438"/>
      <c r="C168" s="438"/>
      <c r="D168" s="439"/>
      <c r="E168" s="439"/>
      <c r="F168" s="440">
        <v>5</v>
      </c>
      <c r="G168" s="273" t="s">
        <v>417</v>
      </c>
      <c r="H168" s="273" t="s">
        <v>430</v>
      </c>
      <c r="I168" s="436"/>
      <c r="J168" s="273"/>
      <c r="K168" s="273"/>
      <c r="L168" s="273" t="s">
        <v>436</v>
      </c>
      <c r="M168" s="436"/>
      <c r="N168" s="437"/>
      <c r="O168" s="437"/>
      <c r="P168" s="437"/>
      <c r="Q168" s="437"/>
    </row>
    <row r="169" spans="2:17" x14ac:dyDescent="0.25">
      <c r="B169" s="438"/>
      <c r="C169" s="438"/>
      <c r="D169" s="439"/>
      <c r="E169" s="439"/>
      <c r="F169" s="441"/>
      <c r="G169" s="273"/>
      <c r="H169" s="273" t="s">
        <v>431</v>
      </c>
      <c r="I169" s="436"/>
      <c r="J169" s="273"/>
      <c r="K169" s="273"/>
      <c r="L169" s="273" t="s">
        <v>437</v>
      </c>
      <c r="M169" s="436"/>
      <c r="N169" s="437"/>
      <c r="O169" s="437"/>
      <c r="P169" s="437"/>
      <c r="Q169" s="437"/>
    </row>
    <row r="170" spans="2:17" ht="18.75" x14ac:dyDescent="0.3">
      <c r="B170" s="21"/>
      <c r="C170" s="97"/>
      <c r="D170" s="97"/>
      <c r="E170" s="97"/>
      <c r="F170" s="97"/>
      <c r="G170" s="92"/>
      <c r="H170" s="92"/>
      <c r="I170" s="92"/>
      <c r="J170" s="92"/>
      <c r="K170" s="92"/>
      <c r="L170" s="92"/>
      <c r="M170" s="92"/>
      <c r="N170" s="22"/>
      <c r="O170" s="22"/>
      <c r="P170" s="22"/>
      <c r="Q170" s="23"/>
    </row>
    <row r="171" spans="2:17" x14ac:dyDescent="0.25">
      <c r="B171" s="21"/>
      <c r="C171" s="22"/>
      <c r="D171" s="22"/>
      <c r="E171" s="22"/>
      <c r="F171" s="22"/>
      <c r="G171" s="22"/>
      <c r="H171" s="22"/>
      <c r="I171" s="22"/>
      <c r="J171" s="22"/>
      <c r="K171" s="22"/>
      <c r="L171" s="22"/>
      <c r="M171" s="22"/>
      <c r="N171" s="22"/>
      <c r="O171" s="22"/>
      <c r="P171" s="22"/>
      <c r="Q171" s="23"/>
    </row>
    <row r="172" spans="2:17" ht="69" customHeight="1" thickBot="1" x14ac:dyDescent="0.3">
      <c r="B172" s="102"/>
      <c r="C172" s="103"/>
      <c r="D172" s="103"/>
      <c r="E172" s="103"/>
      <c r="F172" s="103"/>
      <c r="G172" s="103"/>
      <c r="H172" s="103"/>
      <c r="I172" s="103"/>
      <c r="J172" s="103"/>
      <c r="K172" s="103"/>
      <c r="L172" s="103"/>
      <c r="M172" s="103"/>
      <c r="N172" s="103"/>
      <c r="O172" s="103"/>
      <c r="P172" s="103"/>
      <c r="Q172" s="104"/>
    </row>
  </sheetData>
  <mergeCells count="93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40:I40"/>
    <mergeCell ref="J32:K33"/>
    <mergeCell ref="H33:I33"/>
    <mergeCell ref="L134:M134"/>
    <mergeCell ref="H88:I88"/>
    <mergeCell ref="L88:M88"/>
    <mergeCell ref="H80:I80"/>
    <mergeCell ref="L80:M80"/>
    <mergeCell ref="H78:I78"/>
    <mergeCell ref="L78:M78"/>
    <mergeCell ref="H82:I82"/>
    <mergeCell ref="L82:M82"/>
    <mergeCell ref="H84:I84"/>
    <mergeCell ref="H86:I86"/>
    <mergeCell ref="L84:M84"/>
    <mergeCell ref="H110:I110"/>
    <mergeCell ref="L110:M110"/>
    <mergeCell ref="H98:I98"/>
    <mergeCell ref="L98:M98"/>
    <mergeCell ref="H92:I92"/>
    <mergeCell ref="H94:I94"/>
    <mergeCell ref="H96:I96"/>
    <mergeCell ref="H72:I72"/>
    <mergeCell ref="L72:M72"/>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N162:Q162 N66:Q66 N68:Q68 N70:Q70 N82:Q82 N84:Q84 N86:Q86 N88:Q88 N164:Q164 N166:Q166 N168:Q168 N160:Q160 N150:Q150 N90:Q90 N92:Q92 N158:Q158 N96:Q96 N98:Q98 N108:Q108 N110:Q110 N112:Q112 N114:Q114 N116:Q116 N128:Q128 N120:Q120 N122:Q122 N124:Q124 N126:Q126 N136:Q136 N138:Q138 N130:Q130 N132:Q132 N134:Q134 N144:Q144 N146:Q146 N148:Q148 N140:Q140 N142:Q142 N152:Q152 N154:Q154 N156:Q156</xm:sqref>
        </x14:dataValidation>
        <x14:dataValidation type="list" allowBlank="1" showInputMessage="1" showErrorMessage="1">
          <x14:formula1>
            <xm:f>'C:\Users\marlon.lozano\Documents\2020 PAAC\FORMULACION 2020\insumos mapa\[DAT.xlsx]0 - CALOR'!#REF!</xm:f>
          </x14:formula1>
          <xm:sqref>N72:Q72 N74:Q74 N76:Q76 N78:Q78</xm:sqref>
        </x14:dataValidation>
        <x14:dataValidation type="list" allowBlank="1" showInputMessage="1" showErrorMessage="1">
          <x14:formula1>
            <xm:f>'C:\Users\marlon.lozano\Documents\2020 PAAC\FORMULACION 2020\insumos mapa\[UGT.xlsx]0 - CALOR'!#REF!</xm:f>
          </x14:formula1>
          <xm:sqref>N64:Q64 N80:Q80 N94:Q94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2"/>
  <sheetViews>
    <sheetView zoomScale="80" zoomScaleNormal="80" workbookViewId="0">
      <pane xSplit="6" ySplit="10" topLeftCell="G69" activePane="bottomRight" state="frozen"/>
      <selection pane="topRight" activeCell="G1" sqref="G1"/>
      <selection pane="bottomLeft" activeCell="A11" sqref="A11"/>
      <selection pane="bottomRight" activeCell="G73" sqref="G73"/>
    </sheetView>
  </sheetViews>
  <sheetFormatPr baseColWidth="10" defaultRowHeight="15" x14ac:dyDescent="0.25"/>
  <cols>
    <col min="1" max="1" width="2" style="19" customWidth="1"/>
    <col min="2" max="2" width="17.7109375" style="19" customWidth="1"/>
    <col min="3" max="3" width="14.85546875" style="19" customWidth="1"/>
    <col min="4" max="4" width="32.85546875" style="19" customWidth="1"/>
    <col min="5" max="5" width="19.7109375" style="19" customWidth="1"/>
    <col min="6" max="6" width="31.140625" style="19" customWidth="1"/>
    <col min="7" max="7" width="72.140625" style="19" customWidth="1"/>
    <col min="8" max="8" width="19.42578125" style="19" customWidth="1"/>
    <col min="9" max="9" width="9.5703125" style="19" customWidth="1"/>
    <col min="10" max="10" width="10.85546875" style="19" customWidth="1"/>
    <col min="11" max="11" width="10.7109375" style="19" customWidth="1"/>
    <col min="12" max="12" width="11.140625" style="19" customWidth="1"/>
    <col min="13" max="13" width="11.42578125" style="19" customWidth="1"/>
    <col min="14" max="14" width="11.28515625" style="19" customWidth="1"/>
    <col min="15" max="15" width="11.140625" style="19" customWidth="1"/>
    <col min="16" max="16" width="15" style="19" customWidth="1"/>
    <col min="17" max="17" width="9.85546875" style="19" customWidth="1"/>
    <col min="18" max="18" width="13.5703125" style="19" customWidth="1"/>
    <col min="19" max="19" width="11.7109375" style="19" customWidth="1"/>
    <col min="20" max="20" width="10.85546875" style="19" customWidth="1"/>
    <col min="21" max="21" width="8.140625" style="19" customWidth="1"/>
    <col min="22" max="22" width="8.7109375" style="19" customWidth="1"/>
    <col min="23" max="23" width="10.85546875" style="19" customWidth="1"/>
    <col min="24" max="24" width="9.7109375" style="19" customWidth="1"/>
    <col min="25" max="25" width="10.28515625" style="19" customWidth="1"/>
    <col min="26" max="26" width="9.42578125" style="19" customWidth="1"/>
    <col min="27" max="27" width="9" style="19" customWidth="1"/>
    <col min="28" max="28" width="11.85546875" style="19" customWidth="1"/>
    <col min="29" max="30" width="19.85546875" style="19" customWidth="1"/>
    <col min="31" max="31" width="32.7109375" style="19" customWidth="1"/>
    <col min="32" max="32" width="31.85546875" style="19" customWidth="1"/>
    <col min="33" max="33" width="16.42578125" style="19" customWidth="1"/>
    <col min="34" max="16384" width="11.42578125" style="19"/>
  </cols>
  <sheetData>
    <row r="1" spans="2:32" ht="11.25" customHeight="1" thickBot="1" x14ac:dyDescent="0.3"/>
    <row r="2" spans="2:32" s="20" customFormat="1" ht="39" customHeight="1" x14ac:dyDescent="0.25">
      <c r="B2" s="483"/>
      <c r="C2" s="517"/>
      <c r="D2" s="484"/>
      <c r="E2" s="315" t="s">
        <v>71</v>
      </c>
      <c r="F2" s="315"/>
      <c r="G2" s="360" t="s">
        <v>78</v>
      </c>
      <c r="H2" s="361"/>
      <c r="I2" s="361"/>
      <c r="J2" s="361"/>
      <c r="K2" s="361"/>
      <c r="L2" s="361"/>
      <c r="M2" s="361"/>
      <c r="N2" s="361"/>
      <c r="O2" s="361"/>
      <c r="P2" s="361"/>
      <c r="Q2" s="361"/>
      <c r="R2" s="361"/>
      <c r="S2" s="361"/>
      <c r="T2" s="361"/>
      <c r="U2" s="361"/>
      <c r="V2" s="361"/>
      <c r="W2" s="361"/>
      <c r="X2" s="361"/>
      <c r="Y2" s="361"/>
      <c r="Z2" s="361"/>
      <c r="AA2" s="361"/>
      <c r="AB2" s="361"/>
      <c r="AC2" s="361"/>
      <c r="AD2" s="362"/>
      <c r="AE2" s="124" t="s">
        <v>72</v>
      </c>
      <c r="AF2" s="125"/>
    </row>
    <row r="3" spans="2:32" s="20" customFormat="1" ht="27.75" customHeight="1" x14ac:dyDescent="0.25">
      <c r="B3" s="485"/>
      <c r="C3" s="518"/>
      <c r="D3" s="486"/>
      <c r="E3" s="316" t="s">
        <v>73</v>
      </c>
      <c r="F3" s="316"/>
      <c r="G3" s="363" t="s">
        <v>74</v>
      </c>
      <c r="H3" s="364"/>
      <c r="I3" s="364"/>
      <c r="J3" s="364"/>
      <c r="K3" s="364"/>
      <c r="L3" s="364"/>
      <c r="M3" s="364"/>
      <c r="N3" s="364"/>
      <c r="O3" s="364"/>
      <c r="P3" s="364"/>
      <c r="Q3" s="364"/>
      <c r="R3" s="364"/>
      <c r="S3" s="364"/>
      <c r="T3" s="364"/>
      <c r="U3" s="364"/>
      <c r="V3" s="364"/>
      <c r="W3" s="364"/>
      <c r="X3" s="364"/>
      <c r="Y3" s="364"/>
      <c r="Z3" s="364"/>
      <c r="AA3" s="364"/>
      <c r="AB3" s="364"/>
      <c r="AC3" s="364"/>
      <c r="AD3" s="365"/>
      <c r="AE3" s="126" t="s">
        <v>75</v>
      </c>
      <c r="AF3" s="127"/>
    </row>
    <row r="4" spans="2:32" s="20" customFormat="1" ht="27.75" customHeight="1" x14ac:dyDescent="0.25">
      <c r="B4" s="485"/>
      <c r="C4" s="518"/>
      <c r="D4" s="486"/>
      <c r="E4" s="316" t="s">
        <v>76</v>
      </c>
      <c r="F4" s="316"/>
      <c r="G4" s="430" t="s">
        <v>79</v>
      </c>
      <c r="H4" s="431"/>
      <c r="I4" s="431"/>
      <c r="J4" s="431"/>
      <c r="K4" s="431"/>
      <c r="L4" s="431"/>
      <c r="M4" s="431"/>
      <c r="N4" s="431"/>
      <c r="O4" s="431"/>
      <c r="P4" s="431"/>
      <c r="Q4" s="431"/>
      <c r="R4" s="431"/>
      <c r="S4" s="431"/>
      <c r="T4" s="431"/>
      <c r="U4" s="431"/>
      <c r="V4" s="431"/>
      <c r="W4" s="431"/>
      <c r="X4" s="431"/>
      <c r="Y4" s="431"/>
      <c r="Z4" s="431"/>
      <c r="AA4" s="431"/>
      <c r="AB4" s="431"/>
      <c r="AC4" s="431"/>
      <c r="AD4" s="432"/>
      <c r="AE4" s="332" t="s">
        <v>77</v>
      </c>
      <c r="AF4" s="337"/>
    </row>
    <row r="5" spans="2:32" s="20" customFormat="1" ht="42" customHeight="1" thickBot="1" x14ac:dyDescent="0.3">
      <c r="B5" s="485"/>
      <c r="C5" s="518"/>
      <c r="D5" s="486"/>
      <c r="E5" s="317" t="s">
        <v>80</v>
      </c>
      <c r="F5" s="317"/>
      <c r="G5" s="433" t="s">
        <v>81</v>
      </c>
      <c r="H5" s="434"/>
      <c r="I5" s="434"/>
      <c r="J5" s="434"/>
      <c r="K5" s="434"/>
      <c r="L5" s="434"/>
      <c r="M5" s="434"/>
      <c r="N5" s="434"/>
      <c r="O5" s="434"/>
      <c r="P5" s="434"/>
      <c r="Q5" s="434"/>
      <c r="R5" s="434"/>
      <c r="S5" s="434"/>
      <c r="T5" s="434"/>
      <c r="U5" s="434"/>
      <c r="V5" s="434"/>
      <c r="W5" s="434"/>
      <c r="X5" s="434"/>
      <c r="Y5" s="434"/>
      <c r="Z5" s="434"/>
      <c r="AA5" s="434"/>
      <c r="AB5" s="434"/>
      <c r="AC5" s="434"/>
      <c r="AD5" s="435"/>
      <c r="AE5" s="334"/>
      <c r="AF5" s="339"/>
    </row>
    <row r="6" spans="2:32" ht="23.25" customHeight="1" thickBot="1" x14ac:dyDescent="0.3">
      <c r="B6" s="312" t="s">
        <v>263</v>
      </c>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4"/>
    </row>
    <row r="7" spans="2:32" ht="33" customHeight="1" x14ac:dyDescent="0.25">
      <c r="B7" s="469" t="s">
        <v>185</v>
      </c>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1"/>
    </row>
    <row r="8" spans="2:32" ht="27.75" customHeight="1" x14ac:dyDescent="0.25">
      <c r="B8" s="472" t="s">
        <v>262</v>
      </c>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4"/>
    </row>
    <row r="9" spans="2:32" ht="93" customHeight="1" x14ac:dyDescent="0.25">
      <c r="B9" s="519" t="s">
        <v>80</v>
      </c>
      <c r="C9" s="520"/>
      <c r="D9" s="521" t="s">
        <v>128</v>
      </c>
      <c r="E9" s="523" t="s">
        <v>127</v>
      </c>
      <c r="F9" s="524"/>
      <c r="G9" s="530" t="s">
        <v>292</v>
      </c>
      <c r="H9" s="515" t="s">
        <v>385</v>
      </c>
      <c r="I9" s="528" t="s">
        <v>258</v>
      </c>
      <c r="J9" s="528"/>
      <c r="K9" s="528"/>
      <c r="L9" s="528"/>
      <c r="M9" s="528"/>
      <c r="N9" s="528"/>
      <c r="O9" s="528"/>
      <c r="P9" s="528"/>
      <c r="Q9" s="528"/>
      <c r="R9" s="528"/>
      <c r="S9" s="528"/>
      <c r="T9" s="528"/>
      <c r="U9" s="528"/>
      <c r="V9" s="528"/>
      <c r="W9" s="528"/>
      <c r="X9" s="528"/>
      <c r="Y9" s="528"/>
      <c r="Z9" s="528"/>
      <c r="AA9" s="528"/>
      <c r="AB9" s="528"/>
      <c r="AC9" s="528"/>
      <c r="AD9" s="515" t="s">
        <v>386</v>
      </c>
      <c r="AE9" s="529" t="s">
        <v>154</v>
      </c>
      <c r="AF9" s="527" t="s">
        <v>155</v>
      </c>
    </row>
    <row r="10" spans="2:32" ht="93" customHeight="1" x14ac:dyDescent="0.25">
      <c r="B10" s="519"/>
      <c r="C10" s="520"/>
      <c r="D10" s="522"/>
      <c r="E10" s="525"/>
      <c r="F10" s="526"/>
      <c r="G10" s="531"/>
      <c r="H10" s="516"/>
      <c r="I10" s="128" t="s">
        <v>134</v>
      </c>
      <c r="J10" s="128" t="s">
        <v>135</v>
      </c>
      <c r="K10" s="128" t="s">
        <v>136</v>
      </c>
      <c r="L10" s="128" t="s">
        <v>137</v>
      </c>
      <c r="M10" s="128" t="s">
        <v>138</v>
      </c>
      <c r="N10" s="128" t="s">
        <v>139</v>
      </c>
      <c r="O10" s="128" t="s">
        <v>140</v>
      </c>
      <c r="P10" s="128" t="s">
        <v>141</v>
      </c>
      <c r="Q10" s="128" t="s">
        <v>142</v>
      </c>
      <c r="R10" s="128" t="s">
        <v>143</v>
      </c>
      <c r="S10" s="128" t="s">
        <v>144</v>
      </c>
      <c r="T10" s="128" t="s">
        <v>145</v>
      </c>
      <c r="U10" s="128" t="s">
        <v>146</v>
      </c>
      <c r="V10" s="128" t="s">
        <v>147</v>
      </c>
      <c r="W10" s="128" t="s">
        <v>148</v>
      </c>
      <c r="X10" s="128" t="s">
        <v>149</v>
      </c>
      <c r="Y10" s="128" t="s">
        <v>150</v>
      </c>
      <c r="Z10" s="128" t="s">
        <v>151</v>
      </c>
      <c r="AA10" s="128" t="s">
        <v>152</v>
      </c>
      <c r="AB10" s="128" t="s">
        <v>153</v>
      </c>
      <c r="AC10" s="129" t="s">
        <v>114</v>
      </c>
      <c r="AD10" s="516"/>
      <c r="AE10" s="529"/>
      <c r="AF10" s="527"/>
    </row>
    <row r="11" spans="2:32" ht="44.25" customHeight="1" x14ac:dyDescent="0.25">
      <c r="B11" s="507" t="str">
        <f>'3-IDENTIFICACIÓN DEL RIESGO'!B12</f>
        <v>Direccionamiento Estratégico</v>
      </c>
      <c r="C11" s="508"/>
      <c r="D11" s="538" t="str">
        <f>'3-IDENTIFICACIÓN DEL RIESGO'!E12</f>
        <v>1. Oficina del Planeación.</v>
      </c>
      <c r="E11" s="513" t="str">
        <f>'3-IDENTIFICACIÓN DEL RIESGO'!G12</f>
        <v>Definición de lineamientos estratégicos para beneficiar grupos de interés contrarios a los objetivos de Reforma Rural Integral y de Ordenamiento Social de la Propiedad Rural</v>
      </c>
      <c r="F11" s="514"/>
      <c r="G11" s="1" t="s">
        <v>26</v>
      </c>
      <c r="H11" s="11">
        <f>IF(G11="Casi Seguro",5,IF(G11="Probable",4,IF(G11="Posible",3,IF(G11="Improbable",2,IF(G11="Rara Vez",1)))))</f>
        <v>3</v>
      </c>
      <c r="I11" s="217" t="s">
        <v>186</v>
      </c>
      <c r="J11" s="217" t="s">
        <v>129</v>
      </c>
      <c r="K11" s="217" t="s">
        <v>129</v>
      </c>
      <c r="L11" s="217" t="s">
        <v>129</v>
      </c>
      <c r="M11" s="217" t="s">
        <v>129</v>
      </c>
      <c r="N11" s="217" t="s">
        <v>186</v>
      </c>
      <c r="O11" s="217" t="s">
        <v>186</v>
      </c>
      <c r="P11" s="217" t="s">
        <v>129</v>
      </c>
      <c r="Q11" s="217" t="s">
        <v>186</v>
      </c>
      <c r="R11" s="217" t="s">
        <v>129</v>
      </c>
      <c r="S11" s="217" t="s">
        <v>129</v>
      </c>
      <c r="T11" s="217" t="s">
        <v>129</v>
      </c>
      <c r="U11" s="217" t="s">
        <v>129</v>
      </c>
      <c r="V11" s="217" t="s">
        <v>186</v>
      </c>
      <c r="W11" s="217" t="s">
        <v>129</v>
      </c>
      <c r="X11" s="217" t="s">
        <v>186</v>
      </c>
      <c r="Y11" s="217" t="s">
        <v>186</v>
      </c>
      <c r="Z11" s="217" t="s">
        <v>129</v>
      </c>
      <c r="AA11" s="217" t="s">
        <v>129</v>
      </c>
      <c r="AB11" s="130">
        <f>COUNTIF(I11:AA11,"SI")</f>
        <v>12</v>
      </c>
      <c r="AC11" s="131" t="str">
        <f>IF(AB11&lt;6,"Moderado",IF(AB11&lt;12,"Mayor",IF(AB11&lt;20,"Catastrófico")))</f>
        <v>Catastrófico</v>
      </c>
      <c r="AD11" s="131">
        <f>IF(AC11="Catastrófico",5,IF(AC11="Mayor",4,IF(AC11="Moderado",3)))</f>
        <v>5</v>
      </c>
      <c r="AE11" s="132"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33" t="s">
        <v>9</v>
      </c>
    </row>
    <row r="12" spans="2:32" ht="25.5" x14ac:dyDescent="0.25">
      <c r="B12" s="509"/>
      <c r="C12" s="510"/>
      <c r="D12" s="539"/>
      <c r="E12" s="513" t="str">
        <f>'3-IDENTIFICACIÓN DEL RIESGO'!G14</f>
        <v>Riesgo 2</v>
      </c>
      <c r="F12" s="514"/>
      <c r="G12" s="1"/>
      <c r="H12" s="11" t="b">
        <f t="shared" ref="H12:H75" si="0">IF(G12="Casi Seguro",5,IF(G12="Probable",4,IF(G12="Posible",3,IF(G12="Improbable",2,IF(G12="Rara Vez",1)))))</f>
        <v>0</v>
      </c>
      <c r="I12" s="10"/>
      <c r="J12" s="10"/>
      <c r="K12" s="10"/>
      <c r="L12" s="10"/>
      <c r="M12" s="10"/>
      <c r="N12" s="10"/>
      <c r="O12" s="10"/>
      <c r="P12" s="10"/>
      <c r="Q12" s="10"/>
      <c r="R12" s="10"/>
      <c r="S12" s="10"/>
      <c r="T12" s="10"/>
      <c r="U12" s="10"/>
      <c r="V12" s="10"/>
      <c r="W12" s="10"/>
      <c r="X12" s="10"/>
      <c r="Y12" s="10"/>
      <c r="Z12" s="10"/>
      <c r="AA12" s="10"/>
      <c r="AB12" s="130">
        <f t="shared" ref="AB12:AB15" si="1">COUNTIF(I12:AA12,"SI")</f>
        <v>0</v>
      </c>
      <c r="AC12" s="131" t="str">
        <f t="shared" ref="AC12:AC15" si="2">IF(AB12&lt;6,"Moderado",IF(AB12&lt;12,"Mayor",IF(AB12&lt;20,"Catastrófico")))</f>
        <v>Moderado</v>
      </c>
      <c r="AD12" s="131">
        <f t="shared" ref="AD12:AD75" si="3">IF(AC12="Catastrófico",5,IF(AC12="Mayor",4,IF(AC12="Moderado",3)))</f>
        <v>3</v>
      </c>
      <c r="AE12" s="132"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33" t="s">
        <v>9</v>
      </c>
    </row>
    <row r="13" spans="2:32" ht="25.5" x14ac:dyDescent="0.25">
      <c r="B13" s="509"/>
      <c r="C13" s="510"/>
      <c r="D13" s="539"/>
      <c r="E13" s="513" t="str">
        <f>'3-IDENTIFICACIÓN DEL RIESGO'!G16</f>
        <v>Riesgo 3</v>
      </c>
      <c r="F13" s="514"/>
      <c r="G13" s="1"/>
      <c r="H13" s="11" t="b">
        <f t="shared" si="0"/>
        <v>0</v>
      </c>
      <c r="I13" s="10"/>
      <c r="J13" s="10"/>
      <c r="K13" s="10"/>
      <c r="L13" s="10"/>
      <c r="M13" s="10"/>
      <c r="N13" s="10"/>
      <c r="O13" s="10"/>
      <c r="P13" s="10"/>
      <c r="Q13" s="10"/>
      <c r="R13" s="10"/>
      <c r="S13" s="10"/>
      <c r="T13" s="10"/>
      <c r="U13" s="10"/>
      <c r="V13" s="10"/>
      <c r="W13" s="10"/>
      <c r="X13" s="10"/>
      <c r="Y13" s="10"/>
      <c r="Z13" s="10"/>
      <c r="AA13" s="10"/>
      <c r="AB13" s="130">
        <f t="shared" si="1"/>
        <v>0</v>
      </c>
      <c r="AC13" s="131" t="str">
        <f t="shared" si="2"/>
        <v>Moderado</v>
      </c>
      <c r="AD13" s="131">
        <f t="shared" si="3"/>
        <v>3</v>
      </c>
      <c r="AE13" s="132" t="b">
        <f t="shared" si="4"/>
        <v>0</v>
      </c>
      <c r="AF13" s="133" t="s">
        <v>9</v>
      </c>
    </row>
    <row r="14" spans="2:32" ht="25.5" x14ac:dyDescent="0.25">
      <c r="B14" s="509"/>
      <c r="C14" s="510"/>
      <c r="D14" s="539"/>
      <c r="E14" s="513" t="str">
        <f>'3-IDENTIFICACIÓN DEL RIESGO'!G18</f>
        <v>Riesgo 4</v>
      </c>
      <c r="F14" s="514"/>
      <c r="G14" s="1"/>
      <c r="H14" s="11" t="b">
        <f t="shared" si="0"/>
        <v>0</v>
      </c>
      <c r="I14" s="10"/>
      <c r="J14" s="10"/>
      <c r="K14" s="10"/>
      <c r="L14" s="10"/>
      <c r="M14" s="10"/>
      <c r="N14" s="10"/>
      <c r="O14" s="10"/>
      <c r="P14" s="10"/>
      <c r="Q14" s="10"/>
      <c r="R14" s="10"/>
      <c r="S14" s="10"/>
      <c r="T14" s="10"/>
      <c r="U14" s="10"/>
      <c r="V14" s="10"/>
      <c r="W14" s="10"/>
      <c r="X14" s="10"/>
      <c r="Y14" s="10"/>
      <c r="Z14" s="10"/>
      <c r="AA14" s="10"/>
      <c r="AB14" s="130">
        <f t="shared" si="1"/>
        <v>0</v>
      </c>
      <c r="AC14" s="131" t="str">
        <f t="shared" si="2"/>
        <v>Moderado</v>
      </c>
      <c r="AD14" s="131">
        <f t="shared" si="3"/>
        <v>3</v>
      </c>
      <c r="AE14" s="132" t="b">
        <f t="shared" si="4"/>
        <v>0</v>
      </c>
      <c r="AF14" s="133" t="s">
        <v>9</v>
      </c>
    </row>
    <row r="15" spans="2:32" ht="25.5" x14ac:dyDescent="0.25">
      <c r="B15" s="511"/>
      <c r="C15" s="512"/>
      <c r="D15" s="540"/>
      <c r="E15" s="513" t="str">
        <f>'3-IDENTIFICACIÓN DEL RIESGO'!G20</f>
        <v>Riesgo 5</v>
      </c>
      <c r="F15" s="514"/>
      <c r="G15" s="1"/>
      <c r="H15" s="11" t="b">
        <f t="shared" si="0"/>
        <v>0</v>
      </c>
      <c r="I15" s="10"/>
      <c r="J15" s="10"/>
      <c r="K15" s="10"/>
      <c r="L15" s="10"/>
      <c r="M15" s="10"/>
      <c r="N15" s="10"/>
      <c r="O15" s="10"/>
      <c r="P15" s="10"/>
      <c r="Q15" s="10"/>
      <c r="R15" s="10"/>
      <c r="S15" s="10"/>
      <c r="T15" s="10"/>
      <c r="U15" s="10"/>
      <c r="V15" s="10"/>
      <c r="W15" s="10"/>
      <c r="X15" s="10"/>
      <c r="Y15" s="10"/>
      <c r="Z15" s="10"/>
      <c r="AA15" s="10"/>
      <c r="AB15" s="130">
        <f t="shared" si="1"/>
        <v>0</v>
      </c>
      <c r="AC15" s="131" t="str">
        <f t="shared" si="2"/>
        <v>Moderado</v>
      </c>
      <c r="AD15" s="131">
        <f t="shared" si="3"/>
        <v>3</v>
      </c>
      <c r="AE15" s="132" t="b">
        <f t="shared" si="4"/>
        <v>0</v>
      </c>
      <c r="AF15" s="133" t="s">
        <v>9</v>
      </c>
    </row>
    <row r="16" spans="2:32" ht="40.5" customHeight="1" x14ac:dyDescent="0.25">
      <c r="B16" s="451" t="str">
        <f>'3-IDENTIFICACIÓN DEL RIESGO'!B22</f>
        <v>Comunicación y Gestión con Grupos de Interés.</v>
      </c>
      <c r="C16" s="443"/>
      <c r="D16" s="532" t="str">
        <f>'3-IDENTIFICACIÓN DEL RIESGO'!E22</f>
        <v>1. Dirección General.
2. Secretaría General.
3. Oficina de Planeación.
4. Oficina Jurídica.
5. Oficina del Inspector de la Gestión de Tierras.
6. Oficina de Control Interno.</v>
      </c>
      <c r="E16" s="513" t="str">
        <f>'3-IDENTIFICACIÓN DEL RIESGO'!G22</f>
        <v>Alterar información destinada a la consolidación de los informes de gestión, para beneficio propio o favorecimiento de grupos de interés, partidos políticos o particulares.</v>
      </c>
      <c r="F16" s="514"/>
      <c r="G16" s="1" t="s">
        <v>26</v>
      </c>
      <c r="H16" s="11">
        <f t="shared" si="0"/>
        <v>3</v>
      </c>
      <c r="I16" s="217" t="s">
        <v>129</v>
      </c>
      <c r="J16" s="217" t="s">
        <v>129</v>
      </c>
      <c r="K16" s="217" t="s">
        <v>129</v>
      </c>
      <c r="L16" s="217" t="s">
        <v>129</v>
      </c>
      <c r="M16" s="217" t="s">
        <v>129</v>
      </c>
      <c r="N16" s="217" t="s">
        <v>186</v>
      </c>
      <c r="O16" s="217" t="s">
        <v>186</v>
      </c>
      <c r="P16" s="217" t="s">
        <v>186</v>
      </c>
      <c r="Q16" s="217" t="s">
        <v>129</v>
      </c>
      <c r="R16" s="217" t="s">
        <v>129</v>
      </c>
      <c r="S16" s="217" t="s">
        <v>129</v>
      </c>
      <c r="T16" s="217" t="s">
        <v>129</v>
      </c>
      <c r="U16" s="217" t="s">
        <v>129</v>
      </c>
      <c r="V16" s="217" t="s">
        <v>186</v>
      </c>
      <c r="W16" s="217" t="s">
        <v>129</v>
      </c>
      <c r="X16" s="217" t="s">
        <v>186</v>
      </c>
      <c r="Y16" s="217" t="s">
        <v>129</v>
      </c>
      <c r="Z16" s="217" t="s">
        <v>129</v>
      </c>
      <c r="AA16" s="217" t="s">
        <v>186</v>
      </c>
      <c r="AB16" s="130">
        <f t="shared" ref="AB16:AB86" si="5">COUNTIF(I16:AA16,"SI")</f>
        <v>13</v>
      </c>
      <c r="AC16" s="131" t="str">
        <f t="shared" ref="AC16:AC86" si="6">IF(AB16&lt;6,"Moderado",IF(AB16&lt;12,"Mayor",IF(AB16&lt;20,"Catastrófico")))</f>
        <v>Catastrófico</v>
      </c>
      <c r="AD16" s="131">
        <f t="shared" si="3"/>
        <v>5</v>
      </c>
      <c r="AE16" s="132" t="str">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33" t="s">
        <v>9</v>
      </c>
    </row>
    <row r="17" spans="2:32" ht="19.5" customHeight="1" x14ac:dyDescent="0.25">
      <c r="B17" s="452"/>
      <c r="C17" s="445"/>
      <c r="D17" s="533"/>
      <c r="E17" s="513" t="str">
        <f>'3-IDENTIFICACIÓN DEL RIESGO'!G24</f>
        <v>Riesgo 2</v>
      </c>
      <c r="F17" s="514"/>
      <c r="G17" s="1"/>
      <c r="H17" s="11" t="b">
        <f t="shared" si="0"/>
        <v>0</v>
      </c>
      <c r="I17" s="10"/>
      <c r="J17" s="10"/>
      <c r="K17" s="10"/>
      <c r="L17" s="10"/>
      <c r="M17" s="10"/>
      <c r="N17" s="10"/>
      <c r="O17" s="10"/>
      <c r="P17" s="10"/>
      <c r="Q17" s="10"/>
      <c r="R17" s="10"/>
      <c r="S17" s="10"/>
      <c r="T17" s="10"/>
      <c r="U17" s="10"/>
      <c r="V17" s="10"/>
      <c r="W17" s="10"/>
      <c r="X17" s="10"/>
      <c r="Y17" s="10"/>
      <c r="Z17" s="10"/>
      <c r="AA17" s="10"/>
      <c r="AB17" s="130">
        <f t="shared" si="5"/>
        <v>0</v>
      </c>
      <c r="AC17" s="131" t="str">
        <f t="shared" si="6"/>
        <v>Moderado</v>
      </c>
      <c r="AD17" s="131">
        <f t="shared" si="3"/>
        <v>3</v>
      </c>
      <c r="AE17" s="132" t="b">
        <f t="shared" si="7"/>
        <v>0</v>
      </c>
      <c r="AF17" s="133" t="s">
        <v>9</v>
      </c>
    </row>
    <row r="18" spans="2:32" ht="19.5" customHeight="1" x14ac:dyDescent="0.25">
      <c r="B18" s="452"/>
      <c r="C18" s="445"/>
      <c r="D18" s="533"/>
      <c r="E18" s="513" t="str">
        <f>'3-IDENTIFICACIÓN DEL RIESGO'!G26</f>
        <v>Riesgo 3</v>
      </c>
      <c r="F18" s="514"/>
      <c r="G18" s="1"/>
      <c r="H18" s="11" t="b">
        <f t="shared" si="0"/>
        <v>0</v>
      </c>
      <c r="I18" s="10"/>
      <c r="J18" s="10"/>
      <c r="K18" s="10"/>
      <c r="L18" s="10"/>
      <c r="M18" s="10"/>
      <c r="N18" s="10"/>
      <c r="O18" s="10"/>
      <c r="P18" s="10"/>
      <c r="Q18" s="10"/>
      <c r="R18" s="10"/>
      <c r="S18" s="10"/>
      <c r="T18" s="10"/>
      <c r="U18" s="10"/>
      <c r="V18" s="10"/>
      <c r="W18" s="10"/>
      <c r="X18" s="10"/>
      <c r="Y18" s="10"/>
      <c r="Z18" s="10"/>
      <c r="AA18" s="10"/>
      <c r="AB18" s="130">
        <f t="shared" si="5"/>
        <v>0</v>
      </c>
      <c r="AC18" s="131" t="str">
        <f t="shared" si="6"/>
        <v>Moderado</v>
      </c>
      <c r="AD18" s="131">
        <f t="shared" si="3"/>
        <v>3</v>
      </c>
      <c r="AE18" s="132" t="b">
        <f t="shared" si="7"/>
        <v>0</v>
      </c>
      <c r="AF18" s="133" t="s">
        <v>9</v>
      </c>
    </row>
    <row r="19" spans="2:32" ht="19.5" customHeight="1" x14ac:dyDescent="0.25">
      <c r="B19" s="452"/>
      <c r="C19" s="445"/>
      <c r="D19" s="533"/>
      <c r="E19" s="513" t="str">
        <f>'3-IDENTIFICACIÓN DEL RIESGO'!G28</f>
        <v>Riesgo 4</v>
      </c>
      <c r="F19" s="514"/>
      <c r="G19" s="1"/>
      <c r="H19" s="11" t="b">
        <f t="shared" si="0"/>
        <v>0</v>
      </c>
      <c r="I19" s="10"/>
      <c r="J19" s="10"/>
      <c r="K19" s="10"/>
      <c r="L19" s="10"/>
      <c r="M19" s="10"/>
      <c r="N19" s="10"/>
      <c r="O19" s="10"/>
      <c r="P19" s="10"/>
      <c r="Q19" s="10"/>
      <c r="R19" s="10"/>
      <c r="S19" s="10"/>
      <c r="T19" s="10"/>
      <c r="U19" s="10"/>
      <c r="V19" s="10"/>
      <c r="W19" s="10"/>
      <c r="X19" s="10"/>
      <c r="Y19" s="10"/>
      <c r="Z19" s="10"/>
      <c r="AA19" s="10"/>
      <c r="AB19" s="130">
        <f t="shared" si="5"/>
        <v>0</v>
      </c>
      <c r="AC19" s="131" t="str">
        <f t="shared" si="6"/>
        <v>Moderado</v>
      </c>
      <c r="AD19" s="131">
        <f t="shared" si="3"/>
        <v>3</v>
      </c>
      <c r="AE19" s="132" t="b">
        <f t="shared" si="7"/>
        <v>0</v>
      </c>
      <c r="AF19" s="133" t="s">
        <v>9</v>
      </c>
    </row>
    <row r="20" spans="2:32" ht="25.5" x14ac:dyDescent="0.25">
      <c r="B20" s="453"/>
      <c r="C20" s="447"/>
      <c r="D20" s="534"/>
      <c r="E20" s="513" t="str">
        <f>'3-IDENTIFICACIÓN DEL RIESGO'!G30</f>
        <v>Riesgo 5</v>
      </c>
      <c r="F20" s="514"/>
      <c r="G20" s="1"/>
      <c r="H20" s="11" t="b">
        <f t="shared" si="0"/>
        <v>0</v>
      </c>
      <c r="I20" s="10"/>
      <c r="J20" s="10"/>
      <c r="K20" s="10"/>
      <c r="L20" s="10"/>
      <c r="M20" s="10"/>
      <c r="N20" s="10"/>
      <c r="O20" s="10"/>
      <c r="P20" s="10"/>
      <c r="Q20" s="10"/>
      <c r="R20" s="10"/>
      <c r="S20" s="10"/>
      <c r="T20" s="10"/>
      <c r="U20" s="10"/>
      <c r="V20" s="10"/>
      <c r="W20" s="10"/>
      <c r="X20" s="10"/>
      <c r="Y20" s="10"/>
      <c r="Z20" s="10"/>
      <c r="AA20" s="10"/>
      <c r="AB20" s="130">
        <f t="shared" si="5"/>
        <v>0</v>
      </c>
      <c r="AC20" s="131" t="str">
        <f t="shared" si="6"/>
        <v>Moderado</v>
      </c>
      <c r="AD20" s="131">
        <f t="shared" si="3"/>
        <v>3</v>
      </c>
      <c r="AE20" s="132" t="b">
        <f t="shared" si="7"/>
        <v>0</v>
      </c>
      <c r="AF20" s="133" t="s">
        <v>9</v>
      </c>
    </row>
    <row r="21" spans="2:32" ht="25.5" x14ac:dyDescent="0.25">
      <c r="B21" s="451" t="str">
        <f>'3-IDENTIFICACIÓN DEL RIESGO'!B32</f>
        <v>Inteligencia de la información.</v>
      </c>
      <c r="C21" s="443"/>
      <c r="D21" s="535" t="str">
        <f>'3-IDENTIFICACIÓN DEL RIESGO'!E32</f>
        <v>1. Dirección de Gestión del Ordenamiento Social de la Propiedad.
2. Oficina de Planeación.</v>
      </c>
      <c r="E21" s="513" t="str">
        <f>'3-IDENTIFICACIÓN DEL RIESGO'!G32</f>
        <v>Estructurar proyectos de TI para beneficio específico de un tercero o propio.</v>
      </c>
      <c r="F21" s="514"/>
      <c r="G21" s="1" t="s">
        <v>67</v>
      </c>
      <c r="H21" s="11">
        <f t="shared" si="0"/>
        <v>1</v>
      </c>
      <c r="I21" s="10" t="s">
        <v>186</v>
      </c>
      <c r="J21" s="10" t="s">
        <v>129</v>
      </c>
      <c r="K21" s="10" t="s">
        <v>129</v>
      </c>
      <c r="L21" s="10" t="s">
        <v>186</v>
      </c>
      <c r="M21" s="10" t="s">
        <v>129</v>
      </c>
      <c r="N21" s="10" t="s">
        <v>129</v>
      </c>
      <c r="O21" s="10" t="s">
        <v>129</v>
      </c>
      <c r="P21" s="10" t="s">
        <v>186</v>
      </c>
      <c r="Q21" s="10" t="s">
        <v>186</v>
      </c>
      <c r="R21" s="10" t="s">
        <v>129</v>
      </c>
      <c r="S21" s="10" t="s">
        <v>186</v>
      </c>
      <c r="T21" s="10" t="s">
        <v>186</v>
      </c>
      <c r="U21" s="10" t="s">
        <v>129</v>
      </c>
      <c r="V21" s="10" t="s">
        <v>186</v>
      </c>
      <c r="W21" s="10" t="s">
        <v>186</v>
      </c>
      <c r="X21" s="10" t="s">
        <v>186</v>
      </c>
      <c r="Y21" s="10" t="s">
        <v>186</v>
      </c>
      <c r="Z21" s="10" t="s">
        <v>129</v>
      </c>
      <c r="AA21" s="10" t="s">
        <v>186</v>
      </c>
      <c r="AB21" s="130">
        <f t="shared" si="5"/>
        <v>8</v>
      </c>
      <c r="AC21" s="131" t="str">
        <f t="shared" si="6"/>
        <v>Mayor</v>
      </c>
      <c r="AD21" s="131">
        <f t="shared" si="3"/>
        <v>4</v>
      </c>
      <c r="AE21" s="132" t="str">
        <f t="shared" si="7"/>
        <v>Alto</v>
      </c>
      <c r="AF21" s="133" t="s">
        <v>9</v>
      </c>
    </row>
    <row r="22" spans="2:32" ht="25.5" x14ac:dyDescent="0.25">
      <c r="B22" s="452"/>
      <c r="C22" s="445"/>
      <c r="D22" s="536"/>
      <c r="E22" s="513" t="str">
        <f>'3-IDENTIFICACIÓN DEL RIESGO'!G34</f>
        <v>Riesgo 2</v>
      </c>
      <c r="F22" s="514"/>
      <c r="G22" s="1"/>
      <c r="H22" s="11" t="b">
        <f t="shared" si="0"/>
        <v>0</v>
      </c>
      <c r="I22" s="10"/>
      <c r="J22" s="10"/>
      <c r="K22" s="10"/>
      <c r="L22" s="10"/>
      <c r="M22" s="10"/>
      <c r="N22" s="10"/>
      <c r="O22" s="10"/>
      <c r="P22" s="10"/>
      <c r="Q22" s="10"/>
      <c r="R22" s="10"/>
      <c r="S22" s="10"/>
      <c r="T22" s="10"/>
      <c r="U22" s="10"/>
      <c r="V22" s="10"/>
      <c r="W22" s="10"/>
      <c r="X22" s="10"/>
      <c r="Y22" s="10"/>
      <c r="Z22" s="10"/>
      <c r="AA22" s="10"/>
      <c r="AB22" s="130">
        <f t="shared" si="5"/>
        <v>0</v>
      </c>
      <c r="AC22" s="131" t="str">
        <f t="shared" si="6"/>
        <v>Moderado</v>
      </c>
      <c r="AD22" s="131">
        <f t="shared" si="3"/>
        <v>3</v>
      </c>
      <c r="AE22" s="132" t="b">
        <f t="shared" si="7"/>
        <v>0</v>
      </c>
      <c r="AF22" s="133" t="s">
        <v>9</v>
      </c>
    </row>
    <row r="23" spans="2:32" ht="25.5" x14ac:dyDescent="0.25">
      <c r="B23" s="452"/>
      <c r="C23" s="445"/>
      <c r="D23" s="536"/>
      <c r="E23" s="513" t="str">
        <f>'3-IDENTIFICACIÓN DEL RIESGO'!G36</f>
        <v>Riesgo 3</v>
      </c>
      <c r="F23" s="514"/>
      <c r="G23" s="1"/>
      <c r="H23" s="11" t="b">
        <f t="shared" si="0"/>
        <v>0</v>
      </c>
      <c r="I23" s="10"/>
      <c r="J23" s="10"/>
      <c r="K23" s="10"/>
      <c r="L23" s="10"/>
      <c r="M23" s="10"/>
      <c r="N23" s="10"/>
      <c r="O23" s="10"/>
      <c r="P23" s="10"/>
      <c r="Q23" s="10"/>
      <c r="R23" s="10"/>
      <c r="S23" s="10"/>
      <c r="T23" s="10"/>
      <c r="U23" s="10"/>
      <c r="V23" s="10"/>
      <c r="W23" s="10"/>
      <c r="X23" s="10"/>
      <c r="Y23" s="10"/>
      <c r="Z23" s="10"/>
      <c r="AA23" s="10"/>
      <c r="AB23" s="130">
        <f t="shared" si="5"/>
        <v>0</v>
      </c>
      <c r="AC23" s="131" t="str">
        <f t="shared" si="6"/>
        <v>Moderado</v>
      </c>
      <c r="AD23" s="131">
        <f t="shared" si="3"/>
        <v>3</v>
      </c>
      <c r="AE23" s="132" t="b">
        <f t="shared" si="7"/>
        <v>0</v>
      </c>
      <c r="AF23" s="133" t="s">
        <v>9</v>
      </c>
    </row>
    <row r="24" spans="2:32" ht="25.5" x14ac:dyDescent="0.25">
      <c r="B24" s="452"/>
      <c r="C24" s="445"/>
      <c r="D24" s="536"/>
      <c r="E24" s="513" t="str">
        <f>'3-IDENTIFICACIÓN DEL RIESGO'!G38</f>
        <v>Riesgo 4</v>
      </c>
      <c r="F24" s="514"/>
      <c r="G24" s="1"/>
      <c r="H24" s="11" t="b">
        <f t="shared" si="0"/>
        <v>0</v>
      </c>
      <c r="I24" s="10"/>
      <c r="J24" s="10"/>
      <c r="K24" s="10"/>
      <c r="L24" s="10"/>
      <c r="M24" s="10"/>
      <c r="N24" s="10"/>
      <c r="O24" s="10"/>
      <c r="P24" s="10"/>
      <c r="Q24" s="10"/>
      <c r="R24" s="10"/>
      <c r="S24" s="10"/>
      <c r="T24" s="10"/>
      <c r="U24" s="10"/>
      <c r="V24" s="10"/>
      <c r="W24" s="10"/>
      <c r="X24" s="10"/>
      <c r="Y24" s="10"/>
      <c r="Z24" s="10"/>
      <c r="AA24" s="10"/>
      <c r="AB24" s="130">
        <f t="shared" si="5"/>
        <v>0</v>
      </c>
      <c r="AC24" s="131" t="str">
        <f t="shared" si="6"/>
        <v>Moderado</v>
      </c>
      <c r="AD24" s="131">
        <f t="shared" si="3"/>
        <v>3</v>
      </c>
      <c r="AE24" s="132" t="b">
        <f t="shared" si="7"/>
        <v>0</v>
      </c>
      <c r="AF24" s="133" t="s">
        <v>9</v>
      </c>
    </row>
    <row r="25" spans="2:32" ht="25.5" x14ac:dyDescent="0.25">
      <c r="B25" s="453"/>
      <c r="C25" s="447"/>
      <c r="D25" s="537"/>
      <c r="E25" s="513" t="str">
        <f>'3-IDENTIFICACIÓN DEL RIESGO'!G40</f>
        <v>Riesgo 5</v>
      </c>
      <c r="F25" s="514"/>
      <c r="G25" s="1"/>
      <c r="H25" s="11" t="b">
        <f t="shared" si="0"/>
        <v>0</v>
      </c>
      <c r="I25" s="10"/>
      <c r="J25" s="10"/>
      <c r="K25" s="10"/>
      <c r="L25" s="10"/>
      <c r="M25" s="10"/>
      <c r="N25" s="10"/>
      <c r="O25" s="10"/>
      <c r="P25" s="10"/>
      <c r="Q25" s="10"/>
      <c r="R25" s="10"/>
      <c r="S25" s="10"/>
      <c r="T25" s="10"/>
      <c r="U25" s="10"/>
      <c r="V25" s="10"/>
      <c r="W25" s="10"/>
      <c r="X25" s="10"/>
      <c r="Y25" s="10"/>
      <c r="Z25" s="10"/>
      <c r="AA25" s="10"/>
      <c r="AB25" s="130">
        <f t="shared" si="5"/>
        <v>0</v>
      </c>
      <c r="AC25" s="131" t="str">
        <f t="shared" si="6"/>
        <v>Moderado</v>
      </c>
      <c r="AD25" s="131">
        <f t="shared" si="3"/>
        <v>3</v>
      </c>
      <c r="AE25" s="132" t="b">
        <f t="shared" si="7"/>
        <v>0</v>
      </c>
      <c r="AF25" s="133" t="s">
        <v>9</v>
      </c>
    </row>
    <row r="26" spans="2:32" ht="25.5" x14ac:dyDescent="0.25">
      <c r="B26" s="451" t="str">
        <f>'3-IDENTIFICACIÓN DEL RIESGO'!B42</f>
        <v>Gestión del Modelo de Atención.</v>
      </c>
      <c r="C26" s="443"/>
      <c r="D26" s="535" t="str">
        <f>'3-IDENTIFICACIÓN DEL RIESGO'!E42</f>
        <v>1. Secretaría General.
2. Dirección de Gestión del Ordenamiento social de la Propiedad.
3. Dirección Acceso a Tierras.
4. Dirección Gestión Jurídica de Tierras.
5. Dirección Asuntos Étnicos.</v>
      </c>
      <c r="E26" s="513" t="str">
        <f>'3-IDENTIFICACIÓN DEL RIESGO'!G42</f>
        <v>Omitir o dilatar intencionalmente la gestión de PQRSD para beneficio propio o de terceros</v>
      </c>
      <c r="F26" s="514"/>
      <c r="G26" s="1" t="s">
        <v>26</v>
      </c>
      <c r="H26" s="11">
        <f t="shared" si="0"/>
        <v>3</v>
      </c>
      <c r="I26" s="10" t="s">
        <v>186</v>
      </c>
      <c r="J26" s="10" t="s">
        <v>129</v>
      </c>
      <c r="K26" s="10" t="s">
        <v>186</v>
      </c>
      <c r="L26" s="10" t="s">
        <v>129</v>
      </c>
      <c r="M26" s="10" t="s">
        <v>129</v>
      </c>
      <c r="N26" s="10" t="s">
        <v>186</v>
      </c>
      <c r="O26" s="10" t="s">
        <v>129</v>
      </c>
      <c r="P26" s="10" t="s">
        <v>129</v>
      </c>
      <c r="Q26" s="10" t="s">
        <v>129</v>
      </c>
      <c r="R26" s="10" t="s">
        <v>129</v>
      </c>
      <c r="S26" s="10" t="s">
        <v>129</v>
      </c>
      <c r="T26" s="10" t="s">
        <v>129</v>
      </c>
      <c r="U26" s="10" t="s">
        <v>186</v>
      </c>
      <c r="V26" s="10" t="s">
        <v>129</v>
      </c>
      <c r="W26" s="10" t="s">
        <v>129</v>
      </c>
      <c r="X26" s="10" t="s">
        <v>186</v>
      </c>
      <c r="Y26" s="10" t="s">
        <v>186</v>
      </c>
      <c r="Z26" s="10" t="s">
        <v>129</v>
      </c>
      <c r="AA26" s="10" t="s">
        <v>186</v>
      </c>
      <c r="AB26" s="130">
        <f t="shared" si="5"/>
        <v>12</v>
      </c>
      <c r="AC26" s="131" t="str">
        <f t="shared" si="6"/>
        <v>Catastrófico</v>
      </c>
      <c r="AD26" s="131">
        <f t="shared" si="3"/>
        <v>5</v>
      </c>
      <c r="AE26" s="132" t="str">
        <f t="shared" si="7"/>
        <v>Extremo</v>
      </c>
      <c r="AF26" s="133" t="s">
        <v>9</v>
      </c>
    </row>
    <row r="27" spans="2:32" ht="42" customHeight="1" x14ac:dyDescent="0.25">
      <c r="B27" s="452"/>
      <c r="C27" s="445"/>
      <c r="D27" s="536"/>
      <c r="E27" s="513" t="str">
        <f>'3-IDENTIFICACIÓN DEL RIESGO'!G44</f>
        <v>Solicitar y/o recibir dinero o cualquier otro beneficio personal a cambio de la promesa de éxito en la realización o priorización de un trámite</v>
      </c>
      <c r="F27" s="514"/>
      <c r="G27" s="1" t="s">
        <v>26</v>
      </c>
      <c r="H27" s="11">
        <f t="shared" si="0"/>
        <v>3</v>
      </c>
      <c r="I27" s="10" t="s">
        <v>129</v>
      </c>
      <c r="J27" s="10" t="s">
        <v>186</v>
      </c>
      <c r="K27" s="10" t="s">
        <v>186</v>
      </c>
      <c r="L27" s="10" t="s">
        <v>186</v>
      </c>
      <c r="M27" s="10" t="s">
        <v>129</v>
      </c>
      <c r="N27" s="10" t="s">
        <v>186</v>
      </c>
      <c r="O27" s="10" t="s">
        <v>129</v>
      </c>
      <c r="P27" s="10" t="s">
        <v>129</v>
      </c>
      <c r="Q27" s="10" t="s">
        <v>186</v>
      </c>
      <c r="R27" s="10" t="s">
        <v>129</v>
      </c>
      <c r="S27" s="10" t="s">
        <v>129</v>
      </c>
      <c r="T27" s="10" t="s">
        <v>129</v>
      </c>
      <c r="U27" s="10" t="s">
        <v>129</v>
      </c>
      <c r="V27" s="10" t="s">
        <v>129</v>
      </c>
      <c r="W27" s="10" t="s">
        <v>129</v>
      </c>
      <c r="X27" s="10" t="s">
        <v>186</v>
      </c>
      <c r="Y27" s="10" t="s">
        <v>129</v>
      </c>
      <c r="Z27" s="10" t="s">
        <v>129</v>
      </c>
      <c r="AA27" s="10" t="s">
        <v>186</v>
      </c>
      <c r="AB27" s="130">
        <f t="shared" si="5"/>
        <v>12</v>
      </c>
      <c r="AC27" s="131" t="str">
        <f t="shared" si="6"/>
        <v>Catastrófico</v>
      </c>
      <c r="AD27" s="131">
        <f t="shared" si="3"/>
        <v>5</v>
      </c>
      <c r="AE27" s="132" t="str">
        <f t="shared" si="7"/>
        <v>Extremo</v>
      </c>
      <c r="AF27" s="133" t="s">
        <v>9</v>
      </c>
    </row>
    <row r="28" spans="2:32" ht="25.5" x14ac:dyDescent="0.25">
      <c r="B28" s="452"/>
      <c r="C28" s="445"/>
      <c r="D28" s="536"/>
      <c r="E28" s="513" t="str">
        <f>'3-IDENTIFICACIÓN DEL RIESGO'!G46</f>
        <v>Riesgo 3</v>
      </c>
      <c r="F28" s="514"/>
      <c r="G28" s="1"/>
      <c r="H28" s="11" t="b">
        <f t="shared" si="0"/>
        <v>0</v>
      </c>
      <c r="I28" s="10"/>
      <c r="J28" s="10"/>
      <c r="K28" s="10"/>
      <c r="L28" s="10"/>
      <c r="M28" s="10"/>
      <c r="N28" s="10"/>
      <c r="O28" s="10"/>
      <c r="P28" s="10"/>
      <c r="Q28" s="10"/>
      <c r="R28" s="10"/>
      <c r="S28" s="10"/>
      <c r="T28" s="10"/>
      <c r="U28" s="10"/>
      <c r="V28" s="10"/>
      <c r="W28" s="10"/>
      <c r="X28" s="10"/>
      <c r="Y28" s="10"/>
      <c r="Z28" s="10"/>
      <c r="AA28" s="10"/>
      <c r="AB28" s="130">
        <f t="shared" si="5"/>
        <v>0</v>
      </c>
      <c r="AC28" s="131" t="str">
        <f t="shared" si="6"/>
        <v>Moderado</v>
      </c>
      <c r="AD28" s="131">
        <f t="shared" si="3"/>
        <v>3</v>
      </c>
      <c r="AE28" s="132" t="b">
        <f t="shared" si="7"/>
        <v>0</v>
      </c>
      <c r="AF28" s="133" t="s">
        <v>9</v>
      </c>
    </row>
    <row r="29" spans="2:32" ht="25.5" x14ac:dyDescent="0.25">
      <c r="B29" s="452"/>
      <c r="C29" s="445"/>
      <c r="D29" s="536"/>
      <c r="E29" s="513" t="str">
        <f>'3-IDENTIFICACIÓN DEL RIESGO'!G48</f>
        <v>Riesgo 4</v>
      </c>
      <c r="F29" s="514"/>
      <c r="G29" s="1"/>
      <c r="H29" s="11" t="b">
        <f t="shared" si="0"/>
        <v>0</v>
      </c>
      <c r="I29" s="10"/>
      <c r="J29" s="10"/>
      <c r="K29" s="10"/>
      <c r="L29" s="10"/>
      <c r="M29" s="10"/>
      <c r="N29" s="10"/>
      <c r="O29" s="10"/>
      <c r="P29" s="10"/>
      <c r="Q29" s="10"/>
      <c r="R29" s="10"/>
      <c r="S29" s="10"/>
      <c r="T29" s="10"/>
      <c r="U29" s="10"/>
      <c r="V29" s="10"/>
      <c r="W29" s="10"/>
      <c r="X29" s="10"/>
      <c r="Y29" s="10"/>
      <c r="Z29" s="10"/>
      <c r="AA29" s="10"/>
      <c r="AB29" s="130">
        <f t="shared" si="5"/>
        <v>0</v>
      </c>
      <c r="AC29" s="131" t="str">
        <f t="shared" si="6"/>
        <v>Moderado</v>
      </c>
      <c r="AD29" s="131">
        <f t="shared" si="3"/>
        <v>3</v>
      </c>
      <c r="AE29" s="132" t="b">
        <f t="shared" si="7"/>
        <v>0</v>
      </c>
      <c r="AF29" s="133" t="s">
        <v>9</v>
      </c>
    </row>
    <row r="30" spans="2:32" ht="25.5" x14ac:dyDescent="0.25">
      <c r="B30" s="453"/>
      <c r="C30" s="447"/>
      <c r="D30" s="537"/>
      <c r="E30" s="513" t="str">
        <f>'3-IDENTIFICACIÓN DEL RIESGO'!G50</f>
        <v>Riesgo 5</v>
      </c>
      <c r="F30" s="514"/>
      <c r="G30" s="1"/>
      <c r="H30" s="11" t="b">
        <f t="shared" si="0"/>
        <v>0</v>
      </c>
      <c r="I30" s="10"/>
      <c r="J30" s="10"/>
      <c r="K30" s="10"/>
      <c r="L30" s="10"/>
      <c r="M30" s="10"/>
      <c r="N30" s="10"/>
      <c r="O30" s="10"/>
      <c r="P30" s="10"/>
      <c r="Q30" s="10"/>
      <c r="R30" s="10"/>
      <c r="S30" s="10"/>
      <c r="T30" s="10"/>
      <c r="U30" s="10"/>
      <c r="V30" s="10"/>
      <c r="W30" s="10"/>
      <c r="X30" s="10"/>
      <c r="Y30" s="10"/>
      <c r="Z30" s="10"/>
      <c r="AA30" s="10"/>
      <c r="AB30" s="130">
        <f t="shared" si="5"/>
        <v>0</v>
      </c>
      <c r="AC30" s="131" t="str">
        <f t="shared" si="6"/>
        <v>Moderado</v>
      </c>
      <c r="AD30" s="131">
        <f t="shared" si="3"/>
        <v>3</v>
      </c>
      <c r="AE30" s="132" t="b">
        <f t="shared" si="7"/>
        <v>0</v>
      </c>
      <c r="AF30" s="133" t="s">
        <v>9</v>
      </c>
    </row>
    <row r="31" spans="2:32" ht="40.5" customHeight="1" x14ac:dyDescent="0.25">
      <c r="B31" s="451" t="str">
        <f>'3-IDENTIFICACIÓN DEL RIESGO'!B52</f>
        <v>Planificación del Ordenamiento Social de la Propiedad</v>
      </c>
      <c r="C31" s="443"/>
      <c r="D31" s="535"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31" s="513" t="str">
        <f>'3-IDENTIFICACIÓN DEL RIESGO'!G52</f>
        <v>Alterar u omitir la información física o jurídica de los predios durante la Formulación e implementación de Planes de Ordenamiento Social de la Propiedad, para favorecer a terceros.</v>
      </c>
      <c r="F31" s="514"/>
      <c r="G31" s="1" t="s">
        <v>26</v>
      </c>
      <c r="H31" s="11">
        <f t="shared" si="0"/>
        <v>3</v>
      </c>
      <c r="I31" s="10" t="s">
        <v>129</v>
      </c>
      <c r="J31" s="10" t="s">
        <v>129</v>
      </c>
      <c r="K31" s="10" t="s">
        <v>129</v>
      </c>
      <c r="L31" s="10" t="s">
        <v>129</v>
      </c>
      <c r="M31" s="10" t="s">
        <v>129</v>
      </c>
      <c r="N31" s="10" t="s">
        <v>129</v>
      </c>
      <c r="O31" s="10" t="s">
        <v>129</v>
      </c>
      <c r="P31" s="10" t="s">
        <v>129</v>
      </c>
      <c r="Q31" s="10" t="s">
        <v>129</v>
      </c>
      <c r="R31" s="10" t="s">
        <v>129</v>
      </c>
      <c r="S31" s="10" t="s">
        <v>129</v>
      </c>
      <c r="T31" s="10" t="s">
        <v>129</v>
      </c>
      <c r="U31" s="10" t="s">
        <v>186</v>
      </c>
      <c r="V31" s="10" t="s">
        <v>129</v>
      </c>
      <c r="W31" s="10" t="s">
        <v>129</v>
      </c>
      <c r="X31" s="10" t="s">
        <v>186</v>
      </c>
      <c r="Y31" s="10" t="s">
        <v>186</v>
      </c>
      <c r="Z31" s="10" t="s">
        <v>186</v>
      </c>
      <c r="AA31" s="10" t="s">
        <v>186</v>
      </c>
      <c r="AB31" s="130">
        <f t="shared" si="5"/>
        <v>14</v>
      </c>
      <c r="AC31" s="131" t="str">
        <f t="shared" si="6"/>
        <v>Catastrófico</v>
      </c>
      <c r="AD31" s="131">
        <f t="shared" si="3"/>
        <v>5</v>
      </c>
      <c r="AE31" s="132" t="str">
        <f t="shared" si="7"/>
        <v>Extremo</v>
      </c>
      <c r="AF31" s="133" t="s">
        <v>9</v>
      </c>
    </row>
    <row r="32" spans="2:32" ht="42.75" customHeight="1" x14ac:dyDescent="0.25">
      <c r="B32" s="452"/>
      <c r="C32" s="445"/>
      <c r="D32" s="536"/>
      <c r="E32" s="513" t="str">
        <f>'3-IDENTIFICACIÓN DEL RIESGO'!G54</f>
        <v>Solicitar o recibir dinero o dádivas por la realización u omisión de actuaciones como gestores catastrales, con el propósito de beneficiar a un tercero</v>
      </c>
      <c r="F32" s="514"/>
      <c r="G32" s="1" t="s">
        <v>26</v>
      </c>
      <c r="H32" s="11">
        <f t="shared" si="0"/>
        <v>3</v>
      </c>
      <c r="I32" s="10" t="s">
        <v>129</v>
      </c>
      <c r="J32" s="10" t="s">
        <v>129</v>
      </c>
      <c r="K32" s="10" t="s">
        <v>129</v>
      </c>
      <c r="L32" s="10" t="s">
        <v>129</v>
      </c>
      <c r="M32" s="10" t="s">
        <v>129</v>
      </c>
      <c r="N32" s="10" t="s">
        <v>129</v>
      </c>
      <c r="O32" s="10" t="s">
        <v>129</v>
      </c>
      <c r="P32" s="10" t="s">
        <v>129</v>
      </c>
      <c r="Q32" s="10" t="s">
        <v>129</v>
      </c>
      <c r="R32" s="10" t="s">
        <v>129</v>
      </c>
      <c r="S32" s="10" t="s">
        <v>129</v>
      </c>
      <c r="T32" s="10" t="s">
        <v>129</v>
      </c>
      <c r="U32" s="10" t="s">
        <v>129</v>
      </c>
      <c r="V32" s="10" t="s">
        <v>129</v>
      </c>
      <c r="W32" s="10" t="s">
        <v>129</v>
      </c>
      <c r="X32" s="10" t="s">
        <v>186</v>
      </c>
      <c r="Y32" s="10" t="s">
        <v>186</v>
      </c>
      <c r="Z32" s="10" t="s">
        <v>186</v>
      </c>
      <c r="AA32" s="10" t="s">
        <v>186</v>
      </c>
      <c r="AB32" s="130">
        <f t="shared" si="5"/>
        <v>15</v>
      </c>
      <c r="AC32" s="131" t="str">
        <f t="shared" si="6"/>
        <v>Catastrófico</v>
      </c>
      <c r="AD32" s="131">
        <f t="shared" si="3"/>
        <v>5</v>
      </c>
      <c r="AE32" s="132" t="str">
        <f t="shared" si="7"/>
        <v>Extremo</v>
      </c>
      <c r="AF32" s="133" t="s">
        <v>9</v>
      </c>
    </row>
    <row r="33" spans="2:32" ht="40.5" customHeight="1" x14ac:dyDescent="0.25">
      <c r="B33" s="452"/>
      <c r="C33" s="445"/>
      <c r="D33" s="536"/>
      <c r="E33" s="513" t="str">
        <f>'3-IDENTIFICACIÓN DEL RIESGO'!G56</f>
        <v>Solicitar o recibir dadivas por diligenciamiento, entrega del Formulario de Inscripción de Sujetos de Ordenamiento o por inscripción en el Registro de Sujetos de Ordenamiento</v>
      </c>
      <c r="F33" s="514"/>
      <c r="G33" s="1" t="s">
        <v>67</v>
      </c>
      <c r="H33" s="11">
        <f t="shared" si="0"/>
        <v>1</v>
      </c>
      <c r="I33" s="10" t="s">
        <v>186</v>
      </c>
      <c r="J33" s="10" t="s">
        <v>186</v>
      </c>
      <c r="K33" s="10" t="s">
        <v>186</v>
      </c>
      <c r="L33" s="10" t="s">
        <v>186</v>
      </c>
      <c r="M33" s="10" t="s">
        <v>129</v>
      </c>
      <c r="N33" s="10" t="s">
        <v>129</v>
      </c>
      <c r="O33" s="10" t="s">
        <v>186</v>
      </c>
      <c r="P33" s="10" t="s">
        <v>186</v>
      </c>
      <c r="Q33" s="10" t="s">
        <v>129</v>
      </c>
      <c r="R33" s="10" t="s">
        <v>129</v>
      </c>
      <c r="S33" s="10" t="s">
        <v>129</v>
      </c>
      <c r="T33" s="10" t="s">
        <v>129</v>
      </c>
      <c r="U33" s="10" t="s">
        <v>186</v>
      </c>
      <c r="V33" s="10" t="s">
        <v>186</v>
      </c>
      <c r="W33" s="10" t="s">
        <v>129</v>
      </c>
      <c r="X33" s="10" t="s">
        <v>186</v>
      </c>
      <c r="Y33" s="10" t="s">
        <v>186</v>
      </c>
      <c r="Z33" s="10" t="s">
        <v>129</v>
      </c>
      <c r="AA33" s="10" t="s">
        <v>186</v>
      </c>
      <c r="AB33" s="130">
        <f t="shared" si="5"/>
        <v>8</v>
      </c>
      <c r="AC33" s="131" t="str">
        <f t="shared" si="6"/>
        <v>Mayor</v>
      </c>
      <c r="AD33" s="131">
        <f t="shared" si="3"/>
        <v>4</v>
      </c>
      <c r="AE33" s="132" t="str">
        <f t="shared" si="7"/>
        <v>Alto</v>
      </c>
      <c r="AF33" s="133" t="s">
        <v>9</v>
      </c>
    </row>
    <row r="34" spans="2:32" ht="40.5" customHeight="1" x14ac:dyDescent="0.25">
      <c r="B34" s="452"/>
      <c r="C34" s="445"/>
      <c r="D34" s="536"/>
      <c r="E34" s="513" t="str">
        <f>'3-IDENTIFICACIÓN DEL RIESGO'!G58</f>
        <v>Alterar u omitir información en desarrollo del procedimiento de Registro de Sujetos de Ordenamiento, para favorecer a terceros.</v>
      </c>
      <c r="F34" s="514"/>
      <c r="G34" s="1" t="s">
        <v>67</v>
      </c>
      <c r="H34" s="11">
        <f t="shared" si="0"/>
        <v>1</v>
      </c>
      <c r="I34" s="10" t="s">
        <v>129</v>
      </c>
      <c r="J34" s="10" t="s">
        <v>186</v>
      </c>
      <c r="K34" s="10" t="s">
        <v>186</v>
      </c>
      <c r="L34" s="10" t="s">
        <v>186</v>
      </c>
      <c r="M34" s="10" t="s">
        <v>129</v>
      </c>
      <c r="N34" s="10" t="s">
        <v>129</v>
      </c>
      <c r="O34" s="10" t="s">
        <v>186</v>
      </c>
      <c r="P34" s="10" t="s">
        <v>186</v>
      </c>
      <c r="Q34" s="10" t="s">
        <v>129</v>
      </c>
      <c r="R34" s="10" t="s">
        <v>129</v>
      </c>
      <c r="S34" s="10" t="s">
        <v>129</v>
      </c>
      <c r="T34" s="10" t="s">
        <v>129</v>
      </c>
      <c r="U34" s="10" t="s">
        <v>186</v>
      </c>
      <c r="V34" s="10" t="s">
        <v>186</v>
      </c>
      <c r="W34" s="10" t="s">
        <v>129</v>
      </c>
      <c r="X34" s="10" t="s">
        <v>186</v>
      </c>
      <c r="Y34" s="10" t="s">
        <v>186</v>
      </c>
      <c r="Z34" s="10" t="s">
        <v>129</v>
      </c>
      <c r="AA34" s="10" t="s">
        <v>186</v>
      </c>
      <c r="AB34" s="130">
        <f t="shared" si="5"/>
        <v>9</v>
      </c>
      <c r="AC34" s="131" t="str">
        <f t="shared" si="6"/>
        <v>Mayor</v>
      </c>
      <c r="AD34" s="131">
        <f t="shared" si="3"/>
        <v>4</v>
      </c>
      <c r="AE34" s="132" t="str">
        <f t="shared" si="7"/>
        <v>Alto</v>
      </c>
      <c r="AF34" s="133" t="s">
        <v>9</v>
      </c>
    </row>
    <row r="35" spans="2:32" ht="32.25" customHeight="1" x14ac:dyDescent="0.25">
      <c r="B35" s="453"/>
      <c r="C35" s="447"/>
      <c r="D35" s="537"/>
      <c r="E35" s="513" t="str">
        <f>'3-IDENTIFICACIÓN DEL RIESGO'!G60</f>
        <v>Riesgo 5</v>
      </c>
      <c r="F35" s="514"/>
      <c r="G35" s="1"/>
      <c r="H35" s="11" t="b">
        <f t="shared" si="0"/>
        <v>0</v>
      </c>
      <c r="I35" s="10"/>
      <c r="J35" s="10"/>
      <c r="K35" s="10"/>
      <c r="L35" s="10"/>
      <c r="M35" s="10"/>
      <c r="N35" s="10"/>
      <c r="O35" s="10"/>
      <c r="P35" s="10"/>
      <c r="Q35" s="10"/>
      <c r="R35" s="10"/>
      <c r="S35" s="10"/>
      <c r="T35" s="10"/>
      <c r="U35" s="10"/>
      <c r="V35" s="10"/>
      <c r="W35" s="10"/>
      <c r="X35" s="10"/>
      <c r="Y35" s="10"/>
      <c r="Z35" s="10"/>
      <c r="AA35" s="10"/>
      <c r="AB35" s="130">
        <f t="shared" si="5"/>
        <v>0</v>
      </c>
      <c r="AC35" s="131" t="str">
        <f t="shared" si="6"/>
        <v>Moderado</v>
      </c>
      <c r="AD35" s="131">
        <f t="shared" si="3"/>
        <v>3</v>
      </c>
      <c r="AE35" s="132" t="b">
        <f t="shared" si="7"/>
        <v>0</v>
      </c>
      <c r="AF35" s="133" t="s">
        <v>9</v>
      </c>
    </row>
    <row r="36" spans="2:32" ht="75" customHeight="1" x14ac:dyDescent="0.25">
      <c r="B36" s="451" t="str">
        <f>'3-IDENTIFICACIÓN DEL RIESGO'!B62</f>
        <v>Seguridad Jurídica sobre la Titularidad de la Tierra y los Territorios</v>
      </c>
      <c r="C36" s="443"/>
      <c r="D36" s="535"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E36" s="513"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F36" s="514"/>
      <c r="G36" s="1" t="s">
        <v>26</v>
      </c>
      <c r="H36" s="11">
        <f t="shared" si="0"/>
        <v>3</v>
      </c>
      <c r="I36" s="10" t="s">
        <v>129</v>
      </c>
      <c r="J36" s="217" t="s">
        <v>129</v>
      </c>
      <c r="K36" s="217" t="s">
        <v>129</v>
      </c>
      <c r="L36" s="217" t="s">
        <v>129</v>
      </c>
      <c r="M36" s="217" t="s">
        <v>129</v>
      </c>
      <c r="N36" s="217" t="s">
        <v>129</v>
      </c>
      <c r="O36" s="217" t="s">
        <v>129</v>
      </c>
      <c r="P36" s="217" t="s">
        <v>129</v>
      </c>
      <c r="Q36" s="217" t="s">
        <v>129</v>
      </c>
      <c r="R36" s="217" t="s">
        <v>129</v>
      </c>
      <c r="S36" s="217" t="s">
        <v>129</v>
      </c>
      <c r="T36" s="217" t="s">
        <v>129</v>
      </c>
      <c r="U36" s="217" t="s">
        <v>129</v>
      </c>
      <c r="V36" s="217" t="s">
        <v>129</v>
      </c>
      <c r="W36" s="217" t="s">
        <v>129</v>
      </c>
      <c r="X36" s="217" t="s">
        <v>186</v>
      </c>
      <c r="Y36" s="217" t="s">
        <v>129</v>
      </c>
      <c r="Z36" s="217" t="s">
        <v>129</v>
      </c>
      <c r="AA36" s="217" t="s">
        <v>129</v>
      </c>
      <c r="AB36" s="130">
        <f t="shared" si="5"/>
        <v>18</v>
      </c>
      <c r="AC36" s="131" t="str">
        <f t="shared" si="6"/>
        <v>Catastrófico</v>
      </c>
      <c r="AD36" s="131">
        <f t="shared" si="3"/>
        <v>5</v>
      </c>
      <c r="AE36" s="132" t="str">
        <f t="shared" si="7"/>
        <v>Extremo</v>
      </c>
      <c r="AF36" s="133" t="s">
        <v>9</v>
      </c>
    </row>
    <row r="37" spans="2:32" ht="25.5" x14ac:dyDescent="0.25">
      <c r="B37" s="452"/>
      <c r="C37" s="445"/>
      <c r="D37" s="536"/>
      <c r="E37" s="513" t="str">
        <f>'3-IDENTIFICACIÓN DEL RIESGO'!G64</f>
        <v>Ofrecer en UGT promesa de éxito en la realización o priorización de un trámite a cambio de un beneficio personal</v>
      </c>
      <c r="F37" s="514"/>
      <c r="G37" s="1" t="s">
        <v>24</v>
      </c>
      <c r="H37" s="11">
        <f t="shared" si="0"/>
        <v>4</v>
      </c>
      <c r="I37" s="217" t="s">
        <v>129</v>
      </c>
      <c r="J37" s="217" t="s">
        <v>129</v>
      </c>
      <c r="K37" s="217" t="s">
        <v>129</v>
      </c>
      <c r="L37" s="217" t="s">
        <v>129</v>
      </c>
      <c r="M37" s="217" t="s">
        <v>129</v>
      </c>
      <c r="N37" s="217" t="s">
        <v>129</v>
      </c>
      <c r="O37" s="217" t="s">
        <v>129</v>
      </c>
      <c r="P37" s="217" t="s">
        <v>129</v>
      </c>
      <c r="Q37" s="217" t="s">
        <v>129</v>
      </c>
      <c r="R37" s="217" t="s">
        <v>129</v>
      </c>
      <c r="S37" s="217" t="s">
        <v>129</v>
      </c>
      <c r="T37" s="217" t="s">
        <v>129</v>
      </c>
      <c r="U37" s="217" t="s">
        <v>186</v>
      </c>
      <c r="V37" s="217" t="s">
        <v>129</v>
      </c>
      <c r="W37" s="217" t="s">
        <v>129</v>
      </c>
      <c r="X37" s="217" t="s">
        <v>186</v>
      </c>
      <c r="Y37" s="217" t="s">
        <v>186</v>
      </c>
      <c r="Z37" s="217" t="s">
        <v>129</v>
      </c>
      <c r="AA37" s="217" t="s">
        <v>186</v>
      </c>
      <c r="AB37" s="130">
        <f t="shared" si="5"/>
        <v>15</v>
      </c>
      <c r="AC37" s="131" t="str">
        <f t="shared" si="6"/>
        <v>Catastrófico</v>
      </c>
      <c r="AD37" s="131">
        <f t="shared" si="3"/>
        <v>5</v>
      </c>
      <c r="AE37" s="132" t="str">
        <f t="shared" si="7"/>
        <v>Extremo</v>
      </c>
      <c r="AF37" s="133" t="s">
        <v>9</v>
      </c>
    </row>
    <row r="38" spans="2:32" ht="25.5" x14ac:dyDescent="0.25">
      <c r="B38" s="452"/>
      <c r="C38" s="445"/>
      <c r="D38" s="536"/>
      <c r="E38" s="513" t="str">
        <f>'3-IDENTIFICACIÓN DEL RIESGO'!G66</f>
        <v>Riesgo 3</v>
      </c>
      <c r="F38" s="514"/>
      <c r="G38" s="1"/>
      <c r="H38" s="11" t="b">
        <f t="shared" si="0"/>
        <v>0</v>
      </c>
      <c r="I38" s="10"/>
      <c r="J38" s="10"/>
      <c r="K38" s="10"/>
      <c r="L38" s="10"/>
      <c r="M38" s="10"/>
      <c r="N38" s="10"/>
      <c r="O38" s="10"/>
      <c r="P38" s="10"/>
      <c r="Q38" s="10"/>
      <c r="R38" s="10"/>
      <c r="S38" s="10"/>
      <c r="T38" s="10"/>
      <c r="U38" s="10"/>
      <c r="V38" s="10"/>
      <c r="W38" s="10"/>
      <c r="X38" s="10"/>
      <c r="Y38" s="10"/>
      <c r="Z38" s="10"/>
      <c r="AA38" s="10"/>
      <c r="AB38" s="130">
        <f t="shared" si="5"/>
        <v>0</v>
      </c>
      <c r="AC38" s="131" t="str">
        <f t="shared" si="6"/>
        <v>Moderado</v>
      </c>
      <c r="AD38" s="131">
        <f t="shared" si="3"/>
        <v>3</v>
      </c>
      <c r="AE38" s="132" t="b">
        <f t="shared" si="7"/>
        <v>0</v>
      </c>
      <c r="AF38" s="133" t="s">
        <v>9</v>
      </c>
    </row>
    <row r="39" spans="2:32" ht="25.5" x14ac:dyDescent="0.25">
      <c r="B39" s="452"/>
      <c r="C39" s="445"/>
      <c r="D39" s="536"/>
      <c r="E39" s="513" t="str">
        <f>'3-IDENTIFICACIÓN DEL RIESGO'!G68</f>
        <v>Riesgo 4</v>
      </c>
      <c r="F39" s="514"/>
      <c r="G39" s="1"/>
      <c r="H39" s="11" t="b">
        <f t="shared" si="0"/>
        <v>0</v>
      </c>
      <c r="I39" s="10"/>
      <c r="J39" s="10"/>
      <c r="K39" s="10"/>
      <c r="L39" s="10"/>
      <c r="M39" s="10"/>
      <c r="N39" s="10"/>
      <c r="O39" s="10"/>
      <c r="P39" s="10"/>
      <c r="Q39" s="10"/>
      <c r="R39" s="10"/>
      <c r="S39" s="10"/>
      <c r="T39" s="10"/>
      <c r="U39" s="10"/>
      <c r="V39" s="10"/>
      <c r="W39" s="10"/>
      <c r="X39" s="10"/>
      <c r="Y39" s="10"/>
      <c r="Z39" s="10"/>
      <c r="AA39" s="10"/>
      <c r="AB39" s="130">
        <f t="shared" si="5"/>
        <v>0</v>
      </c>
      <c r="AC39" s="131" t="str">
        <f t="shared" si="6"/>
        <v>Moderado</v>
      </c>
      <c r="AD39" s="131">
        <f t="shared" si="3"/>
        <v>3</v>
      </c>
      <c r="AE39" s="132" t="b">
        <f t="shared" si="7"/>
        <v>0</v>
      </c>
      <c r="AF39" s="133" t="s">
        <v>9</v>
      </c>
    </row>
    <row r="40" spans="2:32" ht="25.5" x14ac:dyDescent="0.25">
      <c r="B40" s="453"/>
      <c r="C40" s="447"/>
      <c r="D40" s="537"/>
      <c r="E40" s="513" t="str">
        <f>'3-IDENTIFICACIÓN DEL RIESGO'!G70</f>
        <v>Riesgo 5</v>
      </c>
      <c r="F40" s="514"/>
      <c r="G40" s="1"/>
      <c r="H40" s="11" t="b">
        <f t="shared" si="0"/>
        <v>0</v>
      </c>
      <c r="I40" s="10"/>
      <c r="J40" s="10"/>
      <c r="K40" s="10"/>
      <c r="L40" s="10"/>
      <c r="M40" s="10"/>
      <c r="N40" s="10"/>
      <c r="O40" s="10"/>
      <c r="P40" s="10"/>
      <c r="Q40" s="10"/>
      <c r="R40" s="10"/>
      <c r="S40" s="10"/>
      <c r="T40" s="10"/>
      <c r="U40" s="10"/>
      <c r="V40" s="10"/>
      <c r="W40" s="10"/>
      <c r="X40" s="10"/>
      <c r="Y40" s="10"/>
      <c r="Z40" s="10"/>
      <c r="AA40" s="10"/>
      <c r="AB40" s="130">
        <f t="shared" si="5"/>
        <v>0</v>
      </c>
      <c r="AC40" s="131" t="str">
        <f t="shared" si="6"/>
        <v>Moderado</v>
      </c>
      <c r="AD40" s="131">
        <f t="shared" si="3"/>
        <v>3</v>
      </c>
      <c r="AE40" s="132" t="b">
        <f t="shared" si="7"/>
        <v>0</v>
      </c>
      <c r="AF40" s="133" t="s">
        <v>9</v>
      </c>
    </row>
    <row r="41" spans="2:32" ht="46.5" customHeight="1" x14ac:dyDescent="0.25">
      <c r="B41" s="451" t="str">
        <f>'3-IDENTIFICACIÓN DEL RIESGO'!B72</f>
        <v>Acceso a la Propiedad de la Tierra y los Territorios</v>
      </c>
      <c r="C41" s="443"/>
      <c r="D41" s="535"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E41" s="513" t="str">
        <f>'3-IDENTIFICACIÓN DEL RIESGO'!G72</f>
        <v>Uso de la información registrada en la visita agronomica o estudio preliminar y complementario de títulos  de expedientes de Compra Directa de la DAT para  beneficio propio o de particulares.</v>
      </c>
      <c r="F41" s="514"/>
      <c r="G41" s="1" t="s">
        <v>24</v>
      </c>
      <c r="H41" s="11">
        <f t="shared" si="0"/>
        <v>4</v>
      </c>
      <c r="I41" s="217" t="s">
        <v>129</v>
      </c>
      <c r="J41" s="217" t="s">
        <v>129</v>
      </c>
      <c r="K41" s="217" t="s">
        <v>129</v>
      </c>
      <c r="L41" s="217" t="s">
        <v>129</v>
      </c>
      <c r="M41" s="217" t="s">
        <v>129</v>
      </c>
      <c r="N41" s="217" t="s">
        <v>129</v>
      </c>
      <c r="O41" s="217" t="s">
        <v>129</v>
      </c>
      <c r="P41" s="217" t="s">
        <v>129</v>
      </c>
      <c r="Q41" s="217" t="s">
        <v>129</v>
      </c>
      <c r="R41" s="217" t="s">
        <v>129</v>
      </c>
      <c r="S41" s="217" t="s">
        <v>129</v>
      </c>
      <c r="T41" s="217" t="s">
        <v>129</v>
      </c>
      <c r="U41" s="217" t="s">
        <v>129</v>
      </c>
      <c r="V41" s="217" t="s">
        <v>129</v>
      </c>
      <c r="W41" s="217" t="s">
        <v>129</v>
      </c>
      <c r="X41" s="217" t="s">
        <v>186</v>
      </c>
      <c r="Y41" s="217" t="s">
        <v>129</v>
      </c>
      <c r="Z41" s="217" t="s">
        <v>129</v>
      </c>
      <c r="AA41" s="217" t="s">
        <v>186</v>
      </c>
      <c r="AB41" s="130">
        <f t="shared" si="5"/>
        <v>17</v>
      </c>
      <c r="AC41" s="131" t="str">
        <f t="shared" si="6"/>
        <v>Catastrófico</v>
      </c>
      <c r="AD41" s="131">
        <f t="shared" si="3"/>
        <v>5</v>
      </c>
      <c r="AE41" s="132" t="str">
        <f t="shared" si="7"/>
        <v>Extremo</v>
      </c>
      <c r="AF41" s="133" t="s">
        <v>9</v>
      </c>
    </row>
    <row r="42" spans="2:32" ht="53.25" customHeight="1" x14ac:dyDescent="0.25">
      <c r="B42" s="452"/>
      <c r="C42" s="445"/>
      <c r="D42" s="536"/>
      <c r="E42" s="513"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F42" s="514"/>
      <c r="G42" s="1" t="s">
        <v>24</v>
      </c>
      <c r="H42" s="11">
        <f t="shared" si="0"/>
        <v>4</v>
      </c>
      <c r="I42" s="217" t="s">
        <v>129</v>
      </c>
      <c r="J42" s="217" t="s">
        <v>129</v>
      </c>
      <c r="K42" s="217" t="s">
        <v>129</v>
      </c>
      <c r="L42" s="217" t="s">
        <v>129</v>
      </c>
      <c r="M42" s="217" t="s">
        <v>129</v>
      </c>
      <c r="N42" s="217" t="s">
        <v>129</v>
      </c>
      <c r="O42" s="217" t="s">
        <v>129</v>
      </c>
      <c r="P42" s="217" t="s">
        <v>129</v>
      </c>
      <c r="Q42" s="217" t="s">
        <v>186</v>
      </c>
      <c r="R42" s="217" t="s">
        <v>129</v>
      </c>
      <c r="S42" s="217" t="s">
        <v>129</v>
      </c>
      <c r="T42" s="217" t="s">
        <v>129</v>
      </c>
      <c r="U42" s="217" t="s">
        <v>129</v>
      </c>
      <c r="V42" s="217" t="s">
        <v>129</v>
      </c>
      <c r="W42" s="217" t="s">
        <v>129</v>
      </c>
      <c r="X42" s="217" t="s">
        <v>186</v>
      </c>
      <c r="Y42" s="217" t="s">
        <v>129</v>
      </c>
      <c r="Z42" s="217" t="s">
        <v>129</v>
      </c>
      <c r="AA42" s="217" t="s">
        <v>186</v>
      </c>
      <c r="AB42" s="130">
        <f t="shared" si="5"/>
        <v>16</v>
      </c>
      <c r="AC42" s="131" t="str">
        <f t="shared" si="6"/>
        <v>Catastrófico</v>
      </c>
      <c r="AD42" s="131">
        <f t="shared" si="3"/>
        <v>5</v>
      </c>
      <c r="AE42" s="132" t="str">
        <f t="shared" si="7"/>
        <v>Extremo</v>
      </c>
      <c r="AF42" s="133" t="s">
        <v>9</v>
      </c>
    </row>
    <row r="43" spans="2:32" ht="51.75" customHeight="1" x14ac:dyDescent="0.25">
      <c r="B43" s="452"/>
      <c r="C43" s="445"/>
      <c r="D43" s="536"/>
      <c r="E43" s="513" t="str">
        <f>'3-IDENTIFICACIÓN DEL RIESGO'!G76</f>
        <v xml:space="preserve">Manipulación de la información en las diferentes etapas del procedimiento de Revocatoria Directa de la DAT para beneficio propio y/o  de particulares </v>
      </c>
      <c r="F43" s="514"/>
      <c r="G43" s="1" t="s">
        <v>24</v>
      </c>
      <c r="H43" s="11">
        <f t="shared" si="0"/>
        <v>4</v>
      </c>
      <c r="I43" s="217" t="s">
        <v>129</v>
      </c>
      <c r="J43" s="217" t="s">
        <v>129</v>
      </c>
      <c r="K43" s="217" t="s">
        <v>129</v>
      </c>
      <c r="L43" s="217" t="s">
        <v>129</v>
      </c>
      <c r="M43" s="217" t="s">
        <v>129</v>
      </c>
      <c r="N43" s="217" t="s">
        <v>129</v>
      </c>
      <c r="O43" s="217" t="s">
        <v>129</v>
      </c>
      <c r="P43" s="217" t="s">
        <v>129</v>
      </c>
      <c r="Q43" s="217" t="s">
        <v>186</v>
      </c>
      <c r="R43" s="217" t="s">
        <v>129</v>
      </c>
      <c r="S43" s="217" t="s">
        <v>129</v>
      </c>
      <c r="T43" s="217" t="s">
        <v>129</v>
      </c>
      <c r="U43" s="217" t="s">
        <v>129</v>
      </c>
      <c r="V43" s="217" t="s">
        <v>129</v>
      </c>
      <c r="W43" s="217" t="s">
        <v>129</v>
      </c>
      <c r="X43" s="217" t="s">
        <v>186</v>
      </c>
      <c r="Y43" s="217" t="s">
        <v>129</v>
      </c>
      <c r="Z43" s="217" t="s">
        <v>129</v>
      </c>
      <c r="AA43" s="217" t="s">
        <v>186</v>
      </c>
      <c r="AB43" s="130">
        <f t="shared" si="5"/>
        <v>16</v>
      </c>
      <c r="AC43" s="131" t="str">
        <f t="shared" si="6"/>
        <v>Catastrófico</v>
      </c>
      <c r="AD43" s="131">
        <f t="shared" si="3"/>
        <v>5</v>
      </c>
      <c r="AE43" s="132" t="str">
        <f t="shared" si="7"/>
        <v>Extremo</v>
      </c>
      <c r="AF43" s="133" t="s">
        <v>9</v>
      </c>
    </row>
    <row r="44" spans="2:32" ht="50.25" customHeight="1" x14ac:dyDescent="0.25">
      <c r="B44" s="452"/>
      <c r="C44" s="445"/>
      <c r="D44" s="536"/>
      <c r="E44" s="513" t="str">
        <f>'3-IDENTIFICACIÓN DEL RIESGO'!G78</f>
        <v>Manipulación de la información entregada a las  subdirecciones misionales según el  POSPR-P-006 P Procedimiento Unico de Ordenamiento Social de la Propiedad,  para beneficio propio o de terceros</v>
      </c>
      <c r="F44" s="514"/>
      <c r="G44" s="1" t="s">
        <v>24</v>
      </c>
      <c r="H44" s="11">
        <f t="shared" si="0"/>
        <v>4</v>
      </c>
      <c r="I44" s="217" t="s">
        <v>129</v>
      </c>
      <c r="J44" s="217" t="s">
        <v>129</v>
      </c>
      <c r="K44" s="217" t="s">
        <v>129</v>
      </c>
      <c r="L44" s="217" t="s">
        <v>129</v>
      </c>
      <c r="M44" s="217" t="s">
        <v>129</v>
      </c>
      <c r="N44" s="217" t="s">
        <v>129</v>
      </c>
      <c r="O44" s="217" t="s">
        <v>129</v>
      </c>
      <c r="P44" s="217" t="s">
        <v>129</v>
      </c>
      <c r="Q44" s="217" t="s">
        <v>129</v>
      </c>
      <c r="R44" s="217" t="s">
        <v>129</v>
      </c>
      <c r="S44" s="217" t="s">
        <v>129</v>
      </c>
      <c r="T44" s="217" t="s">
        <v>129</v>
      </c>
      <c r="U44" s="217" t="s">
        <v>129</v>
      </c>
      <c r="V44" s="217" t="s">
        <v>129</v>
      </c>
      <c r="W44" s="217" t="s">
        <v>129</v>
      </c>
      <c r="X44" s="217" t="s">
        <v>186</v>
      </c>
      <c r="Y44" s="217" t="s">
        <v>129</v>
      </c>
      <c r="Z44" s="217" t="s">
        <v>129</v>
      </c>
      <c r="AA44" s="217" t="s">
        <v>186</v>
      </c>
      <c r="AB44" s="130">
        <f t="shared" si="5"/>
        <v>17</v>
      </c>
      <c r="AC44" s="131" t="str">
        <f t="shared" si="6"/>
        <v>Catastrófico</v>
      </c>
      <c r="AD44" s="131">
        <f t="shared" si="3"/>
        <v>5</v>
      </c>
      <c r="AE44" s="132" t="str">
        <f t="shared" si="7"/>
        <v>Extremo</v>
      </c>
      <c r="AF44" s="133" t="s">
        <v>9</v>
      </c>
    </row>
    <row r="45" spans="2:32" ht="25.5" x14ac:dyDescent="0.25">
      <c r="B45" s="452"/>
      <c r="C45" s="445"/>
      <c r="D45" s="536"/>
      <c r="E45" s="513" t="str">
        <f>'3-IDENTIFICACIÓN DEL RIESGO'!G80</f>
        <v>Ofrecer en UGT promesa de éxito en la realización o priorización de un trámite a cambio de un beneficio personal</v>
      </c>
      <c r="F45" s="514"/>
      <c r="G45" s="1" t="s">
        <v>24</v>
      </c>
      <c r="H45" s="11">
        <f t="shared" si="0"/>
        <v>4</v>
      </c>
      <c r="I45" s="217" t="s">
        <v>129</v>
      </c>
      <c r="J45" s="217" t="s">
        <v>129</v>
      </c>
      <c r="K45" s="217" t="s">
        <v>129</v>
      </c>
      <c r="L45" s="217" t="s">
        <v>129</v>
      </c>
      <c r="M45" s="217" t="s">
        <v>129</v>
      </c>
      <c r="N45" s="217" t="s">
        <v>129</v>
      </c>
      <c r="O45" s="217" t="s">
        <v>129</v>
      </c>
      <c r="P45" s="217" t="s">
        <v>129</v>
      </c>
      <c r="Q45" s="217" t="s">
        <v>129</v>
      </c>
      <c r="R45" s="217" t="s">
        <v>129</v>
      </c>
      <c r="S45" s="217" t="s">
        <v>129</v>
      </c>
      <c r="T45" s="217" t="s">
        <v>129</v>
      </c>
      <c r="U45" s="217" t="s">
        <v>186</v>
      </c>
      <c r="V45" s="217" t="s">
        <v>129</v>
      </c>
      <c r="W45" s="217" t="s">
        <v>129</v>
      </c>
      <c r="X45" s="217" t="s">
        <v>186</v>
      </c>
      <c r="Y45" s="217" t="s">
        <v>186</v>
      </c>
      <c r="Z45" s="217" t="s">
        <v>129</v>
      </c>
      <c r="AA45" s="217" t="s">
        <v>186</v>
      </c>
      <c r="AB45" s="130">
        <f t="shared" si="5"/>
        <v>15</v>
      </c>
      <c r="AC45" s="131" t="str">
        <f t="shared" si="6"/>
        <v>Catastrófico</v>
      </c>
      <c r="AD45" s="131">
        <f t="shared" si="3"/>
        <v>5</v>
      </c>
      <c r="AE45" s="132" t="str">
        <f t="shared" si="7"/>
        <v>Extremo</v>
      </c>
      <c r="AF45" s="133" t="s">
        <v>9</v>
      </c>
    </row>
    <row r="46" spans="2:32" ht="25.5" x14ac:dyDescent="0.25">
      <c r="B46" s="452"/>
      <c r="C46" s="445"/>
      <c r="D46" s="536"/>
      <c r="E46" s="513" t="str">
        <f>'3-IDENTIFICACIÓN DEL RIESGO'!G82</f>
        <v>Adquisición de predios sin pleno cumplimiento de requisitos o por fuera de las necesidades y prioridades establecidas por la ANT, para beneficio de particulares</v>
      </c>
      <c r="F46" s="514"/>
      <c r="G46" s="1" t="s">
        <v>24</v>
      </c>
      <c r="H46" s="11">
        <f t="shared" si="0"/>
        <v>4</v>
      </c>
      <c r="I46" s="10" t="s">
        <v>129</v>
      </c>
      <c r="J46" s="10" t="s">
        <v>129</v>
      </c>
      <c r="K46" s="10" t="s">
        <v>129</v>
      </c>
      <c r="L46" s="10" t="s">
        <v>129</v>
      </c>
      <c r="M46" s="10" t="s">
        <v>129</v>
      </c>
      <c r="N46" s="10" t="s">
        <v>129</v>
      </c>
      <c r="O46" s="10" t="s">
        <v>129</v>
      </c>
      <c r="P46" s="10" t="s">
        <v>129</v>
      </c>
      <c r="Q46" s="10" t="s">
        <v>129</v>
      </c>
      <c r="R46" s="10" t="s">
        <v>129</v>
      </c>
      <c r="S46" s="10" t="s">
        <v>129</v>
      </c>
      <c r="T46" s="10" t="s">
        <v>129</v>
      </c>
      <c r="U46" s="10" t="s">
        <v>129</v>
      </c>
      <c r="V46" s="10" t="s">
        <v>129</v>
      </c>
      <c r="W46" s="10" t="s">
        <v>129</v>
      </c>
      <c r="X46" s="10" t="s">
        <v>186</v>
      </c>
      <c r="Y46" s="10" t="s">
        <v>129</v>
      </c>
      <c r="Z46" s="10" t="s">
        <v>129</v>
      </c>
      <c r="AA46" s="10" t="s">
        <v>129</v>
      </c>
      <c r="AB46" s="130">
        <f t="shared" si="5"/>
        <v>18</v>
      </c>
      <c r="AC46" s="131" t="str">
        <f t="shared" si="6"/>
        <v>Catastrófico</v>
      </c>
      <c r="AD46" s="131">
        <f t="shared" si="3"/>
        <v>5</v>
      </c>
      <c r="AE46" s="132" t="str">
        <f t="shared" si="7"/>
        <v>Extremo</v>
      </c>
      <c r="AF46" s="133" t="s">
        <v>9</v>
      </c>
    </row>
    <row r="47" spans="2:32" ht="25.5" x14ac:dyDescent="0.25">
      <c r="B47" s="452"/>
      <c r="C47" s="445"/>
      <c r="D47" s="536"/>
      <c r="E47" s="513" t="str">
        <f>'3-IDENTIFICACIÓN DEL RIESGO'!G84</f>
        <v>Desviación de recursos en el desarrollo del proceso de la Iniciativa Comunitaria con enfoque diferencial étnico para beneficio personal de un contratista o funcionario, o un tercero.</v>
      </c>
      <c r="F47" s="514"/>
      <c r="G47" s="1" t="s">
        <v>26</v>
      </c>
      <c r="H47" s="11">
        <f t="shared" si="0"/>
        <v>3</v>
      </c>
      <c r="I47" s="218" t="s">
        <v>129</v>
      </c>
      <c r="J47" s="218" t="s">
        <v>129</v>
      </c>
      <c r="K47" s="218" t="s">
        <v>129</v>
      </c>
      <c r="L47" s="218" t="s">
        <v>129</v>
      </c>
      <c r="M47" s="218" t="s">
        <v>129</v>
      </c>
      <c r="N47" s="218" t="s">
        <v>129</v>
      </c>
      <c r="O47" s="218" t="s">
        <v>129</v>
      </c>
      <c r="P47" s="218" t="s">
        <v>129</v>
      </c>
      <c r="Q47" s="218" t="s">
        <v>129</v>
      </c>
      <c r="R47" s="218" t="s">
        <v>129</v>
      </c>
      <c r="S47" s="218" t="s">
        <v>129</v>
      </c>
      <c r="T47" s="218" t="s">
        <v>129</v>
      </c>
      <c r="U47" s="218" t="s">
        <v>129</v>
      </c>
      <c r="V47" s="218" t="s">
        <v>129</v>
      </c>
      <c r="W47" s="218" t="s">
        <v>129</v>
      </c>
      <c r="X47" s="218" t="s">
        <v>186</v>
      </c>
      <c r="Y47" s="218" t="s">
        <v>129</v>
      </c>
      <c r="Z47" s="218" t="s">
        <v>129</v>
      </c>
      <c r="AA47" s="218" t="s">
        <v>129</v>
      </c>
      <c r="AB47" s="130">
        <f t="shared" si="5"/>
        <v>18</v>
      </c>
      <c r="AC47" s="131" t="str">
        <f t="shared" si="6"/>
        <v>Catastrófico</v>
      </c>
      <c r="AD47" s="131">
        <f t="shared" si="3"/>
        <v>5</v>
      </c>
      <c r="AE47" s="132" t="str">
        <f t="shared" si="7"/>
        <v>Extremo</v>
      </c>
      <c r="AF47" s="133" t="s">
        <v>9</v>
      </c>
    </row>
    <row r="48" spans="2:32" ht="25.5" x14ac:dyDescent="0.25">
      <c r="B48" s="452"/>
      <c r="C48" s="445"/>
      <c r="D48" s="536"/>
      <c r="E48" s="513" t="str">
        <f>'3-IDENTIFICACIÓN DEL RIESGO'!G86</f>
        <v>Dilación en la atención a las solicitudes de comunidades étnicas favoreciendo intereses particulares.</v>
      </c>
      <c r="F48" s="514"/>
      <c r="G48" s="1" t="s">
        <v>24</v>
      </c>
      <c r="H48" s="11">
        <f t="shared" si="0"/>
        <v>4</v>
      </c>
      <c r="I48" s="218" t="s">
        <v>129</v>
      </c>
      <c r="J48" s="218" t="s">
        <v>129</v>
      </c>
      <c r="K48" s="218" t="s">
        <v>129</v>
      </c>
      <c r="L48" s="218" t="s">
        <v>129</v>
      </c>
      <c r="M48" s="218" t="s">
        <v>129</v>
      </c>
      <c r="N48" s="218" t="s">
        <v>129</v>
      </c>
      <c r="O48" s="218" t="s">
        <v>129</v>
      </c>
      <c r="P48" s="218" t="s">
        <v>129</v>
      </c>
      <c r="Q48" s="218" t="s">
        <v>129</v>
      </c>
      <c r="R48" s="218" t="s">
        <v>129</v>
      </c>
      <c r="S48" s="218" t="s">
        <v>129</v>
      </c>
      <c r="T48" s="218" t="s">
        <v>129</v>
      </c>
      <c r="U48" s="218" t="s">
        <v>129</v>
      </c>
      <c r="V48" s="218" t="s">
        <v>129</v>
      </c>
      <c r="W48" s="218" t="s">
        <v>129</v>
      </c>
      <c r="X48" s="218" t="s">
        <v>186</v>
      </c>
      <c r="Y48" s="218" t="s">
        <v>129</v>
      </c>
      <c r="Z48" s="218" t="s">
        <v>129</v>
      </c>
      <c r="AA48" s="218" t="s">
        <v>129</v>
      </c>
      <c r="AB48" s="130">
        <f t="shared" si="5"/>
        <v>18</v>
      </c>
      <c r="AC48" s="131" t="str">
        <f t="shared" si="6"/>
        <v>Catastrófico</v>
      </c>
      <c r="AD48" s="131">
        <f t="shared" si="3"/>
        <v>5</v>
      </c>
      <c r="AE48" s="132" t="str">
        <f t="shared" si="7"/>
        <v>Extremo</v>
      </c>
      <c r="AF48" s="133" t="s">
        <v>9</v>
      </c>
    </row>
    <row r="49" spans="2:32" ht="25.5" x14ac:dyDescent="0.25">
      <c r="B49" s="453"/>
      <c r="C49" s="447"/>
      <c r="D49" s="537"/>
      <c r="E49" s="513" t="str">
        <f>'3-IDENTIFICACIÓN DEL RIESGO'!G88</f>
        <v>Favorecimiento en la atención de solicitudes de legalización de territorios colectivos a comunidades étnicas específicas por parte de la Subdirección de Asuntos Étnicos, desconociendo el principio de equidad.</v>
      </c>
      <c r="F49" s="514"/>
      <c r="G49" s="1" t="s">
        <v>26</v>
      </c>
      <c r="H49" s="11">
        <f t="shared" si="0"/>
        <v>3</v>
      </c>
      <c r="I49" s="218" t="s">
        <v>129</v>
      </c>
      <c r="J49" s="218" t="s">
        <v>129</v>
      </c>
      <c r="K49" s="218" t="s">
        <v>129</v>
      </c>
      <c r="L49" s="218" t="s">
        <v>129</v>
      </c>
      <c r="M49" s="218" t="s">
        <v>129</v>
      </c>
      <c r="N49" s="218" t="s">
        <v>129</v>
      </c>
      <c r="O49" s="218" t="s">
        <v>129</v>
      </c>
      <c r="P49" s="218" t="s">
        <v>129</v>
      </c>
      <c r="Q49" s="218" t="s">
        <v>129</v>
      </c>
      <c r="R49" s="218" t="s">
        <v>129</v>
      </c>
      <c r="S49" s="218" t="s">
        <v>129</v>
      </c>
      <c r="T49" s="218" t="s">
        <v>129</v>
      </c>
      <c r="U49" s="218" t="s">
        <v>129</v>
      </c>
      <c r="V49" s="218" t="s">
        <v>129</v>
      </c>
      <c r="W49" s="218" t="s">
        <v>129</v>
      </c>
      <c r="X49" s="218" t="s">
        <v>186</v>
      </c>
      <c r="Y49" s="218" t="s">
        <v>129</v>
      </c>
      <c r="Z49" s="218" t="s">
        <v>129</v>
      </c>
      <c r="AA49" s="218" t="s">
        <v>129</v>
      </c>
      <c r="AB49" s="130">
        <f t="shared" si="5"/>
        <v>18</v>
      </c>
      <c r="AC49" s="131" t="str">
        <f t="shared" si="6"/>
        <v>Catastrófico</v>
      </c>
      <c r="AD49" s="131">
        <f t="shared" si="3"/>
        <v>5</v>
      </c>
      <c r="AE49" s="132" t="str">
        <f t="shared" si="7"/>
        <v>Extremo</v>
      </c>
      <c r="AF49" s="133" t="s">
        <v>9</v>
      </c>
    </row>
    <row r="50" spans="2:32" ht="39" customHeight="1" x14ac:dyDescent="0.25">
      <c r="B50" s="451" t="str">
        <f>'3-IDENTIFICACIÓN DEL RIESGO'!B90</f>
        <v>Administración de Tierras.</v>
      </c>
      <c r="C50" s="443"/>
      <c r="D50" s="535" t="str">
        <f>'3-IDENTIFICACIÓN DEL RIESGO'!E90</f>
        <v>1. Dirección de Acceso a Tierras.
2. Subdirección de Administración de Tierras de la Nación.
3. Dirección de Asuntos Étnicos.
4. Unidades de Gestión Territorial UGT's</v>
      </c>
      <c r="E50" s="513" t="str">
        <f>'3-IDENTIFICACIÓN DEL RIESGO'!G90</f>
        <v>Solicitud o aceptación de dádivas por agilizar trámites o proferir decisiones administrativas relacionadas con solicitudes de limitación a la propiedad para beneficio de un particular y/o tercero</v>
      </c>
      <c r="F50" s="514"/>
      <c r="G50" s="1" t="s">
        <v>24</v>
      </c>
      <c r="H50" s="11">
        <f t="shared" si="0"/>
        <v>4</v>
      </c>
      <c r="I50" s="217" t="s">
        <v>129</v>
      </c>
      <c r="J50" s="217" t="s">
        <v>129</v>
      </c>
      <c r="K50" s="217" t="s">
        <v>129</v>
      </c>
      <c r="L50" s="217" t="s">
        <v>129</v>
      </c>
      <c r="M50" s="217" t="s">
        <v>129</v>
      </c>
      <c r="N50" s="217" t="s">
        <v>129</v>
      </c>
      <c r="O50" s="217" t="s">
        <v>129</v>
      </c>
      <c r="P50" s="217" t="s">
        <v>129</v>
      </c>
      <c r="Q50" s="217" t="s">
        <v>129</v>
      </c>
      <c r="R50" s="217" t="s">
        <v>129</v>
      </c>
      <c r="S50" s="217" t="s">
        <v>129</v>
      </c>
      <c r="T50" s="217" t="s">
        <v>129</v>
      </c>
      <c r="U50" s="217" t="s">
        <v>129</v>
      </c>
      <c r="V50" s="217" t="s">
        <v>129</v>
      </c>
      <c r="W50" s="217" t="s">
        <v>129</v>
      </c>
      <c r="X50" s="217" t="s">
        <v>186</v>
      </c>
      <c r="Y50" s="217" t="s">
        <v>129</v>
      </c>
      <c r="Z50" s="217" t="s">
        <v>129</v>
      </c>
      <c r="AA50" s="217" t="s">
        <v>129</v>
      </c>
      <c r="AB50" s="130">
        <f t="shared" si="5"/>
        <v>18</v>
      </c>
      <c r="AC50" s="131" t="str">
        <f t="shared" si="6"/>
        <v>Catastrófico</v>
      </c>
      <c r="AD50" s="131">
        <f t="shared" si="3"/>
        <v>5</v>
      </c>
      <c r="AE50" s="132" t="str">
        <f t="shared" si="7"/>
        <v>Extremo</v>
      </c>
      <c r="AF50" s="133" t="s">
        <v>9</v>
      </c>
    </row>
    <row r="51" spans="2:32" ht="25.5" customHeight="1" x14ac:dyDescent="0.25">
      <c r="B51" s="452"/>
      <c r="C51" s="445"/>
      <c r="D51" s="536"/>
      <c r="E51" s="513" t="str">
        <f>'3-IDENTIFICACIÓN DEL RIESGO'!G92</f>
        <v>Uso de la  información sobre adjudicación  de baldios a Entidades de Derecho Publico para beneficio particular o de terceros</v>
      </c>
      <c r="F51" s="514"/>
      <c r="G51" s="1" t="s">
        <v>24</v>
      </c>
      <c r="H51" s="11">
        <f t="shared" si="0"/>
        <v>4</v>
      </c>
      <c r="I51" s="217" t="s">
        <v>129</v>
      </c>
      <c r="J51" s="217" t="s">
        <v>129</v>
      </c>
      <c r="K51" s="217" t="s">
        <v>129</v>
      </c>
      <c r="L51" s="217" t="s">
        <v>129</v>
      </c>
      <c r="M51" s="217" t="s">
        <v>129</v>
      </c>
      <c r="N51" s="217" t="s">
        <v>129</v>
      </c>
      <c r="O51" s="217" t="s">
        <v>129</v>
      </c>
      <c r="P51" s="217" t="s">
        <v>129</v>
      </c>
      <c r="Q51" s="217" t="s">
        <v>129</v>
      </c>
      <c r="R51" s="217" t="s">
        <v>129</v>
      </c>
      <c r="S51" s="217" t="s">
        <v>129</v>
      </c>
      <c r="T51" s="217" t="s">
        <v>129</v>
      </c>
      <c r="U51" s="217" t="s">
        <v>129</v>
      </c>
      <c r="V51" s="217" t="s">
        <v>129</v>
      </c>
      <c r="W51" s="217" t="s">
        <v>129</v>
      </c>
      <c r="X51" s="217" t="s">
        <v>186</v>
      </c>
      <c r="Y51" s="217" t="s">
        <v>129</v>
      </c>
      <c r="Z51" s="217" t="s">
        <v>129</v>
      </c>
      <c r="AA51" s="217" t="s">
        <v>129</v>
      </c>
      <c r="AB51" s="130">
        <f t="shared" si="5"/>
        <v>18</v>
      </c>
      <c r="AC51" s="131" t="str">
        <f t="shared" si="6"/>
        <v>Catastrófico</v>
      </c>
      <c r="AD51" s="131">
        <f t="shared" si="3"/>
        <v>5</v>
      </c>
      <c r="AE51" s="132" t="str">
        <f t="shared" si="7"/>
        <v>Extremo</v>
      </c>
      <c r="AF51" s="133" t="s">
        <v>9</v>
      </c>
    </row>
    <row r="52" spans="2:32" ht="25.5" x14ac:dyDescent="0.25">
      <c r="B52" s="452"/>
      <c r="C52" s="445"/>
      <c r="D52" s="536"/>
      <c r="E52" s="513" t="str">
        <f>'3-IDENTIFICACIÓN DEL RIESGO'!G94</f>
        <v>Ofrecer en UGT promesa de éxito en la realización o priorización de un trámite a cambio de un beneficio personal</v>
      </c>
      <c r="F52" s="514"/>
      <c r="G52" s="1" t="s">
        <v>24</v>
      </c>
      <c r="H52" s="11">
        <f t="shared" si="0"/>
        <v>4</v>
      </c>
      <c r="I52" s="217" t="s">
        <v>129</v>
      </c>
      <c r="J52" s="217" t="s">
        <v>129</v>
      </c>
      <c r="K52" s="217" t="s">
        <v>129</v>
      </c>
      <c r="L52" s="217" t="s">
        <v>129</v>
      </c>
      <c r="M52" s="217" t="s">
        <v>129</v>
      </c>
      <c r="N52" s="217" t="s">
        <v>129</v>
      </c>
      <c r="O52" s="217" t="s">
        <v>129</v>
      </c>
      <c r="P52" s="217" t="s">
        <v>129</v>
      </c>
      <c r="Q52" s="217" t="s">
        <v>129</v>
      </c>
      <c r="R52" s="217" t="s">
        <v>129</v>
      </c>
      <c r="S52" s="217" t="s">
        <v>129</v>
      </c>
      <c r="T52" s="217" t="s">
        <v>129</v>
      </c>
      <c r="U52" s="217" t="s">
        <v>186</v>
      </c>
      <c r="V52" s="217" t="s">
        <v>129</v>
      </c>
      <c r="W52" s="217" t="s">
        <v>129</v>
      </c>
      <c r="X52" s="217" t="s">
        <v>186</v>
      </c>
      <c r="Y52" s="217" t="s">
        <v>186</v>
      </c>
      <c r="Z52" s="217" t="s">
        <v>129</v>
      </c>
      <c r="AA52" s="217" t="s">
        <v>186</v>
      </c>
      <c r="AB52" s="130">
        <f t="shared" si="5"/>
        <v>15</v>
      </c>
      <c r="AC52" s="131" t="str">
        <f t="shared" si="6"/>
        <v>Catastrófico</v>
      </c>
      <c r="AD52" s="131">
        <f t="shared" si="3"/>
        <v>5</v>
      </c>
      <c r="AE52" s="132" t="str">
        <f t="shared" si="7"/>
        <v>Extremo</v>
      </c>
      <c r="AF52" s="133" t="s">
        <v>9</v>
      </c>
    </row>
    <row r="53" spans="2:32" ht="25.5" x14ac:dyDescent="0.25">
      <c r="B53" s="452"/>
      <c r="C53" s="445"/>
      <c r="D53" s="536"/>
      <c r="E53" s="513" t="str">
        <f>'3-IDENTIFICACIÓN DEL RIESGO'!G96</f>
        <v>Riesgo 4</v>
      </c>
      <c r="F53" s="514"/>
      <c r="G53" s="1"/>
      <c r="H53" s="11" t="b">
        <f t="shared" si="0"/>
        <v>0</v>
      </c>
      <c r="I53" s="10"/>
      <c r="J53" s="10"/>
      <c r="K53" s="10"/>
      <c r="L53" s="10"/>
      <c r="M53" s="10"/>
      <c r="N53" s="10"/>
      <c r="O53" s="10"/>
      <c r="P53" s="10"/>
      <c r="Q53" s="10"/>
      <c r="R53" s="10"/>
      <c r="S53" s="10"/>
      <c r="T53" s="10"/>
      <c r="U53" s="10"/>
      <c r="V53" s="10"/>
      <c r="W53" s="10"/>
      <c r="X53" s="10"/>
      <c r="Y53" s="10"/>
      <c r="Z53" s="10"/>
      <c r="AA53" s="10"/>
      <c r="AB53" s="130">
        <f t="shared" si="5"/>
        <v>0</v>
      </c>
      <c r="AC53" s="131" t="str">
        <f t="shared" si="6"/>
        <v>Moderado</v>
      </c>
      <c r="AD53" s="131">
        <f t="shared" si="3"/>
        <v>3</v>
      </c>
      <c r="AE53" s="132" t="b">
        <f t="shared" si="7"/>
        <v>0</v>
      </c>
      <c r="AF53" s="133" t="s">
        <v>9</v>
      </c>
    </row>
    <row r="54" spans="2:32" ht="25.5" x14ac:dyDescent="0.25">
      <c r="B54" s="453"/>
      <c r="C54" s="447"/>
      <c r="D54" s="537"/>
      <c r="E54" s="513" t="str">
        <f>'3-IDENTIFICACIÓN DEL RIESGO'!G98</f>
        <v>Riesgo 5</v>
      </c>
      <c r="F54" s="514"/>
      <c r="G54" s="1"/>
      <c r="H54" s="11" t="b">
        <f t="shared" si="0"/>
        <v>0</v>
      </c>
      <c r="I54" s="10"/>
      <c r="J54" s="10"/>
      <c r="K54" s="10"/>
      <c r="L54" s="10"/>
      <c r="M54" s="10"/>
      <c r="N54" s="10"/>
      <c r="O54" s="10"/>
      <c r="P54" s="10"/>
      <c r="Q54" s="10"/>
      <c r="R54" s="10"/>
      <c r="S54" s="10"/>
      <c r="T54" s="10"/>
      <c r="U54" s="10"/>
      <c r="V54" s="10"/>
      <c r="W54" s="10"/>
      <c r="X54" s="10"/>
      <c r="Y54" s="10"/>
      <c r="Z54" s="10"/>
      <c r="AA54" s="10"/>
      <c r="AB54" s="130">
        <f t="shared" si="5"/>
        <v>0</v>
      </c>
      <c r="AC54" s="131" t="str">
        <f t="shared" si="6"/>
        <v>Moderado</v>
      </c>
      <c r="AD54" s="131">
        <f t="shared" si="3"/>
        <v>3</v>
      </c>
      <c r="AE54" s="132" t="b">
        <f t="shared" si="7"/>
        <v>0</v>
      </c>
      <c r="AF54" s="133" t="s">
        <v>9</v>
      </c>
    </row>
    <row r="55" spans="2:32" ht="25.5" x14ac:dyDescent="0.25">
      <c r="B55" s="451" t="str">
        <f>'3-IDENTIFICACIÓN DEL RIESGO'!B100</f>
        <v>Evaluación del Impacto del Ordenamiento Social de la Propiedad Rural</v>
      </c>
      <c r="C55" s="443"/>
      <c r="D55" s="535" t="str">
        <f>'3-IDENTIFICACIÓN DEL RIESGO'!E100</f>
        <v>1. Oficina del Planeación.</v>
      </c>
      <c r="E55" s="513" t="str">
        <f>'3-IDENTIFICACIÓN DEL RIESGO'!G100</f>
        <v>***Sin información de riesgos de corrupción</v>
      </c>
      <c r="F55" s="514"/>
      <c r="G55" s="1"/>
      <c r="H55" s="11" t="b">
        <f t="shared" si="0"/>
        <v>0</v>
      </c>
      <c r="I55" s="10"/>
      <c r="J55" s="10"/>
      <c r="K55" s="10"/>
      <c r="L55" s="10"/>
      <c r="M55" s="10"/>
      <c r="N55" s="10"/>
      <c r="O55" s="10"/>
      <c r="P55" s="10"/>
      <c r="Q55" s="10"/>
      <c r="R55" s="10"/>
      <c r="S55" s="10"/>
      <c r="T55" s="10"/>
      <c r="U55" s="10"/>
      <c r="V55" s="10"/>
      <c r="W55" s="10"/>
      <c r="X55" s="10"/>
      <c r="Y55" s="10"/>
      <c r="Z55" s="10"/>
      <c r="AA55" s="10"/>
      <c r="AB55" s="130">
        <f t="shared" si="5"/>
        <v>0</v>
      </c>
      <c r="AC55" s="131" t="str">
        <f t="shared" si="6"/>
        <v>Moderado</v>
      </c>
      <c r="AD55" s="131">
        <f t="shared" si="3"/>
        <v>3</v>
      </c>
      <c r="AE55" s="132" t="b">
        <f t="shared" si="7"/>
        <v>0</v>
      </c>
      <c r="AF55" s="133" t="s">
        <v>9</v>
      </c>
    </row>
    <row r="56" spans="2:32" ht="25.5" x14ac:dyDescent="0.25">
      <c r="B56" s="452"/>
      <c r="C56" s="445"/>
      <c r="D56" s="536"/>
      <c r="E56" s="513" t="str">
        <f>'3-IDENTIFICACIÓN DEL RIESGO'!G102</f>
        <v>Riesgo 2</v>
      </c>
      <c r="F56" s="514"/>
      <c r="G56" s="1"/>
      <c r="H56" s="11" t="b">
        <f t="shared" si="0"/>
        <v>0</v>
      </c>
      <c r="I56" s="10"/>
      <c r="J56" s="10"/>
      <c r="K56" s="10"/>
      <c r="L56" s="10"/>
      <c r="M56" s="10"/>
      <c r="N56" s="10"/>
      <c r="O56" s="10"/>
      <c r="P56" s="10"/>
      <c r="Q56" s="10"/>
      <c r="R56" s="10"/>
      <c r="S56" s="10"/>
      <c r="T56" s="10"/>
      <c r="U56" s="10"/>
      <c r="V56" s="10"/>
      <c r="W56" s="10"/>
      <c r="X56" s="10"/>
      <c r="Y56" s="10"/>
      <c r="Z56" s="10"/>
      <c r="AA56" s="10"/>
      <c r="AB56" s="130">
        <f t="shared" si="5"/>
        <v>0</v>
      </c>
      <c r="AC56" s="131" t="str">
        <f t="shared" si="6"/>
        <v>Moderado</v>
      </c>
      <c r="AD56" s="131">
        <f t="shared" si="3"/>
        <v>3</v>
      </c>
      <c r="AE56" s="132" t="b">
        <f t="shared" si="7"/>
        <v>0</v>
      </c>
      <c r="AF56" s="133" t="s">
        <v>9</v>
      </c>
    </row>
    <row r="57" spans="2:32" ht="25.5" x14ac:dyDescent="0.25">
      <c r="B57" s="452"/>
      <c r="C57" s="445"/>
      <c r="D57" s="536"/>
      <c r="E57" s="513" t="str">
        <f>'3-IDENTIFICACIÓN DEL RIESGO'!G104</f>
        <v>Riesgo 3</v>
      </c>
      <c r="F57" s="514"/>
      <c r="G57" s="1"/>
      <c r="H57" s="11" t="b">
        <f t="shared" si="0"/>
        <v>0</v>
      </c>
      <c r="I57" s="10"/>
      <c r="J57" s="10"/>
      <c r="K57" s="10"/>
      <c r="L57" s="10"/>
      <c r="M57" s="10"/>
      <c r="N57" s="10"/>
      <c r="O57" s="10"/>
      <c r="P57" s="10"/>
      <c r="Q57" s="10"/>
      <c r="R57" s="10"/>
      <c r="S57" s="10"/>
      <c r="T57" s="10"/>
      <c r="U57" s="10"/>
      <c r="V57" s="10"/>
      <c r="W57" s="10"/>
      <c r="X57" s="10"/>
      <c r="Y57" s="10"/>
      <c r="Z57" s="10"/>
      <c r="AA57" s="10"/>
      <c r="AB57" s="130">
        <f t="shared" si="5"/>
        <v>0</v>
      </c>
      <c r="AC57" s="131" t="str">
        <f t="shared" si="6"/>
        <v>Moderado</v>
      </c>
      <c r="AD57" s="131">
        <f t="shared" si="3"/>
        <v>3</v>
      </c>
      <c r="AE57" s="132" t="b">
        <f t="shared" si="7"/>
        <v>0</v>
      </c>
      <c r="AF57" s="133" t="s">
        <v>9</v>
      </c>
    </row>
    <row r="58" spans="2:32" ht="25.5" x14ac:dyDescent="0.25">
      <c r="B58" s="452"/>
      <c r="C58" s="445"/>
      <c r="D58" s="536"/>
      <c r="E58" s="513" t="str">
        <f>'3-IDENTIFICACIÓN DEL RIESGO'!G106</f>
        <v>Riesgo 4</v>
      </c>
      <c r="F58" s="514"/>
      <c r="G58" s="1"/>
      <c r="H58" s="11" t="b">
        <f t="shared" si="0"/>
        <v>0</v>
      </c>
      <c r="I58" s="10"/>
      <c r="J58" s="10"/>
      <c r="K58" s="10"/>
      <c r="L58" s="10"/>
      <c r="M58" s="10"/>
      <c r="N58" s="10"/>
      <c r="O58" s="10"/>
      <c r="P58" s="10"/>
      <c r="Q58" s="10"/>
      <c r="R58" s="10"/>
      <c r="S58" s="10"/>
      <c r="T58" s="10"/>
      <c r="U58" s="10"/>
      <c r="V58" s="10"/>
      <c r="W58" s="10"/>
      <c r="X58" s="10"/>
      <c r="Y58" s="10"/>
      <c r="Z58" s="10"/>
      <c r="AA58" s="10"/>
      <c r="AB58" s="130">
        <f t="shared" si="5"/>
        <v>0</v>
      </c>
      <c r="AC58" s="131" t="str">
        <f t="shared" si="6"/>
        <v>Moderado</v>
      </c>
      <c r="AD58" s="131">
        <f t="shared" si="3"/>
        <v>3</v>
      </c>
      <c r="AE58" s="132" t="b">
        <f t="shared" si="7"/>
        <v>0</v>
      </c>
      <c r="AF58" s="133" t="s">
        <v>9</v>
      </c>
    </row>
    <row r="59" spans="2:32" ht="25.5" x14ac:dyDescent="0.25">
      <c r="B59" s="453"/>
      <c r="C59" s="447"/>
      <c r="D59" s="537"/>
      <c r="E59" s="513" t="str">
        <f>'3-IDENTIFICACIÓN DEL RIESGO'!G108</f>
        <v>Riesgo 5</v>
      </c>
      <c r="F59" s="514"/>
      <c r="G59" s="1"/>
      <c r="H59" s="11" t="b">
        <f t="shared" si="0"/>
        <v>0</v>
      </c>
      <c r="I59" s="10"/>
      <c r="J59" s="10"/>
      <c r="K59" s="10"/>
      <c r="L59" s="10"/>
      <c r="M59" s="10"/>
      <c r="N59" s="10"/>
      <c r="O59" s="10"/>
      <c r="P59" s="10"/>
      <c r="Q59" s="10"/>
      <c r="R59" s="10"/>
      <c r="S59" s="10"/>
      <c r="T59" s="10"/>
      <c r="U59" s="10"/>
      <c r="V59" s="10"/>
      <c r="W59" s="10"/>
      <c r="X59" s="10"/>
      <c r="Y59" s="10"/>
      <c r="Z59" s="10"/>
      <c r="AA59" s="10"/>
      <c r="AB59" s="130">
        <f t="shared" si="5"/>
        <v>0</v>
      </c>
      <c r="AC59" s="131" t="str">
        <f t="shared" si="6"/>
        <v>Moderado</v>
      </c>
      <c r="AD59" s="131">
        <f t="shared" si="3"/>
        <v>3</v>
      </c>
      <c r="AE59" s="132" t="b">
        <f t="shared" si="7"/>
        <v>0</v>
      </c>
      <c r="AF59" s="133" t="s">
        <v>9</v>
      </c>
    </row>
    <row r="60" spans="2:32" ht="30" customHeight="1" x14ac:dyDescent="0.25">
      <c r="B60" s="451" t="str">
        <f>'3-IDENTIFICACIÓN DEL RIESGO'!B110</f>
        <v>Gestión de la Información</v>
      </c>
      <c r="C60" s="443"/>
      <c r="D60" s="535" t="str">
        <f>'3-IDENTIFICACIÓN DEL RIESGO'!E110</f>
        <v>1. Dirección General (Comunicaciones, Topografía).
2.Secretaria General.
3. Dirección de Gestión del Ordenamiento Social de la Propiedad.
4. Subdirección de Sistemas de Información de Tierras.</v>
      </c>
      <c r="E60" s="513" t="str">
        <f>'3-IDENTIFICACIÓN DEL RIESGO'!G110</f>
        <v>Manipulación la información en la visita técnica, levantamientos topográficos y avalúos comerciales para beneficio de particulares.</v>
      </c>
      <c r="F60" s="514"/>
      <c r="G60" s="1"/>
      <c r="H60" s="11" t="b">
        <f t="shared" si="0"/>
        <v>0</v>
      </c>
      <c r="I60" s="10"/>
      <c r="J60" s="10"/>
      <c r="K60" s="10"/>
      <c r="L60" s="10"/>
      <c r="M60" s="10"/>
      <c r="N60" s="10"/>
      <c r="O60" s="10"/>
      <c r="P60" s="10"/>
      <c r="Q60" s="10"/>
      <c r="R60" s="10"/>
      <c r="S60" s="10"/>
      <c r="T60" s="10"/>
      <c r="U60" s="10"/>
      <c r="V60" s="10"/>
      <c r="W60" s="10"/>
      <c r="X60" s="10"/>
      <c r="Y60" s="10"/>
      <c r="Z60" s="10"/>
      <c r="AA60" s="10"/>
      <c r="AB60" s="130">
        <f t="shared" si="5"/>
        <v>0</v>
      </c>
      <c r="AC60" s="131" t="str">
        <f t="shared" si="6"/>
        <v>Moderado</v>
      </c>
      <c r="AD60" s="131">
        <f t="shared" si="3"/>
        <v>3</v>
      </c>
      <c r="AE60" s="132" t="b">
        <f t="shared" si="7"/>
        <v>0</v>
      </c>
      <c r="AF60" s="133" t="s">
        <v>9</v>
      </c>
    </row>
    <row r="61" spans="2:32" ht="25.5" x14ac:dyDescent="0.25">
      <c r="B61" s="452"/>
      <c r="C61" s="445"/>
      <c r="D61" s="536"/>
      <c r="E61" s="513" t="str">
        <f>'3-IDENTIFICACIÓN DEL RIESGO'!G112</f>
        <v>Riesgo 2</v>
      </c>
      <c r="F61" s="514"/>
      <c r="G61" s="1"/>
      <c r="H61" s="11" t="b">
        <f t="shared" si="0"/>
        <v>0</v>
      </c>
      <c r="I61" s="10"/>
      <c r="J61" s="10"/>
      <c r="K61" s="10"/>
      <c r="L61" s="10"/>
      <c r="M61" s="10"/>
      <c r="N61" s="10"/>
      <c r="O61" s="10"/>
      <c r="P61" s="10"/>
      <c r="Q61" s="10"/>
      <c r="R61" s="10"/>
      <c r="S61" s="10"/>
      <c r="T61" s="10"/>
      <c r="U61" s="10"/>
      <c r="V61" s="10"/>
      <c r="W61" s="10"/>
      <c r="X61" s="10"/>
      <c r="Y61" s="10"/>
      <c r="Z61" s="10"/>
      <c r="AA61" s="10"/>
      <c r="AB61" s="130">
        <f t="shared" si="5"/>
        <v>0</v>
      </c>
      <c r="AC61" s="131" t="str">
        <f t="shared" si="6"/>
        <v>Moderado</v>
      </c>
      <c r="AD61" s="131">
        <f t="shared" si="3"/>
        <v>3</v>
      </c>
      <c r="AE61" s="132" t="b">
        <f t="shared" si="7"/>
        <v>0</v>
      </c>
      <c r="AF61" s="133" t="s">
        <v>9</v>
      </c>
    </row>
    <row r="62" spans="2:32" ht="25.5" x14ac:dyDescent="0.25">
      <c r="B62" s="452"/>
      <c r="C62" s="445"/>
      <c r="D62" s="536"/>
      <c r="E62" s="513" t="str">
        <f>'3-IDENTIFICACIÓN DEL RIESGO'!G114</f>
        <v>Riesgo 3</v>
      </c>
      <c r="F62" s="514"/>
      <c r="G62" s="1"/>
      <c r="H62" s="11" t="b">
        <f t="shared" si="0"/>
        <v>0</v>
      </c>
      <c r="I62" s="10"/>
      <c r="J62" s="10"/>
      <c r="K62" s="10"/>
      <c r="L62" s="10"/>
      <c r="M62" s="10"/>
      <c r="N62" s="10"/>
      <c r="O62" s="10"/>
      <c r="P62" s="10"/>
      <c r="Q62" s="10"/>
      <c r="R62" s="10"/>
      <c r="S62" s="10"/>
      <c r="T62" s="10"/>
      <c r="U62" s="10"/>
      <c r="V62" s="10"/>
      <c r="W62" s="10"/>
      <c r="X62" s="10"/>
      <c r="Y62" s="10"/>
      <c r="Z62" s="10"/>
      <c r="AA62" s="10"/>
      <c r="AB62" s="130">
        <f t="shared" si="5"/>
        <v>0</v>
      </c>
      <c r="AC62" s="131" t="str">
        <f t="shared" si="6"/>
        <v>Moderado</v>
      </c>
      <c r="AD62" s="131">
        <f t="shared" si="3"/>
        <v>3</v>
      </c>
      <c r="AE62" s="132" t="b">
        <f t="shared" si="7"/>
        <v>0</v>
      </c>
      <c r="AF62" s="133" t="s">
        <v>9</v>
      </c>
    </row>
    <row r="63" spans="2:32" ht="25.5" x14ac:dyDescent="0.25">
      <c r="B63" s="452"/>
      <c r="C63" s="445"/>
      <c r="D63" s="536"/>
      <c r="E63" s="513" t="str">
        <f>'3-IDENTIFICACIÓN DEL RIESGO'!G116</f>
        <v>Riesgo 4</v>
      </c>
      <c r="F63" s="514"/>
      <c r="G63" s="1"/>
      <c r="H63" s="11" t="b">
        <f t="shared" si="0"/>
        <v>0</v>
      </c>
      <c r="I63" s="10"/>
      <c r="J63" s="10"/>
      <c r="K63" s="10"/>
      <c r="L63" s="10"/>
      <c r="M63" s="10"/>
      <c r="N63" s="10"/>
      <c r="O63" s="10"/>
      <c r="P63" s="10"/>
      <c r="Q63" s="10"/>
      <c r="R63" s="10"/>
      <c r="S63" s="10"/>
      <c r="T63" s="10"/>
      <c r="U63" s="10"/>
      <c r="V63" s="10"/>
      <c r="W63" s="10"/>
      <c r="X63" s="10"/>
      <c r="Y63" s="10"/>
      <c r="Z63" s="10"/>
      <c r="AA63" s="10"/>
      <c r="AB63" s="130">
        <f t="shared" si="5"/>
        <v>0</v>
      </c>
      <c r="AC63" s="131" t="str">
        <f t="shared" si="6"/>
        <v>Moderado</v>
      </c>
      <c r="AD63" s="131">
        <f t="shared" si="3"/>
        <v>3</v>
      </c>
      <c r="AE63" s="132" t="b">
        <f t="shared" si="7"/>
        <v>0</v>
      </c>
      <c r="AF63" s="133" t="s">
        <v>9</v>
      </c>
    </row>
    <row r="64" spans="2:32" ht="25.5" x14ac:dyDescent="0.25">
      <c r="B64" s="453"/>
      <c r="C64" s="447"/>
      <c r="D64" s="537"/>
      <c r="E64" s="513" t="str">
        <f>'3-IDENTIFICACIÓN DEL RIESGO'!G118</f>
        <v>Riesgo 5</v>
      </c>
      <c r="F64" s="514"/>
      <c r="G64" s="1"/>
      <c r="H64" s="11" t="b">
        <f t="shared" si="0"/>
        <v>0</v>
      </c>
      <c r="I64" s="10"/>
      <c r="J64" s="10"/>
      <c r="K64" s="10"/>
      <c r="L64" s="10"/>
      <c r="M64" s="10"/>
      <c r="N64" s="10"/>
      <c r="O64" s="10"/>
      <c r="P64" s="10"/>
      <c r="Q64" s="10"/>
      <c r="R64" s="10"/>
      <c r="S64" s="10"/>
      <c r="T64" s="10"/>
      <c r="U64" s="10"/>
      <c r="V64" s="10"/>
      <c r="W64" s="10"/>
      <c r="X64" s="10"/>
      <c r="Y64" s="10"/>
      <c r="Z64" s="10"/>
      <c r="AA64" s="10"/>
      <c r="AB64" s="130">
        <f t="shared" si="5"/>
        <v>0</v>
      </c>
      <c r="AC64" s="131" t="str">
        <f t="shared" si="6"/>
        <v>Moderado</v>
      </c>
      <c r="AD64" s="131">
        <f t="shared" si="3"/>
        <v>3</v>
      </c>
      <c r="AE64" s="132" t="b">
        <f t="shared" si="7"/>
        <v>0</v>
      </c>
      <c r="AF64" s="133" t="s">
        <v>9</v>
      </c>
    </row>
    <row r="65" spans="2:32" ht="25.5" x14ac:dyDescent="0.25">
      <c r="B65" s="451" t="str">
        <f>'3-IDENTIFICACIÓN DEL RIESGO'!B120</f>
        <v>Gestión del Talento Humano</v>
      </c>
      <c r="C65" s="443"/>
      <c r="D65" s="535" t="str">
        <f>'3-IDENTIFICACIÓN DEL RIESGO'!E120</f>
        <v>1. Subdirección de Talento Humano.
2. Secretaría General.</v>
      </c>
      <c r="E65" s="513" t="str">
        <f>'3-IDENTIFICACIÓN DEL RIESGO'!G120</f>
        <v>Vinculación de personal sin cumplimiento de requisitos mínimos en beneficio particular o de un tercero.</v>
      </c>
      <c r="F65" s="514"/>
      <c r="G65" s="1" t="s">
        <v>67</v>
      </c>
      <c r="H65" s="11">
        <f t="shared" si="0"/>
        <v>1</v>
      </c>
      <c r="I65" s="10" t="s">
        <v>129</v>
      </c>
      <c r="J65" s="10" t="s">
        <v>129</v>
      </c>
      <c r="K65" s="10" t="s">
        <v>186</v>
      </c>
      <c r="L65" s="10" t="s">
        <v>186</v>
      </c>
      <c r="M65" s="10" t="s">
        <v>129</v>
      </c>
      <c r="N65" s="10" t="s">
        <v>129</v>
      </c>
      <c r="O65" s="10" t="s">
        <v>129</v>
      </c>
      <c r="P65" s="10" t="s">
        <v>186</v>
      </c>
      <c r="Q65" s="10" t="s">
        <v>186</v>
      </c>
      <c r="R65" s="10" t="s">
        <v>186</v>
      </c>
      <c r="S65" s="10" t="s">
        <v>129</v>
      </c>
      <c r="T65" s="10" t="s">
        <v>129</v>
      </c>
      <c r="U65" s="10" t="s">
        <v>186</v>
      </c>
      <c r="V65" s="10" t="s">
        <v>186</v>
      </c>
      <c r="W65" s="10" t="s">
        <v>186</v>
      </c>
      <c r="X65" s="10" t="s">
        <v>186</v>
      </c>
      <c r="Y65" s="10" t="s">
        <v>186</v>
      </c>
      <c r="Z65" s="10" t="s">
        <v>186</v>
      </c>
      <c r="AA65" s="10" t="s">
        <v>186</v>
      </c>
      <c r="AB65" s="130">
        <f t="shared" si="5"/>
        <v>7</v>
      </c>
      <c r="AC65" s="131" t="str">
        <f t="shared" si="6"/>
        <v>Mayor</v>
      </c>
      <c r="AD65" s="131">
        <f t="shared" si="3"/>
        <v>4</v>
      </c>
      <c r="AE65" s="132" t="str">
        <f t="shared" si="7"/>
        <v>Alto</v>
      </c>
      <c r="AF65" s="133" t="s">
        <v>9</v>
      </c>
    </row>
    <row r="66" spans="2:32" ht="25.5" x14ac:dyDescent="0.25">
      <c r="B66" s="452"/>
      <c r="C66" s="445"/>
      <c r="D66" s="536"/>
      <c r="E66" s="513" t="str">
        <f>'3-IDENTIFICACIÓN DEL RIESGO'!G122</f>
        <v>Pérdida o manipulación de  expedientes de historia laboral para beneficio personal o de tercero.</v>
      </c>
      <c r="F66" s="514"/>
      <c r="G66" s="1" t="s">
        <v>67</v>
      </c>
      <c r="H66" s="11">
        <f t="shared" si="0"/>
        <v>1</v>
      </c>
      <c r="I66" s="10" t="s">
        <v>129</v>
      </c>
      <c r="J66" s="10" t="s">
        <v>129</v>
      </c>
      <c r="K66" s="10" t="s">
        <v>186</v>
      </c>
      <c r="L66" s="10" t="s">
        <v>186</v>
      </c>
      <c r="M66" s="10" t="s">
        <v>129</v>
      </c>
      <c r="N66" s="10" t="s">
        <v>129</v>
      </c>
      <c r="O66" s="10" t="s">
        <v>129</v>
      </c>
      <c r="P66" s="10" t="s">
        <v>186</v>
      </c>
      <c r="Q66" s="10" t="s">
        <v>129</v>
      </c>
      <c r="R66" s="10" t="s">
        <v>129</v>
      </c>
      <c r="S66" s="10" t="s">
        <v>129</v>
      </c>
      <c r="T66" s="10" t="s">
        <v>129</v>
      </c>
      <c r="U66" s="10" t="s">
        <v>129</v>
      </c>
      <c r="V66" s="10" t="s">
        <v>129</v>
      </c>
      <c r="W66" s="10" t="s">
        <v>186</v>
      </c>
      <c r="X66" s="10" t="s">
        <v>186</v>
      </c>
      <c r="Y66" s="10" t="s">
        <v>186</v>
      </c>
      <c r="Z66" s="10" t="s">
        <v>186</v>
      </c>
      <c r="AA66" s="10" t="s">
        <v>186</v>
      </c>
      <c r="AB66" s="130">
        <f t="shared" si="5"/>
        <v>11</v>
      </c>
      <c r="AC66" s="131" t="str">
        <f t="shared" si="6"/>
        <v>Mayor</v>
      </c>
      <c r="AD66" s="131">
        <f t="shared" si="3"/>
        <v>4</v>
      </c>
      <c r="AE66" s="132" t="str">
        <f t="shared" si="7"/>
        <v>Alto</v>
      </c>
      <c r="AF66" s="133" t="s">
        <v>9</v>
      </c>
    </row>
    <row r="67" spans="2:32" ht="30" customHeight="1" x14ac:dyDescent="0.25">
      <c r="B67" s="452"/>
      <c r="C67" s="445"/>
      <c r="D67" s="536"/>
      <c r="E67" s="513" t="str">
        <f>'3-IDENTIFICACIÓN DEL RIESGO'!G124</f>
        <v>Pérdida de documentación en los expedientes de procesos de investigación disciplinaria, en beneficio del o de los investigados</v>
      </c>
      <c r="F67" s="514"/>
      <c r="G67" s="1" t="s">
        <v>26</v>
      </c>
      <c r="H67" s="11">
        <f t="shared" si="0"/>
        <v>3</v>
      </c>
      <c r="I67" s="10" t="s">
        <v>129</v>
      </c>
      <c r="J67" s="10" t="s">
        <v>186</v>
      </c>
      <c r="K67" s="10" t="s">
        <v>186</v>
      </c>
      <c r="L67" s="10" t="s">
        <v>186</v>
      </c>
      <c r="M67" s="10" t="s">
        <v>129</v>
      </c>
      <c r="N67" s="10" t="s">
        <v>129</v>
      </c>
      <c r="O67" s="10" t="s">
        <v>186</v>
      </c>
      <c r="P67" s="10" t="s">
        <v>186</v>
      </c>
      <c r="Q67" s="10" t="s">
        <v>129</v>
      </c>
      <c r="R67" s="10" t="s">
        <v>129</v>
      </c>
      <c r="S67" s="10" t="s">
        <v>129</v>
      </c>
      <c r="T67" s="10" t="s">
        <v>129</v>
      </c>
      <c r="U67" s="10" t="s">
        <v>129</v>
      </c>
      <c r="V67" s="10" t="s">
        <v>129</v>
      </c>
      <c r="W67" s="10" t="s">
        <v>129</v>
      </c>
      <c r="X67" s="10" t="s">
        <v>186</v>
      </c>
      <c r="Y67" s="10" t="s">
        <v>129</v>
      </c>
      <c r="Z67" s="10" t="s">
        <v>129</v>
      </c>
      <c r="AA67" s="10" t="s">
        <v>186</v>
      </c>
      <c r="AB67" s="130">
        <f t="shared" si="5"/>
        <v>12</v>
      </c>
      <c r="AC67" s="131" t="str">
        <f t="shared" si="6"/>
        <v>Catastrófico</v>
      </c>
      <c r="AD67" s="131">
        <f t="shared" si="3"/>
        <v>5</v>
      </c>
      <c r="AE67" s="132" t="str">
        <f t="shared" si="7"/>
        <v>Extremo</v>
      </c>
      <c r="AF67" s="133" t="s">
        <v>9</v>
      </c>
    </row>
    <row r="68" spans="2:32" ht="25.5" x14ac:dyDescent="0.25">
      <c r="B68" s="452"/>
      <c r="C68" s="445"/>
      <c r="D68" s="536"/>
      <c r="E68" s="513" t="str">
        <f>'3-IDENTIFICACIÓN DEL RIESGO'!G126</f>
        <v>Prescripción o caducidad de la acción disciplinaria en favor de los implicados.</v>
      </c>
      <c r="F68" s="514"/>
      <c r="G68" s="1" t="s">
        <v>26</v>
      </c>
      <c r="H68" s="11">
        <f t="shared" si="0"/>
        <v>3</v>
      </c>
      <c r="I68" s="10" t="s">
        <v>129</v>
      </c>
      <c r="J68" s="10" t="s">
        <v>186</v>
      </c>
      <c r="K68" s="10" t="s">
        <v>186</v>
      </c>
      <c r="L68" s="10" t="s">
        <v>186</v>
      </c>
      <c r="M68" s="10" t="s">
        <v>129</v>
      </c>
      <c r="N68" s="10" t="s">
        <v>129</v>
      </c>
      <c r="O68" s="10" t="s">
        <v>186</v>
      </c>
      <c r="P68" s="10" t="s">
        <v>186</v>
      </c>
      <c r="Q68" s="10" t="s">
        <v>129</v>
      </c>
      <c r="R68" s="10" t="s">
        <v>129</v>
      </c>
      <c r="S68" s="10" t="s">
        <v>129</v>
      </c>
      <c r="T68" s="10" t="s">
        <v>129</v>
      </c>
      <c r="U68" s="10" t="s">
        <v>129</v>
      </c>
      <c r="V68" s="10" t="s">
        <v>129</v>
      </c>
      <c r="W68" s="10" t="s">
        <v>129</v>
      </c>
      <c r="X68" s="10" t="s">
        <v>186</v>
      </c>
      <c r="Y68" s="10" t="s">
        <v>129</v>
      </c>
      <c r="Z68" s="10" t="s">
        <v>129</v>
      </c>
      <c r="AA68" s="10" t="s">
        <v>186</v>
      </c>
      <c r="AB68" s="130">
        <f t="shared" si="5"/>
        <v>12</v>
      </c>
      <c r="AC68" s="131" t="str">
        <f t="shared" si="6"/>
        <v>Catastrófico</v>
      </c>
      <c r="AD68" s="131">
        <f t="shared" si="3"/>
        <v>5</v>
      </c>
      <c r="AE68" s="132" t="str">
        <f t="shared" si="7"/>
        <v>Extremo</v>
      </c>
      <c r="AF68" s="133" t="s">
        <v>9</v>
      </c>
    </row>
    <row r="69" spans="2:32" ht="25.5" x14ac:dyDescent="0.25">
      <c r="B69" s="453"/>
      <c r="C69" s="447"/>
      <c r="D69" s="537"/>
      <c r="E69" s="513" t="str">
        <f>'3-IDENTIFICACIÓN DEL RIESGO'!G128</f>
        <v>Riesgo 5</v>
      </c>
      <c r="F69" s="514"/>
      <c r="G69" s="1"/>
      <c r="H69" s="11" t="b">
        <f t="shared" si="0"/>
        <v>0</v>
      </c>
      <c r="I69" s="10"/>
      <c r="J69" s="10"/>
      <c r="K69" s="10"/>
      <c r="L69" s="10"/>
      <c r="M69" s="10"/>
      <c r="N69" s="10"/>
      <c r="O69" s="10"/>
      <c r="P69" s="10"/>
      <c r="Q69" s="10"/>
      <c r="R69" s="10"/>
      <c r="S69" s="10"/>
      <c r="T69" s="10"/>
      <c r="U69" s="10"/>
      <c r="V69" s="10"/>
      <c r="W69" s="10"/>
      <c r="X69" s="10"/>
      <c r="Y69" s="10"/>
      <c r="Z69" s="10"/>
      <c r="AA69" s="10"/>
      <c r="AB69" s="130">
        <f t="shared" si="5"/>
        <v>0</v>
      </c>
      <c r="AC69" s="131" t="str">
        <f t="shared" si="6"/>
        <v>Moderado</v>
      </c>
      <c r="AD69" s="131">
        <f t="shared" si="3"/>
        <v>3</v>
      </c>
      <c r="AE69" s="132" t="b">
        <f t="shared" si="7"/>
        <v>0</v>
      </c>
      <c r="AF69" s="133" t="s">
        <v>9</v>
      </c>
    </row>
    <row r="70" spans="2:32" ht="25.5" x14ac:dyDescent="0.25">
      <c r="B70" s="451" t="str">
        <f>'3-IDENTIFICACIÓN DEL RIESGO'!B130</f>
        <v>Apoyo Jurídico</v>
      </c>
      <c r="C70" s="443"/>
      <c r="D70" s="535" t="str">
        <f>'3-IDENTIFICACIÓN DEL RIESGO'!E130</f>
        <v>1. Oficina Jurídica</v>
      </c>
      <c r="E70" s="513" t="str">
        <f>'3-IDENTIFICACIÓN DEL RIESGO'!G130</f>
        <v>Emitir conceptos y viabilidades jurídicas para  favorecer intereses propios o de terceros.</v>
      </c>
      <c r="F70" s="514"/>
      <c r="G70" s="1"/>
      <c r="H70" s="11" t="b">
        <f t="shared" si="0"/>
        <v>0</v>
      </c>
      <c r="I70" s="10"/>
      <c r="J70" s="10"/>
      <c r="K70" s="10"/>
      <c r="L70" s="10"/>
      <c r="M70" s="10"/>
      <c r="N70" s="10"/>
      <c r="O70" s="10"/>
      <c r="P70" s="10"/>
      <c r="Q70" s="10"/>
      <c r="R70" s="10"/>
      <c r="S70" s="10"/>
      <c r="T70" s="10"/>
      <c r="U70" s="10"/>
      <c r="V70" s="10"/>
      <c r="W70" s="10"/>
      <c r="X70" s="10"/>
      <c r="Y70" s="10"/>
      <c r="Z70" s="10"/>
      <c r="AA70" s="10"/>
      <c r="AB70" s="130">
        <f t="shared" si="5"/>
        <v>0</v>
      </c>
      <c r="AC70" s="131" t="str">
        <f t="shared" si="6"/>
        <v>Moderado</v>
      </c>
      <c r="AD70" s="131">
        <f t="shared" si="3"/>
        <v>3</v>
      </c>
      <c r="AE70" s="132" t="b">
        <f t="shared" si="7"/>
        <v>0</v>
      </c>
      <c r="AF70" s="133" t="s">
        <v>9</v>
      </c>
    </row>
    <row r="71" spans="2:32" ht="26.25" customHeight="1" x14ac:dyDescent="0.25">
      <c r="B71" s="452"/>
      <c r="C71" s="445"/>
      <c r="D71" s="536"/>
      <c r="E71" s="513" t="str">
        <f>'3-IDENTIFICACIÓN DEL RIESGO'!G132</f>
        <v>Aplicación discrecional de normas para favorecer intereses de terceros</v>
      </c>
      <c r="F71" s="514"/>
      <c r="G71" s="1"/>
      <c r="H71" s="11" t="b">
        <f t="shared" si="0"/>
        <v>0</v>
      </c>
      <c r="I71" s="10"/>
      <c r="J71" s="10"/>
      <c r="K71" s="10"/>
      <c r="L71" s="10"/>
      <c r="M71" s="10"/>
      <c r="N71" s="10"/>
      <c r="O71" s="10"/>
      <c r="P71" s="10"/>
      <c r="Q71" s="10"/>
      <c r="R71" s="10"/>
      <c r="S71" s="10"/>
      <c r="T71" s="10"/>
      <c r="U71" s="10"/>
      <c r="V71" s="10"/>
      <c r="W71" s="10"/>
      <c r="X71" s="10"/>
      <c r="Y71" s="10"/>
      <c r="Z71" s="10"/>
      <c r="AA71" s="10"/>
      <c r="AB71" s="130">
        <f t="shared" si="5"/>
        <v>0</v>
      </c>
      <c r="AC71" s="131" t="str">
        <f t="shared" si="6"/>
        <v>Moderado</v>
      </c>
      <c r="AD71" s="131">
        <f t="shared" si="3"/>
        <v>3</v>
      </c>
      <c r="AE71" s="132" t="b">
        <f t="shared" si="7"/>
        <v>0</v>
      </c>
      <c r="AF71" s="133" t="s">
        <v>9</v>
      </c>
    </row>
    <row r="72" spans="2:32" ht="26.25" customHeight="1" x14ac:dyDescent="0.25">
      <c r="B72" s="452"/>
      <c r="C72" s="445"/>
      <c r="D72" s="536"/>
      <c r="E72" s="513" t="str">
        <f>'3-IDENTIFICACIÓN DEL RIESGO'!G134</f>
        <v>Dilatar o no ejecutar las acciones de cobro coactivo para favorecer intereses propios o de terceros</v>
      </c>
      <c r="F72" s="514"/>
      <c r="G72" s="1"/>
      <c r="H72" s="11" t="b">
        <f t="shared" si="0"/>
        <v>0</v>
      </c>
      <c r="I72" s="10"/>
      <c r="J72" s="10"/>
      <c r="K72" s="10"/>
      <c r="L72" s="10"/>
      <c r="M72" s="10"/>
      <c r="N72" s="10"/>
      <c r="O72" s="10"/>
      <c r="P72" s="10"/>
      <c r="Q72" s="10"/>
      <c r="R72" s="10"/>
      <c r="S72" s="10"/>
      <c r="T72" s="10"/>
      <c r="U72" s="10"/>
      <c r="V72" s="10"/>
      <c r="W72" s="10"/>
      <c r="X72" s="10"/>
      <c r="Y72" s="10"/>
      <c r="Z72" s="10"/>
      <c r="AA72" s="10"/>
      <c r="AB72" s="130">
        <f t="shared" si="5"/>
        <v>0</v>
      </c>
      <c r="AC72" s="131" t="str">
        <f t="shared" si="6"/>
        <v>Moderado</v>
      </c>
      <c r="AD72" s="131">
        <f t="shared" si="3"/>
        <v>3</v>
      </c>
      <c r="AE72" s="132" t="b">
        <f t="shared" si="7"/>
        <v>0</v>
      </c>
      <c r="AF72" s="133" t="s">
        <v>9</v>
      </c>
    </row>
    <row r="73" spans="2:32" ht="27" customHeight="1" x14ac:dyDescent="0.25">
      <c r="B73" s="452"/>
      <c r="C73" s="445"/>
      <c r="D73" s="536"/>
      <c r="E73" s="513" t="str">
        <f>'3-IDENTIFICACIÓN DEL RIESGO'!G136</f>
        <v>Orientar  la defensa jurídica de la ANT o algunas de sus actuaciones en perjuicio de sus intereses para favorecer a un tercero</v>
      </c>
      <c r="F73" s="514"/>
      <c r="G73" s="1"/>
      <c r="H73" s="11" t="b">
        <f t="shared" si="0"/>
        <v>0</v>
      </c>
      <c r="I73" s="10"/>
      <c r="J73" s="10"/>
      <c r="K73" s="10"/>
      <c r="L73" s="10"/>
      <c r="M73" s="10"/>
      <c r="N73" s="10"/>
      <c r="O73" s="10"/>
      <c r="P73" s="10"/>
      <c r="Q73" s="10"/>
      <c r="R73" s="10"/>
      <c r="S73" s="10"/>
      <c r="T73" s="10"/>
      <c r="U73" s="10"/>
      <c r="V73" s="10"/>
      <c r="W73" s="10"/>
      <c r="X73" s="10"/>
      <c r="Y73" s="10"/>
      <c r="Z73" s="10"/>
      <c r="AA73" s="10"/>
      <c r="AB73" s="130">
        <f t="shared" si="5"/>
        <v>0</v>
      </c>
      <c r="AC73" s="131" t="str">
        <f t="shared" si="6"/>
        <v>Moderado</v>
      </c>
      <c r="AD73" s="131">
        <f t="shared" si="3"/>
        <v>3</v>
      </c>
      <c r="AE73" s="132" t="b">
        <f t="shared" si="7"/>
        <v>0</v>
      </c>
      <c r="AF73" s="133" t="s">
        <v>9</v>
      </c>
    </row>
    <row r="74" spans="2:32" ht="25.5" x14ac:dyDescent="0.25">
      <c r="B74" s="453"/>
      <c r="C74" s="447"/>
      <c r="D74" s="537"/>
      <c r="E74" s="513" t="str">
        <f>'3-IDENTIFICACIÓN DEL RIESGO'!G138</f>
        <v>Riesgo 5</v>
      </c>
      <c r="F74" s="514"/>
      <c r="G74" s="1"/>
      <c r="H74" s="11" t="b">
        <f t="shared" si="0"/>
        <v>0</v>
      </c>
      <c r="I74" s="10"/>
      <c r="J74" s="10"/>
      <c r="K74" s="10"/>
      <c r="L74" s="10"/>
      <c r="M74" s="10"/>
      <c r="N74" s="10"/>
      <c r="O74" s="10"/>
      <c r="P74" s="10"/>
      <c r="Q74" s="10"/>
      <c r="R74" s="10"/>
      <c r="S74" s="10"/>
      <c r="T74" s="10"/>
      <c r="U74" s="10"/>
      <c r="V74" s="10"/>
      <c r="W74" s="10"/>
      <c r="X74" s="10"/>
      <c r="Y74" s="10"/>
      <c r="Z74" s="10"/>
      <c r="AA74" s="10"/>
      <c r="AB74" s="130">
        <f t="shared" si="5"/>
        <v>0</v>
      </c>
      <c r="AC74" s="131" t="str">
        <f t="shared" si="6"/>
        <v>Moderado</v>
      </c>
      <c r="AD74" s="131">
        <f t="shared" si="3"/>
        <v>3</v>
      </c>
      <c r="AE74" s="132" t="b">
        <f t="shared" si="7"/>
        <v>0</v>
      </c>
      <c r="AF74" s="133" t="s">
        <v>9</v>
      </c>
    </row>
    <row r="75" spans="2:32" ht="25.5" x14ac:dyDescent="0.25">
      <c r="B75" s="451" t="str">
        <f>'3-IDENTIFICACIÓN DEL RIESGO'!B140</f>
        <v>Adquisición de Bienes y Servicios</v>
      </c>
      <c r="C75" s="443"/>
      <c r="D75" s="535" t="str">
        <f>'3-IDENTIFICACIÓN DEL RIESGO'!E140</f>
        <v>1. Subdirección Administrativa y Financiera.
2. Secretaría General.</v>
      </c>
      <c r="E75" s="513" t="str">
        <f>'3-IDENTIFICACIÓN DEL RIESGO'!G140</f>
        <v>Celebración indebida de contratos en beneficio particular o de un tercero</v>
      </c>
      <c r="F75" s="514"/>
      <c r="G75" s="1" t="s">
        <v>24</v>
      </c>
      <c r="H75" s="11">
        <f t="shared" si="0"/>
        <v>4</v>
      </c>
      <c r="I75" s="10" t="s">
        <v>129</v>
      </c>
      <c r="J75" s="10" t="s">
        <v>129</v>
      </c>
      <c r="K75" s="10" t="s">
        <v>129</v>
      </c>
      <c r="L75" s="10" t="s">
        <v>129</v>
      </c>
      <c r="M75" s="10" t="s">
        <v>129</v>
      </c>
      <c r="N75" s="10" t="s">
        <v>129</v>
      </c>
      <c r="O75" s="10" t="s">
        <v>129</v>
      </c>
      <c r="P75" s="10" t="s">
        <v>129</v>
      </c>
      <c r="Q75" s="10" t="s">
        <v>186</v>
      </c>
      <c r="R75" s="10" t="s">
        <v>129</v>
      </c>
      <c r="S75" s="10" t="s">
        <v>129</v>
      </c>
      <c r="T75" s="10" t="s">
        <v>129</v>
      </c>
      <c r="U75" s="10" t="s">
        <v>129</v>
      </c>
      <c r="V75" s="10" t="s">
        <v>129</v>
      </c>
      <c r="W75" s="10" t="s">
        <v>129</v>
      </c>
      <c r="X75" s="10" t="s">
        <v>186</v>
      </c>
      <c r="Y75" s="10" t="s">
        <v>129</v>
      </c>
      <c r="Z75" s="10" t="s">
        <v>129</v>
      </c>
      <c r="AA75" s="10" t="s">
        <v>129</v>
      </c>
      <c r="AB75" s="130">
        <f t="shared" si="5"/>
        <v>17</v>
      </c>
      <c r="AC75" s="131" t="str">
        <f t="shared" si="6"/>
        <v>Catastrófico</v>
      </c>
      <c r="AD75" s="131">
        <f t="shared" si="3"/>
        <v>5</v>
      </c>
      <c r="AE75" s="132" t="str">
        <f t="shared" si="7"/>
        <v>Extremo</v>
      </c>
      <c r="AF75" s="133" t="s">
        <v>9</v>
      </c>
    </row>
    <row r="76" spans="2:32" ht="42.75" customHeight="1" x14ac:dyDescent="0.25">
      <c r="B76" s="452"/>
      <c r="C76" s="445"/>
      <c r="D76" s="536"/>
      <c r="E76" s="513" t="str">
        <f>'3-IDENTIFICACIÓN DEL RIESGO'!G142</f>
        <v>Aprobación de informes y pagos de contratistas sin el cumplimiento del objeto y/o obligaciones contractuales en beneficio particular o de terceros</v>
      </c>
      <c r="F76" s="514"/>
      <c r="G76" s="1" t="s">
        <v>24</v>
      </c>
      <c r="H76" s="11">
        <f t="shared" ref="H76:H89" si="8">IF(G76="Casi Seguro",5,IF(G76="Probable",4,IF(G76="Posible",3,IF(G76="Improbable",2,IF(G76="Rara Vez",1)))))</f>
        <v>4</v>
      </c>
      <c r="I76" s="10" t="s">
        <v>129</v>
      </c>
      <c r="J76" s="10" t="s">
        <v>129</v>
      </c>
      <c r="K76" s="10" t="s">
        <v>186</v>
      </c>
      <c r="L76" s="10" t="s">
        <v>186</v>
      </c>
      <c r="M76" s="10" t="s">
        <v>129</v>
      </c>
      <c r="N76" s="10" t="s">
        <v>129</v>
      </c>
      <c r="O76" s="10" t="s">
        <v>129</v>
      </c>
      <c r="P76" s="10" t="s">
        <v>129</v>
      </c>
      <c r="Q76" s="10" t="s">
        <v>186</v>
      </c>
      <c r="R76" s="10" t="s">
        <v>129</v>
      </c>
      <c r="S76" s="10" t="s">
        <v>129</v>
      </c>
      <c r="T76" s="10" t="s">
        <v>129</v>
      </c>
      <c r="U76" s="10" t="s">
        <v>129</v>
      </c>
      <c r="V76" s="10" t="s">
        <v>129</v>
      </c>
      <c r="W76" s="10" t="s">
        <v>129</v>
      </c>
      <c r="X76" s="10" t="s">
        <v>186</v>
      </c>
      <c r="Y76" s="10" t="s">
        <v>129</v>
      </c>
      <c r="Z76" s="10" t="s">
        <v>129</v>
      </c>
      <c r="AA76" s="10" t="s">
        <v>186</v>
      </c>
      <c r="AB76" s="130">
        <f t="shared" si="5"/>
        <v>14</v>
      </c>
      <c r="AC76" s="131" t="str">
        <f t="shared" si="6"/>
        <v>Catastrófico</v>
      </c>
      <c r="AD76" s="131">
        <f t="shared" ref="AD76:AD89" si="9">IF(AC76="Catastrófico",5,IF(AC76="Mayor",4,IF(AC76="Moderado",3)))</f>
        <v>5</v>
      </c>
      <c r="AE76" s="132" t="str">
        <f t="shared" si="7"/>
        <v>Extremo</v>
      </c>
      <c r="AF76" s="133" t="s">
        <v>9</v>
      </c>
    </row>
    <row r="77" spans="2:32" ht="25.5" x14ac:dyDescent="0.25">
      <c r="B77" s="452"/>
      <c r="C77" s="445"/>
      <c r="D77" s="536"/>
      <c r="E77" s="513" t="str">
        <f>'3-IDENTIFICACIÓN DEL RIESGO'!G144</f>
        <v>Riesgo 3</v>
      </c>
      <c r="F77" s="514"/>
      <c r="G77" s="1"/>
      <c r="H77" s="11" t="b">
        <f t="shared" si="8"/>
        <v>0</v>
      </c>
      <c r="I77" s="10"/>
      <c r="J77" s="10"/>
      <c r="K77" s="10"/>
      <c r="L77" s="10"/>
      <c r="M77" s="10"/>
      <c r="N77" s="10"/>
      <c r="O77" s="10"/>
      <c r="P77" s="10"/>
      <c r="Q77" s="10"/>
      <c r="R77" s="10"/>
      <c r="S77" s="10"/>
      <c r="T77" s="10"/>
      <c r="U77" s="10"/>
      <c r="V77" s="10"/>
      <c r="W77" s="10"/>
      <c r="X77" s="10"/>
      <c r="Y77" s="10"/>
      <c r="Z77" s="10"/>
      <c r="AA77" s="10"/>
      <c r="AB77" s="130">
        <f t="shared" si="5"/>
        <v>0</v>
      </c>
      <c r="AC77" s="131" t="str">
        <f t="shared" si="6"/>
        <v>Moderado</v>
      </c>
      <c r="AD77" s="131">
        <f t="shared" si="9"/>
        <v>3</v>
      </c>
      <c r="AE77" s="132" t="b">
        <f t="shared" si="7"/>
        <v>0</v>
      </c>
      <c r="AF77" s="133" t="s">
        <v>9</v>
      </c>
    </row>
    <row r="78" spans="2:32" ht="25.5" x14ac:dyDescent="0.25">
      <c r="B78" s="452"/>
      <c r="C78" s="445"/>
      <c r="D78" s="536"/>
      <c r="E78" s="513" t="str">
        <f>'3-IDENTIFICACIÓN DEL RIESGO'!G146</f>
        <v>Riesgo 4</v>
      </c>
      <c r="F78" s="514"/>
      <c r="G78" s="1"/>
      <c r="H78" s="11" t="b">
        <f t="shared" si="8"/>
        <v>0</v>
      </c>
      <c r="I78" s="10"/>
      <c r="J78" s="10"/>
      <c r="K78" s="10"/>
      <c r="L78" s="10"/>
      <c r="M78" s="10"/>
      <c r="N78" s="10"/>
      <c r="O78" s="10"/>
      <c r="P78" s="10"/>
      <c r="Q78" s="10"/>
      <c r="R78" s="10"/>
      <c r="S78" s="10"/>
      <c r="T78" s="10"/>
      <c r="U78" s="10"/>
      <c r="V78" s="10"/>
      <c r="W78" s="10"/>
      <c r="X78" s="10"/>
      <c r="Y78" s="10"/>
      <c r="Z78" s="10"/>
      <c r="AA78" s="10"/>
      <c r="AB78" s="130">
        <f t="shared" si="5"/>
        <v>0</v>
      </c>
      <c r="AC78" s="131" t="str">
        <f t="shared" si="6"/>
        <v>Moderado</v>
      </c>
      <c r="AD78" s="131">
        <f t="shared" si="9"/>
        <v>3</v>
      </c>
      <c r="AE78" s="132" t="b">
        <f t="shared" si="7"/>
        <v>0</v>
      </c>
      <c r="AF78" s="133" t="s">
        <v>9</v>
      </c>
    </row>
    <row r="79" spans="2:32" ht="25.5" x14ac:dyDescent="0.25">
      <c r="B79" s="453"/>
      <c r="C79" s="447"/>
      <c r="D79" s="537"/>
      <c r="E79" s="513" t="str">
        <f>'3-IDENTIFICACIÓN DEL RIESGO'!G148</f>
        <v>Riesgo 5</v>
      </c>
      <c r="F79" s="514"/>
      <c r="G79" s="1"/>
      <c r="H79" s="11" t="b">
        <f t="shared" si="8"/>
        <v>0</v>
      </c>
      <c r="I79" s="10"/>
      <c r="J79" s="10"/>
      <c r="K79" s="10"/>
      <c r="L79" s="10"/>
      <c r="M79" s="10"/>
      <c r="N79" s="10"/>
      <c r="O79" s="10"/>
      <c r="P79" s="10"/>
      <c r="Q79" s="10"/>
      <c r="R79" s="10"/>
      <c r="S79" s="10"/>
      <c r="T79" s="10"/>
      <c r="U79" s="10"/>
      <c r="V79" s="10"/>
      <c r="W79" s="10"/>
      <c r="X79" s="10"/>
      <c r="Y79" s="10"/>
      <c r="Z79" s="10"/>
      <c r="AA79" s="10"/>
      <c r="AB79" s="130">
        <f t="shared" si="5"/>
        <v>0</v>
      </c>
      <c r="AC79" s="131" t="str">
        <f t="shared" si="6"/>
        <v>Moderado</v>
      </c>
      <c r="AD79" s="131">
        <f t="shared" si="9"/>
        <v>3</v>
      </c>
      <c r="AE79" s="132" t="b">
        <f t="shared" si="7"/>
        <v>0</v>
      </c>
      <c r="AF79" s="133" t="s">
        <v>9</v>
      </c>
    </row>
    <row r="80" spans="2:32" ht="25.5" x14ac:dyDescent="0.25">
      <c r="B80" s="451" t="str">
        <f>'3-IDENTIFICACIÓN DEL RIESGO'!B150</f>
        <v>Administración de Bienes y Servicios</v>
      </c>
      <c r="C80" s="443"/>
      <c r="D80" s="535" t="str">
        <f>'3-IDENTIFICACIÓN DEL RIESGO'!E150</f>
        <v>1. Subdirección Administrativa y Financiera.
2. Secretaría General.</v>
      </c>
      <c r="E80" s="513" t="str">
        <f>'3-IDENTIFICACIÓN DEL RIESGO'!G150</f>
        <v>Pérdida o uso indebido de bienes devolutivos de la Agencia Nacional de Tierras para beneficio personal o de terceros</v>
      </c>
      <c r="F80" s="514"/>
      <c r="G80" s="1" t="s">
        <v>24</v>
      </c>
      <c r="H80" s="11">
        <f t="shared" si="8"/>
        <v>4</v>
      </c>
      <c r="I80" s="10" t="s">
        <v>129</v>
      </c>
      <c r="J80" s="10" t="s">
        <v>129</v>
      </c>
      <c r="K80" s="10" t="s">
        <v>129</v>
      </c>
      <c r="L80" s="10" t="s">
        <v>129</v>
      </c>
      <c r="M80" s="10" t="s">
        <v>129</v>
      </c>
      <c r="N80" s="10" t="s">
        <v>129</v>
      </c>
      <c r="O80" s="10" t="s">
        <v>129</v>
      </c>
      <c r="P80" s="10" t="s">
        <v>129</v>
      </c>
      <c r="Q80" s="10" t="s">
        <v>129</v>
      </c>
      <c r="R80" s="10" t="s">
        <v>129</v>
      </c>
      <c r="S80" s="10" t="s">
        <v>129</v>
      </c>
      <c r="T80" s="10" t="s">
        <v>129</v>
      </c>
      <c r="U80" s="10" t="s">
        <v>129</v>
      </c>
      <c r="V80" s="10" t="s">
        <v>129</v>
      </c>
      <c r="W80" s="10" t="s">
        <v>129</v>
      </c>
      <c r="X80" s="10" t="s">
        <v>186</v>
      </c>
      <c r="Y80" s="10" t="s">
        <v>129</v>
      </c>
      <c r="Z80" s="10" t="s">
        <v>129</v>
      </c>
      <c r="AA80" s="10" t="s">
        <v>186</v>
      </c>
      <c r="AB80" s="130">
        <f t="shared" si="5"/>
        <v>17</v>
      </c>
      <c r="AC80" s="131" t="str">
        <f t="shared" si="6"/>
        <v>Catastrófico</v>
      </c>
      <c r="AD80" s="131">
        <f t="shared" si="9"/>
        <v>5</v>
      </c>
      <c r="AE80" s="132" t="str">
        <f t="shared" si="7"/>
        <v>Extremo</v>
      </c>
      <c r="AF80" s="133" t="s">
        <v>9</v>
      </c>
    </row>
    <row r="81" spans="2:32" ht="25.5" x14ac:dyDescent="0.25">
      <c r="B81" s="452"/>
      <c r="C81" s="445"/>
      <c r="D81" s="536"/>
      <c r="E81" s="513" t="str">
        <f>'3-IDENTIFICACIÓN DEL RIESGO'!G152</f>
        <v>Pérdida o manipulación de expedientes con información institucional para beneficio particular o de un tercero</v>
      </c>
      <c r="F81" s="514"/>
      <c r="G81" s="1" t="s">
        <v>26</v>
      </c>
      <c r="H81" s="11">
        <f t="shared" si="8"/>
        <v>3</v>
      </c>
      <c r="I81" s="10" t="s">
        <v>129</v>
      </c>
      <c r="J81" s="10" t="s">
        <v>129</v>
      </c>
      <c r="K81" s="10" t="s">
        <v>129</v>
      </c>
      <c r="L81" s="10" t="s">
        <v>129</v>
      </c>
      <c r="M81" s="10" t="s">
        <v>129</v>
      </c>
      <c r="N81" s="10" t="s">
        <v>129</v>
      </c>
      <c r="O81" s="10" t="s">
        <v>129</v>
      </c>
      <c r="P81" s="10" t="s">
        <v>129</v>
      </c>
      <c r="Q81" s="10" t="s">
        <v>129</v>
      </c>
      <c r="R81" s="10" t="s">
        <v>129</v>
      </c>
      <c r="S81" s="10" t="s">
        <v>129</v>
      </c>
      <c r="T81" s="10" t="s">
        <v>129</v>
      </c>
      <c r="U81" s="10" t="s">
        <v>129</v>
      </c>
      <c r="V81" s="10" t="s">
        <v>129</v>
      </c>
      <c r="W81" s="10" t="s">
        <v>129</v>
      </c>
      <c r="X81" s="10" t="s">
        <v>186</v>
      </c>
      <c r="Y81" s="10" t="s">
        <v>129</v>
      </c>
      <c r="Z81" s="10" t="s">
        <v>129</v>
      </c>
      <c r="AA81" s="10" t="s">
        <v>129</v>
      </c>
      <c r="AB81" s="130">
        <f t="shared" si="5"/>
        <v>18</v>
      </c>
      <c r="AC81" s="131" t="str">
        <f t="shared" si="6"/>
        <v>Catastrófico</v>
      </c>
      <c r="AD81" s="131">
        <f t="shared" si="9"/>
        <v>5</v>
      </c>
      <c r="AE81" s="132" t="str">
        <f t="shared" si="7"/>
        <v>Extremo</v>
      </c>
      <c r="AF81" s="133" t="s">
        <v>9</v>
      </c>
    </row>
    <row r="82" spans="2:32" ht="25.5" x14ac:dyDescent="0.25">
      <c r="B82" s="452"/>
      <c r="C82" s="445"/>
      <c r="D82" s="536"/>
      <c r="E82" s="513" t="str">
        <f>'3-IDENTIFICACIÓN DEL RIESGO'!G154</f>
        <v>Riesgo 3</v>
      </c>
      <c r="F82" s="514"/>
      <c r="G82" s="1"/>
      <c r="H82" s="11" t="b">
        <f t="shared" si="8"/>
        <v>0</v>
      </c>
      <c r="I82" s="10"/>
      <c r="J82" s="10"/>
      <c r="K82" s="10"/>
      <c r="L82" s="10"/>
      <c r="M82" s="10"/>
      <c r="N82" s="10"/>
      <c r="O82" s="10"/>
      <c r="P82" s="10"/>
      <c r="Q82" s="10"/>
      <c r="R82" s="10"/>
      <c r="S82" s="10"/>
      <c r="T82" s="10"/>
      <c r="U82" s="10"/>
      <c r="V82" s="10"/>
      <c r="W82" s="10"/>
      <c r="X82" s="10"/>
      <c r="Y82" s="10"/>
      <c r="Z82" s="10"/>
      <c r="AA82" s="10"/>
      <c r="AB82" s="130">
        <f t="shared" si="5"/>
        <v>0</v>
      </c>
      <c r="AC82" s="131" t="str">
        <f t="shared" si="6"/>
        <v>Moderado</v>
      </c>
      <c r="AD82" s="131">
        <f t="shared" si="9"/>
        <v>3</v>
      </c>
      <c r="AE82" s="132" t="b">
        <f t="shared" si="7"/>
        <v>0</v>
      </c>
      <c r="AF82" s="133" t="s">
        <v>9</v>
      </c>
    </row>
    <row r="83" spans="2:32" ht="25.5" x14ac:dyDescent="0.25">
      <c r="B83" s="452"/>
      <c r="C83" s="445"/>
      <c r="D83" s="536"/>
      <c r="E83" s="513" t="str">
        <f>'3-IDENTIFICACIÓN DEL RIESGO'!G156</f>
        <v>Riesgo 4</v>
      </c>
      <c r="F83" s="514"/>
      <c r="G83" s="1"/>
      <c r="H83" s="11" t="b">
        <f t="shared" si="8"/>
        <v>0</v>
      </c>
      <c r="I83" s="10"/>
      <c r="J83" s="10"/>
      <c r="K83" s="10"/>
      <c r="L83" s="10"/>
      <c r="M83" s="10"/>
      <c r="N83" s="10"/>
      <c r="O83" s="10"/>
      <c r="P83" s="10"/>
      <c r="Q83" s="10"/>
      <c r="R83" s="10"/>
      <c r="S83" s="10"/>
      <c r="T83" s="10"/>
      <c r="U83" s="10"/>
      <c r="V83" s="10"/>
      <c r="W83" s="10"/>
      <c r="X83" s="10"/>
      <c r="Y83" s="10"/>
      <c r="Z83" s="10"/>
      <c r="AA83" s="10"/>
      <c r="AB83" s="130">
        <f t="shared" si="5"/>
        <v>0</v>
      </c>
      <c r="AC83" s="131" t="str">
        <f t="shared" si="6"/>
        <v>Moderado</v>
      </c>
      <c r="AD83" s="131">
        <f t="shared" si="9"/>
        <v>3</v>
      </c>
      <c r="AE83" s="132" t="b">
        <f t="shared" si="7"/>
        <v>0</v>
      </c>
      <c r="AF83" s="133" t="s">
        <v>9</v>
      </c>
    </row>
    <row r="84" spans="2:32" ht="25.5" x14ac:dyDescent="0.25">
      <c r="B84" s="453"/>
      <c r="C84" s="447"/>
      <c r="D84" s="537"/>
      <c r="E84" s="513" t="str">
        <f>'3-IDENTIFICACIÓN DEL RIESGO'!G158</f>
        <v>Riesgo 5</v>
      </c>
      <c r="F84" s="514"/>
      <c r="G84" s="1"/>
      <c r="H84" s="11" t="b">
        <f t="shared" si="8"/>
        <v>0</v>
      </c>
      <c r="I84" s="10"/>
      <c r="J84" s="10"/>
      <c r="K84" s="10"/>
      <c r="L84" s="10"/>
      <c r="M84" s="10"/>
      <c r="N84" s="10"/>
      <c r="O84" s="10"/>
      <c r="P84" s="10"/>
      <c r="Q84" s="10"/>
      <c r="R84" s="10"/>
      <c r="S84" s="10"/>
      <c r="T84" s="10"/>
      <c r="U84" s="10"/>
      <c r="V84" s="10"/>
      <c r="W84" s="10"/>
      <c r="X84" s="10"/>
      <c r="Y84" s="10"/>
      <c r="Z84" s="10"/>
      <c r="AA84" s="10"/>
      <c r="AB84" s="130">
        <f t="shared" si="5"/>
        <v>0</v>
      </c>
      <c r="AC84" s="131" t="str">
        <f t="shared" si="6"/>
        <v>Moderado</v>
      </c>
      <c r="AD84" s="131">
        <f t="shared" si="9"/>
        <v>3</v>
      </c>
      <c r="AE84" s="132" t="b">
        <f t="shared" si="7"/>
        <v>0</v>
      </c>
      <c r="AF84" s="133" t="s">
        <v>9</v>
      </c>
    </row>
    <row r="85" spans="2:32" ht="41.25" customHeight="1" x14ac:dyDescent="0.25">
      <c r="B85" s="438" t="str">
        <f>'3-IDENTIFICACIÓN DEL RIESGO'!B160</f>
        <v>Gestión Financiera</v>
      </c>
      <c r="C85" s="438"/>
      <c r="D85" s="541" t="str">
        <f>'3-IDENTIFICACIÓN DEL RIESGO'!E160</f>
        <v xml:space="preserve">1. Secretaría General.
2. Subdirección Administrativa y Financiera.
3. Subdirección de Administracion de Tierras de la Nación.
4. Oficina de Planeación </v>
      </c>
      <c r="E85" s="513" t="str">
        <f>'3-IDENTIFICACIÓN DEL RIESGO'!G160</f>
        <v>Constitución de obligaciones y/o pagos realizados por la Agencia Nacional de Tierras, sin el cumplimiento de requisitos legales, presupuestales y contables, en beneficio de un particular.</v>
      </c>
      <c r="F85" s="514"/>
      <c r="G85" s="7" t="s">
        <v>24</v>
      </c>
      <c r="H85" s="11">
        <f t="shared" si="8"/>
        <v>4</v>
      </c>
      <c r="I85" s="10" t="s">
        <v>129</v>
      </c>
      <c r="J85" s="10" t="s">
        <v>129</v>
      </c>
      <c r="K85" s="10" t="s">
        <v>129</v>
      </c>
      <c r="L85" s="10" t="s">
        <v>129</v>
      </c>
      <c r="M85" s="10" t="s">
        <v>129</v>
      </c>
      <c r="N85" s="10" t="s">
        <v>129</v>
      </c>
      <c r="O85" s="10" t="s">
        <v>129</v>
      </c>
      <c r="P85" s="10" t="s">
        <v>129</v>
      </c>
      <c r="Q85" s="10" t="s">
        <v>129</v>
      </c>
      <c r="R85" s="10" t="s">
        <v>129</v>
      </c>
      <c r="S85" s="10" t="s">
        <v>129</v>
      </c>
      <c r="T85" s="10" t="s">
        <v>129</v>
      </c>
      <c r="U85" s="10" t="s">
        <v>129</v>
      </c>
      <c r="V85" s="10" t="s">
        <v>129</v>
      </c>
      <c r="W85" s="10" t="s">
        <v>129</v>
      </c>
      <c r="X85" s="10" t="s">
        <v>186</v>
      </c>
      <c r="Y85" s="10" t="s">
        <v>129</v>
      </c>
      <c r="Z85" s="10" t="s">
        <v>129</v>
      </c>
      <c r="AA85" s="10" t="s">
        <v>186</v>
      </c>
      <c r="AB85" s="130">
        <f t="shared" si="5"/>
        <v>17</v>
      </c>
      <c r="AC85" s="131" t="str">
        <f t="shared" si="6"/>
        <v>Catastrófico</v>
      </c>
      <c r="AD85" s="131">
        <f t="shared" si="9"/>
        <v>5</v>
      </c>
      <c r="AE85" s="132" t="str">
        <f t="shared" si="7"/>
        <v>Extremo</v>
      </c>
      <c r="AF85" s="133" t="s">
        <v>9</v>
      </c>
    </row>
    <row r="86" spans="2:32" ht="25.5" x14ac:dyDescent="0.25">
      <c r="B86" s="438"/>
      <c r="C86" s="438"/>
      <c r="D86" s="541"/>
      <c r="E86" s="513" t="str">
        <f>'3-IDENTIFICACIÓN DEL RIESGO'!G162</f>
        <v>Riesgo 2</v>
      </c>
      <c r="F86" s="514"/>
      <c r="G86" s="7"/>
      <c r="H86" s="11" t="b">
        <f t="shared" si="8"/>
        <v>0</v>
      </c>
      <c r="I86" s="10"/>
      <c r="J86" s="10"/>
      <c r="K86" s="10"/>
      <c r="L86" s="10"/>
      <c r="M86" s="10"/>
      <c r="N86" s="10"/>
      <c r="O86" s="10"/>
      <c r="P86" s="10"/>
      <c r="Q86" s="10"/>
      <c r="R86" s="10"/>
      <c r="S86" s="10"/>
      <c r="T86" s="10"/>
      <c r="U86" s="10"/>
      <c r="V86" s="10"/>
      <c r="W86" s="10"/>
      <c r="X86" s="10"/>
      <c r="Y86" s="10"/>
      <c r="Z86" s="10"/>
      <c r="AA86" s="10"/>
      <c r="AB86" s="130">
        <f t="shared" si="5"/>
        <v>0</v>
      </c>
      <c r="AC86" s="131" t="str">
        <f t="shared" si="6"/>
        <v>Moderado</v>
      </c>
      <c r="AD86" s="131">
        <f t="shared" si="9"/>
        <v>3</v>
      </c>
      <c r="AE86" s="132" t="b">
        <f t="shared" si="7"/>
        <v>0</v>
      </c>
      <c r="AF86" s="133" t="s">
        <v>9</v>
      </c>
    </row>
    <row r="87" spans="2:32" ht="25.5" x14ac:dyDescent="0.25">
      <c r="B87" s="438"/>
      <c r="C87" s="438"/>
      <c r="D87" s="541"/>
      <c r="E87" s="513" t="str">
        <f>'3-IDENTIFICACIÓN DEL RIESGO'!G164</f>
        <v>Riesgo 3</v>
      </c>
      <c r="F87" s="514"/>
      <c r="G87" s="7"/>
      <c r="H87" s="11" t="b">
        <f t="shared" si="8"/>
        <v>0</v>
      </c>
      <c r="I87" s="10"/>
      <c r="J87" s="10"/>
      <c r="K87" s="10"/>
      <c r="L87" s="10"/>
      <c r="M87" s="10"/>
      <c r="N87" s="10"/>
      <c r="O87" s="10"/>
      <c r="P87" s="10"/>
      <c r="Q87" s="10"/>
      <c r="R87" s="10"/>
      <c r="S87" s="10"/>
      <c r="T87" s="10"/>
      <c r="U87" s="10"/>
      <c r="V87" s="10"/>
      <c r="W87" s="10"/>
      <c r="X87" s="10"/>
      <c r="Y87" s="10"/>
      <c r="Z87" s="10"/>
      <c r="AA87" s="10"/>
      <c r="AB87" s="130">
        <f t="shared" ref="AB87:AB89" si="10">COUNTIF(I87:AA87,"SI")</f>
        <v>0</v>
      </c>
      <c r="AC87" s="131" t="str">
        <f t="shared" ref="AC87:AC89" si="11">IF(AB87&lt;6,"Moderado",IF(AB87&lt;12,"Mayor",IF(AB87&lt;20,"Catastrófico")))</f>
        <v>Moderado</v>
      </c>
      <c r="AD87" s="131">
        <f t="shared" si="9"/>
        <v>3</v>
      </c>
      <c r="AE87" s="132" t="b">
        <f t="shared" ref="AE87:AE89"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33" t="s">
        <v>9</v>
      </c>
    </row>
    <row r="88" spans="2:32" ht="25.5" x14ac:dyDescent="0.25">
      <c r="B88" s="438"/>
      <c r="C88" s="438"/>
      <c r="D88" s="541"/>
      <c r="E88" s="513" t="str">
        <f>'3-IDENTIFICACIÓN DEL RIESGO'!G166</f>
        <v>Riesgo 4</v>
      </c>
      <c r="F88" s="514"/>
      <c r="G88" s="7"/>
      <c r="H88" s="11" t="b">
        <f t="shared" si="8"/>
        <v>0</v>
      </c>
      <c r="I88" s="10"/>
      <c r="J88" s="10"/>
      <c r="K88" s="10"/>
      <c r="L88" s="10"/>
      <c r="M88" s="10"/>
      <c r="N88" s="10"/>
      <c r="O88" s="10"/>
      <c r="P88" s="10"/>
      <c r="Q88" s="10"/>
      <c r="R88" s="10"/>
      <c r="S88" s="10"/>
      <c r="T88" s="10"/>
      <c r="U88" s="10"/>
      <c r="V88" s="10"/>
      <c r="W88" s="10"/>
      <c r="X88" s="10"/>
      <c r="Y88" s="10"/>
      <c r="Z88" s="10"/>
      <c r="AA88" s="10"/>
      <c r="AB88" s="130">
        <f t="shared" si="10"/>
        <v>0</v>
      </c>
      <c r="AC88" s="131" t="str">
        <f t="shared" si="11"/>
        <v>Moderado</v>
      </c>
      <c r="AD88" s="131">
        <f t="shared" si="9"/>
        <v>3</v>
      </c>
      <c r="AE88" s="132" t="b">
        <f t="shared" si="12"/>
        <v>0</v>
      </c>
      <c r="AF88" s="133" t="s">
        <v>9</v>
      </c>
    </row>
    <row r="89" spans="2:32" ht="25.5" x14ac:dyDescent="0.25">
      <c r="B89" s="438"/>
      <c r="C89" s="438"/>
      <c r="D89" s="541"/>
      <c r="E89" s="513" t="str">
        <f>'3-IDENTIFICACIÓN DEL RIESGO'!G168</f>
        <v>Riesgo 5</v>
      </c>
      <c r="F89" s="514"/>
      <c r="G89" s="7"/>
      <c r="H89" s="11" t="b">
        <f t="shared" si="8"/>
        <v>0</v>
      </c>
      <c r="I89" s="10"/>
      <c r="J89" s="10"/>
      <c r="K89" s="10"/>
      <c r="L89" s="10"/>
      <c r="M89" s="10"/>
      <c r="N89" s="10"/>
      <c r="O89" s="10"/>
      <c r="P89" s="10"/>
      <c r="Q89" s="10"/>
      <c r="R89" s="10"/>
      <c r="S89" s="10"/>
      <c r="T89" s="10"/>
      <c r="U89" s="10"/>
      <c r="V89" s="10"/>
      <c r="W89" s="10"/>
      <c r="X89" s="10"/>
      <c r="Y89" s="10"/>
      <c r="Z89" s="10"/>
      <c r="AA89" s="10"/>
      <c r="AB89" s="130">
        <f t="shared" si="10"/>
        <v>0</v>
      </c>
      <c r="AC89" s="131" t="str">
        <f t="shared" si="11"/>
        <v>Moderado</v>
      </c>
      <c r="AD89" s="131">
        <f t="shared" si="9"/>
        <v>3</v>
      </c>
      <c r="AE89" s="132" t="b">
        <f t="shared" si="12"/>
        <v>0</v>
      </c>
      <c r="AF89" s="133" t="s">
        <v>9</v>
      </c>
    </row>
    <row r="90" spans="2:32" ht="44.25" customHeight="1" x14ac:dyDescent="0.3">
      <c r="B90" s="21"/>
      <c r="C90" s="97"/>
      <c r="D90" s="97"/>
      <c r="E90" s="97"/>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22"/>
      <c r="AF90" s="23"/>
    </row>
    <row r="91" spans="2:32" ht="27" customHeight="1" x14ac:dyDescent="0.25">
      <c r="B91" s="21"/>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3"/>
    </row>
    <row r="92" spans="2:32" ht="15.75" thickBot="1" x14ac:dyDescent="0.3">
      <c r="B92" s="102"/>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4"/>
    </row>
  </sheetData>
  <mergeCells count="132">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61:F61"/>
    <mergeCell ref="E62:F62"/>
    <mergeCell ref="E63:F63"/>
    <mergeCell ref="E64:F64"/>
    <mergeCell ref="E60:F60"/>
    <mergeCell ref="B75:C79"/>
    <mergeCell ref="D75:D79"/>
    <mergeCell ref="E75:F75"/>
    <mergeCell ref="E70:F70"/>
    <mergeCell ref="E73:F73"/>
    <mergeCell ref="E76:F76"/>
    <mergeCell ref="E77:F77"/>
    <mergeCell ref="E78:F78"/>
    <mergeCell ref="E58:F58"/>
    <mergeCell ref="E59:F59"/>
    <mergeCell ref="E69:F69"/>
    <mergeCell ref="E66:F66"/>
    <mergeCell ref="E74:F74"/>
    <mergeCell ref="E71:F71"/>
    <mergeCell ref="B70:C74"/>
    <mergeCell ref="D70:D74"/>
    <mergeCell ref="B65:C69"/>
    <mergeCell ref="D65:D69"/>
    <mergeCell ref="E65:F65"/>
    <mergeCell ref="E67:F67"/>
    <mergeCell ref="E68:F68"/>
    <mergeCell ref="E72:F72"/>
    <mergeCell ref="B60:C64"/>
    <mergeCell ref="D60:D64"/>
    <mergeCell ref="E85:F85"/>
    <mergeCell ref="E84:F84"/>
    <mergeCell ref="B80:C84"/>
    <mergeCell ref="D80:D84"/>
    <mergeCell ref="E80:F80"/>
    <mergeCell ref="E49:F49"/>
    <mergeCell ref="E44:F44"/>
    <mergeCell ref="E42:F42"/>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89">
    <cfRule type="containsText" dxfId="11" priority="1" operator="containsText" text="Moderado">
      <formula>NOT(ISERROR(SEARCH("Moderado",AE11)))</formula>
    </cfRule>
    <cfRule type="containsText" dxfId="10" priority="2" operator="containsText" text="Alto">
      <formula>NOT(ISERROR(SEARCH("Alto",AE11)))</formula>
    </cfRule>
    <cfRule type="containsText" dxfId="9"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'0 - CALOR'!$D$10:$D$14</xm:f>
          </x14:formula1>
          <xm:sqref>G11:G89</xm:sqref>
        </x14:dataValidation>
        <x14:dataValidation type="list" allowBlank="1" showInputMessage="1" showErrorMessage="1">
          <x14:formula1>
            <xm:f>'0 - CALOR'!$O$42:$P$42</xm:f>
          </x14:formula1>
          <xm:sqref>I12:AA15 I53:AA89 I38:AA40 I17:AA36 I46:AA49</xm:sqref>
        </x14:dataValidation>
        <x14:dataValidation type="list" allowBlank="1" showInputMessage="1" showErrorMessage="1">
          <x14:formula1>
            <xm:f>'0 - CALOR'!$C$52:$C$55</xm:f>
          </x14:formula1>
          <xm:sqref>AF11:AF89</xm:sqref>
        </x14:dataValidation>
        <x14:dataValidation type="list" allowBlank="1" showInputMessage="1" showErrorMessage="1">
          <x14:formula1>
            <xm:f>'C:\Users\marlon.lozano\Documents\2020 PAAC\FORMULACION 2020\insumos mapa\[planeación.xlsx]0 - CALOR'!#REF!</xm:f>
          </x14:formula1>
          <xm:sqref>I11:AA11 I16:AA16</xm:sqref>
        </x14:dataValidation>
        <x14:dataValidation type="list" allowBlank="1" showInputMessage="1" showErrorMessage="1">
          <x14:formula1>
            <xm:f>'C:\Users\marlon.lozano\Documents\2020 PAAC\FORMULACION 2020\insumos mapa\[DAT.xlsx]0 - CALOR'!#REF!</xm:f>
          </x14:formula1>
          <xm:sqref>I41:AA44 I50:AA51</xm:sqref>
        </x14:dataValidation>
        <x14:dataValidation type="list" allowBlank="1" showInputMessage="1" showErrorMessage="1">
          <x14:formula1>
            <xm:f>'C:\Users\marlon.lozano\Documents\2020 PAAC\FORMULACION 2020\insumos mapa\[UGT.xlsx]0 - CALOR'!#REF!</xm:f>
          </x14:formula1>
          <xm:sqref>I37:AA37 I45:AA45 I52:AA52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73"/>
  <sheetViews>
    <sheetView zoomScale="70" zoomScaleNormal="70" workbookViewId="0">
      <pane xSplit="5" ySplit="11" topLeftCell="F127" activePane="bottomRight" state="frozen"/>
      <selection pane="topRight" activeCell="F1" sqref="F1"/>
      <selection pane="bottomLeft" activeCell="A12" sqref="A12"/>
      <selection pane="bottomRight" activeCell="G136" sqref="G136"/>
    </sheetView>
  </sheetViews>
  <sheetFormatPr baseColWidth="10" defaultRowHeight="15" x14ac:dyDescent="0.25"/>
  <cols>
    <col min="1" max="1" width="2.140625" style="19" customWidth="1"/>
    <col min="2" max="2" width="33.28515625" style="19" customWidth="1"/>
    <col min="3" max="3" width="32.85546875" style="19" customWidth="1"/>
    <col min="4" max="4" width="19.7109375" style="19" customWidth="1"/>
    <col min="5" max="5" width="31.140625" style="19" customWidth="1"/>
    <col min="6" max="6" width="29.7109375" style="19" customWidth="1"/>
    <col min="7" max="7" width="27.140625" style="19" customWidth="1"/>
    <col min="8" max="8" width="47.28515625" style="19" customWidth="1"/>
    <col min="9" max="9" width="52.85546875" style="19" customWidth="1"/>
    <col min="10" max="10" width="49.7109375" style="19" customWidth="1"/>
    <col min="11" max="11" width="42.140625" style="19" customWidth="1"/>
    <col min="12" max="12" width="66.140625" style="19" customWidth="1"/>
    <col min="13" max="13" width="15.5703125" style="19" customWidth="1"/>
    <col min="14" max="14" width="14.28515625" style="19" customWidth="1"/>
    <col min="15" max="15" width="17.5703125" style="19" customWidth="1"/>
    <col min="16" max="22" width="15.140625" style="19" customWidth="1"/>
    <col min="23" max="23" width="25.140625" style="19" customWidth="1"/>
    <col min="24" max="24" width="12.85546875" style="19" customWidth="1"/>
    <col min="25" max="25" width="19.7109375" style="19" customWidth="1"/>
    <col min="26" max="26" width="11.85546875" style="19" customWidth="1"/>
    <col min="27" max="27" width="17.5703125" style="19" customWidth="1"/>
    <col min="28" max="28" width="23.42578125" style="19" customWidth="1"/>
    <col min="29" max="29" width="66" style="19" customWidth="1"/>
    <col min="30" max="30" width="29.28515625" style="19" customWidth="1"/>
    <col min="31" max="32" width="28.140625" style="19" customWidth="1"/>
    <col min="33" max="33" width="20.42578125" style="134" customWidth="1"/>
    <col min="34" max="34" width="45.5703125" style="134" customWidth="1"/>
    <col min="35" max="35" width="30.140625" style="19" customWidth="1"/>
    <col min="36" max="36" width="28.140625" style="19" customWidth="1"/>
    <col min="37" max="39" width="30.140625" style="19" customWidth="1"/>
    <col min="40" max="40" width="28.7109375" style="19" customWidth="1"/>
    <col min="41" max="42" width="30.140625" style="19" customWidth="1"/>
    <col min="43" max="43" width="18.28515625" style="19" customWidth="1"/>
    <col min="44" max="44" width="16.5703125" style="19" customWidth="1"/>
    <col min="45" max="45" width="36.7109375" style="19" customWidth="1"/>
    <col min="46" max="46" width="16.42578125" style="19" customWidth="1"/>
    <col min="47" max="16384" width="11.42578125" style="19"/>
  </cols>
  <sheetData>
    <row r="1" spans="2:45" ht="6" customHeight="1" thickBot="1" x14ac:dyDescent="0.3"/>
    <row r="2" spans="2:45" s="20" customFormat="1" ht="39" customHeight="1" thickTop="1" x14ac:dyDescent="0.25">
      <c r="B2" s="613"/>
      <c r="C2" s="614"/>
      <c r="D2" s="370" t="s">
        <v>71</v>
      </c>
      <c r="E2" s="370"/>
      <c r="F2" s="371" t="s">
        <v>78</v>
      </c>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c r="AM2" s="371"/>
      <c r="AN2" s="371"/>
      <c r="AO2" s="371"/>
      <c r="AP2" s="371"/>
      <c r="AQ2" s="370" t="s">
        <v>72</v>
      </c>
      <c r="AR2" s="370"/>
      <c r="AS2" s="135"/>
    </row>
    <row r="3" spans="2:45" s="20" customFormat="1" ht="27.75" customHeight="1" x14ac:dyDescent="0.25">
      <c r="B3" s="615"/>
      <c r="C3" s="486"/>
      <c r="D3" s="316" t="s">
        <v>73</v>
      </c>
      <c r="E3" s="316"/>
      <c r="F3" s="320" t="s">
        <v>74</v>
      </c>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16" t="s">
        <v>75</v>
      </c>
      <c r="AR3" s="316"/>
      <c r="AS3" s="136"/>
    </row>
    <row r="4" spans="2:45" s="20" customFormat="1" ht="27.75" customHeight="1" x14ac:dyDescent="0.25">
      <c r="B4" s="615"/>
      <c r="C4" s="486"/>
      <c r="D4" s="316" t="s">
        <v>76</v>
      </c>
      <c r="E4" s="316"/>
      <c r="F4" s="320" t="s">
        <v>79</v>
      </c>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320"/>
      <c r="AO4" s="320"/>
      <c r="AP4" s="320"/>
      <c r="AQ4" s="332" t="s">
        <v>77</v>
      </c>
      <c r="AR4" s="333"/>
      <c r="AS4" s="376"/>
    </row>
    <row r="5" spans="2:45" s="20" customFormat="1" ht="42" customHeight="1" thickBot="1" x14ac:dyDescent="0.3">
      <c r="B5" s="615"/>
      <c r="C5" s="486"/>
      <c r="D5" s="317" t="s">
        <v>80</v>
      </c>
      <c r="E5" s="317"/>
      <c r="F5" s="321" t="s">
        <v>81</v>
      </c>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34"/>
      <c r="AR5" s="335"/>
      <c r="AS5" s="377"/>
    </row>
    <row r="6" spans="2:45" ht="23.25" customHeight="1" thickBot="1" x14ac:dyDescent="0.3">
      <c r="B6" s="312" t="s">
        <v>156</v>
      </c>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4"/>
    </row>
    <row r="7" spans="2:45" ht="23.25" customHeight="1" thickBot="1" x14ac:dyDescent="0.3">
      <c r="B7" s="608" t="s">
        <v>157</v>
      </c>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609"/>
    </row>
    <row r="8" spans="2:45" ht="27.75" customHeight="1" thickBot="1" x14ac:dyDescent="0.3">
      <c r="B8" s="610" t="s">
        <v>159</v>
      </c>
      <c r="C8" s="611"/>
      <c r="D8" s="611"/>
      <c r="E8" s="611"/>
      <c r="F8" s="611"/>
      <c r="G8" s="611"/>
      <c r="H8" s="611"/>
      <c r="I8" s="611"/>
      <c r="J8" s="611"/>
      <c r="K8" s="611"/>
      <c r="L8" s="611"/>
      <c r="M8" s="611"/>
      <c r="N8" s="611"/>
      <c r="O8" s="611"/>
      <c r="P8" s="611"/>
      <c r="Q8" s="611"/>
      <c r="R8" s="611"/>
      <c r="S8" s="611"/>
      <c r="T8" s="611"/>
      <c r="U8" s="611"/>
      <c r="V8" s="611"/>
      <c r="W8" s="611"/>
      <c r="X8" s="611"/>
      <c r="Y8" s="611"/>
      <c r="Z8" s="611"/>
      <c r="AA8" s="611"/>
      <c r="AB8" s="611"/>
      <c r="AC8" s="611"/>
      <c r="AD8" s="611"/>
      <c r="AE8" s="611"/>
      <c r="AF8" s="611"/>
      <c r="AG8" s="611"/>
      <c r="AH8" s="611"/>
      <c r="AI8" s="611"/>
      <c r="AJ8" s="611"/>
      <c r="AK8" s="611"/>
      <c r="AL8" s="611"/>
      <c r="AM8" s="611"/>
      <c r="AN8" s="611"/>
      <c r="AO8" s="611"/>
      <c r="AP8" s="611"/>
      <c r="AQ8" s="611"/>
      <c r="AR8" s="611"/>
      <c r="AS8" s="612"/>
    </row>
    <row r="9" spans="2:45" ht="45" customHeight="1" thickTop="1" thickBot="1" x14ac:dyDescent="0.3">
      <c r="B9" s="567" t="s">
        <v>80</v>
      </c>
      <c r="C9" s="570" t="s">
        <v>128</v>
      </c>
      <c r="D9" s="573" t="s">
        <v>127</v>
      </c>
      <c r="E9" s="574"/>
      <c r="F9" s="591" t="s">
        <v>158</v>
      </c>
      <c r="G9" s="592"/>
      <c r="H9" s="592"/>
      <c r="I9" s="592"/>
      <c r="J9" s="592"/>
      <c r="K9" s="592"/>
      <c r="L9" s="593"/>
      <c r="M9" s="616" t="s">
        <v>182</v>
      </c>
      <c r="N9" s="617"/>
      <c r="O9" s="617"/>
      <c r="P9" s="617"/>
      <c r="Q9" s="617"/>
      <c r="R9" s="617"/>
      <c r="S9" s="617"/>
      <c r="T9" s="617"/>
      <c r="U9" s="617"/>
      <c r="V9" s="617"/>
      <c r="W9" s="617"/>
      <c r="X9" s="617"/>
      <c r="Y9" s="617"/>
      <c r="Z9" s="617"/>
      <c r="AA9" s="617"/>
      <c r="AB9" s="618"/>
      <c r="AC9" s="137" t="s">
        <v>196</v>
      </c>
      <c r="AD9" s="602" t="s">
        <v>259</v>
      </c>
      <c r="AE9" s="603"/>
      <c r="AF9" s="556" t="s">
        <v>383</v>
      </c>
      <c r="AG9" s="602" t="s">
        <v>87</v>
      </c>
      <c r="AH9" s="606"/>
      <c r="AI9" s="585" t="s">
        <v>88</v>
      </c>
      <c r="AJ9" s="549" t="s">
        <v>384</v>
      </c>
      <c r="AK9" s="549" t="s">
        <v>388</v>
      </c>
      <c r="AL9" s="588" t="s">
        <v>289</v>
      </c>
      <c r="AM9" s="588" t="s">
        <v>89</v>
      </c>
      <c r="AN9" s="549" t="s">
        <v>384</v>
      </c>
      <c r="AO9" s="549" t="s">
        <v>387</v>
      </c>
      <c r="AP9" s="588" t="s">
        <v>290</v>
      </c>
      <c r="AQ9" s="588" t="s">
        <v>288</v>
      </c>
      <c r="AR9" s="588"/>
      <c r="AS9" s="561" t="s">
        <v>155</v>
      </c>
    </row>
    <row r="10" spans="2:45" ht="77.25" customHeight="1" thickBot="1" x14ac:dyDescent="0.3">
      <c r="B10" s="568"/>
      <c r="C10" s="571"/>
      <c r="D10" s="575"/>
      <c r="E10" s="576"/>
      <c r="F10" s="579" t="s">
        <v>160</v>
      </c>
      <c r="G10" s="581" t="s">
        <v>161</v>
      </c>
      <c r="H10" s="581" t="s">
        <v>162</v>
      </c>
      <c r="I10" s="583" t="s">
        <v>163</v>
      </c>
      <c r="J10" s="583" t="s">
        <v>164</v>
      </c>
      <c r="K10" s="581" t="s">
        <v>165</v>
      </c>
      <c r="L10" s="594" t="s">
        <v>166</v>
      </c>
      <c r="M10" s="621" t="s">
        <v>171</v>
      </c>
      <c r="N10" s="622"/>
      <c r="O10" s="623" t="s">
        <v>172</v>
      </c>
      <c r="P10" s="622"/>
      <c r="Q10" s="623" t="s">
        <v>173</v>
      </c>
      <c r="R10" s="622"/>
      <c r="S10" s="623" t="s">
        <v>174</v>
      </c>
      <c r="T10" s="624"/>
      <c r="U10" s="623" t="s">
        <v>176</v>
      </c>
      <c r="V10" s="624"/>
      <c r="W10" s="623" t="s">
        <v>178</v>
      </c>
      <c r="X10" s="624"/>
      <c r="Y10" s="623" t="s">
        <v>180</v>
      </c>
      <c r="Z10" s="624"/>
      <c r="AA10" s="581" t="s">
        <v>184</v>
      </c>
      <c r="AB10" s="594" t="s">
        <v>183</v>
      </c>
      <c r="AC10" s="619" t="s">
        <v>197</v>
      </c>
      <c r="AD10" s="604"/>
      <c r="AE10" s="605"/>
      <c r="AF10" s="557"/>
      <c r="AG10" s="604"/>
      <c r="AH10" s="607"/>
      <c r="AI10" s="586"/>
      <c r="AJ10" s="550"/>
      <c r="AK10" s="550"/>
      <c r="AL10" s="589"/>
      <c r="AM10" s="589"/>
      <c r="AN10" s="550"/>
      <c r="AO10" s="550"/>
      <c r="AP10" s="589"/>
      <c r="AQ10" s="589"/>
      <c r="AR10" s="589"/>
      <c r="AS10" s="562"/>
    </row>
    <row r="11" spans="2:45" ht="38.25" customHeight="1" thickBot="1" x14ac:dyDescent="0.3">
      <c r="B11" s="569"/>
      <c r="C11" s="572"/>
      <c r="D11" s="577"/>
      <c r="E11" s="578"/>
      <c r="F11" s="580"/>
      <c r="G11" s="582"/>
      <c r="H11" s="582"/>
      <c r="I11" s="584"/>
      <c r="J11" s="584"/>
      <c r="K11" s="582"/>
      <c r="L11" s="595"/>
      <c r="M11" s="138" t="s">
        <v>167</v>
      </c>
      <c r="N11" s="139" t="s">
        <v>168</v>
      </c>
      <c r="O11" s="139" t="s">
        <v>169</v>
      </c>
      <c r="P11" s="139" t="s">
        <v>168</v>
      </c>
      <c r="Q11" s="139" t="s">
        <v>170</v>
      </c>
      <c r="R11" s="139" t="s">
        <v>168</v>
      </c>
      <c r="S11" s="139" t="s">
        <v>175</v>
      </c>
      <c r="T11" s="139" t="s">
        <v>168</v>
      </c>
      <c r="U11" s="139" t="s">
        <v>177</v>
      </c>
      <c r="V11" s="139" t="s">
        <v>168</v>
      </c>
      <c r="W11" s="139" t="s">
        <v>179</v>
      </c>
      <c r="X11" s="139" t="s">
        <v>168</v>
      </c>
      <c r="Y11" s="139" t="s">
        <v>181</v>
      </c>
      <c r="Z11" s="139" t="s">
        <v>168</v>
      </c>
      <c r="AA11" s="582"/>
      <c r="AB11" s="628"/>
      <c r="AC11" s="620"/>
      <c r="AD11" s="140" t="s">
        <v>260</v>
      </c>
      <c r="AE11" s="141" t="s">
        <v>261</v>
      </c>
      <c r="AF11" s="558"/>
      <c r="AG11" s="140" t="s">
        <v>261</v>
      </c>
      <c r="AH11" s="142" t="s">
        <v>260</v>
      </c>
      <c r="AI11" s="587"/>
      <c r="AJ11" s="550"/>
      <c r="AK11" s="550"/>
      <c r="AL11" s="590"/>
      <c r="AM11" s="590"/>
      <c r="AN11" s="550"/>
      <c r="AO11" s="550"/>
      <c r="AP11" s="590"/>
      <c r="AQ11" s="590"/>
      <c r="AR11" s="590"/>
      <c r="AS11" s="563"/>
    </row>
    <row r="12" spans="2:45" ht="78" customHeight="1" x14ac:dyDescent="0.25">
      <c r="B12" s="596" t="str">
        <f>'3-IDENTIFICACIÓN DEL RIESGO'!B12</f>
        <v>Direccionamiento Estratégico</v>
      </c>
      <c r="C12" s="599" t="str">
        <f>'3-IDENTIFICACIÓN DEL RIESGO'!E12</f>
        <v>1. Oficina del Planeación.</v>
      </c>
      <c r="D12" s="566" t="str">
        <f>'3-IDENTIFICACIÓN DEL RIESGO'!G12</f>
        <v>Definición de lineamientos estratégicos para beneficiar grupos de interés contrarios a los objetivos de Reforma Rural Integral y de Ordenamiento Social de la Propiedad Rural</v>
      </c>
      <c r="E12" s="566"/>
      <c r="F12" s="12" t="s">
        <v>456</v>
      </c>
      <c r="G12" s="219" t="s">
        <v>457</v>
      </c>
      <c r="H12" s="13" t="s">
        <v>458</v>
      </c>
      <c r="I12" s="13" t="s">
        <v>459</v>
      </c>
      <c r="J12" s="13" t="s">
        <v>460</v>
      </c>
      <c r="K12" s="13" t="s">
        <v>461</v>
      </c>
      <c r="L12" s="14" t="s">
        <v>462</v>
      </c>
      <c r="M12" s="15" t="s">
        <v>187</v>
      </c>
      <c r="N12" s="6">
        <f>IF(M12="Asignado",15,IF(M12="NO asignado",0))</f>
        <v>15</v>
      </c>
      <c r="O12" s="18" t="s">
        <v>188</v>
      </c>
      <c r="P12" s="6">
        <f>IF(O12="Adecuado",15,IF(O12="Inadecuado",0))</f>
        <v>15</v>
      </c>
      <c r="Q12" s="18" t="s">
        <v>189</v>
      </c>
      <c r="R12" s="6">
        <f>IF(Q12="Oportuna",15,IF(Q12="Inoportuna",0))</f>
        <v>15</v>
      </c>
      <c r="S12" s="18" t="s">
        <v>61</v>
      </c>
      <c r="T12" s="6">
        <f>IF(S12="Prevenir",15,IF(S12="Detectar",10,IF(S12="No es un control",0)))</f>
        <v>15</v>
      </c>
      <c r="U12" s="18" t="s">
        <v>190</v>
      </c>
      <c r="V12" s="6">
        <f>IF(U12="Confiable",15,IF(U12="No confiable",0))</f>
        <v>15</v>
      </c>
      <c r="W12" s="18" t="s">
        <v>191</v>
      </c>
      <c r="X12" s="6">
        <f>IF(W12="Se investigan oportunamente",15,IF(W12="No se investigan oportunamente",0))</f>
        <v>15</v>
      </c>
      <c r="Y12" s="18" t="s">
        <v>192</v>
      </c>
      <c r="Z12" s="6">
        <f>IF(Y12="Completa",10,IF(Y12="Incompleta",5,IF(Y12="No existe",0)))</f>
        <v>10</v>
      </c>
      <c r="AA12" s="143">
        <f>N12+P12+R12+T12+V12+X12+Z12</f>
        <v>100</v>
      </c>
      <c r="AB12" s="144" t="str">
        <f>IF(AA12&lt;86,"Débil",(IF(AA12&lt;96,"Moderado","Fuerte")))</f>
        <v>Fuerte</v>
      </c>
      <c r="AC12" s="145" t="s">
        <v>64</v>
      </c>
      <c r="AD12" s="146" t="str">
        <f>IF(OR(AND(AB12="Fuerte",AC12="Moderado"),AND(AB12="Moderado",AC12="Fuerte"),AND(AB12="Moderado",AC12="Moderado")),"Moderado",IF(OR(AND(AB12="Fuerte",AC12="Débil"),AND(AB12="Moderado",AC12="Débil"),AND(AB12="Débil")),"Débil",IF(AND(AB12="Fuerte",AC12="Fuerte"),"Fuerte")))</f>
        <v>Fuerte</v>
      </c>
      <c r="AE12" s="147" t="str">
        <f>IF(AD12="Fuerte","100",IF(AD12="Moderado","50",IF(AD12="Débil","0")))</f>
        <v>100</v>
      </c>
      <c r="AF12" s="559">
        <v>1</v>
      </c>
      <c r="AG12" s="564">
        <f>(AE12+AE13)/AF12</f>
        <v>100</v>
      </c>
      <c r="AH12" s="542" t="str">
        <f>IF(AG12&lt;50,"Débil",IF(AG12&lt;=99,"Moderado",IF(AG12=100,"Fuerte",IF(AG12="","ERROR"))))</f>
        <v>Fuerte</v>
      </c>
      <c r="AI12" s="544" t="s">
        <v>92</v>
      </c>
      <c r="AJ12" s="547">
        <f>IF(AH12="Débil",0,IF(AND(AH12="Moderado",AI12="Directamente"),1,IF(AND(AH12="Moderado",AI12="No disminuye"),0,IF(AND(AH12="Fuerte",AI12="Directamente"),2,IF(AND(AH12="Fuerte",AI12="No disminuye"),0)))))</f>
        <v>2</v>
      </c>
      <c r="AK12" s="547">
        <f>('4-VALORACIÓN DEL RIESGO'!H11-AJ12)</f>
        <v>1</v>
      </c>
      <c r="AL12" s="547" t="str">
        <f>IF(AK12=5,"Casi Seguro",IF(AK12=4,"Probable",IF(AK12=3,"Posible",IF(AK12=2,"Improbable",IF(AK12=1,"Rara Vez",IF(AK12=0,"Rara Vez",IF(AK12&lt;0,"Rara Vez")))))))</f>
        <v>Rara Vez</v>
      </c>
      <c r="AM12" s="544" t="s">
        <v>94</v>
      </c>
      <c r="AN12" s="551">
        <f>IF(AH12="Débil",0,IF(AND(AH12="Moderado",AM12="Directamente"),1,IF(AND(AH12="Moderado",AM12="Indirectamente"),0,IF(AND(AH12="Moderado",AM12="No disminuye"),0,IF(AND(AH12="Fuerte",AM12="Directamente"),2,IF(AND(AH12="Fuerte",AM12="Indirectamente"),1,IF(AND(AH12="Fuerte",AM12="No disminuye"),0)))))))</f>
        <v>0</v>
      </c>
      <c r="AO12" s="551">
        <f>('4-VALORACIÓN DEL RIESGO'!AD11-AN12)</f>
        <v>5</v>
      </c>
      <c r="AP12" s="548" t="str">
        <f>IF(AO12=5,"Catastrófico",IF(AO12=4,"Mayor",IF(AO12=3,"Moderado",IF(AO12=2,"Moderado",IF(AO12=1,"Moderado")))))</f>
        <v>Catastrófico</v>
      </c>
      <c r="AQ12" s="545"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45"/>
      <c r="AS12" s="546" t="s">
        <v>291</v>
      </c>
    </row>
    <row r="13" spans="2:45" ht="30.75" thickBot="1" x14ac:dyDescent="0.3">
      <c r="B13" s="597"/>
      <c r="C13" s="600"/>
      <c r="D13" s="566"/>
      <c r="E13" s="566"/>
      <c r="F13" s="16"/>
      <c r="G13" s="17"/>
      <c r="H13" s="13"/>
      <c r="I13" s="13"/>
      <c r="J13" s="13"/>
      <c r="K13" s="13"/>
      <c r="L13" s="14"/>
      <c r="M13" s="15"/>
      <c r="N13" s="6" t="b">
        <f t="shared" ref="N13:N76" si="0">IF(M13="Asignado",15,IF(M13="NO asignado",0))</f>
        <v>0</v>
      </c>
      <c r="O13" s="18"/>
      <c r="P13" s="6" t="b">
        <f t="shared" ref="P13:P76" si="1">IF(O13="Adecuado",15,IF(O13="Inadecuado",0))</f>
        <v>0</v>
      </c>
      <c r="Q13" s="18"/>
      <c r="R13" s="6" t="b">
        <f t="shared" ref="R13:R76" si="2">IF(Q13="Oportuna",15,IF(Q13="Inoportuna",0))</f>
        <v>0</v>
      </c>
      <c r="S13" s="18"/>
      <c r="T13" s="6" t="b">
        <f t="shared" ref="T13:T76" si="3">IF(S13="Prevenir",15,IF(S13="Detectar",10,IF(S13="No es un control",0)))</f>
        <v>0</v>
      </c>
      <c r="U13" s="18"/>
      <c r="V13" s="6" t="b">
        <f t="shared" ref="V13:V76" si="4">IF(U13="Confiable",15,IF(U13="No confiable",0))</f>
        <v>0</v>
      </c>
      <c r="W13" s="18"/>
      <c r="X13" s="6" t="b">
        <f t="shared" ref="X13:X76" si="5">IF(W13="Se investigan oportunamente",15,IF(W13="No se investigan oportunamente",0))</f>
        <v>0</v>
      </c>
      <c r="Y13" s="18"/>
      <c r="Z13" s="6" t="b">
        <f t="shared" ref="Z13:Z76" si="6">IF(Y13="Completa",10,IF(Y13="Incompleta",5,IF(Y13="No existe",0)))</f>
        <v>0</v>
      </c>
      <c r="AA13" s="143">
        <f t="shared" ref="AA13:AA76" si="7">N13+P13+R13+T13+V13+X13+Z13</f>
        <v>0</v>
      </c>
      <c r="AB13" s="144" t="str">
        <f t="shared" ref="AB13:AB76" si="8">IF(AA13&lt;86,"Débil",(IF(AA13&lt;96,"Moderado","Fuerte")))</f>
        <v>Débil</v>
      </c>
      <c r="AC13" s="145"/>
      <c r="AD13" s="146" t="str">
        <f t="shared" ref="AD13:AD76" si="9">IF(OR(AND(AB13="Fuerte",AC13="Moderado"),AND(AB13="Moderado",AC13="Fuerte"),AND(AB13="Moderado",AC13="Moderado")),"Moderado",IF(OR(AND(AB13="Fuerte",AC13="Débil"),AND(AB13="Moderado",AC13="Débil"),AND(AB13="Débil")),"Débil",IF(AND(AB13="Fuerte",AC13="Fuerte"),"Fuerte")))</f>
        <v>Débil</v>
      </c>
      <c r="AE13" s="147" t="str">
        <f t="shared" ref="AE13:AE76" si="10">IF(AD13="Fuerte","100",IF(AD13="Moderado","50",IF(AD13="Débil","0")))</f>
        <v>0</v>
      </c>
      <c r="AF13" s="560"/>
      <c r="AG13" s="565"/>
      <c r="AH13" s="543"/>
      <c r="AI13" s="544"/>
      <c r="AJ13" s="547"/>
      <c r="AK13" s="547"/>
      <c r="AL13" s="547"/>
      <c r="AM13" s="544"/>
      <c r="AN13" s="552"/>
      <c r="AO13" s="552"/>
      <c r="AP13" s="548"/>
      <c r="AQ13" s="545"/>
      <c r="AR13" s="545"/>
      <c r="AS13" s="546"/>
    </row>
    <row r="14" spans="2:45" ht="30" x14ac:dyDescent="0.25">
      <c r="B14" s="597"/>
      <c r="C14" s="600"/>
      <c r="D14" s="566" t="str">
        <f>'3-IDENTIFICACIÓN DEL RIESGO'!G14</f>
        <v>Riesgo 2</v>
      </c>
      <c r="E14" s="566"/>
      <c r="F14" s="16"/>
      <c r="G14" s="17"/>
      <c r="H14" s="13"/>
      <c r="I14" s="13"/>
      <c r="J14" s="13"/>
      <c r="K14" s="13"/>
      <c r="L14" s="14"/>
      <c r="M14" s="15"/>
      <c r="N14" s="6" t="b">
        <f t="shared" si="0"/>
        <v>0</v>
      </c>
      <c r="O14" s="18"/>
      <c r="P14" s="6" t="b">
        <f t="shared" si="1"/>
        <v>0</v>
      </c>
      <c r="Q14" s="18"/>
      <c r="R14" s="6" t="b">
        <f t="shared" si="2"/>
        <v>0</v>
      </c>
      <c r="S14" s="18"/>
      <c r="T14" s="6" t="b">
        <f t="shared" si="3"/>
        <v>0</v>
      </c>
      <c r="U14" s="18"/>
      <c r="V14" s="6" t="b">
        <f t="shared" si="4"/>
        <v>0</v>
      </c>
      <c r="W14" s="18"/>
      <c r="X14" s="6" t="b">
        <f t="shared" si="5"/>
        <v>0</v>
      </c>
      <c r="Y14" s="18"/>
      <c r="Z14" s="6" t="b">
        <f t="shared" si="6"/>
        <v>0</v>
      </c>
      <c r="AA14" s="143">
        <f t="shared" si="7"/>
        <v>0</v>
      </c>
      <c r="AB14" s="144" t="str">
        <f t="shared" si="8"/>
        <v>Débil</v>
      </c>
      <c r="AC14" s="145"/>
      <c r="AD14" s="146" t="str">
        <f t="shared" si="9"/>
        <v>Débil</v>
      </c>
      <c r="AE14" s="147" t="str">
        <f t="shared" si="10"/>
        <v>0</v>
      </c>
      <c r="AF14" s="559"/>
      <c r="AG14" s="564" t="e">
        <f t="shared" ref="AG14" si="11">(AE14+AE15)/AF14</f>
        <v>#DIV/0!</v>
      </c>
      <c r="AH14" s="542" t="e">
        <f t="shared" ref="AH14" si="12">IF(AG14&lt;50,"Débil",IF(AG14&lt;=99,"Moderado",IF(AG14=100,"Fuerte",IF(AG14="","ERROR"))))</f>
        <v>#DIV/0!</v>
      </c>
      <c r="AI14" s="544"/>
      <c r="AJ14" s="547" t="e">
        <f t="shared" ref="AJ14" si="13">IF(AH14="Débil",0,IF(AND(AH14="Moderado",AI14="Directamente"),1,IF(AND(AH14="Moderado",AI14="No disminuye"),0,IF(AND(AH14="Fuerte",AI14="Directamente"),2,IF(AND(AH14="Fuerte",AI14="No disminuye"),0)))))</f>
        <v>#DIV/0!</v>
      </c>
      <c r="AK14" s="547" t="e">
        <f>('4-VALORACIÓN DEL RIESGO'!H12-AJ14)</f>
        <v>#DIV/0!</v>
      </c>
      <c r="AL14" s="547" t="e">
        <f t="shared" ref="AL14" si="14">IF(AK14=5,"Casi Seguro",IF(AK14=4,"Probable",IF(AK14=3,"Posible",IF(AK14=2,"Improbable",IF(AK14=1,"Rara Vez",IF(AK14=0,"Rara Vez",IF(AK14&lt;0,"Rara Vez")))))))</f>
        <v>#DIV/0!</v>
      </c>
      <c r="AM14" s="544"/>
      <c r="AN14" s="551" t="e">
        <f t="shared" ref="AN14" si="15">IF(AH14="Débil",0,IF(AND(AH14="Moderado",AM14="Directamente"),1,IF(AND(AH14="Moderado",AM14="Indirectamente"),0,IF(AND(AH14="Moderado",AM14="No disminuye"),0,IF(AND(AH14="Fuerte",AM14="Directamente"),2,IF(AND(AH14="Fuerte",AM14="Indirectamente"),1,IF(AND(AH14="Fuerte",AM14="No disminuye"),0)))))))</f>
        <v>#DIV/0!</v>
      </c>
      <c r="AO14" s="551" t="e">
        <f>('4-VALORACIÓN DEL RIESGO'!AD12-AN14)</f>
        <v>#DIV/0!</v>
      </c>
      <c r="AP14" s="551" t="e">
        <f t="shared" ref="AP14" si="16">IF(AO14=5,"Catastrófico",IF(AO14=4,"Mayor",IF(AO14=3,"Moderado",IF(AO14=2,"Moderado",IF(AO14=1,"Moderado")))))</f>
        <v>#DIV/0!</v>
      </c>
      <c r="AQ14" s="545"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45"/>
      <c r="AS14" s="546" t="s">
        <v>291</v>
      </c>
    </row>
    <row r="15" spans="2:45" ht="30.75" thickBot="1" x14ac:dyDescent="0.3">
      <c r="B15" s="597"/>
      <c r="C15" s="600"/>
      <c r="D15" s="566"/>
      <c r="E15" s="566"/>
      <c r="F15" s="16"/>
      <c r="G15" s="17"/>
      <c r="H15" s="13"/>
      <c r="I15" s="13"/>
      <c r="J15" s="13"/>
      <c r="K15" s="13"/>
      <c r="L15" s="14"/>
      <c r="M15" s="15"/>
      <c r="N15" s="6" t="b">
        <f t="shared" si="0"/>
        <v>0</v>
      </c>
      <c r="O15" s="18"/>
      <c r="P15" s="6" t="b">
        <f t="shared" si="1"/>
        <v>0</v>
      </c>
      <c r="Q15" s="18"/>
      <c r="R15" s="6" t="b">
        <f t="shared" si="2"/>
        <v>0</v>
      </c>
      <c r="S15" s="18"/>
      <c r="T15" s="6" t="b">
        <f t="shared" si="3"/>
        <v>0</v>
      </c>
      <c r="U15" s="18"/>
      <c r="V15" s="6" t="b">
        <f t="shared" si="4"/>
        <v>0</v>
      </c>
      <c r="W15" s="18"/>
      <c r="X15" s="6" t="b">
        <f t="shared" si="5"/>
        <v>0</v>
      </c>
      <c r="Y15" s="18"/>
      <c r="Z15" s="6" t="b">
        <f t="shared" si="6"/>
        <v>0</v>
      </c>
      <c r="AA15" s="143">
        <f t="shared" si="7"/>
        <v>0</v>
      </c>
      <c r="AB15" s="144" t="str">
        <f t="shared" si="8"/>
        <v>Débil</v>
      </c>
      <c r="AC15" s="145"/>
      <c r="AD15" s="146" t="str">
        <f t="shared" si="9"/>
        <v>Débil</v>
      </c>
      <c r="AE15" s="147" t="str">
        <f t="shared" si="10"/>
        <v>0</v>
      </c>
      <c r="AF15" s="560"/>
      <c r="AG15" s="565"/>
      <c r="AH15" s="543"/>
      <c r="AI15" s="544"/>
      <c r="AJ15" s="547"/>
      <c r="AK15" s="547"/>
      <c r="AL15" s="547"/>
      <c r="AM15" s="544"/>
      <c r="AN15" s="552"/>
      <c r="AO15" s="552"/>
      <c r="AP15" s="552"/>
      <c r="AQ15" s="545"/>
      <c r="AR15" s="545"/>
      <c r="AS15" s="546"/>
    </row>
    <row r="16" spans="2:45" ht="30" x14ac:dyDescent="0.25">
      <c r="B16" s="597"/>
      <c r="C16" s="600"/>
      <c r="D16" s="566" t="str">
        <f>'3-IDENTIFICACIÓN DEL RIESGO'!G16</f>
        <v>Riesgo 3</v>
      </c>
      <c r="E16" s="566"/>
      <c r="F16" s="16"/>
      <c r="G16" s="17"/>
      <c r="H16" s="13"/>
      <c r="I16" s="13"/>
      <c r="J16" s="13"/>
      <c r="K16" s="13"/>
      <c r="L16" s="14"/>
      <c r="M16" s="15"/>
      <c r="N16" s="6" t="b">
        <f t="shared" si="0"/>
        <v>0</v>
      </c>
      <c r="O16" s="18"/>
      <c r="P16" s="6" t="b">
        <f t="shared" si="1"/>
        <v>0</v>
      </c>
      <c r="Q16" s="18"/>
      <c r="R16" s="6" t="b">
        <f t="shared" si="2"/>
        <v>0</v>
      </c>
      <c r="S16" s="18"/>
      <c r="T16" s="6" t="b">
        <f t="shared" si="3"/>
        <v>0</v>
      </c>
      <c r="U16" s="18"/>
      <c r="V16" s="6" t="b">
        <f t="shared" si="4"/>
        <v>0</v>
      </c>
      <c r="W16" s="18"/>
      <c r="X16" s="6" t="b">
        <f t="shared" si="5"/>
        <v>0</v>
      </c>
      <c r="Y16" s="18"/>
      <c r="Z16" s="6" t="b">
        <f t="shared" si="6"/>
        <v>0</v>
      </c>
      <c r="AA16" s="143">
        <f t="shared" si="7"/>
        <v>0</v>
      </c>
      <c r="AB16" s="144" t="str">
        <f t="shared" si="8"/>
        <v>Débil</v>
      </c>
      <c r="AC16" s="145"/>
      <c r="AD16" s="146" t="str">
        <f t="shared" si="9"/>
        <v>Débil</v>
      </c>
      <c r="AE16" s="147" t="str">
        <f t="shared" si="10"/>
        <v>0</v>
      </c>
      <c r="AF16" s="559"/>
      <c r="AG16" s="564" t="e">
        <f t="shared" ref="AG16" si="18">(AE16+AE17)/AF16</f>
        <v>#DIV/0!</v>
      </c>
      <c r="AH16" s="542" t="e">
        <f t="shared" ref="AH16" si="19">IF(AG16&lt;50,"Débil",IF(AG16&lt;=99,"Moderado",IF(AG16=100,"Fuerte",IF(AG16="","ERROR"))))</f>
        <v>#DIV/0!</v>
      </c>
      <c r="AI16" s="544"/>
      <c r="AJ16" s="547" t="e">
        <f t="shared" ref="AJ16" si="20">IF(AH16="Débil",0,IF(AND(AH16="Moderado",AI16="Directamente"),1,IF(AND(AH16="Moderado",AI16="No disminuye"),0,IF(AND(AH16="Fuerte",AI16="Directamente"),2,IF(AND(AH16="Fuerte",AI16="No disminuye"),0)))))</f>
        <v>#DIV/0!</v>
      </c>
      <c r="AK16" s="547" t="e">
        <f>('4-VALORACIÓN DEL RIESGO'!H13-AJ16)</f>
        <v>#DIV/0!</v>
      </c>
      <c r="AL16" s="547" t="e">
        <f t="shared" ref="AL16" si="21">IF(AK16=5,"Casi Seguro",IF(AK16=4,"Probable",IF(AK16=3,"Posible",IF(AK16=2,"Improbable",IF(AK16=1,"Rara Vez",IF(AK16=0,"Rara Vez",IF(AK16&lt;0,"Rara Vez")))))))</f>
        <v>#DIV/0!</v>
      </c>
      <c r="AM16" s="544"/>
      <c r="AN16" s="551" t="e">
        <f t="shared" ref="AN16" si="22">IF(AH16="Débil",0,IF(AND(AH16="Moderado",AM16="Directamente"),1,IF(AND(AH16="Moderado",AM16="Indirectamente"),0,IF(AND(AH16="Moderado",AM16="No disminuye"),0,IF(AND(AH16="Fuerte",AM16="Directamente"),2,IF(AND(AH16="Fuerte",AM16="Indirectamente"),1,IF(AND(AH16="Fuerte",AM16="No disminuye"),0)))))))</f>
        <v>#DIV/0!</v>
      </c>
      <c r="AO16" s="551" t="e">
        <f>('4-VALORACIÓN DEL RIESGO'!AD13-AN16)</f>
        <v>#DIV/0!</v>
      </c>
      <c r="AP16" s="548" t="e">
        <f t="shared" ref="AP16" si="23">IF(AO16=5,"Catastrófico",IF(AO16=4,"Mayor",IF(AO16=3,"Moderado",IF(AO16=2,"Moderado",IF(AO16=1,"Moderado")))))</f>
        <v>#DIV/0!</v>
      </c>
      <c r="AQ16" s="545"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45"/>
      <c r="AS16" s="546" t="s">
        <v>291</v>
      </c>
    </row>
    <row r="17" spans="2:45" ht="30.75" thickBot="1" x14ac:dyDescent="0.3">
      <c r="B17" s="597"/>
      <c r="C17" s="600"/>
      <c r="D17" s="566"/>
      <c r="E17" s="566"/>
      <c r="F17" s="16"/>
      <c r="G17" s="17"/>
      <c r="H17" s="13"/>
      <c r="I17" s="13"/>
      <c r="J17" s="13"/>
      <c r="K17" s="13"/>
      <c r="L17" s="14"/>
      <c r="M17" s="15"/>
      <c r="N17" s="6" t="b">
        <f t="shared" si="0"/>
        <v>0</v>
      </c>
      <c r="O17" s="18"/>
      <c r="P17" s="6" t="b">
        <f t="shared" si="1"/>
        <v>0</v>
      </c>
      <c r="Q17" s="18"/>
      <c r="R17" s="6" t="b">
        <f t="shared" si="2"/>
        <v>0</v>
      </c>
      <c r="S17" s="18"/>
      <c r="T17" s="6" t="b">
        <f t="shared" si="3"/>
        <v>0</v>
      </c>
      <c r="U17" s="18"/>
      <c r="V17" s="6" t="b">
        <f t="shared" si="4"/>
        <v>0</v>
      </c>
      <c r="W17" s="18"/>
      <c r="X17" s="6" t="b">
        <f t="shared" si="5"/>
        <v>0</v>
      </c>
      <c r="Y17" s="18"/>
      <c r="Z17" s="6" t="b">
        <f t="shared" si="6"/>
        <v>0</v>
      </c>
      <c r="AA17" s="143">
        <f t="shared" si="7"/>
        <v>0</v>
      </c>
      <c r="AB17" s="144" t="str">
        <f t="shared" si="8"/>
        <v>Débil</v>
      </c>
      <c r="AC17" s="145"/>
      <c r="AD17" s="146" t="str">
        <f t="shared" si="9"/>
        <v>Débil</v>
      </c>
      <c r="AE17" s="147" t="str">
        <f t="shared" si="10"/>
        <v>0</v>
      </c>
      <c r="AF17" s="560"/>
      <c r="AG17" s="565"/>
      <c r="AH17" s="543"/>
      <c r="AI17" s="544"/>
      <c r="AJ17" s="547"/>
      <c r="AK17" s="547"/>
      <c r="AL17" s="547"/>
      <c r="AM17" s="544"/>
      <c r="AN17" s="552"/>
      <c r="AO17" s="552"/>
      <c r="AP17" s="548"/>
      <c r="AQ17" s="545"/>
      <c r="AR17" s="545"/>
      <c r="AS17" s="546"/>
    </row>
    <row r="18" spans="2:45" ht="30" x14ac:dyDescent="0.25">
      <c r="B18" s="597"/>
      <c r="C18" s="600"/>
      <c r="D18" s="566" t="str">
        <f>'3-IDENTIFICACIÓN DEL RIESGO'!G18</f>
        <v>Riesgo 4</v>
      </c>
      <c r="E18" s="566"/>
      <c r="F18" s="16"/>
      <c r="G18" s="17"/>
      <c r="H18" s="13"/>
      <c r="I18" s="13"/>
      <c r="J18" s="13"/>
      <c r="K18" s="13"/>
      <c r="L18" s="14"/>
      <c r="M18" s="15"/>
      <c r="N18" s="6" t="b">
        <f t="shared" si="0"/>
        <v>0</v>
      </c>
      <c r="O18" s="18"/>
      <c r="P18" s="6" t="b">
        <f t="shared" si="1"/>
        <v>0</v>
      </c>
      <c r="Q18" s="18"/>
      <c r="R18" s="6" t="b">
        <f t="shared" si="2"/>
        <v>0</v>
      </c>
      <c r="S18" s="18"/>
      <c r="T18" s="6" t="b">
        <f t="shared" si="3"/>
        <v>0</v>
      </c>
      <c r="U18" s="18"/>
      <c r="V18" s="6" t="b">
        <f t="shared" si="4"/>
        <v>0</v>
      </c>
      <c r="W18" s="18"/>
      <c r="X18" s="6" t="b">
        <f t="shared" si="5"/>
        <v>0</v>
      </c>
      <c r="Y18" s="18"/>
      <c r="Z18" s="6" t="b">
        <f t="shared" si="6"/>
        <v>0</v>
      </c>
      <c r="AA18" s="143">
        <f t="shared" si="7"/>
        <v>0</v>
      </c>
      <c r="AB18" s="144" t="str">
        <f t="shared" si="8"/>
        <v>Débil</v>
      </c>
      <c r="AC18" s="145"/>
      <c r="AD18" s="146" t="str">
        <f t="shared" si="9"/>
        <v>Débil</v>
      </c>
      <c r="AE18" s="147" t="str">
        <f t="shared" si="10"/>
        <v>0</v>
      </c>
      <c r="AF18" s="559"/>
      <c r="AG18" s="564" t="e">
        <f t="shared" ref="AG18" si="25">(AE18+AE19)/AF18</f>
        <v>#DIV/0!</v>
      </c>
      <c r="AH18" s="542" t="e">
        <f t="shared" ref="AH18" si="26">IF(AG18&lt;50,"Débil",IF(AG18&lt;=99,"Moderado",IF(AG18=100,"Fuerte",IF(AG18="","ERROR"))))</f>
        <v>#DIV/0!</v>
      </c>
      <c r="AI18" s="544"/>
      <c r="AJ18" s="547" t="e">
        <f t="shared" ref="AJ18" si="27">IF(AH18="Débil",0,IF(AND(AH18="Moderado",AI18="Directamente"),1,IF(AND(AH18="Moderado",AI18="No disminuye"),0,IF(AND(AH18="Fuerte",AI18="Directamente"),2,IF(AND(AH18="Fuerte",AI18="No disminuye"),0)))))</f>
        <v>#DIV/0!</v>
      </c>
      <c r="AK18" s="547" t="e">
        <f>('4-VALORACIÓN DEL RIESGO'!H14-AJ18)</f>
        <v>#DIV/0!</v>
      </c>
      <c r="AL18" s="547" t="e">
        <f t="shared" ref="AL18" si="28">IF(AK18=5,"Casi Seguro",IF(AK18=4,"Probable",IF(AK18=3,"Posible",IF(AK18=2,"Improbable",IF(AK18=1,"Rara Vez",IF(AK18=0,"Rara Vez",IF(AK18&lt;0,"Rara Vez")))))))</f>
        <v>#DIV/0!</v>
      </c>
      <c r="AM18" s="544"/>
      <c r="AN18" s="551" t="e">
        <f t="shared" ref="AN18" si="29">IF(AH18="Débil",0,IF(AND(AH18="Moderado",AM18="Directamente"),1,IF(AND(AH18="Moderado",AM18="Indirectamente"),0,IF(AND(AH18="Moderado",AM18="No disminuye"),0,IF(AND(AH18="Fuerte",AM18="Directamente"),2,IF(AND(AH18="Fuerte",AM18="Indirectamente"),1,IF(AND(AH18="Fuerte",AM18="No disminuye"),0)))))))</f>
        <v>#DIV/0!</v>
      </c>
      <c r="AO18" s="551" t="e">
        <f>('4-VALORACIÓN DEL RIESGO'!AD14-AN18)</f>
        <v>#DIV/0!</v>
      </c>
      <c r="AP18" s="548" t="e">
        <f t="shared" ref="AP18" si="30">IF(AO18=5,"Catastrófico",IF(AO18=4,"Mayor",IF(AO18=3,"Moderado",IF(AO18=2,"Moderado",IF(AO18=1,"Moderado")))))</f>
        <v>#DIV/0!</v>
      </c>
      <c r="AQ18" s="545"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45"/>
      <c r="AS18" s="546" t="s">
        <v>291</v>
      </c>
    </row>
    <row r="19" spans="2:45" ht="30.75" thickBot="1" x14ac:dyDescent="0.3">
      <c r="B19" s="597"/>
      <c r="C19" s="600"/>
      <c r="D19" s="566"/>
      <c r="E19" s="566"/>
      <c r="F19" s="16"/>
      <c r="G19" s="17"/>
      <c r="H19" s="13"/>
      <c r="I19" s="13"/>
      <c r="J19" s="13"/>
      <c r="K19" s="13"/>
      <c r="L19" s="14"/>
      <c r="M19" s="15"/>
      <c r="N19" s="6" t="b">
        <f t="shared" si="0"/>
        <v>0</v>
      </c>
      <c r="O19" s="18"/>
      <c r="P19" s="6" t="b">
        <f t="shared" si="1"/>
        <v>0</v>
      </c>
      <c r="Q19" s="18"/>
      <c r="R19" s="6" t="b">
        <f t="shared" si="2"/>
        <v>0</v>
      </c>
      <c r="S19" s="18"/>
      <c r="T19" s="6" t="b">
        <f t="shared" si="3"/>
        <v>0</v>
      </c>
      <c r="U19" s="18"/>
      <c r="V19" s="6" t="b">
        <f t="shared" si="4"/>
        <v>0</v>
      </c>
      <c r="W19" s="18"/>
      <c r="X19" s="6" t="b">
        <f t="shared" si="5"/>
        <v>0</v>
      </c>
      <c r="Y19" s="18"/>
      <c r="Z19" s="6" t="b">
        <f t="shared" si="6"/>
        <v>0</v>
      </c>
      <c r="AA19" s="143">
        <f t="shared" si="7"/>
        <v>0</v>
      </c>
      <c r="AB19" s="144" t="str">
        <f t="shared" si="8"/>
        <v>Débil</v>
      </c>
      <c r="AC19" s="145"/>
      <c r="AD19" s="146" t="str">
        <f t="shared" si="9"/>
        <v>Débil</v>
      </c>
      <c r="AE19" s="147" t="str">
        <f t="shared" si="10"/>
        <v>0</v>
      </c>
      <c r="AF19" s="560"/>
      <c r="AG19" s="565"/>
      <c r="AH19" s="543"/>
      <c r="AI19" s="544"/>
      <c r="AJ19" s="547"/>
      <c r="AK19" s="547"/>
      <c r="AL19" s="547"/>
      <c r="AM19" s="544"/>
      <c r="AN19" s="552"/>
      <c r="AO19" s="552"/>
      <c r="AP19" s="548"/>
      <c r="AQ19" s="545"/>
      <c r="AR19" s="545"/>
      <c r="AS19" s="546"/>
    </row>
    <row r="20" spans="2:45" ht="30" x14ac:dyDescent="0.25">
      <c r="B20" s="597"/>
      <c r="C20" s="600"/>
      <c r="D20" s="566" t="str">
        <f>'3-IDENTIFICACIÓN DEL RIESGO'!G20</f>
        <v>Riesgo 5</v>
      </c>
      <c r="E20" s="566"/>
      <c r="F20" s="16"/>
      <c r="G20" s="17"/>
      <c r="H20" s="13"/>
      <c r="I20" s="13"/>
      <c r="J20" s="13"/>
      <c r="K20" s="13"/>
      <c r="L20" s="14"/>
      <c r="M20" s="15"/>
      <c r="N20" s="6" t="b">
        <f t="shared" si="0"/>
        <v>0</v>
      </c>
      <c r="O20" s="18"/>
      <c r="P20" s="6" t="b">
        <f t="shared" si="1"/>
        <v>0</v>
      </c>
      <c r="Q20" s="18"/>
      <c r="R20" s="6" t="b">
        <f t="shared" si="2"/>
        <v>0</v>
      </c>
      <c r="S20" s="18"/>
      <c r="T20" s="6" t="b">
        <f t="shared" si="3"/>
        <v>0</v>
      </c>
      <c r="U20" s="18"/>
      <c r="V20" s="6" t="b">
        <f t="shared" si="4"/>
        <v>0</v>
      </c>
      <c r="W20" s="18"/>
      <c r="X20" s="6" t="b">
        <f t="shared" si="5"/>
        <v>0</v>
      </c>
      <c r="Y20" s="18"/>
      <c r="Z20" s="6" t="b">
        <f t="shared" si="6"/>
        <v>0</v>
      </c>
      <c r="AA20" s="143">
        <f t="shared" si="7"/>
        <v>0</v>
      </c>
      <c r="AB20" s="144" t="str">
        <f t="shared" si="8"/>
        <v>Débil</v>
      </c>
      <c r="AC20" s="145"/>
      <c r="AD20" s="146" t="str">
        <f t="shared" si="9"/>
        <v>Débil</v>
      </c>
      <c r="AE20" s="147" t="str">
        <f t="shared" si="10"/>
        <v>0</v>
      </c>
      <c r="AF20" s="559"/>
      <c r="AG20" s="564" t="e">
        <f t="shared" ref="AG20" si="32">(AE20+AE21)/AF20</f>
        <v>#DIV/0!</v>
      </c>
      <c r="AH20" s="542" t="e">
        <f t="shared" ref="AH20" si="33">IF(AG20&lt;50,"Débil",IF(AG20&lt;=99,"Moderado",IF(AG20=100,"Fuerte",IF(AG20="","ERROR"))))</f>
        <v>#DIV/0!</v>
      </c>
      <c r="AI20" s="544"/>
      <c r="AJ20" s="547" t="e">
        <f t="shared" ref="AJ20" si="34">IF(AH20="Débil",0,IF(AND(AH20="Moderado",AI20="Directamente"),1,IF(AND(AH20="Moderado",AI20="No disminuye"),0,IF(AND(AH20="Fuerte",AI20="Directamente"),2,IF(AND(AH20="Fuerte",AI20="No disminuye"),0)))))</f>
        <v>#DIV/0!</v>
      </c>
      <c r="AK20" s="547" t="e">
        <f>('4-VALORACIÓN DEL RIESGO'!H15-AJ20)</f>
        <v>#DIV/0!</v>
      </c>
      <c r="AL20" s="547" t="e">
        <f t="shared" ref="AL20" si="35">IF(AK20=5,"Casi Seguro",IF(AK20=4,"Probable",IF(AK20=3,"Posible",IF(AK20=2,"Improbable",IF(AK20=1,"Rara Vez",IF(AK20=0,"Rara Vez",IF(AK20&lt;0,"Rara Vez")))))))</f>
        <v>#DIV/0!</v>
      </c>
      <c r="AM20" s="544"/>
      <c r="AN20" s="551" t="e">
        <f t="shared" ref="AN20" si="36">IF(AH20="Débil",0,IF(AND(AH20="Moderado",AM20="Directamente"),1,IF(AND(AH20="Moderado",AM20="Indirectamente"),0,IF(AND(AH20="Moderado",AM20="No disminuye"),0,IF(AND(AH20="Fuerte",AM20="Directamente"),2,IF(AND(AH20="Fuerte",AM20="Indirectamente"),1,IF(AND(AH20="Fuerte",AM20="No disminuye"),0)))))))</f>
        <v>#DIV/0!</v>
      </c>
      <c r="AO20" s="551" t="e">
        <f>('4-VALORACIÓN DEL RIESGO'!AD15-AN20)</f>
        <v>#DIV/0!</v>
      </c>
      <c r="AP20" s="548" t="e">
        <f t="shared" ref="AP20" si="37">IF(AO20=5,"Catastrófico",IF(AO20=4,"Mayor",IF(AO20=3,"Moderado",IF(AO20=2,"Moderado",IF(AO20=1,"Moderado")))))</f>
        <v>#DIV/0!</v>
      </c>
      <c r="AQ20" s="545"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45"/>
      <c r="AS20" s="546" t="s">
        <v>291</v>
      </c>
    </row>
    <row r="21" spans="2:45" ht="30.75" thickBot="1" x14ac:dyDescent="0.3">
      <c r="B21" s="598"/>
      <c r="C21" s="601"/>
      <c r="D21" s="566"/>
      <c r="E21" s="566"/>
      <c r="F21" s="16"/>
      <c r="G21" s="17"/>
      <c r="H21" s="13"/>
      <c r="I21" s="13"/>
      <c r="J21" s="13"/>
      <c r="K21" s="13"/>
      <c r="L21" s="14"/>
      <c r="M21" s="15"/>
      <c r="N21" s="6" t="b">
        <f t="shared" si="0"/>
        <v>0</v>
      </c>
      <c r="O21" s="18"/>
      <c r="P21" s="6" t="b">
        <f t="shared" si="1"/>
        <v>0</v>
      </c>
      <c r="Q21" s="18"/>
      <c r="R21" s="6" t="b">
        <f t="shared" si="2"/>
        <v>0</v>
      </c>
      <c r="S21" s="18"/>
      <c r="T21" s="6" t="b">
        <f t="shared" si="3"/>
        <v>0</v>
      </c>
      <c r="U21" s="18"/>
      <c r="V21" s="6" t="b">
        <f t="shared" si="4"/>
        <v>0</v>
      </c>
      <c r="W21" s="18"/>
      <c r="X21" s="6" t="b">
        <f t="shared" si="5"/>
        <v>0</v>
      </c>
      <c r="Y21" s="18"/>
      <c r="Z21" s="6" t="b">
        <f t="shared" si="6"/>
        <v>0</v>
      </c>
      <c r="AA21" s="143">
        <f t="shared" si="7"/>
        <v>0</v>
      </c>
      <c r="AB21" s="144" t="str">
        <f t="shared" si="8"/>
        <v>Débil</v>
      </c>
      <c r="AC21" s="145"/>
      <c r="AD21" s="146" t="str">
        <f t="shared" si="9"/>
        <v>Débil</v>
      </c>
      <c r="AE21" s="147" t="str">
        <f t="shared" si="10"/>
        <v>0</v>
      </c>
      <c r="AF21" s="560"/>
      <c r="AG21" s="565"/>
      <c r="AH21" s="543"/>
      <c r="AI21" s="544"/>
      <c r="AJ21" s="547"/>
      <c r="AK21" s="547"/>
      <c r="AL21" s="547"/>
      <c r="AM21" s="544"/>
      <c r="AN21" s="552"/>
      <c r="AO21" s="552"/>
      <c r="AP21" s="548"/>
      <c r="AQ21" s="545"/>
      <c r="AR21" s="545"/>
      <c r="AS21" s="546"/>
    </row>
    <row r="22" spans="2:45" ht="58.5" customHeight="1" x14ac:dyDescent="0.25">
      <c r="B22" s="553" t="str">
        <f>'3-IDENTIFICACIÓN DEL RIESGO'!B22</f>
        <v>Comunicación y Gestión con Grupos de Interés.</v>
      </c>
      <c r="C22" s="629" t="str">
        <f>'3-IDENTIFICACIÓN DEL RIESGO'!E22</f>
        <v>1. Dirección General.
2. Secretaría General.
3. Oficina de Planeación.
4. Oficina Jurídica.
5. Oficina del Inspector de la Gestión de Tierras.
6. Oficina de Control Interno.</v>
      </c>
      <c r="D22" s="566" t="str">
        <f>'3-IDENTIFICACIÓN DEL RIESGO'!G22</f>
        <v>Alterar información destinada a la consolidación de los informes de gestión, para beneficio propio o favorecimiento de grupos de interés, partidos políticos o particulares.</v>
      </c>
      <c r="E22" s="566"/>
      <c r="F22" s="5" t="s">
        <v>463</v>
      </c>
      <c r="G22" s="5" t="s">
        <v>464</v>
      </c>
      <c r="H22" s="5" t="s">
        <v>465</v>
      </c>
      <c r="I22" s="5" t="s">
        <v>466</v>
      </c>
      <c r="J22" s="5" t="s">
        <v>467</v>
      </c>
      <c r="K22" s="5" t="s">
        <v>468</v>
      </c>
      <c r="L22" s="5" t="s">
        <v>469</v>
      </c>
      <c r="M22" s="15" t="s">
        <v>187</v>
      </c>
      <c r="N22" s="6">
        <f t="shared" si="0"/>
        <v>15</v>
      </c>
      <c r="O22" s="18" t="s">
        <v>188</v>
      </c>
      <c r="P22" s="6">
        <f t="shared" si="1"/>
        <v>15</v>
      </c>
      <c r="Q22" s="18" t="s">
        <v>189</v>
      </c>
      <c r="R22" s="6">
        <f t="shared" si="2"/>
        <v>15</v>
      </c>
      <c r="S22" s="18" t="s">
        <v>193</v>
      </c>
      <c r="T22" s="6">
        <f t="shared" si="3"/>
        <v>10</v>
      </c>
      <c r="U22" s="18" t="s">
        <v>190</v>
      </c>
      <c r="V22" s="6">
        <f t="shared" si="4"/>
        <v>15</v>
      </c>
      <c r="W22" s="18" t="s">
        <v>191</v>
      </c>
      <c r="X22" s="6">
        <f t="shared" si="5"/>
        <v>15</v>
      </c>
      <c r="Y22" s="18" t="s">
        <v>192</v>
      </c>
      <c r="Z22" s="6">
        <f t="shared" si="6"/>
        <v>10</v>
      </c>
      <c r="AA22" s="143">
        <f t="shared" si="7"/>
        <v>95</v>
      </c>
      <c r="AB22" s="144" t="str">
        <f t="shared" si="8"/>
        <v>Moderado</v>
      </c>
      <c r="AC22" s="145" t="s">
        <v>64</v>
      </c>
      <c r="AD22" s="146" t="str">
        <f t="shared" si="9"/>
        <v>Moderado</v>
      </c>
      <c r="AE22" s="147" t="str">
        <f t="shared" si="10"/>
        <v>50</v>
      </c>
      <c r="AF22" s="559">
        <v>1</v>
      </c>
      <c r="AG22" s="564">
        <f t="shared" ref="AG22" si="39">(AE22+AE23)/AF22</f>
        <v>50</v>
      </c>
      <c r="AH22" s="542" t="str">
        <f t="shared" ref="AH22" si="40">IF(AG22&lt;50,"Débil",IF(AG22&lt;=99,"Moderado",IF(AG22=100,"Fuerte",IF(AG22="","ERROR"))))</f>
        <v>Moderado</v>
      </c>
      <c r="AI22" s="544" t="s">
        <v>92</v>
      </c>
      <c r="AJ22" s="547">
        <f t="shared" ref="AJ22" si="41">IF(AH22="Débil",0,IF(AND(AH22="Moderado",AI22="Directamente"),1,IF(AND(AH22="Moderado",AI22="No disminuye"),0,IF(AND(AH22="Fuerte",AI22="Directamente"),2,IF(AND(AH22="Fuerte",AI22="No disminuye"),0)))))</f>
        <v>1</v>
      </c>
      <c r="AK22" s="547">
        <f>('4-VALORACIÓN DEL RIESGO'!H16-AJ22)</f>
        <v>2</v>
      </c>
      <c r="AL22" s="547" t="str">
        <f t="shared" ref="AL22" si="42">IF(AK22=5,"Casi Seguro",IF(AK22=4,"Probable",IF(AK22=3,"Posible",IF(AK22=2,"Improbable",IF(AK22=1,"Rara Vez",IF(AK22=0,"Rara Vez",IF(AK22&lt;0,"Rara Vez")))))))</f>
        <v>Improbable</v>
      </c>
      <c r="AM22" s="544" t="s">
        <v>94</v>
      </c>
      <c r="AN22" s="551">
        <f t="shared" ref="AN22" si="43">IF(AH22="Débil",0,IF(AND(AH22="Moderado",AM22="Directamente"),1,IF(AND(AH22="Moderado",AM22="Indirectamente"),0,IF(AND(AH22="Moderado",AM22="No disminuye"),0,IF(AND(AH22="Fuerte",AM22="Directamente"),2,IF(AND(AH22="Fuerte",AM22="Indirectamente"),1,IF(AND(AH22="Fuerte",AM22="No disminuye"),0)))))))</f>
        <v>0</v>
      </c>
      <c r="AO22" s="551">
        <f>('4-VALORACIÓN DEL RIESGO'!AD16-AN22)</f>
        <v>5</v>
      </c>
      <c r="AP22" s="548" t="str">
        <f t="shared" ref="AP22" si="44">IF(AO22=5,"Catastrófico",IF(AO22=4,"Mayor",IF(AO22=3,"Moderado",IF(AO22=2,"Moderado",IF(AO22=1,"Moderado")))))</f>
        <v>Catastrófico</v>
      </c>
      <c r="AQ22" s="545"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45"/>
      <c r="AS22" s="546" t="s">
        <v>291</v>
      </c>
    </row>
    <row r="23" spans="2:45" ht="30.75" thickBot="1" x14ac:dyDescent="0.3">
      <c r="B23" s="554"/>
      <c r="C23" s="630"/>
      <c r="D23" s="566"/>
      <c r="E23" s="566"/>
      <c r="F23" s="5"/>
      <c r="G23" s="5"/>
      <c r="H23" s="5"/>
      <c r="I23" s="5"/>
      <c r="J23" s="5"/>
      <c r="K23" s="5"/>
      <c r="L23" s="5"/>
      <c r="M23" s="15"/>
      <c r="N23" s="6" t="b">
        <f t="shared" si="0"/>
        <v>0</v>
      </c>
      <c r="O23" s="18"/>
      <c r="P23" s="6" t="b">
        <f t="shared" si="1"/>
        <v>0</v>
      </c>
      <c r="Q23" s="18"/>
      <c r="R23" s="6" t="b">
        <f t="shared" si="2"/>
        <v>0</v>
      </c>
      <c r="S23" s="18"/>
      <c r="T23" s="6" t="b">
        <f t="shared" si="3"/>
        <v>0</v>
      </c>
      <c r="U23" s="18"/>
      <c r="V23" s="6" t="b">
        <f t="shared" si="4"/>
        <v>0</v>
      </c>
      <c r="W23" s="18"/>
      <c r="X23" s="6" t="b">
        <f t="shared" si="5"/>
        <v>0</v>
      </c>
      <c r="Y23" s="18"/>
      <c r="Z23" s="6" t="b">
        <f t="shared" si="6"/>
        <v>0</v>
      </c>
      <c r="AA23" s="143">
        <f t="shared" si="7"/>
        <v>0</v>
      </c>
      <c r="AB23" s="144" t="str">
        <f t="shared" si="8"/>
        <v>Débil</v>
      </c>
      <c r="AC23" s="145"/>
      <c r="AD23" s="146" t="str">
        <f t="shared" si="9"/>
        <v>Débil</v>
      </c>
      <c r="AE23" s="147" t="str">
        <f t="shared" si="10"/>
        <v>0</v>
      </c>
      <c r="AF23" s="560"/>
      <c r="AG23" s="565"/>
      <c r="AH23" s="543"/>
      <c r="AI23" s="544"/>
      <c r="AJ23" s="547"/>
      <c r="AK23" s="547"/>
      <c r="AL23" s="547"/>
      <c r="AM23" s="544"/>
      <c r="AN23" s="552"/>
      <c r="AO23" s="552"/>
      <c r="AP23" s="548"/>
      <c r="AQ23" s="545"/>
      <c r="AR23" s="545"/>
      <c r="AS23" s="546"/>
    </row>
    <row r="24" spans="2:45" ht="30" x14ac:dyDescent="0.25">
      <c r="B24" s="554"/>
      <c r="C24" s="630"/>
      <c r="D24" s="566" t="str">
        <f>'3-IDENTIFICACIÓN DEL RIESGO'!G24</f>
        <v>Riesgo 2</v>
      </c>
      <c r="E24" s="566"/>
      <c r="F24" s="5"/>
      <c r="G24" s="5"/>
      <c r="H24" s="5"/>
      <c r="I24" s="5"/>
      <c r="J24" s="5"/>
      <c r="K24" s="5"/>
      <c r="L24" s="5"/>
      <c r="M24" s="15"/>
      <c r="N24" s="6" t="b">
        <f t="shared" si="0"/>
        <v>0</v>
      </c>
      <c r="O24" s="18"/>
      <c r="P24" s="6" t="b">
        <f t="shared" si="1"/>
        <v>0</v>
      </c>
      <c r="Q24" s="18"/>
      <c r="R24" s="6" t="b">
        <f t="shared" si="2"/>
        <v>0</v>
      </c>
      <c r="S24" s="18"/>
      <c r="T24" s="6" t="b">
        <f t="shared" si="3"/>
        <v>0</v>
      </c>
      <c r="U24" s="18"/>
      <c r="V24" s="6" t="b">
        <f t="shared" si="4"/>
        <v>0</v>
      </c>
      <c r="W24" s="18"/>
      <c r="X24" s="6" t="b">
        <f t="shared" si="5"/>
        <v>0</v>
      </c>
      <c r="Y24" s="18"/>
      <c r="Z24" s="6" t="b">
        <f t="shared" si="6"/>
        <v>0</v>
      </c>
      <c r="AA24" s="143">
        <f t="shared" si="7"/>
        <v>0</v>
      </c>
      <c r="AB24" s="144" t="str">
        <f t="shared" si="8"/>
        <v>Débil</v>
      </c>
      <c r="AC24" s="145"/>
      <c r="AD24" s="146" t="str">
        <f t="shared" si="9"/>
        <v>Débil</v>
      </c>
      <c r="AE24" s="147" t="str">
        <f t="shared" si="10"/>
        <v>0</v>
      </c>
      <c r="AF24" s="559"/>
      <c r="AG24" s="564" t="e">
        <f t="shared" ref="AG24" si="46">(AE24+AE25)/AF24</f>
        <v>#DIV/0!</v>
      </c>
      <c r="AH24" s="542" t="e">
        <f t="shared" ref="AH24" si="47">IF(AG24&lt;50,"Débil",IF(AG24&lt;=99,"Moderado",IF(AG24=100,"Fuerte",IF(AG24="","ERROR"))))</f>
        <v>#DIV/0!</v>
      </c>
      <c r="AI24" s="544"/>
      <c r="AJ24" s="547" t="e">
        <f t="shared" ref="AJ24" si="48">IF(AH24="Débil",0,IF(AND(AH24="Moderado",AI24="Directamente"),1,IF(AND(AH24="Moderado",AI24="No disminuye"),0,IF(AND(AH24="Fuerte",AI24="Directamente"),2,IF(AND(AH24="Fuerte",AI24="No disminuye"),0)))))</f>
        <v>#DIV/0!</v>
      </c>
      <c r="AK24" s="547" t="e">
        <f>('4-VALORACIÓN DEL RIESGO'!H17-AJ24)</f>
        <v>#DIV/0!</v>
      </c>
      <c r="AL24" s="547" t="e">
        <f t="shared" ref="AL24" si="49">IF(AK24=5,"Casi Seguro",IF(AK24=4,"Probable",IF(AK24=3,"Posible",IF(AK24=2,"Improbable",IF(AK24=1,"Rara Vez",IF(AK24=0,"Rara Vez",IF(AK24&lt;0,"Rara Vez")))))))</f>
        <v>#DIV/0!</v>
      </c>
      <c r="AM24" s="544"/>
      <c r="AN24" s="551" t="e">
        <f t="shared" ref="AN24" si="50">IF(AH24="Débil",0,IF(AND(AH24="Moderado",AM24="Directamente"),1,IF(AND(AH24="Moderado",AM24="Indirectamente"),0,IF(AND(AH24="Moderado",AM24="No disminuye"),0,IF(AND(AH24="Fuerte",AM24="Directamente"),2,IF(AND(AH24="Fuerte",AM24="Indirectamente"),1,IF(AND(AH24="Fuerte",AM24="No disminuye"),0)))))))</f>
        <v>#DIV/0!</v>
      </c>
      <c r="AO24" s="551" t="e">
        <f>('4-VALORACIÓN DEL RIESGO'!AD17-AN24)</f>
        <v>#DIV/0!</v>
      </c>
      <c r="AP24" s="548" t="e">
        <f t="shared" ref="AP24" si="51">IF(AO24=5,"Catastrófico",IF(AO24=4,"Mayor",IF(AO24=3,"Moderado",IF(AO24=2,"Moderado",IF(AO24=1,"Moderado")))))</f>
        <v>#DIV/0!</v>
      </c>
      <c r="AQ24" s="545"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45"/>
      <c r="AS24" s="546" t="s">
        <v>291</v>
      </c>
    </row>
    <row r="25" spans="2:45" ht="30.75" thickBot="1" x14ac:dyDescent="0.3">
      <c r="B25" s="554"/>
      <c r="C25" s="630"/>
      <c r="D25" s="566"/>
      <c r="E25" s="566"/>
      <c r="F25" s="5"/>
      <c r="G25" s="5"/>
      <c r="H25" s="5"/>
      <c r="I25" s="5"/>
      <c r="J25" s="5"/>
      <c r="K25" s="5"/>
      <c r="L25" s="5"/>
      <c r="M25" s="15"/>
      <c r="N25" s="6" t="b">
        <f t="shared" si="0"/>
        <v>0</v>
      </c>
      <c r="O25" s="18"/>
      <c r="P25" s="6" t="b">
        <f t="shared" si="1"/>
        <v>0</v>
      </c>
      <c r="Q25" s="18"/>
      <c r="R25" s="6" t="b">
        <f t="shared" si="2"/>
        <v>0</v>
      </c>
      <c r="S25" s="18"/>
      <c r="T25" s="6" t="b">
        <f t="shared" si="3"/>
        <v>0</v>
      </c>
      <c r="U25" s="18"/>
      <c r="V25" s="6" t="b">
        <f t="shared" si="4"/>
        <v>0</v>
      </c>
      <c r="W25" s="18"/>
      <c r="X25" s="6" t="b">
        <f t="shared" si="5"/>
        <v>0</v>
      </c>
      <c r="Y25" s="18"/>
      <c r="Z25" s="6" t="b">
        <f t="shared" si="6"/>
        <v>0</v>
      </c>
      <c r="AA25" s="143">
        <f t="shared" si="7"/>
        <v>0</v>
      </c>
      <c r="AB25" s="144" t="str">
        <f t="shared" si="8"/>
        <v>Débil</v>
      </c>
      <c r="AC25" s="145"/>
      <c r="AD25" s="146" t="str">
        <f t="shared" si="9"/>
        <v>Débil</v>
      </c>
      <c r="AE25" s="147" t="str">
        <f t="shared" si="10"/>
        <v>0</v>
      </c>
      <c r="AF25" s="560"/>
      <c r="AG25" s="565"/>
      <c r="AH25" s="543"/>
      <c r="AI25" s="544"/>
      <c r="AJ25" s="547"/>
      <c r="AK25" s="547"/>
      <c r="AL25" s="547"/>
      <c r="AM25" s="544"/>
      <c r="AN25" s="552"/>
      <c r="AO25" s="552"/>
      <c r="AP25" s="548"/>
      <c r="AQ25" s="545"/>
      <c r="AR25" s="545"/>
      <c r="AS25" s="546"/>
    </row>
    <row r="26" spans="2:45" ht="30" x14ac:dyDescent="0.25">
      <c r="B26" s="554"/>
      <c r="C26" s="630"/>
      <c r="D26" s="566" t="str">
        <f>'3-IDENTIFICACIÓN DEL RIESGO'!G26</f>
        <v>Riesgo 3</v>
      </c>
      <c r="E26" s="566"/>
      <c r="F26" s="5"/>
      <c r="G26" s="5"/>
      <c r="H26" s="5"/>
      <c r="I26" s="5"/>
      <c r="J26" s="5"/>
      <c r="K26" s="5"/>
      <c r="L26" s="5"/>
      <c r="M26" s="15"/>
      <c r="N26" s="6" t="b">
        <f t="shared" si="0"/>
        <v>0</v>
      </c>
      <c r="O26" s="18"/>
      <c r="P26" s="6" t="b">
        <f t="shared" si="1"/>
        <v>0</v>
      </c>
      <c r="Q26" s="18"/>
      <c r="R26" s="6" t="b">
        <f t="shared" si="2"/>
        <v>0</v>
      </c>
      <c r="S26" s="18"/>
      <c r="T26" s="6" t="b">
        <f t="shared" si="3"/>
        <v>0</v>
      </c>
      <c r="U26" s="18"/>
      <c r="V26" s="6" t="b">
        <f t="shared" si="4"/>
        <v>0</v>
      </c>
      <c r="W26" s="18"/>
      <c r="X26" s="6" t="b">
        <f t="shared" si="5"/>
        <v>0</v>
      </c>
      <c r="Y26" s="18"/>
      <c r="Z26" s="6" t="b">
        <f t="shared" si="6"/>
        <v>0</v>
      </c>
      <c r="AA26" s="143">
        <f t="shared" si="7"/>
        <v>0</v>
      </c>
      <c r="AB26" s="144" t="str">
        <f t="shared" si="8"/>
        <v>Débil</v>
      </c>
      <c r="AC26" s="145"/>
      <c r="AD26" s="146" t="str">
        <f t="shared" si="9"/>
        <v>Débil</v>
      </c>
      <c r="AE26" s="147" t="str">
        <f t="shared" si="10"/>
        <v>0</v>
      </c>
      <c r="AF26" s="559"/>
      <c r="AG26" s="564" t="e">
        <f t="shared" ref="AG26" si="53">(AE26+AE27)/AF26</f>
        <v>#DIV/0!</v>
      </c>
      <c r="AH26" s="542" t="e">
        <f t="shared" ref="AH26" si="54">IF(AG26&lt;50,"Débil",IF(AG26&lt;=99,"Moderado",IF(AG26=100,"Fuerte",IF(AG26="","ERROR"))))</f>
        <v>#DIV/0!</v>
      </c>
      <c r="AI26" s="544"/>
      <c r="AJ26" s="547" t="e">
        <f t="shared" ref="AJ26" si="55">IF(AH26="Débil",0,IF(AND(AH26="Moderado",AI26="Directamente"),1,IF(AND(AH26="Moderado",AI26="No disminuye"),0,IF(AND(AH26="Fuerte",AI26="Directamente"),2,IF(AND(AH26="Fuerte",AI26="No disminuye"),0)))))</f>
        <v>#DIV/0!</v>
      </c>
      <c r="AK26" s="547" t="e">
        <f>('4-VALORACIÓN DEL RIESGO'!H18-AJ26)</f>
        <v>#DIV/0!</v>
      </c>
      <c r="AL26" s="547" t="e">
        <f t="shared" ref="AL26" si="56">IF(AK26=5,"Casi Seguro",IF(AK26=4,"Probable",IF(AK26=3,"Posible",IF(AK26=2,"Improbable",IF(AK26=1,"Rara Vez",IF(AK26=0,"Rara Vez",IF(AK26&lt;0,"Rara Vez")))))))</f>
        <v>#DIV/0!</v>
      </c>
      <c r="AM26" s="544"/>
      <c r="AN26" s="551" t="e">
        <f t="shared" ref="AN26" si="57">IF(AH26="Débil",0,IF(AND(AH26="Moderado",AM26="Directamente"),1,IF(AND(AH26="Moderado",AM26="Indirectamente"),0,IF(AND(AH26="Moderado",AM26="No disminuye"),0,IF(AND(AH26="Fuerte",AM26="Directamente"),2,IF(AND(AH26="Fuerte",AM26="Indirectamente"),1,IF(AND(AH26="Fuerte",AM26="No disminuye"),0)))))))</f>
        <v>#DIV/0!</v>
      </c>
      <c r="AO26" s="551" t="e">
        <f>('4-VALORACIÓN DEL RIESGO'!AD18-AN26)</f>
        <v>#DIV/0!</v>
      </c>
      <c r="AP26" s="548" t="e">
        <f t="shared" ref="AP26" si="58">IF(AO26=5,"Catastrófico",IF(AO26=4,"Mayor",IF(AO26=3,"Moderado",IF(AO26=2,"Moderado",IF(AO26=1,"Moderado")))))</f>
        <v>#DIV/0!</v>
      </c>
      <c r="AQ26" s="545"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45"/>
      <c r="AS26" s="546" t="s">
        <v>291</v>
      </c>
    </row>
    <row r="27" spans="2:45" ht="30.75" thickBot="1" x14ac:dyDescent="0.3">
      <c r="B27" s="554"/>
      <c r="C27" s="630"/>
      <c r="D27" s="566"/>
      <c r="E27" s="566"/>
      <c r="F27" s="5"/>
      <c r="G27" s="5"/>
      <c r="H27" s="5"/>
      <c r="I27" s="5"/>
      <c r="J27" s="5"/>
      <c r="K27" s="5"/>
      <c r="L27" s="5"/>
      <c r="M27" s="15"/>
      <c r="N27" s="6" t="b">
        <f t="shared" si="0"/>
        <v>0</v>
      </c>
      <c r="O27" s="18"/>
      <c r="P27" s="6" t="b">
        <f t="shared" si="1"/>
        <v>0</v>
      </c>
      <c r="Q27" s="18"/>
      <c r="R27" s="6" t="b">
        <f t="shared" si="2"/>
        <v>0</v>
      </c>
      <c r="S27" s="18"/>
      <c r="T27" s="6" t="b">
        <f t="shared" si="3"/>
        <v>0</v>
      </c>
      <c r="U27" s="18"/>
      <c r="V27" s="6" t="b">
        <f t="shared" si="4"/>
        <v>0</v>
      </c>
      <c r="W27" s="18"/>
      <c r="X27" s="6" t="b">
        <f t="shared" si="5"/>
        <v>0</v>
      </c>
      <c r="Y27" s="18"/>
      <c r="Z27" s="6" t="b">
        <f t="shared" si="6"/>
        <v>0</v>
      </c>
      <c r="AA27" s="143">
        <f t="shared" si="7"/>
        <v>0</v>
      </c>
      <c r="AB27" s="144" t="str">
        <f t="shared" si="8"/>
        <v>Débil</v>
      </c>
      <c r="AC27" s="145"/>
      <c r="AD27" s="146" t="str">
        <f t="shared" si="9"/>
        <v>Débil</v>
      </c>
      <c r="AE27" s="147" t="str">
        <f t="shared" si="10"/>
        <v>0</v>
      </c>
      <c r="AF27" s="560"/>
      <c r="AG27" s="565"/>
      <c r="AH27" s="543"/>
      <c r="AI27" s="544"/>
      <c r="AJ27" s="547"/>
      <c r="AK27" s="547"/>
      <c r="AL27" s="547"/>
      <c r="AM27" s="544"/>
      <c r="AN27" s="552"/>
      <c r="AO27" s="552"/>
      <c r="AP27" s="548"/>
      <c r="AQ27" s="545"/>
      <c r="AR27" s="545"/>
      <c r="AS27" s="546"/>
    </row>
    <row r="28" spans="2:45" ht="30" x14ac:dyDescent="0.25">
      <c r="B28" s="554"/>
      <c r="C28" s="630"/>
      <c r="D28" s="566" t="str">
        <f>'3-IDENTIFICACIÓN DEL RIESGO'!G28</f>
        <v>Riesgo 4</v>
      </c>
      <c r="E28" s="566"/>
      <c r="F28" s="5"/>
      <c r="G28" s="5"/>
      <c r="H28" s="5"/>
      <c r="I28" s="5"/>
      <c r="J28" s="5"/>
      <c r="K28" s="5"/>
      <c r="L28" s="5"/>
      <c r="M28" s="15"/>
      <c r="N28" s="6" t="b">
        <f t="shared" si="0"/>
        <v>0</v>
      </c>
      <c r="O28" s="18"/>
      <c r="P28" s="6" t="b">
        <f t="shared" si="1"/>
        <v>0</v>
      </c>
      <c r="Q28" s="18"/>
      <c r="R28" s="6" t="b">
        <f t="shared" si="2"/>
        <v>0</v>
      </c>
      <c r="S28" s="18"/>
      <c r="T28" s="6" t="b">
        <f t="shared" si="3"/>
        <v>0</v>
      </c>
      <c r="U28" s="18"/>
      <c r="V28" s="6" t="b">
        <f t="shared" si="4"/>
        <v>0</v>
      </c>
      <c r="W28" s="18"/>
      <c r="X28" s="6" t="b">
        <f t="shared" si="5"/>
        <v>0</v>
      </c>
      <c r="Y28" s="18"/>
      <c r="Z28" s="6" t="b">
        <f t="shared" si="6"/>
        <v>0</v>
      </c>
      <c r="AA28" s="143">
        <f t="shared" si="7"/>
        <v>0</v>
      </c>
      <c r="AB28" s="144" t="str">
        <f t="shared" si="8"/>
        <v>Débil</v>
      </c>
      <c r="AC28" s="145"/>
      <c r="AD28" s="146" t="str">
        <f t="shared" si="9"/>
        <v>Débil</v>
      </c>
      <c r="AE28" s="147" t="str">
        <f t="shared" si="10"/>
        <v>0</v>
      </c>
      <c r="AF28" s="559"/>
      <c r="AG28" s="564" t="e">
        <f t="shared" ref="AG28" si="60">(AE28+AE29)/AF28</f>
        <v>#DIV/0!</v>
      </c>
      <c r="AH28" s="542" t="e">
        <f t="shared" ref="AH28" si="61">IF(AG28&lt;50,"Débil",IF(AG28&lt;=99,"Moderado",IF(AG28=100,"Fuerte",IF(AG28="","ERROR"))))</f>
        <v>#DIV/0!</v>
      </c>
      <c r="AI28" s="544"/>
      <c r="AJ28" s="547" t="e">
        <f t="shared" ref="AJ28" si="62">IF(AH28="Débil",0,IF(AND(AH28="Moderado",AI28="Directamente"),1,IF(AND(AH28="Moderado",AI28="No disminuye"),0,IF(AND(AH28="Fuerte",AI28="Directamente"),2,IF(AND(AH28="Fuerte",AI28="No disminuye"),0)))))</f>
        <v>#DIV/0!</v>
      </c>
      <c r="AK28" s="547" t="e">
        <f>('4-VALORACIÓN DEL RIESGO'!H19-AJ28)</f>
        <v>#DIV/0!</v>
      </c>
      <c r="AL28" s="547" t="e">
        <f t="shared" ref="AL28" si="63">IF(AK28=5,"Casi Seguro",IF(AK28=4,"Probable",IF(AK28=3,"Posible",IF(AK28=2,"Improbable",IF(AK28=1,"Rara Vez",IF(AK28=0,"Rara Vez",IF(AK28&lt;0,"Rara Vez")))))))</f>
        <v>#DIV/0!</v>
      </c>
      <c r="AM28" s="544"/>
      <c r="AN28" s="551" t="e">
        <f t="shared" ref="AN28" si="64">IF(AH28="Débil",0,IF(AND(AH28="Moderado",AM28="Directamente"),1,IF(AND(AH28="Moderado",AM28="Indirectamente"),0,IF(AND(AH28="Moderado",AM28="No disminuye"),0,IF(AND(AH28="Fuerte",AM28="Directamente"),2,IF(AND(AH28="Fuerte",AM28="Indirectamente"),1,IF(AND(AH28="Fuerte",AM28="No disminuye"),0)))))))</f>
        <v>#DIV/0!</v>
      </c>
      <c r="AO28" s="551" t="e">
        <f>('4-VALORACIÓN DEL RIESGO'!AD19-AN28)</f>
        <v>#DIV/0!</v>
      </c>
      <c r="AP28" s="548" t="e">
        <f t="shared" ref="AP28" si="65">IF(AO28=5,"Catastrófico",IF(AO28=4,"Mayor",IF(AO28=3,"Moderado",IF(AO28=2,"Moderado",IF(AO28=1,"Moderado")))))</f>
        <v>#DIV/0!</v>
      </c>
      <c r="AQ28" s="545"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45"/>
      <c r="AS28" s="546" t="s">
        <v>291</v>
      </c>
    </row>
    <row r="29" spans="2:45" ht="30.75" thickBot="1" x14ac:dyDescent="0.3">
      <c r="B29" s="554"/>
      <c r="C29" s="630"/>
      <c r="D29" s="566"/>
      <c r="E29" s="566"/>
      <c r="F29" s="5"/>
      <c r="G29" s="5"/>
      <c r="H29" s="5"/>
      <c r="I29" s="5"/>
      <c r="J29" s="5"/>
      <c r="K29" s="5"/>
      <c r="L29" s="5"/>
      <c r="M29" s="15"/>
      <c r="N29" s="6" t="b">
        <f t="shared" si="0"/>
        <v>0</v>
      </c>
      <c r="O29" s="18"/>
      <c r="P29" s="6" t="b">
        <f t="shared" si="1"/>
        <v>0</v>
      </c>
      <c r="Q29" s="18"/>
      <c r="R29" s="6" t="b">
        <f t="shared" si="2"/>
        <v>0</v>
      </c>
      <c r="S29" s="18"/>
      <c r="T29" s="6" t="b">
        <f t="shared" si="3"/>
        <v>0</v>
      </c>
      <c r="U29" s="18"/>
      <c r="V29" s="6" t="b">
        <f t="shared" si="4"/>
        <v>0</v>
      </c>
      <c r="W29" s="18"/>
      <c r="X29" s="6" t="b">
        <f t="shared" si="5"/>
        <v>0</v>
      </c>
      <c r="Y29" s="18"/>
      <c r="Z29" s="6" t="b">
        <f t="shared" si="6"/>
        <v>0</v>
      </c>
      <c r="AA29" s="143">
        <f t="shared" si="7"/>
        <v>0</v>
      </c>
      <c r="AB29" s="144" t="str">
        <f t="shared" si="8"/>
        <v>Débil</v>
      </c>
      <c r="AC29" s="145"/>
      <c r="AD29" s="146" t="str">
        <f t="shared" si="9"/>
        <v>Débil</v>
      </c>
      <c r="AE29" s="147" t="str">
        <f t="shared" si="10"/>
        <v>0</v>
      </c>
      <c r="AF29" s="560"/>
      <c r="AG29" s="565"/>
      <c r="AH29" s="543"/>
      <c r="AI29" s="544"/>
      <c r="AJ29" s="547"/>
      <c r="AK29" s="547"/>
      <c r="AL29" s="547"/>
      <c r="AM29" s="544"/>
      <c r="AN29" s="552"/>
      <c r="AO29" s="552"/>
      <c r="AP29" s="548"/>
      <c r="AQ29" s="545"/>
      <c r="AR29" s="545"/>
      <c r="AS29" s="546"/>
    </row>
    <row r="30" spans="2:45" ht="30" x14ac:dyDescent="0.25">
      <c r="B30" s="554"/>
      <c r="C30" s="630"/>
      <c r="D30" s="566" t="str">
        <f>'3-IDENTIFICACIÓN DEL RIESGO'!G30</f>
        <v>Riesgo 5</v>
      </c>
      <c r="E30" s="566"/>
      <c r="F30" s="5"/>
      <c r="G30" s="5"/>
      <c r="H30" s="5"/>
      <c r="I30" s="5"/>
      <c r="J30" s="5"/>
      <c r="K30" s="5"/>
      <c r="L30" s="5"/>
      <c r="M30" s="15"/>
      <c r="N30" s="6" t="b">
        <f t="shared" si="0"/>
        <v>0</v>
      </c>
      <c r="O30" s="18"/>
      <c r="P30" s="6" t="b">
        <f t="shared" si="1"/>
        <v>0</v>
      </c>
      <c r="Q30" s="18"/>
      <c r="R30" s="6" t="b">
        <f t="shared" si="2"/>
        <v>0</v>
      </c>
      <c r="S30" s="18"/>
      <c r="T30" s="6" t="b">
        <f t="shared" si="3"/>
        <v>0</v>
      </c>
      <c r="U30" s="18"/>
      <c r="V30" s="6" t="b">
        <f t="shared" si="4"/>
        <v>0</v>
      </c>
      <c r="W30" s="18"/>
      <c r="X30" s="6" t="b">
        <f t="shared" si="5"/>
        <v>0</v>
      </c>
      <c r="Y30" s="18"/>
      <c r="Z30" s="6" t="b">
        <f t="shared" si="6"/>
        <v>0</v>
      </c>
      <c r="AA30" s="143">
        <f t="shared" si="7"/>
        <v>0</v>
      </c>
      <c r="AB30" s="144" t="str">
        <f t="shared" si="8"/>
        <v>Débil</v>
      </c>
      <c r="AC30" s="145"/>
      <c r="AD30" s="146" t="str">
        <f t="shared" si="9"/>
        <v>Débil</v>
      </c>
      <c r="AE30" s="147" t="str">
        <f t="shared" si="10"/>
        <v>0</v>
      </c>
      <c r="AF30" s="559"/>
      <c r="AG30" s="564" t="e">
        <f t="shared" ref="AG30" si="67">(AE30+AE31)/AF30</f>
        <v>#DIV/0!</v>
      </c>
      <c r="AH30" s="542" t="e">
        <f t="shared" ref="AH30" si="68">IF(AG30&lt;50,"Débil",IF(AG30&lt;=99,"Moderado",IF(AG30=100,"Fuerte",IF(AG30="","ERROR"))))</f>
        <v>#DIV/0!</v>
      </c>
      <c r="AI30" s="544"/>
      <c r="AJ30" s="547" t="e">
        <f t="shared" ref="AJ30" si="69">IF(AH30="Débil",0,IF(AND(AH30="Moderado",AI30="Directamente"),1,IF(AND(AH30="Moderado",AI30="No disminuye"),0,IF(AND(AH30="Fuerte",AI30="Directamente"),2,IF(AND(AH30="Fuerte",AI30="No disminuye"),0)))))</f>
        <v>#DIV/0!</v>
      </c>
      <c r="AK30" s="547" t="e">
        <f>('4-VALORACIÓN DEL RIESGO'!H20-AJ30)</f>
        <v>#DIV/0!</v>
      </c>
      <c r="AL30" s="547" t="e">
        <f t="shared" ref="AL30" si="70">IF(AK30=5,"Casi Seguro",IF(AK30=4,"Probable",IF(AK30=3,"Posible",IF(AK30=2,"Improbable",IF(AK30=1,"Rara Vez",IF(AK30=0,"Rara Vez",IF(AK30&lt;0,"Rara Vez")))))))</f>
        <v>#DIV/0!</v>
      </c>
      <c r="AM30" s="544"/>
      <c r="AN30" s="551" t="e">
        <f t="shared" ref="AN30" si="71">IF(AH30="Débil",0,IF(AND(AH30="Moderado",AM30="Directamente"),1,IF(AND(AH30="Moderado",AM30="Indirectamente"),0,IF(AND(AH30="Moderado",AM30="No disminuye"),0,IF(AND(AH30="Fuerte",AM30="Directamente"),2,IF(AND(AH30="Fuerte",AM30="Indirectamente"),1,IF(AND(AH30="Fuerte",AM30="No disminuye"),0)))))))</f>
        <v>#DIV/0!</v>
      </c>
      <c r="AO30" s="551" t="e">
        <f>('4-VALORACIÓN DEL RIESGO'!AD20-AN30)</f>
        <v>#DIV/0!</v>
      </c>
      <c r="AP30" s="548" t="e">
        <f t="shared" ref="AP30" si="72">IF(AO30=5,"Catastrófico",IF(AO30=4,"Mayor",IF(AO30=3,"Moderado",IF(AO30=2,"Moderado",IF(AO30=1,"Moderado")))))</f>
        <v>#DIV/0!</v>
      </c>
      <c r="AQ30" s="545"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45"/>
      <c r="AS30" s="546" t="s">
        <v>291</v>
      </c>
    </row>
    <row r="31" spans="2:45" ht="30.75" thickBot="1" x14ac:dyDescent="0.3">
      <c r="B31" s="555"/>
      <c r="C31" s="631"/>
      <c r="D31" s="566"/>
      <c r="E31" s="566"/>
      <c r="F31" s="5"/>
      <c r="G31" s="5"/>
      <c r="H31" s="5"/>
      <c r="I31" s="5"/>
      <c r="J31" s="5"/>
      <c r="K31" s="5"/>
      <c r="L31" s="5"/>
      <c r="M31" s="15"/>
      <c r="N31" s="6" t="b">
        <f t="shared" si="0"/>
        <v>0</v>
      </c>
      <c r="O31" s="18"/>
      <c r="P31" s="6" t="b">
        <f t="shared" si="1"/>
        <v>0</v>
      </c>
      <c r="Q31" s="18"/>
      <c r="R31" s="6" t="b">
        <f t="shared" si="2"/>
        <v>0</v>
      </c>
      <c r="S31" s="18"/>
      <c r="T31" s="6" t="b">
        <f t="shared" si="3"/>
        <v>0</v>
      </c>
      <c r="U31" s="18"/>
      <c r="V31" s="6" t="b">
        <f t="shared" si="4"/>
        <v>0</v>
      </c>
      <c r="W31" s="18"/>
      <c r="X31" s="6" t="b">
        <f t="shared" si="5"/>
        <v>0</v>
      </c>
      <c r="Y31" s="18"/>
      <c r="Z31" s="6" t="b">
        <f t="shared" si="6"/>
        <v>0</v>
      </c>
      <c r="AA31" s="143">
        <f t="shared" si="7"/>
        <v>0</v>
      </c>
      <c r="AB31" s="144" t="str">
        <f t="shared" si="8"/>
        <v>Débil</v>
      </c>
      <c r="AC31" s="145"/>
      <c r="AD31" s="146" t="str">
        <f t="shared" si="9"/>
        <v>Débil</v>
      </c>
      <c r="AE31" s="147" t="str">
        <f t="shared" si="10"/>
        <v>0</v>
      </c>
      <c r="AF31" s="560"/>
      <c r="AG31" s="565"/>
      <c r="AH31" s="543"/>
      <c r="AI31" s="544"/>
      <c r="AJ31" s="547"/>
      <c r="AK31" s="547"/>
      <c r="AL31" s="547"/>
      <c r="AM31" s="544"/>
      <c r="AN31" s="552"/>
      <c r="AO31" s="552"/>
      <c r="AP31" s="548"/>
      <c r="AQ31" s="545"/>
      <c r="AR31" s="545"/>
      <c r="AS31" s="546"/>
    </row>
    <row r="32" spans="2:45" ht="67.5" customHeight="1" x14ac:dyDescent="0.25">
      <c r="B32" s="625" t="str">
        <f>'3-IDENTIFICACIÓN DEL RIESGO'!B32</f>
        <v>Inteligencia de la información.</v>
      </c>
      <c r="C32" s="448" t="str">
        <f>'3-IDENTIFICACIÓN DEL RIESGO'!E32</f>
        <v>1. Dirección de Gestión del Ordenamiento Social de la Propiedad.
2. Oficina de Planeación.</v>
      </c>
      <c r="D32" s="566" t="str">
        <f>'3-IDENTIFICACIÓN DEL RIESGO'!G32</f>
        <v>Estructurar proyectos de TI para beneficio específico de un tercero o propio.</v>
      </c>
      <c r="E32" s="566"/>
      <c r="F32" s="5" t="s">
        <v>779</v>
      </c>
      <c r="G32" s="5"/>
      <c r="H32" s="5" t="s">
        <v>780</v>
      </c>
      <c r="I32" s="5" t="s">
        <v>781</v>
      </c>
      <c r="J32" s="5" t="s">
        <v>782</v>
      </c>
      <c r="K32" s="5" t="s">
        <v>783</v>
      </c>
      <c r="L32" s="5" t="s">
        <v>784</v>
      </c>
      <c r="M32" s="15" t="s">
        <v>187</v>
      </c>
      <c r="N32" s="6">
        <f t="shared" si="0"/>
        <v>15</v>
      </c>
      <c r="O32" s="18" t="s">
        <v>188</v>
      </c>
      <c r="P32" s="6">
        <f t="shared" si="1"/>
        <v>15</v>
      </c>
      <c r="Q32" s="18" t="s">
        <v>189</v>
      </c>
      <c r="R32" s="6">
        <f t="shared" si="2"/>
        <v>15</v>
      </c>
      <c r="S32" s="18" t="s">
        <v>193</v>
      </c>
      <c r="T32" s="6">
        <f t="shared" si="3"/>
        <v>10</v>
      </c>
      <c r="U32" s="18" t="s">
        <v>190</v>
      </c>
      <c r="V32" s="6">
        <f t="shared" si="4"/>
        <v>15</v>
      </c>
      <c r="W32" s="18" t="s">
        <v>191</v>
      </c>
      <c r="X32" s="6">
        <f t="shared" si="5"/>
        <v>15</v>
      </c>
      <c r="Y32" s="18" t="s">
        <v>192</v>
      </c>
      <c r="Z32" s="6">
        <f t="shared" si="6"/>
        <v>10</v>
      </c>
      <c r="AA32" s="143">
        <f t="shared" si="7"/>
        <v>95</v>
      </c>
      <c r="AB32" s="144" t="str">
        <f t="shared" si="8"/>
        <v>Moderado</v>
      </c>
      <c r="AC32" s="145" t="s">
        <v>64</v>
      </c>
      <c r="AD32" s="146" t="str">
        <f t="shared" si="9"/>
        <v>Moderado</v>
      </c>
      <c r="AE32" s="147" t="str">
        <f t="shared" si="10"/>
        <v>50</v>
      </c>
      <c r="AF32" s="559">
        <v>1</v>
      </c>
      <c r="AG32" s="564">
        <f t="shared" ref="AG32" si="74">(AE32+AE33)/AF32</f>
        <v>50</v>
      </c>
      <c r="AH32" s="542" t="str">
        <f t="shared" ref="AH32" si="75">IF(AG32&lt;50,"Débil",IF(AG32&lt;=99,"Moderado",IF(AG32=100,"Fuerte",IF(AG32="","ERROR"))))</f>
        <v>Moderado</v>
      </c>
      <c r="AI32" s="544" t="s">
        <v>92</v>
      </c>
      <c r="AJ32" s="547">
        <f t="shared" ref="AJ32" si="76">IF(AH32="Débil",0,IF(AND(AH32="Moderado",AI32="Directamente"),1,IF(AND(AH32="Moderado",AI32="No disminuye"),0,IF(AND(AH32="Fuerte",AI32="Directamente"),2,IF(AND(AH32="Fuerte",AI32="No disminuye"),0)))))</f>
        <v>1</v>
      </c>
      <c r="AK32" s="547">
        <f>('4-VALORACIÓN DEL RIESGO'!H21-AJ32)</f>
        <v>0</v>
      </c>
      <c r="AL32" s="547" t="str">
        <f t="shared" ref="AL32" si="77">IF(AK32=5,"Casi Seguro",IF(AK32=4,"Probable",IF(AK32=3,"Posible",IF(AK32=2,"Improbable",IF(AK32=1,"Rara Vez",IF(AK32=0,"Rara Vez",IF(AK32&lt;0,"Rara Vez")))))))</f>
        <v>Rara Vez</v>
      </c>
      <c r="AM32" s="544" t="s">
        <v>94</v>
      </c>
      <c r="AN32" s="551">
        <f t="shared" ref="AN32" si="78">IF(AH32="Débil",0,IF(AND(AH32="Moderado",AM32="Directamente"),1,IF(AND(AH32="Moderado",AM32="Indirectamente"),0,IF(AND(AH32="Moderado",AM32="No disminuye"),0,IF(AND(AH32="Fuerte",AM32="Directamente"),2,IF(AND(AH32="Fuerte",AM32="Indirectamente"),1,IF(AND(AH32="Fuerte",AM32="No disminuye"),0)))))))</f>
        <v>0</v>
      </c>
      <c r="AO32" s="551">
        <f>('4-VALORACIÓN DEL RIESGO'!AD21-AN32)</f>
        <v>4</v>
      </c>
      <c r="AP32" s="548" t="str">
        <f t="shared" ref="AP32" si="79">IF(AO32=5,"Catastrófico",IF(AO32=4,"Mayor",IF(AO32=3,"Moderado",IF(AO32=2,"Moderado",IF(AO32=1,"Moderado")))))</f>
        <v>Mayor</v>
      </c>
      <c r="AQ32" s="545"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545"/>
      <c r="AS32" s="546" t="s">
        <v>291</v>
      </c>
    </row>
    <row r="33" spans="2:45" ht="30.75" thickBot="1" x14ac:dyDescent="0.3">
      <c r="B33" s="626"/>
      <c r="C33" s="449"/>
      <c r="D33" s="566"/>
      <c r="E33" s="566"/>
      <c r="F33" s="5"/>
      <c r="G33" s="5"/>
      <c r="H33" s="5"/>
      <c r="I33" s="5"/>
      <c r="J33" s="5"/>
      <c r="K33" s="5"/>
      <c r="L33" s="5"/>
      <c r="M33" s="15"/>
      <c r="N33" s="6" t="b">
        <f t="shared" si="0"/>
        <v>0</v>
      </c>
      <c r="O33" s="18"/>
      <c r="P33" s="6" t="b">
        <f t="shared" si="1"/>
        <v>0</v>
      </c>
      <c r="Q33" s="18"/>
      <c r="R33" s="6" t="b">
        <f t="shared" si="2"/>
        <v>0</v>
      </c>
      <c r="S33" s="18"/>
      <c r="T33" s="6" t="b">
        <f t="shared" si="3"/>
        <v>0</v>
      </c>
      <c r="U33" s="18"/>
      <c r="V33" s="6" t="b">
        <f t="shared" si="4"/>
        <v>0</v>
      </c>
      <c r="W33" s="18"/>
      <c r="X33" s="6" t="b">
        <f t="shared" si="5"/>
        <v>0</v>
      </c>
      <c r="Y33" s="18"/>
      <c r="Z33" s="6" t="b">
        <f t="shared" si="6"/>
        <v>0</v>
      </c>
      <c r="AA33" s="143">
        <f t="shared" si="7"/>
        <v>0</v>
      </c>
      <c r="AB33" s="144" t="str">
        <f t="shared" si="8"/>
        <v>Débil</v>
      </c>
      <c r="AC33" s="145"/>
      <c r="AD33" s="146" t="str">
        <f t="shared" si="9"/>
        <v>Débil</v>
      </c>
      <c r="AE33" s="147" t="str">
        <f t="shared" si="10"/>
        <v>0</v>
      </c>
      <c r="AF33" s="560"/>
      <c r="AG33" s="565"/>
      <c r="AH33" s="543"/>
      <c r="AI33" s="544"/>
      <c r="AJ33" s="547"/>
      <c r="AK33" s="547"/>
      <c r="AL33" s="547"/>
      <c r="AM33" s="544"/>
      <c r="AN33" s="552"/>
      <c r="AO33" s="552"/>
      <c r="AP33" s="548"/>
      <c r="AQ33" s="545"/>
      <c r="AR33" s="545"/>
      <c r="AS33" s="546"/>
    </row>
    <row r="34" spans="2:45" ht="30" x14ac:dyDescent="0.25">
      <c r="B34" s="626"/>
      <c r="C34" s="449"/>
      <c r="D34" s="566" t="str">
        <f>'3-IDENTIFICACIÓN DEL RIESGO'!G34</f>
        <v>Riesgo 2</v>
      </c>
      <c r="E34" s="566"/>
      <c r="F34" s="5"/>
      <c r="G34" s="5"/>
      <c r="H34" s="5"/>
      <c r="I34" s="5"/>
      <c r="J34" s="5"/>
      <c r="K34" s="5"/>
      <c r="L34" s="5"/>
      <c r="M34" s="15"/>
      <c r="N34" s="6" t="b">
        <f t="shared" si="0"/>
        <v>0</v>
      </c>
      <c r="O34" s="18"/>
      <c r="P34" s="6" t="b">
        <f t="shared" si="1"/>
        <v>0</v>
      </c>
      <c r="Q34" s="18"/>
      <c r="R34" s="6" t="b">
        <f t="shared" si="2"/>
        <v>0</v>
      </c>
      <c r="S34" s="18"/>
      <c r="T34" s="6" t="b">
        <f t="shared" si="3"/>
        <v>0</v>
      </c>
      <c r="U34" s="18"/>
      <c r="V34" s="6" t="b">
        <f t="shared" si="4"/>
        <v>0</v>
      </c>
      <c r="W34" s="18"/>
      <c r="X34" s="6" t="b">
        <f t="shared" si="5"/>
        <v>0</v>
      </c>
      <c r="Y34" s="18"/>
      <c r="Z34" s="6" t="b">
        <f t="shared" si="6"/>
        <v>0</v>
      </c>
      <c r="AA34" s="143">
        <f t="shared" si="7"/>
        <v>0</v>
      </c>
      <c r="AB34" s="144" t="str">
        <f t="shared" si="8"/>
        <v>Débil</v>
      </c>
      <c r="AC34" s="145"/>
      <c r="AD34" s="146" t="str">
        <f t="shared" si="9"/>
        <v>Débil</v>
      </c>
      <c r="AE34" s="147" t="str">
        <f t="shared" si="10"/>
        <v>0</v>
      </c>
      <c r="AF34" s="559"/>
      <c r="AG34" s="564" t="e">
        <f t="shared" ref="AG34" si="81">(AE34+AE35)/AF34</f>
        <v>#DIV/0!</v>
      </c>
      <c r="AH34" s="542" t="e">
        <f t="shared" ref="AH34" si="82">IF(AG34&lt;50,"Débil",IF(AG34&lt;=99,"Moderado",IF(AG34=100,"Fuerte",IF(AG34="","ERROR"))))</f>
        <v>#DIV/0!</v>
      </c>
      <c r="AI34" s="544"/>
      <c r="AJ34" s="547" t="e">
        <f t="shared" ref="AJ34" si="83">IF(AH34="Débil",0,IF(AND(AH34="Moderado",AI34="Directamente"),1,IF(AND(AH34="Moderado",AI34="No disminuye"),0,IF(AND(AH34="Fuerte",AI34="Directamente"),2,IF(AND(AH34="Fuerte",AI34="No disminuye"),0)))))</f>
        <v>#DIV/0!</v>
      </c>
      <c r="AK34" s="547" t="e">
        <f>('4-VALORACIÓN DEL RIESGO'!H22-AJ34)</f>
        <v>#DIV/0!</v>
      </c>
      <c r="AL34" s="547" t="e">
        <f t="shared" ref="AL34" si="84">IF(AK34=5,"Casi Seguro",IF(AK34=4,"Probable",IF(AK34=3,"Posible",IF(AK34=2,"Improbable",IF(AK34=1,"Rara Vez",IF(AK34=0,"Rara Vez",IF(AK34&lt;0,"Rara Vez")))))))</f>
        <v>#DIV/0!</v>
      </c>
      <c r="AM34" s="544"/>
      <c r="AN34" s="551" t="e">
        <f t="shared" ref="AN34" si="85">IF(AH34="Débil",0,IF(AND(AH34="Moderado",AM34="Directamente"),1,IF(AND(AH34="Moderado",AM34="Indirectamente"),0,IF(AND(AH34="Moderado",AM34="No disminuye"),0,IF(AND(AH34="Fuerte",AM34="Directamente"),2,IF(AND(AH34="Fuerte",AM34="Indirectamente"),1,IF(AND(AH34="Fuerte",AM34="No disminuye"),0)))))))</f>
        <v>#DIV/0!</v>
      </c>
      <c r="AO34" s="551" t="e">
        <f>('4-VALORACIÓN DEL RIESGO'!AD22-AN34)</f>
        <v>#DIV/0!</v>
      </c>
      <c r="AP34" s="548" t="e">
        <f t="shared" ref="AP34" si="86">IF(AO34=5,"Catastrófico",IF(AO34=4,"Mayor",IF(AO34=3,"Moderado",IF(AO34=2,"Moderado",IF(AO34=1,"Moderado")))))</f>
        <v>#DIV/0!</v>
      </c>
      <c r="AQ34" s="545"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45"/>
      <c r="AS34" s="546" t="s">
        <v>291</v>
      </c>
    </row>
    <row r="35" spans="2:45" ht="30.75" thickBot="1" x14ac:dyDescent="0.3">
      <c r="B35" s="626"/>
      <c r="C35" s="449"/>
      <c r="D35" s="566"/>
      <c r="E35" s="566"/>
      <c r="F35" s="5"/>
      <c r="G35" s="5"/>
      <c r="H35" s="5"/>
      <c r="I35" s="5"/>
      <c r="J35" s="5"/>
      <c r="K35" s="5"/>
      <c r="L35" s="5"/>
      <c r="M35" s="15"/>
      <c r="N35" s="6" t="b">
        <f t="shared" si="0"/>
        <v>0</v>
      </c>
      <c r="O35" s="18"/>
      <c r="P35" s="6" t="b">
        <f t="shared" si="1"/>
        <v>0</v>
      </c>
      <c r="Q35" s="18"/>
      <c r="R35" s="6" t="b">
        <f t="shared" si="2"/>
        <v>0</v>
      </c>
      <c r="S35" s="18"/>
      <c r="T35" s="6" t="b">
        <f t="shared" si="3"/>
        <v>0</v>
      </c>
      <c r="U35" s="18"/>
      <c r="V35" s="6" t="b">
        <f t="shared" si="4"/>
        <v>0</v>
      </c>
      <c r="W35" s="18"/>
      <c r="X35" s="6" t="b">
        <f t="shared" si="5"/>
        <v>0</v>
      </c>
      <c r="Y35" s="18"/>
      <c r="Z35" s="6" t="b">
        <f t="shared" si="6"/>
        <v>0</v>
      </c>
      <c r="AA35" s="143">
        <f t="shared" si="7"/>
        <v>0</v>
      </c>
      <c r="AB35" s="144" t="str">
        <f t="shared" si="8"/>
        <v>Débil</v>
      </c>
      <c r="AC35" s="145"/>
      <c r="AD35" s="146" t="str">
        <f t="shared" si="9"/>
        <v>Débil</v>
      </c>
      <c r="AE35" s="147" t="str">
        <f t="shared" si="10"/>
        <v>0</v>
      </c>
      <c r="AF35" s="560"/>
      <c r="AG35" s="565"/>
      <c r="AH35" s="543"/>
      <c r="AI35" s="544"/>
      <c r="AJ35" s="547"/>
      <c r="AK35" s="547"/>
      <c r="AL35" s="547"/>
      <c r="AM35" s="544"/>
      <c r="AN35" s="552"/>
      <c r="AO35" s="552"/>
      <c r="AP35" s="548"/>
      <c r="AQ35" s="545"/>
      <c r="AR35" s="545"/>
      <c r="AS35" s="546"/>
    </row>
    <row r="36" spans="2:45" ht="30" x14ac:dyDescent="0.25">
      <c r="B36" s="626"/>
      <c r="C36" s="449"/>
      <c r="D36" s="566" t="str">
        <f>'3-IDENTIFICACIÓN DEL RIESGO'!G36</f>
        <v>Riesgo 3</v>
      </c>
      <c r="E36" s="566"/>
      <c r="F36" s="5"/>
      <c r="G36" s="5"/>
      <c r="H36" s="5"/>
      <c r="I36" s="5"/>
      <c r="J36" s="5"/>
      <c r="K36" s="5"/>
      <c r="L36" s="5"/>
      <c r="M36" s="15"/>
      <c r="N36" s="6" t="b">
        <f t="shared" si="0"/>
        <v>0</v>
      </c>
      <c r="O36" s="18"/>
      <c r="P36" s="6" t="b">
        <f t="shared" si="1"/>
        <v>0</v>
      </c>
      <c r="Q36" s="18"/>
      <c r="R36" s="6" t="b">
        <f t="shared" si="2"/>
        <v>0</v>
      </c>
      <c r="S36" s="18"/>
      <c r="T36" s="6" t="b">
        <f t="shared" si="3"/>
        <v>0</v>
      </c>
      <c r="U36" s="18"/>
      <c r="V36" s="6" t="b">
        <f t="shared" si="4"/>
        <v>0</v>
      </c>
      <c r="W36" s="18"/>
      <c r="X36" s="6" t="b">
        <f t="shared" si="5"/>
        <v>0</v>
      </c>
      <c r="Y36" s="18"/>
      <c r="Z36" s="6" t="b">
        <f t="shared" si="6"/>
        <v>0</v>
      </c>
      <c r="AA36" s="143">
        <f t="shared" si="7"/>
        <v>0</v>
      </c>
      <c r="AB36" s="144" t="str">
        <f t="shared" si="8"/>
        <v>Débil</v>
      </c>
      <c r="AC36" s="145"/>
      <c r="AD36" s="146" t="str">
        <f t="shared" si="9"/>
        <v>Débil</v>
      </c>
      <c r="AE36" s="147" t="str">
        <f t="shared" si="10"/>
        <v>0</v>
      </c>
      <c r="AF36" s="559"/>
      <c r="AG36" s="564" t="e">
        <f t="shared" ref="AG36" si="88">(AE36+AE37)/AF36</f>
        <v>#DIV/0!</v>
      </c>
      <c r="AH36" s="542" t="e">
        <f t="shared" ref="AH36" si="89">IF(AG36&lt;50,"Débil",IF(AG36&lt;=99,"Moderado",IF(AG36=100,"Fuerte",IF(AG36="","ERROR"))))</f>
        <v>#DIV/0!</v>
      </c>
      <c r="AI36" s="544"/>
      <c r="AJ36" s="547" t="e">
        <f t="shared" ref="AJ36" si="90">IF(AH36="Débil",0,IF(AND(AH36="Moderado",AI36="Directamente"),1,IF(AND(AH36="Moderado",AI36="No disminuye"),0,IF(AND(AH36="Fuerte",AI36="Directamente"),2,IF(AND(AH36="Fuerte",AI36="No disminuye"),0)))))</f>
        <v>#DIV/0!</v>
      </c>
      <c r="AK36" s="547" t="e">
        <f>('4-VALORACIÓN DEL RIESGO'!H23-AJ36)</f>
        <v>#DIV/0!</v>
      </c>
      <c r="AL36" s="547" t="e">
        <f t="shared" ref="AL36" si="91">IF(AK36=5,"Casi Seguro",IF(AK36=4,"Probable",IF(AK36=3,"Posible",IF(AK36=2,"Improbable",IF(AK36=1,"Rara Vez",IF(AK36=0,"Rara Vez",IF(AK36&lt;0,"Rara Vez")))))))</f>
        <v>#DIV/0!</v>
      </c>
      <c r="AM36" s="544"/>
      <c r="AN36" s="551" t="e">
        <f t="shared" ref="AN36" si="92">IF(AH36="Débil",0,IF(AND(AH36="Moderado",AM36="Directamente"),1,IF(AND(AH36="Moderado",AM36="Indirectamente"),0,IF(AND(AH36="Moderado",AM36="No disminuye"),0,IF(AND(AH36="Fuerte",AM36="Directamente"),2,IF(AND(AH36="Fuerte",AM36="Indirectamente"),1,IF(AND(AH36="Fuerte",AM36="No disminuye"),0)))))))</f>
        <v>#DIV/0!</v>
      </c>
      <c r="AO36" s="551" t="e">
        <f>('4-VALORACIÓN DEL RIESGO'!AD23-AN36)</f>
        <v>#DIV/0!</v>
      </c>
      <c r="AP36" s="548" t="e">
        <f t="shared" ref="AP36" si="93">IF(AO36=5,"Catastrófico",IF(AO36=4,"Mayor",IF(AO36=3,"Moderado",IF(AO36=2,"Moderado",IF(AO36=1,"Moderado")))))</f>
        <v>#DIV/0!</v>
      </c>
      <c r="AQ36" s="545"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45"/>
      <c r="AS36" s="546" t="s">
        <v>291</v>
      </c>
    </row>
    <row r="37" spans="2:45" ht="30.75" thickBot="1" x14ac:dyDescent="0.3">
      <c r="B37" s="626"/>
      <c r="C37" s="449"/>
      <c r="D37" s="566"/>
      <c r="E37" s="566"/>
      <c r="F37" s="5"/>
      <c r="G37" s="5"/>
      <c r="H37" s="5"/>
      <c r="I37" s="5"/>
      <c r="J37" s="5"/>
      <c r="K37" s="5"/>
      <c r="L37" s="5"/>
      <c r="M37" s="15"/>
      <c r="N37" s="6" t="b">
        <f t="shared" si="0"/>
        <v>0</v>
      </c>
      <c r="O37" s="18"/>
      <c r="P37" s="6" t="b">
        <f t="shared" si="1"/>
        <v>0</v>
      </c>
      <c r="Q37" s="18"/>
      <c r="R37" s="6" t="b">
        <f t="shared" si="2"/>
        <v>0</v>
      </c>
      <c r="S37" s="18"/>
      <c r="T37" s="6" t="b">
        <f t="shared" si="3"/>
        <v>0</v>
      </c>
      <c r="U37" s="18"/>
      <c r="V37" s="6" t="b">
        <f t="shared" si="4"/>
        <v>0</v>
      </c>
      <c r="W37" s="18"/>
      <c r="X37" s="6" t="b">
        <f t="shared" si="5"/>
        <v>0</v>
      </c>
      <c r="Y37" s="18"/>
      <c r="Z37" s="6" t="b">
        <f t="shared" si="6"/>
        <v>0</v>
      </c>
      <c r="AA37" s="143">
        <f t="shared" si="7"/>
        <v>0</v>
      </c>
      <c r="AB37" s="144" t="str">
        <f t="shared" si="8"/>
        <v>Débil</v>
      </c>
      <c r="AC37" s="145"/>
      <c r="AD37" s="146" t="str">
        <f t="shared" si="9"/>
        <v>Débil</v>
      </c>
      <c r="AE37" s="147" t="str">
        <f t="shared" si="10"/>
        <v>0</v>
      </c>
      <c r="AF37" s="560"/>
      <c r="AG37" s="565"/>
      <c r="AH37" s="543"/>
      <c r="AI37" s="544"/>
      <c r="AJ37" s="547"/>
      <c r="AK37" s="547"/>
      <c r="AL37" s="547"/>
      <c r="AM37" s="544"/>
      <c r="AN37" s="552"/>
      <c r="AO37" s="552"/>
      <c r="AP37" s="548"/>
      <c r="AQ37" s="545"/>
      <c r="AR37" s="545"/>
      <c r="AS37" s="546"/>
    </row>
    <row r="38" spans="2:45" ht="30" x14ac:dyDescent="0.25">
      <c r="B38" s="626"/>
      <c r="C38" s="449"/>
      <c r="D38" s="566" t="str">
        <f>'3-IDENTIFICACIÓN DEL RIESGO'!G38</f>
        <v>Riesgo 4</v>
      </c>
      <c r="E38" s="566"/>
      <c r="F38" s="5"/>
      <c r="G38" s="5"/>
      <c r="H38" s="5"/>
      <c r="I38" s="5"/>
      <c r="J38" s="5"/>
      <c r="K38" s="5"/>
      <c r="L38" s="5"/>
      <c r="M38" s="15"/>
      <c r="N38" s="6" t="b">
        <f t="shared" si="0"/>
        <v>0</v>
      </c>
      <c r="O38" s="18"/>
      <c r="P38" s="6" t="b">
        <f t="shared" si="1"/>
        <v>0</v>
      </c>
      <c r="Q38" s="18"/>
      <c r="R38" s="6" t="b">
        <f t="shared" si="2"/>
        <v>0</v>
      </c>
      <c r="S38" s="18"/>
      <c r="T38" s="6" t="b">
        <f t="shared" si="3"/>
        <v>0</v>
      </c>
      <c r="U38" s="18"/>
      <c r="V38" s="6" t="b">
        <f t="shared" si="4"/>
        <v>0</v>
      </c>
      <c r="W38" s="18"/>
      <c r="X38" s="6" t="b">
        <f t="shared" si="5"/>
        <v>0</v>
      </c>
      <c r="Y38" s="18"/>
      <c r="Z38" s="6" t="b">
        <f t="shared" si="6"/>
        <v>0</v>
      </c>
      <c r="AA38" s="143">
        <f t="shared" si="7"/>
        <v>0</v>
      </c>
      <c r="AB38" s="144" t="str">
        <f t="shared" si="8"/>
        <v>Débil</v>
      </c>
      <c r="AC38" s="145"/>
      <c r="AD38" s="146" t="str">
        <f t="shared" si="9"/>
        <v>Débil</v>
      </c>
      <c r="AE38" s="147" t="str">
        <f t="shared" si="10"/>
        <v>0</v>
      </c>
      <c r="AF38" s="559"/>
      <c r="AG38" s="564" t="e">
        <f t="shared" ref="AG38" si="95">(AE38+AE39)/AF38</f>
        <v>#DIV/0!</v>
      </c>
      <c r="AH38" s="542" t="e">
        <f t="shared" ref="AH38" si="96">IF(AG38&lt;50,"Débil",IF(AG38&lt;=99,"Moderado",IF(AG38=100,"Fuerte",IF(AG38="","ERROR"))))</f>
        <v>#DIV/0!</v>
      </c>
      <c r="AI38" s="544"/>
      <c r="AJ38" s="547" t="e">
        <f t="shared" ref="AJ38" si="97">IF(AH38="Débil",0,IF(AND(AH38="Moderado",AI38="Directamente"),1,IF(AND(AH38="Moderado",AI38="No disminuye"),0,IF(AND(AH38="Fuerte",AI38="Directamente"),2,IF(AND(AH38="Fuerte",AI38="No disminuye"),0)))))</f>
        <v>#DIV/0!</v>
      </c>
      <c r="AK38" s="547" t="e">
        <f>('4-VALORACIÓN DEL RIESGO'!H24-AJ38)</f>
        <v>#DIV/0!</v>
      </c>
      <c r="AL38" s="547" t="e">
        <f t="shared" ref="AL38" si="98">IF(AK38=5,"Casi Seguro",IF(AK38=4,"Probable",IF(AK38=3,"Posible",IF(AK38=2,"Improbable",IF(AK38=1,"Rara Vez",IF(AK38=0,"Rara Vez",IF(AK38&lt;0,"Rara Vez")))))))</f>
        <v>#DIV/0!</v>
      </c>
      <c r="AM38" s="544"/>
      <c r="AN38" s="551" t="e">
        <f t="shared" ref="AN38" si="99">IF(AH38="Débil",0,IF(AND(AH38="Moderado",AM38="Directamente"),1,IF(AND(AH38="Moderado",AM38="Indirectamente"),0,IF(AND(AH38="Moderado",AM38="No disminuye"),0,IF(AND(AH38="Fuerte",AM38="Directamente"),2,IF(AND(AH38="Fuerte",AM38="Indirectamente"),1,IF(AND(AH38="Fuerte",AM38="No disminuye"),0)))))))</f>
        <v>#DIV/0!</v>
      </c>
      <c r="AO38" s="551" t="e">
        <f>('4-VALORACIÓN DEL RIESGO'!AD24-AN38)</f>
        <v>#DIV/0!</v>
      </c>
      <c r="AP38" s="548" t="e">
        <f t="shared" ref="AP38" si="100">IF(AO38=5,"Catastrófico",IF(AO38=4,"Mayor",IF(AO38=3,"Moderado",IF(AO38=2,"Moderado",IF(AO38=1,"Moderado")))))</f>
        <v>#DIV/0!</v>
      </c>
      <c r="AQ38" s="545"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45"/>
      <c r="AS38" s="546" t="s">
        <v>291</v>
      </c>
    </row>
    <row r="39" spans="2:45" ht="30.75" thickBot="1" x14ac:dyDescent="0.3">
      <c r="B39" s="626"/>
      <c r="C39" s="449"/>
      <c r="D39" s="566"/>
      <c r="E39" s="566"/>
      <c r="F39" s="5"/>
      <c r="G39" s="5"/>
      <c r="H39" s="5"/>
      <c r="I39" s="5"/>
      <c r="J39" s="5"/>
      <c r="K39" s="5"/>
      <c r="L39" s="5"/>
      <c r="M39" s="15"/>
      <c r="N39" s="6" t="b">
        <f t="shared" si="0"/>
        <v>0</v>
      </c>
      <c r="O39" s="18"/>
      <c r="P39" s="6" t="b">
        <f t="shared" si="1"/>
        <v>0</v>
      </c>
      <c r="Q39" s="18"/>
      <c r="R39" s="6" t="b">
        <f t="shared" si="2"/>
        <v>0</v>
      </c>
      <c r="S39" s="18"/>
      <c r="T39" s="6" t="b">
        <f t="shared" si="3"/>
        <v>0</v>
      </c>
      <c r="U39" s="18"/>
      <c r="V39" s="6" t="b">
        <f t="shared" si="4"/>
        <v>0</v>
      </c>
      <c r="W39" s="18"/>
      <c r="X39" s="6" t="b">
        <f t="shared" si="5"/>
        <v>0</v>
      </c>
      <c r="Y39" s="18"/>
      <c r="Z39" s="6" t="b">
        <f t="shared" si="6"/>
        <v>0</v>
      </c>
      <c r="AA39" s="143">
        <f t="shared" si="7"/>
        <v>0</v>
      </c>
      <c r="AB39" s="144" t="str">
        <f t="shared" si="8"/>
        <v>Débil</v>
      </c>
      <c r="AC39" s="145"/>
      <c r="AD39" s="146" t="str">
        <f t="shared" si="9"/>
        <v>Débil</v>
      </c>
      <c r="AE39" s="147" t="str">
        <f t="shared" si="10"/>
        <v>0</v>
      </c>
      <c r="AF39" s="560"/>
      <c r="AG39" s="565"/>
      <c r="AH39" s="543"/>
      <c r="AI39" s="544"/>
      <c r="AJ39" s="547"/>
      <c r="AK39" s="547"/>
      <c r="AL39" s="547"/>
      <c r="AM39" s="544"/>
      <c r="AN39" s="552"/>
      <c r="AO39" s="552"/>
      <c r="AP39" s="548"/>
      <c r="AQ39" s="545"/>
      <c r="AR39" s="545"/>
      <c r="AS39" s="546"/>
    </row>
    <row r="40" spans="2:45" ht="30" x14ac:dyDescent="0.25">
      <c r="B40" s="626"/>
      <c r="C40" s="449"/>
      <c r="D40" s="566" t="str">
        <f>'3-IDENTIFICACIÓN DEL RIESGO'!G40</f>
        <v>Riesgo 5</v>
      </c>
      <c r="E40" s="566"/>
      <c r="F40" s="5"/>
      <c r="G40" s="5"/>
      <c r="H40" s="5"/>
      <c r="I40" s="5"/>
      <c r="J40" s="5"/>
      <c r="K40" s="5"/>
      <c r="L40" s="5"/>
      <c r="M40" s="15"/>
      <c r="N40" s="6" t="b">
        <f t="shared" si="0"/>
        <v>0</v>
      </c>
      <c r="O40" s="18"/>
      <c r="P40" s="6" t="b">
        <f t="shared" si="1"/>
        <v>0</v>
      </c>
      <c r="Q40" s="18"/>
      <c r="R40" s="6" t="b">
        <f t="shared" si="2"/>
        <v>0</v>
      </c>
      <c r="S40" s="18"/>
      <c r="T40" s="6" t="b">
        <f t="shared" si="3"/>
        <v>0</v>
      </c>
      <c r="U40" s="18"/>
      <c r="V40" s="6" t="b">
        <f t="shared" si="4"/>
        <v>0</v>
      </c>
      <c r="W40" s="18"/>
      <c r="X40" s="6" t="b">
        <f t="shared" si="5"/>
        <v>0</v>
      </c>
      <c r="Y40" s="18"/>
      <c r="Z40" s="6" t="b">
        <f t="shared" si="6"/>
        <v>0</v>
      </c>
      <c r="AA40" s="143">
        <f t="shared" si="7"/>
        <v>0</v>
      </c>
      <c r="AB40" s="144" t="str">
        <f t="shared" si="8"/>
        <v>Débil</v>
      </c>
      <c r="AC40" s="145"/>
      <c r="AD40" s="146" t="str">
        <f t="shared" si="9"/>
        <v>Débil</v>
      </c>
      <c r="AE40" s="147" t="str">
        <f t="shared" si="10"/>
        <v>0</v>
      </c>
      <c r="AF40" s="559"/>
      <c r="AG40" s="564" t="e">
        <f t="shared" ref="AG40" si="102">(AE40+AE41)/AF40</f>
        <v>#DIV/0!</v>
      </c>
      <c r="AH40" s="542" t="e">
        <f t="shared" ref="AH40" si="103">IF(AG40&lt;50,"Débil",IF(AG40&lt;=99,"Moderado",IF(AG40=100,"Fuerte",IF(AG40="","ERROR"))))</f>
        <v>#DIV/0!</v>
      </c>
      <c r="AI40" s="544"/>
      <c r="AJ40" s="547" t="e">
        <f t="shared" ref="AJ40" si="104">IF(AH40="Débil",0,IF(AND(AH40="Moderado",AI40="Directamente"),1,IF(AND(AH40="Moderado",AI40="No disminuye"),0,IF(AND(AH40="Fuerte",AI40="Directamente"),2,IF(AND(AH40="Fuerte",AI40="No disminuye"),0)))))</f>
        <v>#DIV/0!</v>
      </c>
      <c r="AK40" s="547" t="e">
        <f>('4-VALORACIÓN DEL RIESGO'!H25-AJ40)</f>
        <v>#DIV/0!</v>
      </c>
      <c r="AL40" s="547" t="e">
        <f t="shared" ref="AL40" si="105">IF(AK40=5,"Casi Seguro",IF(AK40=4,"Probable",IF(AK40=3,"Posible",IF(AK40=2,"Improbable",IF(AK40=1,"Rara Vez",IF(AK40=0,"Rara Vez",IF(AK40&lt;0,"Rara Vez")))))))</f>
        <v>#DIV/0!</v>
      </c>
      <c r="AM40" s="544"/>
      <c r="AN40" s="551" t="e">
        <f t="shared" ref="AN40" si="106">IF(AH40="Débil",0,IF(AND(AH40="Moderado",AM40="Directamente"),1,IF(AND(AH40="Moderado",AM40="Indirectamente"),0,IF(AND(AH40="Moderado",AM40="No disminuye"),0,IF(AND(AH40="Fuerte",AM40="Directamente"),2,IF(AND(AH40="Fuerte",AM40="Indirectamente"),1,IF(AND(AH40="Fuerte",AM40="No disminuye"),0)))))))</f>
        <v>#DIV/0!</v>
      </c>
      <c r="AO40" s="551" t="e">
        <f>('4-VALORACIÓN DEL RIESGO'!AD25-AN40)</f>
        <v>#DIV/0!</v>
      </c>
      <c r="AP40" s="548" t="e">
        <f t="shared" ref="AP40" si="107">IF(AO40=5,"Catastrófico",IF(AO40=4,"Mayor",IF(AO40=3,"Moderado",IF(AO40=2,"Moderado",IF(AO40=1,"Moderado")))))</f>
        <v>#DIV/0!</v>
      </c>
      <c r="AQ40" s="545"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45"/>
      <c r="AS40" s="546" t="s">
        <v>291</v>
      </c>
    </row>
    <row r="41" spans="2:45" ht="30.75" thickBot="1" x14ac:dyDescent="0.3">
      <c r="B41" s="627"/>
      <c r="C41" s="450"/>
      <c r="D41" s="566"/>
      <c r="E41" s="566"/>
      <c r="F41" s="5"/>
      <c r="G41" s="5"/>
      <c r="H41" s="5"/>
      <c r="I41" s="5"/>
      <c r="J41" s="5"/>
      <c r="K41" s="5"/>
      <c r="L41" s="5"/>
      <c r="M41" s="15"/>
      <c r="N41" s="6" t="b">
        <f t="shared" si="0"/>
        <v>0</v>
      </c>
      <c r="O41" s="18"/>
      <c r="P41" s="6" t="b">
        <f t="shared" si="1"/>
        <v>0</v>
      </c>
      <c r="Q41" s="18"/>
      <c r="R41" s="6" t="b">
        <f t="shared" si="2"/>
        <v>0</v>
      </c>
      <c r="S41" s="18"/>
      <c r="T41" s="6" t="b">
        <f t="shared" si="3"/>
        <v>0</v>
      </c>
      <c r="U41" s="18"/>
      <c r="V41" s="6" t="b">
        <f t="shared" si="4"/>
        <v>0</v>
      </c>
      <c r="W41" s="18"/>
      <c r="X41" s="6" t="b">
        <f t="shared" si="5"/>
        <v>0</v>
      </c>
      <c r="Y41" s="18"/>
      <c r="Z41" s="6" t="b">
        <f t="shared" si="6"/>
        <v>0</v>
      </c>
      <c r="AA41" s="143">
        <f t="shared" si="7"/>
        <v>0</v>
      </c>
      <c r="AB41" s="144" t="str">
        <f t="shared" si="8"/>
        <v>Débil</v>
      </c>
      <c r="AC41" s="145"/>
      <c r="AD41" s="146" t="str">
        <f t="shared" si="9"/>
        <v>Débil</v>
      </c>
      <c r="AE41" s="147" t="str">
        <f t="shared" si="10"/>
        <v>0</v>
      </c>
      <c r="AF41" s="560"/>
      <c r="AG41" s="565"/>
      <c r="AH41" s="543"/>
      <c r="AI41" s="544"/>
      <c r="AJ41" s="547"/>
      <c r="AK41" s="547"/>
      <c r="AL41" s="547"/>
      <c r="AM41" s="544"/>
      <c r="AN41" s="552"/>
      <c r="AO41" s="552"/>
      <c r="AP41" s="548"/>
      <c r="AQ41" s="545"/>
      <c r="AR41" s="545"/>
      <c r="AS41" s="546"/>
    </row>
    <row r="42" spans="2:45" ht="51" x14ac:dyDescent="0.25">
      <c r="B42" s="553" t="str">
        <f>'3-IDENTIFICACIÓN DEL RIESGO'!B42</f>
        <v>Gestión del Modelo de Atención.</v>
      </c>
      <c r="C42" s="448" t="str">
        <f>'3-IDENTIFICACIÓN DEL RIESGO'!E42</f>
        <v>1. Secretaría General.
2. Dirección de Gestión del Ordenamiento social de la Propiedad.
3. Dirección Acceso a Tierras.
4. Dirección Gestión Jurídica de Tierras.
5. Dirección Asuntos Étnicos.</v>
      </c>
      <c r="D42" s="566" t="str">
        <f>'3-IDENTIFICACIÓN DEL RIESGO'!G42</f>
        <v>Omitir o dilatar intencionalmente la gestión de PQRSD para beneficio propio o de terceros</v>
      </c>
      <c r="E42" s="566"/>
      <c r="F42" s="5" t="s">
        <v>863</v>
      </c>
      <c r="G42" s="5" t="s">
        <v>550</v>
      </c>
      <c r="H42" s="5" t="s">
        <v>864</v>
      </c>
      <c r="I42" s="5" t="s">
        <v>865</v>
      </c>
      <c r="J42" s="5" t="s">
        <v>866</v>
      </c>
      <c r="K42" s="5" t="s">
        <v>867</v>
      </c>
      <c r="L42" s="5" t="s">
        <v>868</v>
      </c>
      <c r="M42" s="15" t="s">
        <v>187</v>
      </c>
      <c r="N42" s="6">
        <f t="shared" si="0"/>
        <v>15</v>
      </c>
      <c r="O42" s="18" t="s">
        <v>188</v>
      </c>
      <c r="P42" s="6">
        <f t="shared" si="1"/>
        <v>15</v>
      </c>
      <c r="Q42" s="18" t="s">
        <v>189</v>
      </c>
      <c r="R42" s="6">
        <f t="shared" si="2"/>
        <v>15</v>
      </c>
      <c r="S42" s="18" t="s">
        <v>193</v>
      </c>
      <c r="T42" s="6">
        <f t="shared" si="3"/>
        <v>10</v>
      </c>
      <c r="U42" s="18" t="s">
        <v>190</v>
      </c>
      <c r="V42" s="6">
        <f t="shared" si="4"/>
        <v>15</v>
      </c>
      <c r="W42" s="18" t="s">
        <v>195</v>
      </c>
      <c r="X42" s="6">
        <f t="shared" si="5"/>
        <v>0</v>
      </c>
      <c r="Y42" s="18" t="s">
        <v>192</v>
      </c>
      <c r="Z42" s="6">
        <f t="shared" si="6"/>
        <v>10</v>
      </c>
      <c r="AA42" s="143">
        <f t="shared" si="7"/>
        <v>80</v>
      </c>
      <c r="AB42" s="144" t="str">
        <f t="shared" si="8"/>
        <v>Débil</v>
      </c>
      <c r="AC42" s="145" t="s">
        <v>64</v>
      </c>
      <c r="AD42" s="146" t="str">
        <f t="shared" si="9"/>
        <v>Débil</v>
      </c>
      <c r="AE42" s="147" t="str">
        <f t="shared" si="10"/>
        <v>0</v>
      </c>
      <c r="AF42" s="559">
        <v>1</v>
      </c>
      <c r="AG42" s="564">
        <f t="shared" ref="AG42" si="109">(AE42+AE43)/AF42</f>
        <v>0</v>
      </c>
      <c r="AH42" s="542" t="str">
        <f t="shared" ref="AH42" si="110">IF(AG42&lt;50,"Débil",IF(AG42&lt;=99,"Moderado",IF(AG42=100,"Fuerte",IF(AG42="","ERROR"))))</f>
        <v>Débil</v>
      </c>
      <c r="AI42" s="544" t="s">
        <v>94</v>
      </c>
      <c r="AJ42" s="547">
        <f t="shared" ref="AJ42" si="111">IF(AH42="Débil",0,IF(AND(AH42="Moderado",AI42="Directamente"),1,IF(AND(AH42="Moderado",AI42="No disminuye"),0,IF(AND(AH42="Fuerte",AI42="Directamente"),2,IF(AND(AH42="Fuerte",AI42="No disminuye"),0)))))</f>
        <v>0</v>
      </c>
      <c r="AK42" s="547">
        <f>('4-VALORACIÓN DEL RIESGO'!H26-AJ42)</f>
        <v>3</v>
      </c>
      <c r="AL42" s="547" t="str">
        <f t="shared" ref="AL42" si="112">IF(AK42=5,"Casi Seguro",IF(AK42=4,"Probable",IF(AK42=3,"Posible",IF(AK42=2,"Improbable",IF(AK42=1,"Rara Vez",IF(AK42=0,"Rara Vez",IF(AK42&lt;0,"Rara Vez")))))))</f>
        <v>Posible</v>
      </c>
      <c r="AM42" s="544" t="s">
        <v>94</v>
      </c>
      <c r="AN42" s="551">
        <f t="shared" ref="AN42" si="113">IF(AH42="Débil",0,IF(AND(AH42="Moderado",AM42="Directamente"),1,IF(AND(AH42="Moderado",AM42="Indirectamente"),0,IF(AND(AH42="Moderado",AM42="No disminuye"),0,IF(AND(AH42="Fuerte",AM42="Directamente"),2,IF(AND(AH42="Fuerte",AM42="Indirectamente"),1,IF(AND(AH42="Fuerte",AM42="No disminuye"),0)))))))</f>
        <v>0</v>
      </c>
      <c r="AO42" s="551">
        <f>('4-VALORACIÓN DEL RIESGO'!AD26-AN42)</f>
        <v>5</v>
      </c>
      <c r="AP42" s="548" t="str">
        <f t="shared" ref="AP42" si="114">IF(AO42=5,"Catastrófico",IF(AO42=4,"Mayor",IF(AO42=3,"Moderado",IF(AO42=2,"Moderado",IF(AO42=1,"Moderado")))))</f>
        <v>Catastrófico</v>
      </c>
      <c r="AQ42" s="545"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45"/>
      <c r="AS42" s="546" t="s">
        <v>291</v>
      </c>
    </row>
    <row r="43" spans="2:45" ht="30.75" thickBot="1" x14ac:dyDescent="0.3">
      <c r="B43" s="554"/>
      <c r="C43" s="449"/>
      <c r="D43" s="566"/>
      <c r="E43" s="566"/>
      <c r="F43" s="5"/>
      <c r="G43" s="5"/>
      <c r="H43" s="5"/>
      <c r="I43" s="5"/>
      <c r="J43" s="5"/>
      <c r="K43" s="5"/>
      <c r="L43" s="5"/>
      <c r="M43" s="15"/>
      <c r="N43" s="6" t="b">
        <f t="shared" si="0"/>
        <v>0</v>
      </c>
      <c r="O43" s="18"/>
      <c r="P43" s="6" t="b">
        <f t="shared" si="1"/>
        <v>0</v>
      </c>
      <c r="Q43" s="18"/>
      <c r="R43" s="6" t="b">
        <f t="shared" si="2"/>
        <v>0</v>
      </c>
      <c r="S43" s="18"/>
      <c r="T43" s="6" t="b">
        <f t="shared" si="3"/>
        <v>0</v>
      </c>
      <c r="U43" s="18"/>
      <c r="V43" s="6" t="b">
        <f t="shared" si="4"/>
        <v>0</v>
      </c>
      <c r="W43" s="18"/>
      <c r="X43" s="6" t="b">
        <f t="shared" si="5"/>
        <v>0</v>
      </c>
      <c r="Y43" s="18"/>
      <c r="Z43" s="6" t="b">
        <f t="shared" si="6"/>
        <v>0</v>
      </c>
      <c r="AA43" s="143">
        <f t="shared" si="7"/>
        <v>0</v>
      </c>
      <c r="AB43" s="144" t="str">
        <f t="shared" si="8"/>
        <v>Débil</v>
      </c>
      <c r="AC43" s="145"/>
      <c r="AD43" s="146" t="str">
        <f t="shared" si="9"/>
        <v>Débil</v>
      </c>
      <c r="AE43" s="147" t="str">
        <f t="shared" si="10"/>
        <v>0</v>
      </c>
      <c r="AF43" s="560"/>
      <c r="AG43" s="565"/>
      <c r="AH43" s="543"/>
      <c r="AI43" s="544"/>
      <c r="AJ43" s="547"/>
      <c r="AK43" s="547"/>
      <c r="AL43" s="547"/>
      <c r="AM43" s="544"/>
      <c r="AN43" s="552"/>
      <c r="AO43" s="552"/>
      <c r="AP43" s="548"/>
      <c r="AQ43" s="545"/>
      <c r="AR43" s="545"/>
      <c r="AS43" s="546"/>
    </row>
    <row r="44" spans="2:45" ht="66" customHeight="1" x14ac:dyDescent="0.25">
      <c r="B44" s="554"/>
      <c r="C44" s="449"/>
      <c r="D44" s="566" t="str">
        <f>'3-IDENTIFICACIÓN DEL RIESGO'!G44</f>
        <v>Solicitar y/o recibir dinero o cualquier otro beneficio personal a cambio de la promesa de éxito en la realización o priorización de un trámite</v>
      </c>
      <c r="E44" s="566"/>
      <c r="F44" s="5" t="s">
        <v>863</v>
      </c>
      <c r="G44" s="5" t="s">
        <v>869</v>
      </c>
      <c r="H44" s="5" t="s">
        <v>870</v>
      </c>
      <c r="I44" s="5" t="s">
        <v>871</v>
      </c>
      <c r="J44" s="5" t="s">
        <v>658</v>
      </c>
      <c r="K44" s="5" t="s">
        <v>872</v>
      </c>
      <c r="L44" s="5" t="s">
        <v>873</v>
      </c>
      <c r="M44" s="15" t="s">
        <v>187</v>
      </c>
      <c r="N44" s="6">
        <f t="shared" si="0"/>
        <v>15</v>
      </c>
      <c r="O44" s="18" t="s">
        <v>188</v>
      </c>
      <c r="P44" s="6">
        <f t="shared" si="1"/>
        <v>15</v>
      </c>
      <c r="Q44" s="18" t="s">
        <v>189</v>
      </c>
      <c r="R44" s="6">
        <f t="shared" si="2"/>
        <v>15</v>
      </c>
      <c r="S44" s="18" t="s">
        <v>61</v>
      </c>
      <c r="T44" s="6">
        <f t="shared" si="3"/>
        <v>15</v>
      </c>
      <c r="U44" s="18" t="s">
        <v>235</v>
      </c>
      <c r="V44" s="6">
        <f t="shared" si="4"/>
        <v>0</v>
      </c>
      <c r="W44" s="18" t="s">
        <v>191</v>
      </c>
      <c r="X44" s="6">
        <f t="shared" si="5"/>
        <v>15</v>
      </c>
      <c r="Y44" s="18" t="s">
        <v>192</v>
      </c>
      <c r="Z44" s="6">
        <f t="shared" si="6"/>
        <v>10</v>
      </c>
      <c r="AA44" s="143">
        <f t="shared" si="7"/>
        <v>85</v>
      </c>
      <c r="AB44" s="144" t="str">
        <f t="shared" si="8"/>
        <v>Débil</v>
      </c>
      <c r="AC44" s="145" t="s">
        <v>64</v>
      </c>
      <c r="AD44" s="146" t="str">
        <f t="shared" si="9"/>
        <v>Débil</v>
      </c>
      <c r="AE44" s="147" t="str">
        <f t="shared" si="10"/>
        <v>0</v>
      </c>
      <c r="AF44" s="559">
        <v>2</v>
      </c>
      <c r="AG44" s="564">
        <f t="shared" ref="AG44" si="116">(AE44+AE45)/AF44</f>
        <v>50</v>
      </c>
      <c r="AH44" s="542" t="str">
        <f t="shared" ref="AH44" si="117">IF(AG44&lt;50,"Débil",IF(AG44&lt;=99,"Moderado",IF(AG44=100,"Fuerte",IF(AG44="","ERROR"))))</f>
        <v>Moderado</v>
      </c>
      <c r="AI44" s="544" t="s">
        <v>92</v>
      </c>
      <c r="AJ44" s="547">
        <f t="shared" ref="AJ44" si="118">IF(AH44="Débil",0,IF(AND(AH44="Moderado",AI44="Directamente"),1,IF(AND(AH44="Moderado",AI44="No disminuye"),0,IF(AND(AH44="Fuerte",AI44="Directamente"),2,IF(AND(AH44="Fuerte",AI44="No disminuye"),0)))))</f>
        <v>1</v>
      </c>
      <c r="AK44" s="547">
        <f>('4-VALORACIÓN DEL RIESGO'!H27-AJ44)</f>
        <v>2</v>
      </c>
      <c r="AL44" s="547" t="str">
        <f t="shared" ref="AL44" si="119">IF(AK44=5,"Casi Seguro",IF(AK44=4,"Probable",IF(AK44=3,"Posible",IF(AK44=2,"Improbable",IF(AK44=1,"Rara Vez",IF(AK44=0,"Rara Vez",IF(AK44&lt;0,"Rara Vez")))))))</f>
        <v>Improbable</v>
      </c>
      <c r="AM44" s="544" t="s">
        <v>93</v>
      </c>
      <c r="AN44" s="551">
        <f t="shared" ref="AN44" si="120">IF(AH44="Débil",0,IF(AND(AH44="Moderado",AM44="Directamente"),1,IF(AND(AH44="Moderado",AM44="Indirectamente"),0,IF(AND(AH44="Moderado",AM44="No disminuye"),0,IF(AND(AH44="Fuerte",AM44="Directamente"),2,IF(AND(AH44="Fuerte",AM44="Indirectamente"),1,IF(AND(AH44="Fuerte",AM44="No disminuye"),0)))))))</f>
        <v>0</v>
      </c>
      <c r="AO44" s="551">
        <f>('4-VALORACIÓN DEL RIESGO'!AD27-AN44)</f>
        <v>5</v>
      </c>
      <c r="AP44" s="548" t="str">
        <f t="shared" ref="AP44" si="121">IF(AO44=5,"Catastrófico",IF(AO44=4,"Mayor",IF(AO44=3,"Moderado",IF(AO44=2,"Moderado",IF(AO44=1,"Moderado")))))</f>
        <v>Catastrófico</v>
      </c>
      <c r="AQ44" s="545"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545"/>
      <c r="AS44" s="546" t="s">
        <v>291</v>
      </c>
    </row>
    <row r="45" spans="2:45" ht="71.25" customHeight="1" thickBot="1" x14ac:dyDescent="0.3">
      <c r="B45" s="554"/>
      <c r="C45" s="449"/>
      <c r="D45" s="566"/>
      <c r="E45" s="566"/>
      <c r="F45" s="5" t="s">
        <v>863</v>
      </c>
      <c r="G45" s="5" t="s">
        <v>550</v>
      </c>
      <c r="H45" s="5" t="s">
        <v>870</v>
      </c>
      <c r="I45" s="5" t="s">
        <v>874</v>
      </c>
      <c r="J45" s="5" t="s">
        <v>658</v>
      </c>
      <c r="K45" s="5" t="s">
        <v>875</v>
      </c>
      <c r="L45" s="5" t="s">
        <v>876</v>
      </c>
      <c r="M45" s="15" t="s">
        <v>187</v>
      </c>
      <c r="N45" s="6">
        <f t="shared" si="0"/>
        <v>15</v>
      </c>
      <c r="O45" s="18" t="s">
        <v>188</v>
      </c>
      <c r="P45" s="6">
        <f t="shared" si="1"/>
        <v>15</v>
      </c>
      <c r="Q45" s="18" t="s">
        <v>189</v>
      </c>
      <c r="R45" s="6">
        <f t="shared" si="2"/>
        <v>15</v>
      </c>
      <c r="S45" s="18" t="s">
        <v>61</v>
      </c>
      <c r="T45" s="6">
        <f t="shared" si="3"/>
        <v>15</v>
      </c>
      <c r="U45" s="18" t="s">
        <v>190</v>
      </c>
      <c r="V45" s="6">
        <f t="shared" si="4"/>
        <v>15</v>
      </c>
      <c r="W45" s="18" t="s">
        <v>191</v>
      </c>
      <c r="X45" s="6">
        <f t="shared" si="5"/>
        <v>15</v>
      </c>
      <c r="Y45" s="18" t="s">
        <v>192</v>
      </c>
      <c r="Z45" s="6">
        <f t="shared" si="6"/>
        <v>10</v>
      </c>
      <c r="AA45" s="143">
        <f t="shared" si="7"/>
        <v>100</v>
      </c>
      <c r="AB45" s="144" t="str">
        <f t="shared" si="8"/>
        <v>Fuerte</v>
      </c>
      <c r="AC45" s="145" t="s">
        <v>64</v>
      </c>
      <c r="AD45" s="146" t="str">
        <f t="shared" si="9"/>
        <v>Fuerte</v>
      </c>
      <c r="AE45" s="147" t="str">
        <f t="shared" si="10"/>
        <v>100</v>
      </c>
      <c r="AF45" s="560"/>
      <c r="AG45" s="565"/>
      <c r="AH45" s="543"/>
      <c r="AI45" s="544"/>
      <c r="AJ45" s="547"/>
      <c r="AK45" s="547"/>
      <c r="AL45" s="547"/>
      <c r="AM45" s="544"/>
      <c r="AN45" s="552"/>
      <c r="AO45" s="552"/>
      <c r="AP45" s="548"/>
      <c r="AQ45" s="545"/>
      <c r="AR45" s="545"/>
      <c r="AS45" s="546"/>
    </row>
    <row r="46" spans="2:45" ht="30" x14ac:dyDescent="0.25">
      <c r="B46" s="554"/>
      <c r="C46" s="449"/>
      <c r="D46" s="566" t="str">
        <f>'3-IDENTIFICACIÓN DEL RIESGO'!G46</f>
        <v>Riesgo 3</v>
      </c>
      <c r="E46" s="566"/>
      <c r="F46" s="5"/>
      <c r="G46" s="5"/>
      <c r="H46" s="5"/>
      <c r="I46" s="5"/>
      <c r="J46" s="5"/>
      <c r="K46" s="5"/>
      <c r="L46" s="5"/>
      <c r="M46" s="15"/>
      <c r="N46" s="6" t="b">
        <f t="shared" si="0"/>
        <v>0</v>
      </c>
      <c r="O46" s="18"/>
      <c r="P46" s="6" t="b">
        <f t="shared" si="1"/>
        <v>0</v>
      </c>
      <c r="Q46" s="18"/>
      <c r="R46" s="6" t="b">
        <f t="shared" si="2"/>
        <v>0</v>
      </c>
      <c r="S46" s="18"/>
      <c r="T46" s="6" t="b">
        <f t="shared" si="3"/>
        <v>0</v>
      </c>
      <c r="U46" s="18"/>
      <c r="V46" s="6" t="b">
        <f t="shared" si="4"/>
        <v>0</v>
      </c>
      <c r="W46" s="18"/>
      <c r="X46" s="6" t="b">
        <f t="shared" si="5"/>
        <v>0</v>
      </c>
      <c r="Y46" s="18"/>
      <c r="Z46" s="6" t="b">
        <f t="shared" si="6"/>
        <v>0</v>
      </c>
      <c r="AA46" s="143">
        <f t="shared" si="7"/>
        <v>0</v>
      </c>
      <c r="AB46" s="144" t="str">
        <f t="shared" si="8"/>
        <v>Débil</v>
      </c>
      <c r="AC46" s="145"/>
      <c r="AD46" s="146" t="str">
        <f t="shared" si="9"/>
        <v>Débil</v>
      </c>
      <c r="AE46" s="147" t="str">
        <f t="shared" si="10"/>
        <v>0</v>
      </c>
      <c r="AF46" s="559"/>
      <c r="AG46" s="564" t="e">
        <f t="shared" ref="AG46" si="123">(AE46+AE47)/AF46</f>
        <v>#DIV/0!</v>
      </c>
      <c r="AH46" s="542" t="e">
        <f t="shared" ref="AH46" si="124">IF(AG46&lt;50,"Débil",IF(AG46&lt;=99,"Moderado",IF(AG46=100,"Fuerte",IF(AG46="","ERROR"))))</f>
        <v>#DIV/0!</v>
      </c>
      <c r="AI46" s="544"/>
      <c r="AJ46" s="547" t="e">
        <f t="shared" ref="AJ46" si="125">IF(AH46="Débil",0,IF(AND(AH46="Moderado",AI46="Directamente"),1,IF(AND(AH46="Moderado",AI46="No disminuye"),0,IF(AND(AH46="Fuerte",AI46="Directamente"),2,IF(AND(AH46="Fuerte",AI46="No disminuye"),0)))))</f>
        <v>#DIV/0!</v>
      </c>
      <c r="AK46" s="547" t="e">
        <f>('4-VALORACIÓN DEL RIESGO'!H28-AJ46)</f>
        <v>#DIV/0!</v>
      </c>
      <c r="AL46" s="547" t="e">
        <f t="shared" ref="AL46" si="126">IF(AK46=5,"Casi Seguro",IF(AK46=4,"Probable",IF(AK46=3,"Posible",IF(AK46=2,"Improbable",IF(AK46=1,"Rara Vez",IF(AK46=0,"Rara Vez",IF(AK46&lt;0,"Rara Vez")))))))</f>
        <v>#DIV/0!</v>
      </c>
      <c r="AM46" s="544"/>
      <c r="AN46" s="551" t="e">
        <f t="shared" ref="AN46" si="127">IF(AH46="Débil",0,IF(AND(AH46="Moderado",AM46="Directamente"),1,IF(AND(AH46="Moderado",AM46="Indirectamente"),0,IF(AND(AH46="Moderado",AM46="No disminuye"),0,IF(AND(AH46="Fuerte",AM46="Directamente"),2,IF(AND(AH46="Fuerte",AM46="Indirectamente"),1,IF(AND(AH46="Fuerte",AM46="No disminuye"),0)))))))</f>
        <v>#DIV/0!</v>
      </c>
      <c r="AO46" s="551" t="e">
        <f>('4-VALORACIÓN DEL RIESGO'!AD28-AN46)</f>
        <v>#DIV/0!</v>
      </c>
      <c r="AP46" s="548" t="e">
        <f t="shared" ref="AP46" si="128">IF(AO46=5,"Catastrófico",IF(AO46=4,"Mayor",IF(AO46=3,"Moderado",IF(AO46=2,"Moderado",IF(AO46=1,"Moderado")))))</f>
        <v>#DIV/0!</v>
      </c>
      <c r="AQ46" s="545"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45"/>
      <c r="AS46" s="546" t="s">
        <v>291</v>
      </c>
    </row>
    <row r="47" spans="2:45" ht="30.75" thickBot="1" x14ac:dyDescent="0.3">
      <c r="B47" s="554"/>
      <c r="C47" s="449"/>
      <c r="D47" s="566"/>
      <c r="E47" s="566"/>
      <c r="F47" s="5"/>
      <c r="G47" s="5"/>
      <c r="H47" s="5"/>
      <c r="I47" s="5"/>
      <c r="J47" s="5"/>
      <c r="K47" s="5"/>
      <c r="L47" s="5"/>
      <c r="M47" s="15"/>
      <c r="N47" s="6" t="b">
        <f t="shared" si="0"/>
        <v>0</v>
      </c>
      <c r="O47" s="18"/>
      <c r="P47" s="6" t="b">
        <f t="shared" si="1"/>
        <v>0</v>
      </c>
      <c r="Q47" s="18"/>
      <c r="R47" s="6" t="b">
        <f t="shared" si="2"/>
        <v>0</v>
      </c>
      <c r="S47" s="18"/>
      <c r="T47" s="6" t="b">
        <f t="shared" si="3"/>
        <v>0</v>
      </c>
      <c r="U47" s="18"/>
      <c r="V47" s="6" t="b">
        <f t="shared" si="4"/>
        <v>0</v>
      </c>
      <c r="W47" s="18"/>
      <c r="X47" s="6" t="b">
        <f t="shared" si="5"/>
        <v>0</v>
      </c>
      <c r="Y47" s="18"/>
      <c r="Z47" s="6" t="b">
        <f t="shared" si="6"/>
        <v>0</v>
      </c>
      <c r="AA47" s="143">
        <f t="shared" si="7"/>
        <v>0</v>
      </c>
      <c r="AB47" s="144" t="str">
        <f t="shared" si="8"/>
        <v>Débil</v>
      </c>
      <c r="AC47" s="145"/>
      <c r="AD47" s="146" t="str">
        <f t="shared" si="9"/>
        <v>Débil</v>
      </c>
      <c r="AE47" s="147" t="str">
        <f t="shared" si="10"/>
        <v>0</v>
      </c>
      <c r="AF47" s="560"/>
      <c r="AG47" s="565"/>
      <c r="AH47" s="543"/>
      <c r="AI47" s="544"/>
      <c r="AJ47" s="547"/>
      <c r="AK47" s="547"/>
      <c r="AL47" s="547"/>
      <c r="AM47" s="544"/>
      <c r="AN47" s="552"/>
      <c r="AO47" s="552"/>
      <c r="AP47" s="548"/>
      <c r="AQ47" s="545"/>
      <c r="AR47" s="545"/>
      <c r="AS47" s="546"/>
    </row>
    <row r="48" spans="2:45" ht="30" x14ac:dyDescent="0.25">
      <c r="B48" s="554"/>
      <c r="C48" s="449"/>
      <c r="D48" s="566" t="str">
        <f>'3-IDENTIFICACIÓN DEL RIESGO'!G48</f>
        <v>Riesgo 4</v>
      </c>
      <c r="E48" s="566"/>
      <c r="F48" s="5"/>
      <c r="G48" s="5"/>
      <c r="H48" s="5"/>
      <c r="I48" s="5"/>
      <c r="J48" s="5"/>
      <c r="K48" s="5"/>
      <c r="L48" s="5"/>
      <c r="M48" s="15"/>
      <c r="N48" s="6" t="b">
        <f t="shared" si="0"/>
        <v>0</v>
      </c>
      <c r="O48" s="18"/>
      <c r="P48" s="6" t="b">
        <f t="shared" si="1"/>
        <v>0</v>
      </c>
      <c r="Q48" s="18"/>
      <c r="R48" s="6" t="b">
        <f t="shared" si="2"/>
        <v>0</v>
      </c>
      <c r="S48" s="18"/>
      <c r="T48" s="6" t="b">
        <f t="shared" si="3"/>
        <v>0</v>
      </c>
      <c r="U48" s="18"/>
      <c r="V48" s="6" t="b">
        <f t="shared" si="4"/>
        <v>0</v>
      </c>
      <c r="W48" s="18"/>
      <c r="X48" s="6" t="b">
        <f t="shared" si="5"/>
        <v>0</v>
      </c>
      <c r="Y48" s="18"/>
      <c r="Z48" s="6" t="b">
        <f t="shared" si="6"/>
        <v>0</v>
      </c>
      <c r="AA48" s="143">
        <f t="shared" si="7"/>
        <v>0</v>
      </c>
      <c r="AB48" s="144" t="str">
        <f t="shared" si="8"/>
        <v>Débil</v>
      </c>
      <c r="AC48" s="145"/>
      <c r="AD48" s="146" t="str">
        <f t="shared" si="9"/>
        <v>Débil</v>
      </c>
      <c r="AE48" s="147" t="str">
        <f t="shared" si="10"/>
        <v>0</v>
      </c>
      <c r="AF48" s="559"/>
      <c r="AG48" s="564" t="e">
        <f t="shared" ref="AG48" si="130">(AE48+AE49)/AF48</f>
        <v>#DIV/0!</v>
      </c>
      <c r="AH48" s="542" t="e">
        <f t="shared" ref="AH48" si="131">IF(AG48&lt;50,"Débil",IF(AG48&lt;=99,"Moderado",IF(AG48=100,"Fuerte",IF(AG48="","ERROR"))))</f>
        <v>#DIV/0!</v>
      </c>
      <c r="AI48" s="544"/>
      <c r="AJ48" s="547" t="e">
        <f t="shared" ref="AJ48" si="132">IF(AH48="Débil",0,IF(AND(AH48="Moderado",AI48="Directamente"),1,IF(AND(AH48="Moderado",AI48="No disminuye"),0,IF(AND(AH48="Fuerte",AI48="Directamente"),2,IF(AND(AH48="Fuerte",AI48="No disminuye"),0)))))</f>
        <v>#DIV/0!</v>
      </c>
      <c r="AK48" s="547" t="e">
        <f>('4-VALORACIÓN DEL RIESGO'!H29-AJ48)</f>
        <v>#DIV/0!</v>
      </c>
      <c r="AL48" s="547" t="e">
        <f t="shared" ref="AL48" si="133">IF(AK48=5,"Casi Seguro",IF(AK48=4,"Probable",IF(AK48=3,"Posible",IF(AK48=2,"Improbable",IF(AK48=1,"Rara Vez",IF(AK48=0,"Rara Vez",IF(AK48&lt;0,"Rara Vez")))))))</f>
        <v>#DIV/0!</v>
      </c>
      <c r="AM48" s="544"/>
      <c r="AN48" s="551" t="e">
        <f t="shared" ref="AN48" si="134">IF(AH48="Débil",0,IF(AND(AH48="Moderado",AM48="Directamente"),1,IF(AND(AH48="Moderado",AM48="Indirectamente"),0,IF(AND(AH48="Moderado",AM48="No disminuye"),0,IF(AND(AH48="Fuerte",AM48="Directamente"),2,IF(AND(AH48="Fuerte",AM48="Indirectamente"),1,IF(AND(AH48="Fuerte",AM48="No disminuye"),0)))))))</f>
        <v>#DIV/0!</v>
      </c>
      <c r="AO48" s="551" t="e">
        <f>('4-VALORACIÓN DEL RIESGO'!AD29-AN48)</f>
        <v>#DIV/0!</v>
      </c>
      <c r="AP48" s="548" t="e">
        <f t="shared" ref="AP48" si="135">IF(AO48=5,"Catastrófico",IF(AO48=4,"Mayor",IF(AO48=3,"Moderado",IF(AO48=2,"Moderado",IF(AO48=1,"Moderado")))))</f>
        <v>#DIV/0!</v>
      </c>
      <c r="AQ48" s="545"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45"/>
      <c r="AS48" s="546" t="s">
        <v>291</v>
      </c>
    </row>
    <row r="49" spans="2:45" ht="30.75" thickBot="1" x14ac:dyDescent="0.3">
      <c r="B49" s="554"/>
      <c r="C49" s="449"/>
      <c r="D49" s="566"/>
      <c r="E49" s="566"/>
      <c r="F49" s="5"/>
      <c r="G49" s="5"/>
      <c r="H49" s="5"/>
      <c r="I49" s="5"/>
      <c r="J49" s="5"/>
      <c r="K49" s="5"/>
      <c r="L49" s="5"/>
      <c r="M49" s="15"/>
      <c r="N49" s="6" t="b">
        <f t="shared" si="0"/>
        <v>0</v>
      </c>
      <c r="O49" s="18"/>
      <c r="P49" s="6" t="b">
        <f t="shared" si="1"/>
        <v>0</v>
      </c>
      <c r="Q49" s="18"/>
      <c r="R49" s="6" t="b">
        <f t="shared" si="2"/>
        <v>0</v>
      </c>
      <c r="S49" s="18"/>
      <c r="T49" s="6" t="b">
        <f t="shared" si="3"/>
        <v>0</v>
      </c>
      <c r="U49" s="18"/>
      <c r="V49" s="6" t="b">
        <f t="shared" si="4"/>
        <v>0</v>
      </c>
      <c r="W49" s="18"/>
      <c r="X49" s="6" t="b">
        <f t="shared" si="5"/>
        <v>0</v>
      </c>
      <c r="Y49" s="18"/>
      <c r="Z49" s="6" t="b">
        <f t="shared" si="6"/>
        <v>0</v>
      </c>
      <c r="AA49" s="143">
        <f t="shared" si="7"/>
        <v>0</v>
      </c>
      <c r="AB49" s="144" t="str">
        <f t="shared" si="8"/>
        <v>Débil</v>
      </c>
      <c r="AC49" s="145"/>
      <c r="AD49" s="146" t="str">
        <f t="shared" si="9"/>
        <v>Débil</v>
      </c>
      <c r="AE49" s="147" t="str">
        <f t="shared" si="10"/>
        <v>0</v>
      </c>
      <c r="AF49" s="560"/>
      <c r="AG49" s="565"/>
      <c r="AH49" s="543"/>
      <c r="AI49" s="544"/>
      <c r="AJ49" s="547"/>
      <c r="AK49" s="547"/>
      <c r="AL49" s="547"/>
      <c r="AM49" s="544"/>
      <c r="AN49" s="552"/>
      <c r="AO49" s="552"/>
      <c r="AP49" s="548"/>
      <c r="AQ49" s="545"/>
      <c r="AR49" s="545"/>
      <c r="AS49" s="546"/>
    </row>
    <row r="50" spans="2:45" ht="30" x14ac:dyDescent="0.25">
      <c r="B50" s="554"/>
      <c r="C50" s="449"/>
      <c r="D50" s="566" t="str">
        <f>'3-IDENTIFICACIÓN DEL RIESGO'!G50</f>
        <v>Riesgo 5</v>
      </c>
      <c r="E50" s="566"/>
      <c r="F50" s="5"/>
      <c r="G50" s="5"/>
      <c r="H50" s="5"/>
      <c r="I50" s="5"/>
      <c r="J50" s="5"/>
      <c r="K50" s="5"/>
      <c r="L50" s="5"/>
      <c r="M50" s="15"/>
      <c r="N50" s="6" t="b">
        <f t="shared" si="0"/>
        <v>0</v>
      </c>
      <c r="O50" s="18"/>
      <c r="P50" s="6" t="b">
        <f t="shared" si="1"/>
        <v>0</v>
      </c>
      <c r="Q50" s="18"/>
      <c r="R50" s="6" t="b">
        <f t="shared" si="2"/>
        <v>0</v>
      </c>
      <c r="S50" s="18"/>
      <c r="T50" s="6" t="b">
        <f t="shared" si="3"/>
        <v>0</v>
      </c>
      <c r="U50" s="18"/>
      <c r="V50" s="6" t="b">
        <f t="shared" si="4"/>
        <v>0</v>
      </c>
      <c r="W50" s="18"/>
      <c r="X50" s="6" t="b">
        <f t="shared" si="5"/>
        <v>0</v>
      </c>
      <c r="Y50" s="18"/>
      <c r="Z50" s="6" t="b">
        <f t="shared" si="6"/>
        <v>0</v>
      </c>
      <c r="AA50" s="143">
        <f t="shared" si="7"/>
        <v>0</v>
      </c>
      <c r="AB50" s="144" t="str">
        <f t="shared" si="8"/>
        <v>Débil</v>
      </c>
      <c r="AC50" s="145"/>
      <c r="AD50" s="146" t="str">
        <f t="shared" si="9"/>
        <v>Débil</v>
      </c>
      <c r="AE50" s="147" t="str">
        <f t="shared" si="10"/>
        <v>0</v>
      </c>
      <c r="AF50" s="559"/>
      <c r="AG50" s="564" t="e">
        <f t="shared" ref="AG50" si="137">(AE50+AE51)/AF50</f>
        <v>#DIV/0!</v>
      </c>
      <c r="AH50" s="542" t="e">
        <f t="shared" ref="AH50" si="138">IF(AG50&lt;50,"Débil",IF(AG50&lt;=99,"Moderado",IF(AG50=100,"Fuerte",IF(AG50="","ERROR"))))</f>
        <v>#DIV/0!</v>
      </c>
      <c r="AI50" s="544"/>
      <c r="AJ50" s="547" t="e">
        <f t="shared" ref="AJ50" si="139">IF(AH50="Débil",0,IF(AND(AH50="Moderado",AI50="Directamente"),1,IF(AND(AH50="Moderado",AI50="No disminuye"),0,IF(AND(AH50="Fuerte",AI50="Directamente"),2,IF(AND(AH50="Fuerte",AI50="No disminuye"),0)))))</f>
        <v>#DIV/0!</v>
      </c>
      <c r="AK50" s="547" t="e">
        <f>('4-VALORACIÓN DEL RIESGO'!H30-AJ50)</f>
        <v>#DIV/0!</v>
      </c>
      <c r="AL50" s="547" t="e">
        <f t="shared" ref="AL50" si="140">IF(AK50=5,"Casi Seguro",IF(AK50=4,"Probable",IF(AK50=3,"Posible",IF(AK50=2,"Improbable",IF(AK50=1,"Rara Vez",IF(AK50=0,"Rara Vez",IF(AK50&lt;0,"Rara Vez")))))))</f>
        <v>#DIV/0!</v>
      </c>
      <c r="AM50" s="544"/>
      <c r="AN50" s="551" t="e">
        <f t="shared" ref="AN50" si="141">IF(AH50="Débil",0,IF(AND(AH50="Moderado",AM50="Directamente"),1,IF(AND(AH50="Moderado",AM50="Indirectamente"),0,IF(AND(AH50="Moderado",AM50="No disminuye"),0,IF(AND(AH50="Fuerte",AM50="Directamente"),2,IF(AND(AH50="Fuerte",AM50="Indirectamente"),1,IF(AND(AH50="Fuerte",AM50="No disminuye"),0)))))))</f>
        <v>#DIV/0!</v>
      </c>
      <c r="AO50" s="551" t="e">
        <f>('4-VALORACIÓN DEL RIESGO'!AD30-AN50)</f>
        <v>#DIV/0!</v>
      </c>
      <c r="AP50" s="548" t="e">
        <f t="shared" ref="AP50" si="142">IF(AO50=5,"Catastrófico",IF(AO50=4,"Mayor",IF(AO50=3,"Moderado",IF(AO50=2,"Moderado",IF(AO50=1,"Moderado")))))</f>
        <v>#DIV/0!</v>
      </c>
      <c r="AQ50" s="545"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45"/>
      <c r="AS50" s="546" t="s">
        <v>291</v>
      </c>
    </row>
    <row r="51" spans="2:45" ht="30.75" thickBot="1" x14ac:dyDescent="0.3">
      <c r="B51" s="554"/>
      <c r="C51" s="449"/>
      <c r="D51" s="566"/>
      <c r="E51" s="566"/>
      <c r="F51" s="5"/>
      <c r="G51" s="5"/>
      <c r="H51" s="5"/>
      <c r="I51" s="5"/>
      <c r="J51" s="5"/>
      <c r="K51" s="5"/>
      <c r="L51" s="5"/>
      <c r="M51" s="15"/>
      <c r="N51" s="6" t="b">
        <f t="shared" si="0"/>
        <v>0</v>
      </c>
      <c r="O51" s="18"/>
      <c r="P51" s="6" t="b">
        <f t="shared" si="1"/>
        <v>0</v>
      </c>
      <c r="Q51" s="18"/>
      <c r="R51" s="6" t="b">
        <f t="shared" si="2"/>
        <v>0</v>
      </c>
      <c r="S51" s="18"/>
      <c r="T51" s="6" t="b">
        <f t="shared" si="3"/>
        <v>0</v>
      </c>
      <c r="U51" s="18"/>
      <c r="V51" s="6" t="b">
        <f t="shared" si="4"/>
        <v>0</v>
      </c>
      <c r="W51" s="18"/>
      <c r="X51" s="6" t="b">
        <f t="shared" si="5"/>
        <v>0</v>
      </c>
      <c r="Y51" s="18"/>
      <c r="Z51" s="6" t="b">
        <f t="shared" si="6"/>
        <v>0</v>
      </c>
      <c r="AA51" s="143">
        <f t="shared" si="7"/>
        <v>0</v>
      </c>
      <c r="AB51" s="144" t="str">
        <f t="shared" si="8"/>
        <v>Débil</v>
      </c>
      <c r="AC51" s="145"/>
      <c r="AD51" s="146" t="str">
        <f t="shared" si="9"/>
        <v>Débil</v>
      </c>
      <c r="AE51" s="147" t="str">
        <f t="shared" si="10"/>
        <v>0</v>
      </c>
      <c r="AF51" s="560"/>
      <c r="AG51" s="565"/>
      <c r="AH51" s="543"/>
      <c r="AI51" s="544"/>
      <c r="AJ51" s="547"/>
      <c r="AK51" s="547"/>
      <c r="AL51" s="547"/>
      <c r="AM51" s="544"/>
      <c r="AN51" s="552"/>
      <c r="AO51" s="552"/>
      <c r="AP51" s="548"/>
      <c r="AQ51" s="545"/>
      <c r="AR51" s="545"/>
      <c r="AS51" s="546"/>
    </row>
    <row r="52" spans="2:45" ht="80.25" customHeight="1" x14ac:dyDescent="0.25">
      <c r="B52" s="553" t="str">
        <f>'3-IDENTIFICACIÓN DEL RIESGO'!B52</f>
        <v>Planificación del Ordenamiento Social de la Propiedad</v>
      </c>
      <c r="C52" s="448"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D52" s="566" t="str">
        <f>'3-IDENTIFICACIÓN DEL RIESGO'!G52</f>
        <v>Alterar u omitir la información física o jurídica de los predios durante la Formulación e implementación de Planes de Ordenamiento Social de la Propiedad, para favorecer a terceros.</v>
      </c>
      <c r="E52" s="566"/>
      <c r="F52" s="5" t="s">
        <v>731</v>
      </c>
      <c r="G52" s="5" t="s">
        <v>732</v>
      </c>
      <c r="H52" s="5" t="s">
        <v>733</v>
      </c>
      <c r="I52" s="5" t="s">
        <v>734</v>
      </c>
      <c r="J52" s="5" t="s">
        <v>735</v>
      </c>
      <c r="K52" s="5" t="s">
        <v>736</v>
      </c>
      <c r="L52" s="5" t="s">
        <v>737</v>
      </c>
      <c r="M52" s="15" t="s">
        <v>187</v>
      </c>
      <c r="N52" s="6">
        <f t="shared" si="0"/>
        <v>15</v>
      </c>
      <c r="O52" s="18" t="s">
        <v>188</v>
      </c>
      <c r="P52" s="6">
        <f t="shared" si="1"/>
        <v>15</v>
      </c>
      <c r="Q52" s="18" t="s">
        <v>189</v>
      </c>
      <c r="R52" s="6">
        <f t="shared" si="2"/>
        <v>15</v>
      </c>
      <c r="S52" s="18" t="s">
        <v>61</v>
      </c>
      <c r="T52" s="6">
        <f t="shared" si="3"/>
        <v>15</v>
      </c>
      <c r="U52" s="18" t="s">
        <v>190</v>
      </c>
      <c r="V52" s="6">
        <f t="shared" si="4"/>
        <v>15</v>
      </c>
      <c r="W52" s="18" t="s">
        <v>191</v>
      </c>
      <c r="X52" s="6">
        <f t="shared" si="5"/>
        <v>15</v>
      </c>
      <c r="Y52" s="18" t="s">
        <v>192</v>
      </c>
      <c r="Z52" s="6">
        <f t="shared" si="6"/>
        <v>10</v>
      </c>
      <c r="AA52" s="143">
        <f t="shared" si="7"/>
        <v>100</v>
      </c>
      <c r="AB52" s="144" t="str">
        <f t="shared" si="8"/>
        <v>Fuerte</v>
      </c>
      <c r="AC52" s="145" t="s">
        <v>64</v>
      </c>
      <c r="AD52" s="146" t="str">
        <f t="shared" si="9"/>
        <v>Fuerte</v>
      </c>
      <c r="AE52" s="147" t="str">
        <f t="shared" si="10"/>
        <v>100</v>
      </c>
      <c r="AF52" s="559">
        <v>2</v>
      </c>
      <c r="AG52" s="564">
        <f t="shared" ref="AG52" si="144">(AE52+AE53)/AF52</f>
        <v>75</v>
      </c>
      <c r="AH52" s="542" t="str">
        <f t="shared" ref="AH52" si="145">IF(AG52&lt;50,"Débil",IF(AG52&lt;=99,"Moderado",IF(AG52=100,"Fuerte",IF(AG52="","ERROR"))))</f>
        <v>Moderado</v>
      </c>
      <c r="AI52" s="544" t="s">
        <v>92</v>
      </c>
      <c r="AJ52" s="547">
        <f t="shared" ref="AJ52" si="146">IF(AH52="Débil",0,IF(AND(AH52="Moderado",AI52="Directamente"),1,IF(AND(AH52="Moderado",AI52="No disminuye"),0,IF(AND(AH52="Fuerte",AI52="Directamente"),2,IF(AND(AH52="Fuerte",AI52="No disminuye"),0)))))</f>
        <v>1</v>
      </c>
      <c r="AK52" s="547">
        <f>('4-VALORACIÓN DEL RIESGO'!H31-AJ52)</f>
        <v>2</v>
      </c>
      <c r="AL52" s="547" t="str">
        <f t="shared" ref="AL52" si="147">IF(AK52=5,"Casi Seguro",IF(AK52=4,"Probable",IF(AK52=3,"Posible",IF(AK52=2,"Improbable",IF(AK52=1,"Rara Vez",IF(AK52=0,"Rara Vez",IF(AK52&lt;0,"Rara Vez")))))))</f>
        <v>Improbable</v>
      </c>
      <c r="AM52" s="544" t="s">
        <v>93</v>
      </c>
      <c r="AN52" s="551">
        <f t="shared" ref="AN52" si="148">IF(AH52="Débil",0,IF(AND(AH52="Moderado",AM52="Directamente"),1,IF(AND(AH52="Moderado",AM52="Indirectamente"),0,IF(AND(AH52="Moderado",AM52="No disminuye"),0,IF(AND(AH52="Fuerte",AM52="Directamente"),2,IF(AND(AH52="Fuerte",AM52="Indirectamente"),1,IF(AND(AH52="Fuerte",AM52="No disminuye"),0)))))))</f>
        <v>0</v>
      </c>
      <c r="AO52" s="551">
        <f>('4-VALORACIÓN DEL RIESGO'!AD31-AN52)</f>
        <v>5</v>
      </c>
      <c r="AP52" s="548" t="str">
        <f t="shared" ref="AP52" si="149">IF(AO52=5,"Catastrófico",IF(AO52=4,"Mayor",IF(AO52=3,"Moderado",IF(AO52=2,"Moderado",IF(AO52=1,"Moderado")))))</f>
        <v>Catastrófico</v>
      </c>
      <c r="AQ52" s="545"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545"/>
      <c r="AS52" s="546" t="s">
        <v>291</v>
      </c>
    </row>
    <row r="53" spans="2:45" ht="86.25" customHeight="1" thickBot="1" x14ac:dyDescent="0.3">
      <c r="B53" s="554"/>
      <c r="C53" s="449"/>
      <c r="D53" s="566"/>
      <c r="E53" s="566"/>
      <c r="F53" s="5" t="s">
        <v>731</v>
      </c>
      <c r="G53" s="5" t="s">
        <v>732</v>
      </c>
      <c r="H53" s="5" t="s">
        <v>738</v>
      </c>
      <c r="I53" s="5" t="s">
        <v>739</v>
      </c>
      <c r="J53" s="5" t="s">
        <v>740</v>
      </c>
      <c r="K53" s="5" t="s">
        <v>741</v>
      </c>
      <c r="L53" s="5" t="s">
        <v>742</v>
      </c>
      <c r="M53" s="15" t="s">
        <v>187</v>
      </c>
      <c r="N53" s="6">
        <f t="shared" si="0"/>
        <v>15</v>
      </c>
      <c r="O53" s="18" t="s">
        <v>188</v>
      </c>
      <c r="P53" s="6">
        <f t="shared" si="1"/>
        <v>15</v>
      </c>
      <c r="Q53" s="18" t="s">
        <v>189</v>
      </c>
      <c r="R53" s="6">
        <f t="shared" si="2"/>
        <v>15</v>
      </c>
      <c r="S53" s="18" t="s">
        <v>193</v>
      </c>
      <c r="T53" s="6">
        <f t="shared" si="3"/>
        <v>10</v>
      </c>
      <c r="U53" s="18" t="s">
        <v>190</v>
      </c>
      <c r="V53" s="6">
        <f t="shared" si="4"/>
        <v>15</v>
      </c>
      <c r="W53" s="18" t="s">
        <v>191</v>
      </c>
      <c r="X53" s="6">
        <f t="shared" si="5"/>
        <v>15</v>
      </c>
      <c r="Y53" s="18" t="s">
        <v>192</v>
      </c>
      <c r="Z53" s="6">
        <f t="shared" si="6"/>
        <v>10</v>
      </c>
      <c r="AA53" s="143">
        <f t="shared" si="7"/>
        <v>95</v>
      </c>
      <c r="AB53" s="144" t="str">
        <f t="shared" si="8"/>
        <v>Moderado</v>
      </c>
      <c r="AC53" s="145" t="s">
        <v>64</v>
      </c>
      <c r="AD53" s="146" t="str">
        <f t="shared" si="9"/>
        <v>Moderado</v>
      </c>
      <c r="AE53" s="147" t="str">
        <f t="shared" si="10"/>
        <v>50</v>
      </c>
      <c r="AF53" s="560"/>
      <c r="AG53" s="565"/>
      <c r="AH53" s="543"/>
      <c r="AI53" s="544"/>
      <c r="AJ53" s="547"/>
      <c r="AK53" s="547"/>
      <c r="AL53" s="547"/>
      <c r="AM53" s="544"/>
      <c r="AN53" s="552"/>
      <c r="AO53" s="552"/>
      <c r="AP53" s="548"/>
      <c r="AQ53" s="545"/>
      <c r="AR53" s="545"/>
      <c r="AS53" s="546"/>
    </row>
    <row r="54" spans="2:45" ht="51" x14ac:dyDescent="0.25">
      <c r="B54" s="554"/>
      <c r="C54" s="449"/>
      <c r="D54" s="566" t="str">
        <f>'3-IDENTIFICACIÓN DEL RIESGO'!G54</f>
        <v>Solicitar o recibir dinero o dádivas por la realización u omisión de actuaciones como gestores catastrales, con el propósito de beneficiar a un tercero</v>
      </c>
      <c r="E54" s="566"/>
      <c r="F54" s="5" t="s">
        <v>731</v>
      </c>
      <c r="G54" s="5" t="s">
        <v>743</v>
      </c>
      <c r="H54" s="5" t="s">
        <v>744</v>
      </c>
      <c r="I54" s="5" t="s">
        <v>745</v>
      </c>
      <c r="J54" s="5" t="s">
        <v>746</v>
      </c>
      <c r="K54" s="5" t="s">
        <v>747</v>
      </c>
      <c r="L54" s="5" t="s">
        <v>748</v>
      </c>
      <c r="M54" s="15" t="s">
        <v>187</v>
      </c>
      <c r="N54" s="6">
        <f t="shared" si="0"/>
        <v>15</v>
      </c>
      <c r="O54" s="18" t="s">
        <v>188</v>
      </c>
      <c r="P54" s="6">
        <f t="shared" si="1"/>
        <v>15</v>
      </c>
      <c r="Q54" s="18" t="s">
        <v>189</v>
      </c>
      <c r="R54" s="6">
        <f t="shared" si="2"/>
        <v>15</v>
      </c>
      <c r="S54" s="18" t="s">
        <v>61</v>
      </c>
      <c r="T54" s="6">
        <f t="shared" si="3"/>
        <v>15</v>
      </c>
      <c r="U54" s="18" t="s">
        <v>190</v>
      </c>
      <c r="V54" s="6">
        <f t="shared" si="4"/>
        <v>15</v>
      </c>
      <c r="W54" s="18" t="s">
        <v>191</v>
      </c>
      <c r="X54" s="6">
        <f t="shared" si="5"/>
        <v>15</v>
      </c>
      <c r="Y54" s="18" t="s">
        <v>192</v>
      </c>
      <c r="Z54" s="6">
        <f t="shared" si="6"/>
        <v>10</v>
      </c>
      <c r="AA54" s="143">
        <f t="shared" si="7"/>
        <v>100</v>
      </c>
      <c r="AB54" s="144" t="str">
        <f t="shared" si="8"/>
        <v>Fuerte</v>
      </c>
      <c r="AC54" s="145" t="s">
        <v>64</v>
      </c>
      <c r="AD54" s="146" t="str">
        <f t="shared" si="9"/>
        <v>Fuerte</v>
      </c>
      <c r="AE54" s="147" t="str">
        <f t="shared" si="10"/>
        <v>100</v>
      </c>
      <c r="AF54" s="559">
        <v>1</v>
      </c>
      <c r="AG54" s="564">
        <f t="shared" ref="AG54" si="151">(AE54+AE55)/AF54</f>
        <v>100</v>
      </c>
      <c r="AH54" s="542" t="str">
        <f t="shared" ref="AH54" si="152">IF(AG54&lt;50,"Débil",IF(AG54&lt;=99,"Moderado",IF(AG54=100,"Fuerte",IF(AG54="","ERROR"))))</f>
        <v>Fuerte</v>
      </c>
      <c r="AI54" s="544" t="s">
        <v>92</v>
      </c>
      <c r="AJ54" s="547">
        <f t="shared" ref="AJ54" si="153">IF(AH54="Débil",0,IF(AND(AH54="Moderado",AI54="Directamente"),1,IF(AND(AH54="Moderado",AI54="No disminuye"),0,IF(AND(AH54="Fuerte",AI54="Directamente"),2,IF(AND(AH54="Fuerte",AI54="No disminuye"),0)))))</f>
        <v>2</v>
      </c>
      <c r="AK54" s="547">
        <f>('4-VALORACIÓN DEL RIESGO'!H32-AJ54)</f>
        <v>1</v>
      </c>
      <c r="AL54" s="547" t="str">
        <f t="shared" ref="AL54" si="154">IF(AK54=5,"Casi Seguro",IF(AK54=4,"Probable",IF(AK54=3,"Posible",IF(AK54=2,"Improbable",IF(AK54=1,"Rara Vez",IF(AK54=0,"Rara Vez",IF(AK54&lt;0,"Rara Vez")))))))</f>
        <v>Rara Vez</v>
      </c>
      <c r="AM54" s="544" t="s">
        <v>93</v>
      </c>
      <c r="AN54" s="551">
        <f t="shared" ref="AN54" si="155">IF(AH54="Débil",0,IF(AND(AH54="Moderado",AM54="Directamente"),1,IF(AND(AH54="Moderado",AM54="Indirectamente"),0,IF(AND(AH54="Moderado",AM54="No disminuye"),0,IF(AND(AH54="Fuerte",AM54="Directamente"),2,IF(AND(AH54="Fuerte",AM54="Indirectamente"),1,IF(AND(AH54="Fuerte",AM54="No disminuye"),0)))))))</f>
        <v>1</v>
      </c>
      <c r="AO54" s="551">
        <f>('4-VALORACIÓN DEL RIESGO'!AD32-AN54)</f>
        <v>4</v>
      </c>
      <c r="AP54" s="548" t="str">
        <f t="shared" ref="AP54" si="156">IF(AO54=5,"Catastrófico",IF(AO54=4,"Mayor",IF(AO54=3,"Moderado",IF(AO54=2,"Moderado",IF(AO54=1,"Moderado")))))</f>
        <v>Mayor</v>
      </c>
      <c r="AQ54" s="545"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45"/>
      <c r="AS54" s="546" t="s">
        <v>291</v>
      </c>
    </row>
    <row r="55" spans="2:45" ht="30.75" thickBot="1" x14ac:dyDescent="0.3">
      <c r="B55" s="554"/>
      <c r="C55" s="449"/>
      <c r="D55" s="566"/>
      <c r="E55" s="566"/>
      <c r="F55" s="5"/>
      <c r="G55" s="5"/>
      <c r="H55" s="5"/>
      <c r="I55" s="5"/>
      <c r="J55" s="5"/>
      <c r="K55" s="5"/>
      <c r="L55" s="5"/>
      <c r="M55" s="15"/>
      <c r="N55" s="6" t="b">
        <f t="shared" si="0"/>
        <v>0</v>
      </c>
      <c r="O55" s="18"/>
      <c r="P55" s="6" t="b">
        <f t="shared" si="1"/>
        <v>0</v>
      </c>
      <c r="Q55" s="18"/>
      <c r="R55" s="6" t="b">
        <f t="shared" si="2"/>
        <v>0</v>
      </c>
      <c r="S55" s="18"/>
      <c r="T55" s="6" t="b">
        <f t="shared" si="3"/>
        <v>0</v>
      </c>
      <c r="U55" s="18"/>
      <c r="V55" s="6" t="b">
        <f t="shared" si="4"/>
        <v>0</v>
      </c>
      <c r="W55" s="18"/>
      <c r="X55" s="6" t="b">
        <f t="shared" si="5"/>
        <v>0</v>
      </c>
      <c r="Y55" s="18"/>
      <c r="Z55" s="6" t="b">
        <f t="shared" si="6"/>
        <v>0</v>
      </c>
      <c r="AA55" s="143">
        <f t="shared" si="7"/>
        <v>0</v>
      </c>
      <c r="AB55" s="144" t="str">
        <f t="shared" si="8"/>
        <v>Débil</v>
      </c>
      <c r="AC55" s="145"/>
      <c r="AD55" s="146" t="str">
        <f t="shared" si="9"/>
        <v>Débil</v>
      </c>
      <c r="AE55" s="147" t="str">
        <f t="shared" si="10"/>
        <v>0</v>
      </c>
      <c r="AF55" s="560"/>
      <c r="AG55" s="565"/>
      <c r="AH55" s="543"/>
      <c r="AI55" s="544"/>
      <c r="AJ55" s="547"/>
      <c r="AK55" s="547"/>
      <c r="AL55" s="547"/>
      <c r="AM55" s="544"/>
      <c r="AN55" s="552"/>
      <c r="AO55" s="552"/>
      <c r="AP55" s="548"/>
      <c r="AQ55" s="545"/>
      <c r="AR55" s="545"/>
      <c r="AS55" s="546"/>
    </row>
    <row r="56" spans="2:45" ht="30" x14ac:dyDescent="0.25">
      <c r="B56" s="554"/>
      <c r="C56" s="449"/>
      <c r="D56" s="566" t="str">
        <f>'3-IDENTIFICACIÓN DEL RIESGO'!G56</f>
        <v>Solicitar o recibir dadivas por diligenciamiento, entrega del Formulario de Inscripción de Sujetos de Ordenamiento o por inscripción en el Registro de Sujetos de Ordenamiento</v>
      </c>
      <c r="E56" s="566"/>
      <c r="F56" s="5" t="s">
        <v>779</v>
      </c>
      <c r="G56" s="5" t="s">
        <v>785</v>
      </c>
      <c r="H56" s="5" t="s">
        <v>786</v>
      </c>
      <c r="I56" s="5" t="s">
        <v>787</v>
      </c>
      <c r="J56" s="5" t="s">
        <v>788</v>
      </c>
      <c r="K56" s="5" t="s">
        <v>789</v>
      </c>
      <c r="L56" s="5" t="s">
        <v>790</v>
      </c>
      <c r="M56" s="15" t="s">
        <v>187</v>
      </c>
      <c r="N56" s="6">
        <f t="shared" si="0"/>
        <v>15</v>
      </c>
      <c r="O56" s="18" t="s">
        <v>188</v>
      </c>
      <c r="P56" s="6">
        <f t="shared" si="1"/>
        <v>15</v>
      </c>
      <c r="Q56" s="18" t="s">
        <v>189</v>
      </c>
      <c r="R56" s="6">
        <f t="shared" si="2"/>
        <v>15</v>
      </c>
      <c r="S56" s="18" t="s">
        <v>61</v>
      </c>
      <c r="T56" s="6">
        <f t="shared" si="3"/>
        <v>15</v>
      </c>
      <c r="U56" s="18" t="s">
        <v>190</v>
      </c>
      <c r="V56" s="6">
        <f t="shared" si="4"/>
        <v>15</v>
      </c>
      <c r="W56" s="18" t="s">
        <v>191</v>
      </c>
      <c r="X56" s="6">
        <f t="shared" si="5"/>
        <v>15</v>
      </c>
      <c r="Y56" s="18" t="s">
        <v>192</v>
      </c>
      <c r="Z56" s="6">
        <f t="shared" si="6"/>
        <v>10</v>
      </c>
      <c r="AA56" s="143">
        <f t="shared" si="7"/>
        <v>100</v>
      </c>
      <c r="AB56" s="144" t="str">
        <f t="shared" si="8"/>
        <v>Fuerte</v>
      </c>
      <c r="AC56" s="145" t="s">
        <v>64</v>
      </c>
      <c r="AD56" s="146" t="str">
        <f t="shared" si="9"/>
        <v>Fuerte</v>
      </c>
      <c r="AE56" s="147" t="str">
        <f t="shared" si="10"/>
        <v>100</v>
      </c>
      <c r="AF56" s="559">
        <v>2</v>
      </c>
      <c r="AG56" s="564">
        <f t="shared" ref="AG56" si="158">(AE56+AE57)/AF56</f>
        <v>75</v>
      </c>
      <c r="AH56" s="542" t="str">
        <f t="shared" ref="AH56" si="159">IF(AG56&lt;50,"Débil",IF(AG56&lt;=99,"Moderado",IF(AG56=100,"Fuerte",IF(AG56="","ERROR"))))</f>
        <v>Moderado</v>
      </c>
      <c r="AI56" s="544" t="s">
        <v>92</v>
      </c>
      <c r="AJ56" s="547">
        <f t="shared" ref="AJ56" si="160">IF(AH56="Débil",0,IF(AND(AH56="Moderado",AI56="Directamente"),1,IF(AND(AH56="Moderado",AI56="No disminuye"),0,IF(AND(AH56="Fuerte",AI56="Directamente"),2,IF(AND(AH56="Fuerte",AI56="No disminuye"),0)))))</f>
        <v>1</v>
      </c>
      <c r="AK56" s="547">
        <f>('4-VALORACIÓN DEL RIESGO'!H33-AJ56)</f>
        <v>0</v>
      </c>
      <c r="AL56" s="547" t="str">
        <f t="shared" ref="AL56" si="161">IF(AK56=5,"Casi Seguro",IF(AK56=4,"Probable",IF(AK56=3,"Posible",IF(AK56=2,"Improbable",IF(AK56=1,"Rara Vez",IF(AK56=0,"Rara Vez",IF(AK56&lt;0,"Rara Vez")))))))</f>
        <v>Rara Vez</v>
      </c>
      <c r="AM56" s="544" t="s">
        <v>94</v>
      </c>
      <c r="AN56" s="551">
        <f t="shared" ref="AN56" si="162">IF(AH56="Débil",0,IF(AND(AH56="Moderado",AM56="Directamente"),1,IF(AND(AH56="Moderado",AM56="Indirectamente"),0,IF(AND(AH56="Moderado",AM56="No disminuye"),0,IF(AND(AH56="Fuerte",AM56="Directamente"),2,IF(AND(AH56="Fuerte",AM56="Indirectamente"),1,IF(AND(AH56="Fuerte",AM56="No disminuye"),0)))))))</f>
        <v>0</v>
      </c>
      <c r="AO56" s="551">
        <f>('4-VALORACIÓN DEL RIESGO'!AD33-AN56)</f>
        <v>4</v>
      </c>
      <c r="AP56" s="548" t="str">
        <f t="shared" ref="AP56" si="163">IF(AO56=5,"Catastrófico",IF(AO56=4,"Mayor",IF(AO56=3,"Moderado",IF(AO56=2,"Moderado",IF(AO56=1,"Moderado")))))</f>
        <v>Mayor</v>
      </c>
      <c r="AQ56" s="545"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545"/>
      <c r="AS56" s="546" t="s">
        <v>291</v>
      </c>
    </row>
    <row r="57" spans="2:45" ht="30.75" thickBot="1" x14ac:dyDescent="0.3">
      <c r="B57" s="554"/>
      <c r="C57" s="449"/>
      <c r="D57" s="566"/>
      <c r="E57" s="566"/>
      <c r="F57" s="5" t="s">
        <v>779</v>
      </c>
      <c r="G57" s="5" t="s">
        <v>791</v>
      </c>
      <c r="H57" s="5" t="s">
        <v>792</v>
      </c>
      <c r="I57" s="5" t="s">
        <v>793</v>
      </c>
      <c r="J57" s="5" t="s">
        <v>794</v>
      </c>
      <c r="K57" s="5" t="s">
        <v>795</v>
      </c>
      <c r="L57" s="5" t="s">
        <v>796</v>
      </c>
      <c r="M57" s="15" t="s">
        <v>187</v>
      </c>
      <c r="N57" s="6">
        <f t="shared" si="0"/>
        <v>15</v>
      </c>
      <c r="O57" s="18" t="s">
        <v>188</v>
      </c>
      <c r="P57" s="6">
        <f t="shared" si="1"/>
        <v>15</v>
      </c>
      <c r="Q57" s="18" t="s">
        <v>189</v>
      </c>
      <c r="R57" s="6">
        <f t="shared" si="2"/>
        <v>15</v>
      </c>
      <c r="S57" s="18" t="s">
        <v>193</v>
      </c>
      <c r="T57" s="6">
        <f t="shared" si="3"/>
        <v>10</v>
      </c>
      <c r="U57" s="18" t="s">
        <v>190</v>
      </c>
      <c r="V57" s="6">
        <f t="shared" si="4"/>
        <v>15</v>
      </c>
      <c r="W57" s="18" t="s">
        <v>191</v>
      </c>
      <c r="X57" s="6">
        <f t="shared" si="5"/>
        <v>15</v>
      </c>
      <c r="Y57" s="18" t="s">
        <v>192</v>
      </c>
      <c r="Z57" s="6">
        <f t="shared" si="6"/>
        <v>10</v>
      </c>
      <c r="AA57" s="143">
        <f t="shared" si="7"/>
        <v>95</v>
      </c>
      <c r="AB57" s="144" t="str">
        <f t="shared" si="8"/>
        <v>Moderado</v>
      </c>
      <c r="AC57" s="145" t="s">
        <v>64</v>
      </c>
      <c r="AD57" s="146" t="str">
        <f t="shared" si="9"/>
        <v>Moderado</v>
      </c>
      <c r="AE57" s="147" t="str">
        <f t="shared" si="10"/>
        <v>50</v>
      </c>
      <c r="AF57" s="560"/>
      <c r="AG57" s="565"/>
      <c r="AH57" s="543"/>
      <c r="AI57" s="544"/>
      <c r="AJ57" s="547"/>
      <c r="AK57" s="547"/>
      <c r="AL57" s="547"/>
      <c r="AM57" s="544"/>
      <c r="AN57" s="552"/>
      <c r="AO57" s="552"/>
      <c r="AP57" s="548"/>
      <c r="AQ57" s="545"/>
      <c r="AR57" s="545"/>
      <c r="AS57" s="546"/>
    </row>
    <row r="58" spans="2:45" ht="33" customHeight="1" x14ac:dyDescent="0.25">
      <c r="B58" s="554"/>
      <c r="C58" s="449"/>
      <c r="D58" s="566" t="str">
        <f>'3-IDENTIFICACIÓN DEL RIESGO'!G58</f>
        <v>Alterar u omitir información en desarrollo del procedimiento de Registro de Sujetos de Ordenamiento, para favorecer a terceros.</v>
      </c>
      <c r="E58" s="566"/>
      <c r="F58" s="5" t="s">
        <v>779</v>
      </c>
      <c r="G58" s="5" t="s">
        <v>785</v>
      </c>
      <c r="H58" s="5" t="s">
        <v>786</v>
      </c>
      <c r="I58" s="5" t="s">
        <v>787</v>
      </c>
      <c r="J58" s="5" t="s">
        <v>788</v>
      </c>
      <c r="K58" s="5" t="s">
        <v>789</v>
      </c>
      <c r="L58" s="5" t="s">
        <v>790</v>
      </c>
      <c r="M58" s="15" t="s">
        <v>187</v>
      </c>
      <c r="N58" s="6">
        <f t="shared" si="0"/>
        <v>15</v>
      </c>
      <c r="O58" s="18" t="s">
        <v>188</v>
      </c>
      <c r="P58" s="6">
        <f t="shared" si="1"/>
        <v>15</v>
      </c>
      <c r="Q58" s="18" t="s">
        <v>189</v>
      </c>
      <c r="R58" s="6">
        <f t="shared" si="2"/>
        <v>15</v>
      </c>
      <c r="S58" s="18" t="s">
        <v>61</v>
      </c>
      <c r="T58" s="6">
        <f t="shared" si="3"/>
        <v>15</v>
      </c>
      <c r="U58" s="18" t="s">
        <v>190</v>
      </c>
      <c r="V58" s="6">
        <f t="shared" si="4"/>
        <v>15</v>
      </c>
      <c r="W58" s="18" t="s">
        <v>191</v>
      </c>
      <c r="X58" s="6">
        <f t="shared" si="5"/>
        <v>15</v>
      </c>
      <c r="Y58" s="18" t="s">
        <v>192</v>
      </c>
      <c r="Z58" s="6">
        <f t="shared" si="6"/>
        <v>10</v>
      </c>
      <c r="AA58" s="143">
        <f t="shared" si="7"/>
        <v>100</v>
      </c>
      <c r="AB58" s="144" t="str">
        <f t="shared" si="8"/>
        <v>Fuerte</v>
      </c>
      <c r="AC58" s="145" t="s">
        <v>64</v>
      </c>
      <c r="AD58" s="146" t="str">
        <f t="shared" si="9"/>
        <v>Fuerte</v>
      </c>
      <c r="AE58" s="147" t="str">
        <f t="shared" si="10"/>
        <v>100</v>
      </c>
      <c r="AF58" s="559">
        <v>2</v>
      </c>
      <c r="AG58" s="564">
        <f t="shared" ref="AG58" si="165">(AE58+AE59)/AF58</f>
        <v>100</v>
      </c>
      <c r="AH58" s="542" t="str">
        <f t="shared" ref="AH58" si="166">IF(AG58&lt;50,"Débil",IF(AG58&lt;=99,"Moderado",IF(AG58=100,"Fuerte",IF(AG58="","ERROR"))))</f>
        <v>Fuerte</v>
      </c>
      <c r="AI58" s="544" t="s">
        <v>92</v>
      </c>
      <c r="AJ58" s="547">
        <f t="shared" ref="AJ58" si="167">IF(AH58="Débil",0,IF(AND(AH58="Moderado",AI58="Directamente"),1,IF(AND(AH58="Moderado",AI58="No disminuye"),0,IF(AND(AH58="Fuerte",AI58="Directamente"),2,IF(AND(AH58="Fuerte",AI58="No disminuye"),0)))))</f>
        <v>2</v>
      </c>
      <c r="AK58" s="547">
        <f>('4-VALORACIÓN DEL RIESGO'!H34-AJ58)</f>
        <v>-1</v>
      </c>
      <c r="AL58" s="547" t="str">
        <f t="shared" ref="AL58" si="168">IF(AK58=5,"Casi Seguro",IF(AK58=4,"Probable",IF(AK58=3,"Posible",IF(AK58=2,"Improbable",IF(AK58=1,"Rara Vez",IF(AK58=0,"Rara Vez",IF(AK58&lt;0,"Rara Vez")))))))</f>
        <v>Rara Vez</v>
      </c>
      <c r="AM58" s="544" t="s">
        <v>94</v>
      </c>
      <c r="AN58" s="551">
        <f t="shared" ref="AN58" si="169">IF(AH58="Débil",0,IF(AND(AH58="Moderado",AM58="Directamente"),1,IF(AND(AH58="Moderado",AM58="Indirectamente"),0,IF(AND(AH58="Moderado",AM58="No disminuye"),0,IF(AND(AH58="Fuerte",AM58="Directamente"),2,IF(AND(AH58="Fuerte",AM58="Indirectamente"),1,IF(AND(AH58="Fuerte",AM58="No disminuye"),0)))))))</f>
        <v>0</v>
      </c>
      <c r="AO58" s="551">
        <f>('4-VALORACIÓN DEL RIESGO'!AD34-AN58)</f>
        <v>4</v>
      </c>
      <c r="AP58" s="548" t="str">
        <f t="shared" ref="AP58" si="170">IF(AO58=5,"Catastrófico",IF(AO58=4,"Mayor",IF(AO58=3,"Moderado",IF(AO58=2,"Moderado",IF(AO58=1,"Moderado")))))</f>
        <v>Mayor</v>
      </c>
      <c r="AQ58" s="545"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45"/>
      <c r="AS58" s="546" t="s">
        <v>291</v>
      </c>
    </row>
    <row r="59" spans="2:45" ht="40.5" customHeight="1" thickBot="1" x14ac:dyDescent="0.3">
      <c r="B59" s="554"/>
      <c r="C59" s="449"/>
      <c r="D59" s="566"/>
      <c r="E59" s="566"/>
      <c r="F59" s="5" t="s">
        <v>779</v>
      </c>
      <c r="G59" s="5" t="s">
        <v>791</v>
      </c>
      <c r="H59" s="5" t="s">
        <v>797</v>
      </c>
      <c r="I59" s="5" t="s">
        <v>798</v>
      </c>
      <c r="J59" s="5" t="s">
        <v>799</v>
      </c>
      <c r="K59" s="5" t="s">
        <v>800</v>
      </c>
      <c r="L59" s="5" t="s">
        <v>801</v>
      </c>
      <c r="M59" s="15" t="s">
        <v>187</v>
      </c>
      <c r="N59" s="6">
        <f t="shared" si="0"/>
        <v>15</v>
      </c>
      <c r="O59" s="18" t="s">
        <v>188</v>
      </c>
      <c r="P59" s="6">
        <f t="shared" si="1"/>
        <v>15</v>
      </c>
      <c r="Q59" s="18" t="s">
        <v>189</v>
      </c>
      <c r="R59" s="6">
        <f t="shared" si="2"/>
        <v>15</v>
      </c>
      <c r="S59" s="18" t="s">
        <v>61</v>
      </c>
      <c r="T59" s="6">
        <f t="shared" si="3"/>
        <v>15</v>
      </c>
      <c r="U59" s="18" t="s">
        <v>190</v>
      </c>
      <c r="V59" s="6">
        <f t="shared" si="4"/>
        <v>15</v>
      </c>
      <c r="W59" s="18" t="s">
        <v>191</v>
      </c>
      <c r="X59" s="6">
        <f t="shared" si="5"/>
        <v>15</v>
      </c>
      <c r="Y59" s="18" t="s">
        <v>192</v>
      </c>
      <c r="Z59" s="6">
        <f t="shared" si="6"/>
        <v>10</v>
      </c>
      <c r="AA59" s="143">
        <f t="shared" si="7"/>
        <v>100</v>
      </c>
      <c r="AB59" s="144" t="str">
        <f t="shared" si="8"/>
        <v>Fuerte</v>
      </c>
      <c r="AC59" s="145" t="s">
        <v>64</v>
      </c>
      <c r="AD59" s="146" t="str">
        <f t="shared" si="9"/>
        <v>Fuerte</v>
      </c>
      <c r="AE59" s="147" t="str">
        <f t="shared" si="10"/>
        <v>100</v>
      </c>
      <c r="AF59" s="560"/>
      <c r="AG59" s="565"/>
      <c r="AH59" s="543"/>
      <c r="AI59" s="544"/>
      <c r="AJ59" s="547"/>
      <c r="AK59" s="547"/>
      <c r="AL59" s="547"/>
      <c r="AM59" s="544"/>
      <c r="AN59" s="552"/>
      <c r="AO59" s="552"/>
      <c r="AP59" s="548"/>
      <c r="AQ59" s="545"/>
      <c r="AR59" s="545"/>
      <c r="AS59" s="546"/>
    </row>
    <row r="60" spans="2:45" ht="30" x14ac:dyDescent="0.25">
      <c r="B60" s="554"/>
      <c r="C60" s="449"/>
      <c r="D60" s="566" t="str">
        <f>'3-IDENTIFICACIÓN DEL RIESGO'!G60</f>
        <v>Riesgo 5</v>
      </c>
      <c r="E60" s="566"/>
      <c r="F60" s="5"/>
      <c r="G60" s="5"/>
      <c r="H60" s="5"/>
      <c r="I60" s="5"/>
      <c r="J60" s="5"/>
      <c r="K60" s="5"/>
      <c r="L60" s="5"/>
      <c r="M60" s="15"/>
      <c r="N60" s="6" t="b">
        <f t="shared" si="0"/>
        <v>0</v>
      </c>
      <c r="O60" s="18"/>
      <c r="P60" s="6" t="b">
        <f t="shared" si="1"/>
        <v>0</v>
      </c>
      <c r="Q60" s="18"/>
      <c r="R60" s="6" t="b">
        <f t="shared" si="2"/>
        <v>0</v>
      </c>
      <c r="S60" s="18"/>
      <c r="T60" s="6" t="b">
        <f t="shared" si="3"/>
        <v>0</v>
      </c>
      <c r="U60" s="18"/>
      <c r="V60" s="6" t="b">
        <f t="shared" si="4"/>
        <v>0</v>
      </c>
      <c r="W60" s="18"/>
      <c r="X60" s="6" t="b">
        <f t="shared" si="5"/>
        <v>0</v>
      </c>
      <c r="Y60" s="18"/>
      <c r="Z60" s="6" t="b">
        <f t="shared" si="6"/>
        <v>0</v>
      </c>
      <c r="AA60" s="143">
        <f t="shared" si="7"/>
        <v>0</v>
      </c>
      <c r="AB60" s="144" t="str">
        <f t="shared" si="8"/>
        <v>Débil</v>
      </c>
      <c r="AC60" s="145"/>
      <c r="AD60" s="146" t="str">
        <f t="shared" si="9"/>
        <v>Débil</v>
      </c>
      <c r="AE60" s="147" t="str">
        <f t="shared" si="10"/>
        <v>0</v>
      </c>
      <c r="AF60" s="559"/>
      <c r="AG60" s="564" t="e">
        <f t="shared" ref="AG60" si="172">(AE60+AE61)/AF60</f>
        <v>#DIV/0!</v>
      </c>
      <c r="AH60" s="542" t="e">
        <f t="shared" ref="AH60" si="173">IF(AG60&lt;50,"Débil",IF(AG60&lt;=99,"Moderado",IF(AG60=100,"Fuerte",IF(AG60="","ERROR"))))</f>
        <v>#DIV/0!</v>
      </c>
      <c r="AI60" s="544"/>
      <c r="AJ60" s="547" t="e">
        <f t="shared" ref="AJ60" si="174">IF(AH60="Débil",0,IF(AND(AH60="Moderado",AI60="Directamente"),1,IF(AND(AH60="Moderado",AI60="No disminuye"),0,IF(AND(AH60="Fuerte",AI60="Directamente"),2,IF(AND(AH60="Fuerte",AI60="No disminuye"),0)))))</f>
        <v>#DIV/0!</v>
      </c>
      <c r="AK60" s="547" t="e">
        <f>('4-VALORACIÓN DEL RIESGO'!H35-AJ60)</f>
        <v>#DIV/0!</v>
      </c>
      <c r="AL60" s="547" t="e">
        <f t="shared" ref="AL60" si="175">IF(AK60=5,"Casi Seguro",IF(AK60=4,"Probable",IF(AK60=3,"Posible",IF(AK60=2,"Improbable",IF(AK60=1,"Rara Vez",IF(AK60=0,"Rara Vez",IF(AK60&lt;0,"Rara Vez")))))))</f>
        <v>#DIV/0!</v>
      </c>
      <c r="AM60" s="544"/>
      <c r="AN60" s="551" t="e">
        <f t="shared" ref="AN60" si="176">IF(AH60="Débil",0,IF(AND(AH60="Moderado",AM60="Directamente"),1,IF(AND(AH60="Moderado",AM60="Indirectamente"),0,IF(AND(AH60="Moderado",AM60="No disminuye"),0,IF(AND(AH60="Fuerte",AM60="Directamente"),2,IF(AND(AH60="Fuerte",AM60="Indirectamente"),1,IF(AND(AH60="Fuerte",AM60="No disminuye"),0)))))))</f>
        <v>#DIV/0!</v>
      </c>
      <c r="AO60" s="551" t="e">
        <f>('4-VALORACIÓN DEL RIESGO'!AD35-AN60)</f>
        <v>#DIV/0!</v>
      </c>
      <c r="AP60" s="548" t="e">
        <f t="shared" ref="AP60" si="177">IF(AO60=5,"Catastrófico",IF(AO60=4,"Mayor",IF(AO60=3,"Moderado",IF(AO60=2,"Moderado",IF(AO60=1,"Moderado")))))</f>
        <v>#DIV/0!</v>
      </c>
      <c r="AQ60" s="545"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545"/>
      <c r="AS60" s="546" t="s">
        <v>291</v>
      </c>
    </row>
    <row r="61" spans="2:45" ht="30.75" thickBot="1" x14ac:dyDescent="0.3">
      <c r="B61" s="555"/>
      <c r="C61" s="450"/>
      <c r="D61" s="566"/>
      <c r="E61" s="566"/>
      <c r="F61" s="5"/>
      <c r="G61" s="5"/>
      <c r="H61" s="5"/>
      <c r="I61" s="5"/>
      <c r="J61" s="5"/>
      <c r="K61" s="5"/>
      <c r="L61" s="5"/>
      <c r="M61" s="15"/>
      <c r="N61" s="6" t="b">
        <f t="shared" si="0"/>
        <v>0</v>
      </c>
      <c r="O61" s="18"/>
      <c r="P61" s="6" t="b">
        <f t="shared" si="1"/>
        <v>0</v>
      </c>
      <c r="Q61" s="18"/>
      <c r="R61" s="6" t="b">
        <f t="shared" si="2"/>
        <v>0</v>
      </c>
      <c r="S61" s="18"/>
      <c r="T61" s="6" t="b">
        <f t="shared" si="3"/>
        <v>0</v>
      </c>
      <c r="U61" s="18"/>
      <c r="V61" s="6" t="b">
        <f t="shared" si="4"/>
        <v>0</v>
      </c>
      <c r="W61" s="18"/>
      <c r="X61" s="6" t="b">
        <f t="shared" si="5"/>
        <v>0</v>
      </c>
      <c r="Y61" s="18"/>
      <c r="Z61" s="6" t="b">
        <f t="shared" si="6"/>
        <v>0</v>
      </c>
      <c r="AA61" s="143">
        <f t="shared" si="7"/>
        <v>0</v>
      </c>
      <c r="AB61" s="144" t="str">
        <f t="shared" si="8"/>
        <v>Débil</v>
      </c>
      <c r="AC61" s="145"/>
      <c r="AD61" s="146" t="str">
        <f t="shared" si="9"/>
        <v>Débil</v>
      </c>
      <c r="AE61" s="147" t="str">
        <f t="shared" si="10"/>
        <v>0</v>
      </c>
      <c r="AF61" s="560"/>
      <c r="AG61" s="565"/>
      <c r="AH61" s="543"/>
      <c r="AI61" s="544"/>
      <c r="AJ61" s="547"/>
      <c r="AK61" s="547"/>
      <c r="AL61" s="547"/>
      <c r="AM61" s="544"/>
      <c r="AN61" s="552"/>
      <c r="AO61" s="552"/>
      <c r="AP61" s="548"/>
      <c r="AQ61" s="545"/>
      <c r="AR61" s="545"/>
      <c r="AS61" s="546"/>
    </row>
    <row r="62" spans="2:45" ht="244.5" customHeight="1" x14ac:dyDescent="0.25">
      <c r="B62" s="553" t="str">
        <f>'3-IDENTIFICACIÓN DEL RIESGO'!B62</f>
        <v>Seguridad Jurídica sobre la Titularidad de la Tierra y los Territorios</v>
      </c>
      <c r="C62" s="448"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D62" s="566"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62" s="566"/>
      <c r="F62" s="5" t="s">
        <v>482</v>
      </c>
      <c r="G62" s="5" t="s">
        <v>483</v>
      </c>
      <c r="H62" s="5" t="s">
        <v>484</v>
      </c>
      <c r="I62" s="5" t="s">
        <v>485</v>
      </c>
      <c r="J62" s="5" t="s">
        <v>486</v>
      </c>
      <c r="K62" s="5" t="s">
        <v>487</v>
      </c>
      <c r="L62" s="5" t="s">
        <v>488</v>
      </c>
      <c r="M62" s="15" t="s">
        <v>187</v>
      </c>
      <c r="N62" s="6">
        <f t="shared" si="0"/>
        <v>15</v>
      </c>
      <c r="O62" s="18" t="s">
        <v>198</v>
      </c>
      <c r="P62" s="6">
        <f t="shared" si="1"/>
        <v>0</v>
      </c>
      <c r="Q62" s="18" t="s">
        <v>189</v>
      </c>
      <c r="R62" s="6">
        <f t="shared" si="2"/>
        <v>15</v>
      </c>
      <c r="S62" s="18" t="s">
        <v>61</v>
      </c>
      <c r="T62" s="6">
        <f t="shared" si="3"/>
        <v>15</v>
      </c>
      <c r="U62" s="18" t="s">
        <v>190</v>
      </c>
      <c r="V62" s="6">
        <f t="shared" si="4"/>
        <v>15</v>
      </c>
      <c r="W62" s="18" t="s">
        <v>191</v>
      </c>
      <c r="X62" s="6">
        <f t="shared" si="5"/>
        <v>15</v>
      </c>
      <c r="Y62" s="18" t="s">
        <v>192</v>
      </c>
      <c r="Z62" s="6">
        <f t="shared" si="6"/>
        <v>10</v>
      </c>
      <c r="AA62" s="143">
        <f t="shared" si="7"/>
        <v>85</v>
      </c>
      <c r="AB62" s="144" t="str">
        <f t="shared" si="8"/>
        <v>Débil</v>
      </c>
      <c r="AC62" s="145" t="s">
        <v>65</v>
      </c>
      <c r="AD62" s="146" t="str">
        <f t="shared" si="9"/>
        <v>Débil</v>
      </c>
      <c r="AE62" s="147" t="str">
        <f t="shared" si="10"/>
        <v>0</v>
      </c>
      <c r="AF62" s="559">
        <v>2</v>
      </c>
      <c r="AG62" s="564">
        <f t="shared" ref="AG62" si="179">(AE62+AE63)/AF62</f>
        <v>0</v>
      </c>
      <c r="AH62" s="542" t="str">
        <f t="shared" ref="AH62" si="180">IF(AG62&lt;50,"Débil",IF(AG62&lt;=99,"Moderado",IF(AG62=100,"Fuerte",IF(AG62="","ERROR"))))</f>
        <v>Débil</v>
      </c>
      <c r="AI62" s="544" t="s">
        <v>94</v>
      </c>
      <c r="AJ62" s="547">
        <f t="shared" ref="AJ62" si="181">IF(AH62="Débil",0,IF(AND(AH62="Moderado",AI62="Directamente"),1,IF(AND(AH62="Moderado",AI62="No disminuye"),0,IF(AND(AH62="Fuerte",AI62="Directamente"),2,IF(AND(AH62="Fuerte",AI62="No disminuye"),0)))))</f>
        <v>0</v>
      </c>
      <c r="AK62" s="547">
        <f>('4-VALORACIÓN DEL RIESGO'!H36-AJ62)</f>
        <v>3</v>
      </c>
      <c r="AL62" s="547" t="str">
        <f t="shared" ref="AL62" si="182">IF(AK62=5,"Casi Seguro",IF(AK62=4,"Probable",IF(AK62=3,"Posible",IF(AK62=2,"Improbable",IF(AK62=1,"Rara Vez",IF(AK62=0,"Rara Vez",IF(AK62&lt;0,"Rara Vez")))))))</f>
        <v>Posible</v>
      </c>
      <c r="AM62" s="544" t="s">
        <v>94</v>
      </c>
      <c r="AN62" s="551">
        <f t="shared" ref="AN62" si="183">IF(AH62="Débil",0,IF(AND(AH62="Moderado",AM62="Directamente"),1,IF(AND(AH62="Moderado",AM62="Indirectamente"),0,IF(AND(AH62="Moderado",AM62="No disminuye"),0,IF(AND(AH62="Fuerte",AM62="Directamente"),2,IF(AND(AH62="Fuerte",AM62="Indirectamente"),1,IF(AND(AH62="Fuerte",AM62="No disminuye"),0)))))))</f>
        <v>0</v>
      </c>
      <c r="AO62" s="551">
        <f>('4-VALORACIÓN DEL RIESGO'!AD36-AN62)</f>
        <v>5</v>
      </c>
      <c r="AP62" s="548" t="str">
        <f t="shared" ref="AP62" si="184">IF(AO62=5,"Catastrófico",IF(AO62=4,"Mayor",IF(AO62=3,"Moderado",IF(AO62=2,"Moderado",IF(AO62=1,"Moderado")))))</f>
        <v>Catastrófico</v>
      </c>
      <c r="AQ62" s="545"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45"/>
      <c r="AS62" s="546" t="s">
        <v>291</v>
      </c>
    </row>
    <row r="63" spans="2:45" ht="74.25" customHeight="1" thickBot="1" x14ac:dyDescent="0.3">
      <c r="B63" s="554"/>
      <c r="C63" s="449"/>
      <c r="D63" s="566"/>
      <c r="E63" s="566"/>
      <c r="F63" s="5" t="s">
        <v>489</v>
      </c>
      <c r="G63" s="5" t="s">
        <v>483</v>
      </c>
      <c r="H63" s="5" t="s">
        <v>490</v>
      </c>
      <c r="I63" s="5" t="s">
        <v>491</v>
      </c>
      <c r="J63" s="5" t="s">
        <v>492</v>
      </c>
      <c r="K63" s="5" t="s">
        <v>493</v>
      </c>
      <c r="L63" s="5" t="s">
        <v>494</v>
      </c>
      <c r="M63" s="15" t="s">
        <v>187</v>
      </c>
      <c r="N63" s="6">
        <f t="shared" si="0"/>
        <v>15</v>
      </c>
      <c r="O63" s="18" t="s">
        <v>198</v>
      </c>
      <c r="P63" s="6">
        <f t="shared" si="1"/>
        <v>0</v>
      </c>
      <c r="Q63" s="18" t="s">
        <v>189</v>
      </c>
      <c r="R63" s="6">
        <f t="shared" si="2"/>
        <v>15</v>
      </c>
      <c r="S63" s="18" t="s">
        <v>61</v>
      </c>
      <c r="T63" s="6">
        <f t="shared" si="3"/>
        <v>15</v>
      </c>
      <c r="U63" s="18" t="s">
        <v>190</v>
      </c>
      <c r="V63" s="6">
        <f t="shared" si="4"/>
        <v>15</v>
      </c>
      <c r="W63" s="18" t="s">
        <v>195</v>
      </c>
      <c r="X63" s="6">
        <f t="shared" si="5"/>
        <v>0</v>
      </c>
      <c r="Y63" s="18" t="s">
        <v>192</v>
      </c>
      <c r="Z63" s="6">
        <f t="shared" si="6"/>
        <v>10</v>
      </c>
      <c r="AA63" s="143">
        <f t="shared" si="7"/>
        <v>70</v>
      </c>
      <c r="AB63" s="144" t="str">
        <f t="shared" si="8"/>
        <v>Débil</v>
      </c>
      <c r="AC63" s="145" t="s">
        <v>65</v>
      </c>
      <c r="AD63" s="146" t="str">
        <f t="shared" si="9"/>
        <v>Débil</v>
      </c>
      <c r="AE63" s="147" t="str">
        <f t="shared" si="10"/>
        <v>0</v>
      </c>
      <c r="AF63" s="560"/>
      <c r="AG63" s="565"/>
      <c r="AH63" s="543"/>
      <c r="AI63" s="544"/>
      <c r="AJ63" s="547"/>
      <c r="AK63" s="547"/>
      <c r="AL63" s="547"/>
      <c r="AM63" s="544"/>
      <c r="AN63" s="552"/>
      <c r="AO63" s="552"/>
      <c r="AP63" s="548"/>
      <c r="AQ63" s="545"/>
      <c r="AR63" s="545"/>
      <c r="AS63" s="546"/>
    </row>
    <row r="64" spans="2:45" ht="56.25" customHeight="1" x14ac:dyDescent="0.25">
      <c r="B64" s="554"/>
      <c r="C64" s="449"/>
      <c r="D64" s="566" t="str">
        <f>'3-IDENTIFICACIÓN DEL RIESGO'!G64</f>
        <v>Ofrecer en UGT promesa de éxito en la realización o priorización de un trámite a cambio de un beneficio personal</v>
      </c>
      <c r="E64" s="566"/>
      <c r="F64" s="5" t="s">
        <v>661</v>
      </c>
      <c r="G64" s="5" t="s">
        <v>656</v>
      </c>
      <c r="H64" s="5" t="s">
        <v>657</v>
      </c>
      <c r="I64" s="5" t="s">
        <v>658</v>
      </c>
      <c r="J64" s="5" t="s">
        <v>658</v>
      </c>
      <c r="K64" s="5" t="s">
        <v>659</v>
      </c>
      <c r="L64" s="5" t="s">
        <v>660</v>
      </c>
      <c r="M64" s="15" t="s">
        <v>187</v>
      </c>
      <c r="N64" s="6">
        <f t="shared" si="0"/>
        <v>15</v>
      </c>
      <c r="O64" s="18" t="s">
        <v>188</v>
      </c>
      <c r="P64" s="6">
        <f t="shared" si="1"/>
        <v>15</v>
      </c>
      <c r="Q64" s="18" t="s">
        <v>231</v>
      </c>
      <c r="R64" s="6">
        <f t="shared" si="2"/>
        <v>0</v>
      </c>
      <c r="S64" s="18" t="s">
        <v>61</v>
      </c>
      <c r="T64" s="6">
        <f t="shared" si="3"/>
        <v>15</v>
      </c>
      <c r="U64" s="18" t="s">
        <v>190</v>
      </c>
      <c r="V64" s="6">
        <f t="shared" si="4"/>
        <v>15</v>
      </c>
      <c r="W64" s="18" t="s">
        <v>195</v>
      </c>
      <c r="X64" s="6">
        <f t="shared" si="5"/>
        <v>0</v>
      </c>
      <c r="Y64" s="18" t="s">
        <v>194</v>
      </c>
      <c r="Z64" s="6">
        <f t="shared" si="6"/>
        <v>5</v>
      </c>
      <c r="AA64" s="143">
        <f t="shared" si="7"/>
        <v>65</v>
      </c>
      <c r="AB64" s="144" t="str">
        <f t="shared" si="8"/>
        <v>Débil</v>
      </c>
      <c r="AC64" s="145" t="s">
        <v>58</v>
      </c>
      <c r="AD64" s="146" t="str">
        <f t="shared" si="9"/>
        <v>Débil</v>
      </c>
      <c r="AE64" s="147" t="str">
        <f t="shared" si="10"/>
        <v>0</v>
      </c>
      <c r="AF64" s="559">
        <v>1</v>
      </c>
      <c r="AG64" s="564">
        <f t="shared" ref="AG64" si="186">(AE64+AE65)/AF64</f>
        <v>0</v>
      </c>
      <c r="AH64" s="542" t="str">
        <f t="shared" ref="AH64" si="187">IF(AG64&lt;50,"Débil",IF(AG64&lt;=99,"Moderado",IF(AG64=100,"Fuerte",IF(AG64="","ERROR"))))</f>
        <v>Débil</v>
      </c>
      <c r="AI64" s="544" t="s">
        <v>92</v>
      </c>
      <c r="AJ64" s="547">
        <f t="shared" ref="AJ64" si="188">IF(AH64="Débil",0,IF(AND(AH64="Moderado",AI64="Directamente"),1,IF(AND(AH64="Moderado",AI64="No disminuye"),0,IF(AND(AH64="Fuerte",AI64="Directamente"),2,IF(AND(AH64="Fuerte",AI64="No disminuye"),0)))))</f>
        <v>0</v>
      </c>
      <c r="AK64" s="547">
        <f>('4-VALORACIÓN DEL RIESGO'!H37-AJ64)</f>
        <v>4</v>
      </c>
      <c r="AL64" s="547" t="str">
        <f t="shared" ref="AL64" si="189">IF(AK64=5,"Casi Seguro",IF(AK64=4,"Probable",IF(AK64=3,"Posible",IF(AK64=2,"Improbable",IF(AK64=1,"Rara Vez",IF(AK64=0,"Rara Vez",IF(AK64&lt;0,"Rara Vez")))))))</f>
        <v>Probable</v>
      </c>
      <c r="AM64" s="544" t="s">
        <v>94</v>
      </c>
      <c r="AN64" s="551">
        <f t="shared" ref="AN64" si="190">IF(AH64="Débil",0,IF(AND(AH64="Moderado",AM64="Directamente"),1,IF(AND(AH64="Moderado",AM64="Indirectamente"),0,IF(AND(AH64="Moderado",AM64="No disminuye"),0,IF(AND(AH64="Fuerte",AM64="Directamente"),2,IF(AND(AH64="Fuerte",AM64="Indirectamente"),1,IF(AND(AH64="Fuerte",AM64="No disminuye"),0)))))))</f>
        <v>0</v>
      </c>
      <c r="AO64" s="551">
        <f>('4-VALORACIÓN DEL RIESGO'!AD37-AN64)</f>
        <v>5</v>
      </c>
      <c r="AP64" s="548" t="str">
        <f t="shared" ref="AP64" si="191">IF(AO64=5,"Catastrófico",IF(AO64=4,"Mayor",IF(AO64=3,"Moderado",IF(AO64=2,"Moderado",IF(AO64=1,"Moderado")))))</f>
        <v>Catastrófico</v>
      </c>
      <c r="AQ64" s="545"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45"/>
      <c r="AS64" s="546" t="s">
        <v>291</v>
      </c>
    </row>
    <row r="65" spans="2:45" ht="30.75" thickBot="1" x14ac:dyDescent="0.3">
      <c r="B65" s="554"/>
      <c r="C65" s="449"/>
      <c r="D65" s="566"/>
      <c r="E65" s="566"/>
      <c r="F65" s="5"/>
      <c r="G65" s="5"/>
      <c r="H65" s="5"/>
      <c r="I65" s="5"/>
      <c r="J65" s="5"/>
      <c r="K65" s="5"/>
      <c r="L65" s="5"/>
      <c r="M65" s="15"/>
      <c r="N65" s="6" t="b">
        <f t="shared" si="0"/>
        <v>0</v>
      </c>
      <c r="O65" s="18"/>
      <c r="P65" s="6" t="b">
        <f t="shared" si="1"/>
        <v>0</v>
      </c>
      <c r="Q65" s="18"/>
      <c r="R65" s="6" t="b">
        <f t="shared" si="2"/>
        <v>0</v>
      </c>
      <c r="S65" s="18"/>
      <c r="T65" s="6" t="b">
        <f t="shared" si="3"/>
        <v>0</v>
      </c>
      <c r="U65" s="18"/>
      <c r="V65" s="6" t="b">
        <f t="shared" si="4"/>
        <v>0</v>
      </c>
      <c r="W65" s="18"/>
      <c r="X65" s="6" t="b">
        <f t="shared" si="5"/>
        <v>0</v>
      </c>
      <c r="Y65" s="18"/>
      <c r="Z65" s="6" t="b">
        <f t="shared" si="6"/>
        <v>0</v>
      </c>
      <c r="AA65" s="143">
        <f t="shared" si="7"/>
        <v>0</v>
      </c>
      <c r="AB65" s="144" t="str">
        <f t="shared" si="8"/>
        <v>Débil</v>
      </c>
      <c r="AC65" s="145"/>
      <c r="AD65" s="146" t="str">
        <f t="shared" si="9"/>
        <v>Débil</v>
      </c>
      <c r="AE65" s="147" t="str">
        <f t="shared" si="10"/>
        <v>0</v>
      </c>
      <c r="AF65" s="560"/>
      <c r="AG65" s="565"/>
      <c r="AH65" s="543"/>
      <c r="AI65" s="544"/>
      <c r="AJ65" s="547"/>
      <c r="AK65" s="547"/>
      <c r="AL65" s="547"/>
      <c r="AM65" s="544"/>
      <c r="AN65" s="552"/>
      <c r="AO65" s="552"/>
      <c r="AP65" s="548"/>
      <c r="AQ65" s="545"/>
      <c r="AR65" s="545"/>
      <c r="AS65" s="546"/>
    </row>
    <row r="66" spans="2:45" ht="30" x14ac:dyDescent="0.25">
      <c r="B66" s="554"/>
      <c r="C66" s="449"/>
      <c r="D66" s="566" t="str">
        <f>'3-IDENTIFICACIÓN DEL RIESGO'!G66</f>
        <v>Riesgo 3</v>
      </c>
      <c r="E66" s="566"/>
      <c r="F66" s="5"/>
      <c r="G66" s="5"/>
      <c r="H66" s="5"/>
      <c r="I66" s="5"/>
      <c r="J66" s="5"/>
      <c r="K66" s="5"/>
      <c r="L66" s="5"/>
      <c r="M66" s="15"/>
      <c r="N66" s="6" t="b">
        <f t="shared" si="0"/>
        <v>0</v>
      </c>
      <c r="O66" s="18"/>
      <c r="P66" s="6" t="b">
        <f t="shared" si="1"/>
        <v>0</v>
      </c>
      <c r="Q66" s="18"/>
      <c r="R66" s="6" t="b">
        <f t="shared" si="2"/>
        <v>0</v>
      </c>
      <c r="S66" s="18"/>
      <c r="T66" s="6" t="b">
        <f t="shared" si="3"/>
        <v>0</v>
      </c>
      <c r="U66" s="18"/>
      <c r="V66" s="6" t="b">
        <f t="shared" si="4"/>
        <v>0</v>
      </c>
      <c r="W66" s="18"/>
      <c r="X66" s="6" t="b">
        <f t="shared" si="5"/>
        <v>0</v>
      </c>
      <c r="Y66" s="18"/>
      <c r="Z66" s="6" t="b">
        <f t="shared" si="6"/>
        <v>0</v>
      </c>
      <c r="AA66" s="143">
        <f t="shared" si="7"/>
        <v>0</v>
      </c>
      <c r="AB66" s="144" t="str">
        <f t="shared" si="8"/>
        <v>Débil</v>
      </c>
      <c r="AC66" s="145"/>
      <c r="AD66" s="146" t="str">
        <f t="shared" si="9"/>
        <v>Débil</v>
      </c>
      <c r="AE66" s="147" t="str">
        <f t="shared" si="10"/>
        <v>0</v>
      </c>
      <c r="AF66" s="559"/>
      <c r="AG66" s="564" t="e">
        <f t="shared" ref="AG66" si="193">(AE66+AE67)/AF66</f>
        <v>#DIV/0!</v>
      </c>
      <c r="AH66" s="542" t="e">
        <f t="shared" ref="AH66" si="194">IF(AG66&lt;50,"Débil",IF(AG66&lt;=99,"Moderado",IF(AG66=100,"Fuerte",IF(AG66="","ERROR"))))</f>
        <v>#DIV/0!</v>
      </c>
      <c r="AI66" s="544"/>
      <c r="AJ66" s="547" t="e">
        <f t="shared" ref="AJ66" si="195">IF(AH66="Débil",0,IF(AND(AH66="Moderado",AI66="Directamente"),1,IF(AND(AH66="Moderado",AI66="No disminuye"),0,IF(AND(AH66="Fuerte",AI66="Directamente"),2,IF(AND(AH66="Fuerte",AI66="No disminuye"),0)))))</f>
        <v>#DIV/0!</v>
      </c>
      <c r="AK66" s="547" t="e">
        <f>('4-VALORACIÓN DEL RIESGO'!H38-AJ66)</f>
        <v>#DIV/0!</v>
      </c>
      <c r="AL66" s="547" t="e">
        <f t="shared" ref="AL66" si="196">IF(AK66=5,"Casi Seguro",IF(AK66=4,"Probable",IF(AK66=3,"Posible",IF(AK66=2,"Improbable",IF(AK66=1,"Rara Vez",IF(AK66=0,"Rara Vez",IF(AK66&lt;0,"Rara Vez")))))))</f>
        <v>#DIV/0!</v>
      </c>
      <c r="AM66" s="544"/>
      <c r="AN66" s="551" t="e">
        <f t="shared" ref="AN66" si="197">IF(AH66="Débil",0,IF(AND(AH66="Moderado",AM66="Directamente"),1,IF(AND(AH66="Moderado",AM66="Indirectamente"),0,IF(AND(AH66="Moderado",AM66="No disminuye"),0,IF(AND(AH66="Fuerte",AM66="Directamente"),2,IF(AND(AH66="Fuerte",AM66="Indirectamente"),1,IF(AND(AH66="Fuerte",AM66="No disminuye"),0)))))))</f>
        <v>#DIV/0!</v>
      </c>
      <c r="AO66" s="551" t="e">
        <f>('4-VALORACIÓN DEL RIESGO'!AD38-AN66)</f>
        <v>#DIV/0!</v>
      </c>
      <c r="AP66" s="548" t="e">
        <f t="shared" ref="AP66" si="198">IF(AO66=5,"Catastrófico",IF(AO66=4,"Mayor",IF(AO66=3,"Moderado",IF(AO66=2,"Moderado",IF(AO66=1,"Moderado")))))</f>
        <v>#DIV/0!</v>
      </c>
      <c r="AQ66" s="545"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45"/>
      <c r="AS66" s="546" t="s">
        <v>291</v>
      </c>
    </row>
    <row r="67" spans="2:45" ht="30.75" thickBot="1" x14ac:dyDescent="0.3">
      <c r="B67" s="554"/>
      <c r="C67" s="449"/>
      <c r="D67" s="566"/>
      <c r="E67" s="566"/>
      <c r="F67" s="5"/>
      <c r="G67" s="5"/>
      <c r="H67" s="5"/>
      <c r="I67" s="5"/>
      <c r="J67" s="5"/>
      <c r="K67" s="5"/>
      <c r="L67" s="5"/>
      <c r="M67" s="15"/>
      <c r="N67" s="6" t="b">
        <f t="shared" si="0"/>
        <v>0</v>
      </c>
      <c r="O67" s="18"/>
      <c r="P67" s="6" t="b">
        <f t="shared" si="1"/>
        <v>0</v>
      </c>
      <c r="Q67" s="18"/>
      <c r="R67" s="6" t="b">
        <f t="shared" si="2"/>
        <v>0</v>
      </c>
      <c r="S67" s="18"/>
      <c r="T67" s="6" t="b">
        <f t="shared" si="3"/>
        <v>0</v>
      </c>
      <c r="U67" s="18"/>
      <c r="V67" s="6" t="b">
        <f t="shared" si="4"/>
        <v>0</v>
      </c>
      <c r="W67" s="18"/>
      <c r="X67" s="6" t="b">
        <f t="shared" si="5"/>
        <v>0</v>
      </c>
      <c r="Y67" s="18"/>
      <c r="Z67" s="6" t="b">
        <f t="shared" si="6"/>
        <v>0</v>
      </c>
      <c r="AA67" s="143">
        <f t="shared" si="7"/>
        <v>0</v>
      </c>
      <c r="AB67" s="144" t="str">
        <f t="shared" si="8"/>
        <v>Débil</v>
      </c>
      <c r="AC67" s="145"/>
      <c r="AD67" s="146" t="str">
        <f t="shared" si="9"/>
        <v>Débil</v>
      </c>
      <c r="AE67" s="147" t="str">
        <f t="shared" si="10"/>
        <v>0</v>
      </c>
      <c r="AF67" s="560"/>
      <c r="AG67" s="565"/>
      <c r="AH67" s="543"/>
      <c r="AI67" s="544"/>
      <c r="AJ67" s="547"/>
      <c r="AK67" s="547"/>
      <c r="AL67" s="547"/>
      <c r="AM67" s="544"/>
      <c r="AN67" s="552"/>
      <c r="AO67" s="552"/>
      <c r="AP67" s="548"/>
      <c r="AQ67" s="545"/>
      <c r="AR67" s="545"/>
      <c r="AS67" s="546"/>
    </row>
    <row r="68" spans="2:45" ht="30" x14ac:dyDescent="0.25">
      <c r="B68" s="554"/>
      <c r="C68" s="449"/>
      <c r="D68" s="566" t="str">
        <f>'3-IDENTIFICACIÓN DEL RIESGO'!G68</f>
        <v>Riesgo 4</v>
      </c>
      <c r="E68" s="566"/>
      <c r="F68" s="5"/>
      <c r="G68" s="5"/>
      <c r="H68" s="5"/>
      <c r="I68" s="5"/>
      <c r="J68" s="5"/>
      <c r="K68" s="5"/>
      <c r="L68" s="5"/>
      <c r="M68" s="15"/>
      <c r="N68" s="6" t="b">
        <f t="shared" si="0"/>
        <v>0</v>
      </c>
      <c r="O68" s="18"/>
      <c r="P68" s="6" t="b">
        <f t="shared" si="1"/>
        <v>0</v>
      </c>
      <c r="Q68" s="18"/>
      <c r="R68" s="6" t="b">
        <f t="shared" si="2"/>
        <v>0</v>
      </c>
      <c r="S68" s="18"/>
      <c r="T68" s="6" t="b">
        <f t="shared" si="3"/>
        <v>0</v>
      </c>
      <c r="U68" s="18"/>
      <c r="V68" s="6" t="b">
        <f t="shared" si="4"/>
        <v>0</v>
      </c>
      <c r="W68" s="18"/>
      <c r="X68" s="6" t="b">
        <f t="shared" si="5"/>
        <v>0</v>
      </c>
      <c r="Y68" s="18"/>
      <c r="Z68" s="6" t="b">
        <f t="shared" si="6"/>
        <v>0</v>
      </c>
      <c r="AA68" s="143">
        <f t="shared" si="7"/>
        <v>0</v>
      </c>
      <c r="AB68" s="144" t="str">
        <f t="shared" si="8"/>
        <v>Débil</v>
      </c>
      <c r="AC68" s="145"/>
      <c r="AD68" s="146" t="str">
        <f t="shared" si="9"/>
        <v>Débil</v>
      </c>
      <c r="AE68" s="147" t="str">
        <f t="shared" si="10"/>
        <v>0</v>
      </c>
      <c r="AF68" s="559"/>
      <c r="AG68" s="564" t="e">
        <f t="shared" ref="AG68" si="200">(AE68+AE69)/AF68</f>
        <v>#DIV/0!</v>
      </c>
      <c r="AH68" s="542" t="e">
        <f t="shared" ref="AH68" si="201">IF(AG68&lt;50,"Débil",IF(AG68&lt;=99,"Moderado",IF(AG68=100,"Fuerte",IF(AG68="","ERROR"))))</f>
        <v>#DIV/0!</v>
      </c>
      <c r="AI68" s="544"/>
      <c r="AJ68" s="547" t="e">
        <f t="shared" ref="AJ68" si="202">IF(AH68="Débil",0,IF(AND(AH68="Moderado",AI68="Directamente"),1,IF(AND(AH68="Moderado",AI68="No disminuye"),0,IF(AND(AH68="Fuerte",AI68="Directamente"),2,IF(AND(AH68="Fuerte",AI68="No disminuye"),0)))))</f>
        <v>#DIV/0!</v>
      </c>
      <c r="AK68" s="547" t="e">
        <f>('4-VALORACIÓN DEL RIESGO'!H39-AJ68)</f>
        <v>#DIV/0!</v>
      </c>
      <c r="AL68" s="547" t="e">
        <f t="shared" ref="AL68" si="203">IF(AK68=5,"Casi Seguro",IF(AK68=4,"Probable",IF(AK68=3,"Posible",IF(AK68=2,"Improbable",IF(AK68=1,"Rara Vez",IF(AK68=0,"Rara Vez",IF(AK68&lt;0,"Rara Vez")))))))</f>
        <v>#DIV/0!</v>
      </c>
      <c r="AM68" s="544"/>
      <c r="AN68" s="551" t="e">
        <f t="shared" ref="AN68" si="204">IF(AH68="Débil",0,IF(AND(AH68="Moderado",AM68="Directamente"),1,IF(AND(AH68="Moderado",AM68="Indirectamente"),0,IF(AND(AH68="Moderado",AM68="No disminuye"),0,IF(AND(AH68="Fuerte",AM68="Directamente"),2,IF(AND(AH68="Fuerte",AM68="Indirectamente"),1,IF(AND(AH68="Fuerte",AM68="No disminuye"),0)))))))</f>
        <v>#DIV/0!</v>
      </c>
      <c r="AO68" s="551" t="e">
        <f>('4-VALORACIÓN DEL RIESGO'!AD39-AN68)</f>
        <v>#DIV/0!</v>
      </c>
      <c r="AP68" s="548" t="e">
        <f t="shared" ref="AP68" si="205">IF(AO68=5,"Catastrófico",IF(AO68=4,"Mayor",IF(AO68=3,"Moderado",IF(AO68=2,"Moderado",IF(AO68=1,"Moderado")))))</f>
        <v>#DIV/0!</v>
      </c>
      <c r="AQ68" s="545"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45"/>
      <c r="AS68" s="546" t="s">
        <v>291</v>
      </c>
    </row>
    <row r="69" spans="2:45" ht="30.75" thickBot="1" x14ac:dyDescent="0.3">
      <c r="B69" s="554"/>
      <c r="C69" s="449"/>
      <c r="D69" s="566"/>
      <c r="E69" s="566"/>
      <c r="F69" s="5"/>
      <c r="G69" s="5"/>
      <c r="H69" s="5"/>
      <c r="I69" s="5"/>
      <c r="J69" s="5"/>
      <c r="K69" s="5"/>
      <c r="L69" s="5"/>
      <c r="M69" s="15"/>
      <c r="N69" s="6" t="b">
        <f t="shared" si="0"/>
        <v>0</v>
      </c>
      <c r="O69" s="18"/>
      <c r="P69" s="6" t="b">
        <f t="shared" si="1"/>
        <v>0</v>
      </c>
      <c r="Q69" s="18"/>
      <c r="R69" s="6" t="b">
        <f t="shared" si="2"/>
        <v>0</v>
      </c>
      <c r="S69" s="18"/>
      <c r="T69" s="6" t="b">
        <f t="shared" si="3"/>
        <v>0</v>
      </c>
      <c r="U69" s="18"/>
      <c r="V69" s="6" t="b">
        <f t="shared" si="4"/>
        <v>0</v>
      </c>
      <c r="W69" s="18"/>
      <c r="X69" s="6" t="b">
        <f t="shared" si="5"/>
        <v>0</v>
      </c>
      <c r="Y69" s="18"/>
      <c r="Z69" s="6" t="b">
        <f t="shared" si="6"/>
        <v>0</v>
      </c>
      <c r="AA69" s="143">
        <f t="shared" si="7"/>
        <v>0</v>
      </c>
      <c r="AB69" s="144" t="str">
        <f t="shared" si="8"/>
        <v>Débil</v>
      </c>
      <c r="AC69" s="145"/>
      <c r="AD69" s="146" t="str">
        <f t="shared" si="9"/>
        <v>Débil</v>
      </c>
      <c r="AE69" s="147" t="str">
        <f t="shared" si="10"/>
        <v>0</v>
      </c>
      <c r="AF69" s="560"/>
      <c r="AG69" s="565"/>
      <c r="AH69" s="543"/>
      <c r="AI69" s="544"/>
      <c r="AJ69" s="547"/>
      <c r="AK69" s="547"/>
      <c r="AL69" s="547"/>
      <c r="AM69" s="544"/>
      <c r="AN69" s="552"/>
      <c r="AO69" s="552"/>
      <c r="AP69" s="548"/>
      <c r="AQ69" s="545"/>
      <c r="AR69" s="545"/>
      <c r="AS69" s="546"/>
    </row>
    <row r="70" spans="2:45" ht="30" x14ac:dyDescent="0.25">
      <c r="B70" s="554"/>
      <c r="C70" s="449"/>
      <c r="D70" s="566" t="str">
        <f>'3-IDENTIFICACIÓN DEL RIESGO'!G70</f>
        <v>Riesgo 5</v>
      </c>
      <c r="E70" s="566"/>
      <c r="F70" s="5"/>
      <c r="G70" s="5"/>
      <c r="H70" s="5"/>
      <c r="I70" s="5"/>
      <c r="J70" s="5"/>
      <c r="K70" s="5"/>
      <c r="L70" s="5"/>
      <c r="M70" s="15"/>
      <c r="N70" s="6" t="b">
        <f t="shared" si="0"/>
        <v>0</v>
      </c>
      <c r="O70" s="18"/>
      <c r="P70" s="6" t="b">
        <f t="shared" si="1"/>
        <v>0</v>
      </c>
      <c r="Q70" s="18"/>
      <c r="R70" s="6" t="b">
        <f t="shared" si="2"/>
        <v>0</v>
      </c>
      <c r="S70" s="18"/>
      <c r="T70" s="6" t="b">
        <f t="shared" si="3"/>
        <v>0</v>
      </c>
      <c r="U70" s="18"/>
      <c r="V70" s="6" t="b">
        <f t="shared" si="4"/>
        <v>0</v>
      </c>
      <c r="W70" s="18"/>
      <c r="X70" s="6" t="b">
        <f t="shared" si="5"/>
        <v>0</v>
      </c>
      <c r="Y70" s="18"/>
      <c r="Z70" s="6" t="b">
        <f t="shared" si="6"/>
        <v>0</v>
      </c>
      <c r="AA70" s="143">
        <f t="shared" si="7"/>
        <v>0</v>
      </c>
      <c r="AB70" s="144" t="str">
        <f t="shared" si="8"/>
        <v>Débil</v>
      </c>
      <c r="AC70" s="145"/>
      <c r="AD70" s="146" t="str">
        <f t="shared" si="9"/>
        <v>Débil</v>
      </c>
      <c r="AE70" s="147" t="str">
        <f t="shared" si="10"/>
        <v>0</v>
      </c>
      <c r="AF70" s="559"/>
      <c r="AG70" s="564" t="e">
        <f t="shared" ref="AG70" si="207">(AE70+AE71)/AF70</f>
        <v>#DIV/0!</v>
      </c>
      <c r="AH70" s="542" t="e">
        <f t="shared" ref="AH70" si="208">IF(AG70&lt;50,"Débil",IF(AG70&lt;=99,"Moderado",IF(AG70=100,"Fuerte",IF(AG70="","ERROR"))))</f>
        <v>#DIV/0!</v>
      </c>
      <c r="AI70" s="544"/>
      <c r="AJ70" s="547" t="e">
        <f t="shared" ref="AJ70" si="209">IF(AH70="Débil",0,IF(AND(AH70="Moderado",AI70="Directamente"),1,IF(AND(AH70="Moderado",AI70="No disminuye"),0,IF(AND(AH70="Fuerte",AI70="Directamente"),2,IF(AND(AH70="Fuerte",AI70="No disminuye"),0)))))</f>
        <v>#DIV/0!</v>
      </c>
      <c r="AK70" s="547" t="e">
        <f>('4-VALORACIÓN DEL RIESGO'!H40-AJ70)</f>
        <v>#DIV/0!</v>
      </c>
      <c r="AL70" s="547" t="e">
        <f t="shared" ref="AL70" si="210">IF(AK70=5,"Casi Seguro",IF(AK70=4,"Probable",IF(AK70=3,"Posible",IF(AK70=2,"Improbable",IF(AK70=1,"Rara Vez",IF(AK70=0,"Rara Vez",IF(AK70&lt;0,"Rara Vez")))))))</f>
        <v>#DIV/0!</v>
      </c>
      <c r="AM70" s="544"/>
      <c r="AN70" s="551" t="e">
        <f t="shared" ref="AN70" si="211">IF(AH70="Débil",0,IF(AND(AH70="Moderado",AM70="Directamente"),1,IF(AND(AH70="Moderado",AM70="Indirectamente"),0,IF(AND(AH70="Moderado",AM70="No disminuye"),0,IF(AND(AH70="Fuerte",AM70="Directamente"),2,IF(AND(AH70="Fuerte",AM70="Indirectamente"),1,IF(AND(AH70="Fuerte",AM70="No disminuye"),0)))))))</f>
        <v>#DIV/0!</v>
      </c>
      <c r="AO70" s="551" t="e">
        <f>('4-VALORACIÓN DEL RIESGO'!AD40-AN70)</f>
        <v>#DIV/0!</v>
      </c>
      <c r="AP70" s="548" t="e">
        <f t="shared" ref="AP70" si="212">IF(AO70=5,"Catastrófico",IF(AO70=4,"Mayor",IF(AO70=3,"Moderado",IF(AO70=2,"Moderado",IF(AO70=1,"Moderado")))))</f>
        <v>#DIV/0!</v>
      </c>
      <c r="AQ70" s="545"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45"/>
      <c r="AS70" s="546" t="s">
        <v>291</v>
      </c>
    </row>
    <row r="71" spans="2:45" ht="30.75" thickBot="1" x14ac:dyDescent="0.3">
      <c r="B71" s="555"/>
      <c r="C71" s="450"/>
      <c r="D71" s="566"/>
      <c r="E71" s="566"/>
      <c r="F71" s="5"/>
      <c r="G71" s="5"/>
      <c r="H71" s="5"/>
      <c r="I71" s="5"/>
      <c r="J71" s="5"/>
      <c r="K71" s="5"/>
      <c r="L71" s="5"/>
      <c r="M71" s="15"/>
      <c r="N71" s="6" t="b">
        <f t="shared" si="0"/>
        <v>0</v>
      </c>
      <c r="O71" s="18"/>
      <c r="P71" s="6" t="b">
        <f t="shared" si="1"/>
        <v>0</v>
      </c>
      <c r="Q71" s="18"/>
      <c r="R71" s="6" t="b">
        <f t="shared" si="2"/>
        <v>0</v>
      </c>
      <c r="S71" s="18"/>
      <c r="T71" s="6" t="b">
        <f t="shared" si="3"/>
        <v>0</v>
      </c>
      <c r="U71" s="18"/>
      <c r="V71" s="6" t="b">
        <f t="shared" si="4"/>
        <v>0</v>
      </c>
      <c r="W71" s="18"/>
      <c r="X71" s="6" t="b">
        <f t="shared" si="5"/>
        <v>0</v>
      </c>
      <c r="Y71" s="18"/>
      <c r="Z71" s="6" t="b">
        <f t="shared" si="6"/>
        <v>0</v>
      </c>
      <c r="AA71" s="143">
        <f t="shared" si="7"/>
        <v>0</v>
      </c>
      <c r="AB71" s="144" t="str">
        <f t="shared" si="8"/>
        <v>Débil</v>
      </c>
      <c r="AC71" s="145"/>
      <c r="AD71" s="146" t="str">
        <f t="shared" si="9"/>
        <v>Débil</v>
      </c>
      <c r="AE71" s="147" t="str">
        <f t="shared" si="10"/>
        <v>0</v>
      </c>
      <c r="AF71" s="560"/>
      <c r="AG71" s="565"/>
      <c r="AH71" s="543"/>
      <c r="AI71" s="544"/>
      <c r="AJ71" s="547"/>
      <c r="AK71" s="547"/>
      <c r="AL71" s="547"/>
      <c r="AM71" s="544"/>
      <c r="AN71" s="552"/>
      <c r="AO71" s="552"/>
      <c r="AP71" s="548"/>
      <c r="AQ71" s="545"/>
      <c r="AR71" s="545"/>
      <c r="AS71" s="546"/>
    </row>
    <row r="72" spans="2:45" ht="65.25" customHeight="1" x14ac:dyDescent="0.25">
      <c r="B72" s="625" t="str">
        <f>'3-IDENTIFICACIÓN DEL RIESGO'!B72</f>
        <v>Acceso a la Propiedad de la Tierra y los Territorios</v>
      </c>
      <c r="C72" s="448"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D72" s="566" t="str">
        <f>'3-IDENTIFICACIÓN DEL RIESGO'!G72</f>
        <v>Uso de la información registrada en la visita agronomica o estudio preliminar y complementario de títulos  de expedientes de Compra Directa de la DAT para  beneficio propio o de particulares.</v>
      </c>
      <c r="E72" s="566"/>
      <c r="F72" s="5" t="s">
        <v>546</v>
      </c>
      <c r="G72" s="5" t="s">
        <v>550</v>
      </c>
      <c r="H72" s="5" t="s">
        <v>551</v>
      </c>
      <c r="I72" s="5" t="s">
        <v>552</v>
      </c>
      <c r="J72" s="5" t="s">
        <v>553</v>
      </c>
      <c r="K72" s="5" t="s">
        <v>554</v>
      </c>
      <c r="L72" s="5" t="s">
        <v>555</v>
      </c>
      <c r="M72" s="15" t="s">
        <v>187</v>
      </c>
      <c r="N72" s="6">
        <f t="shared" si="0"/>
        <v>15</v>
      </c>
      <c r="O72" s="18" t="s">
        <v>188</v>
      </c>
      <c r="P72" s="6">
        <f t="shared" si="1"/>
        <v>15</v>
      </c>
      <c r="Q72" s="18" t="s">
        <v>189</v>
      </c>
      <c r="R72" s="6">
        <f t="shared" si="2"/>
        <v>15</v>
      </c>
      <c r="S72" s="18" t="s">
        <v>61</v>
      </c>
      <c r="T72" s="6">
        <f t="shared" si="3"/>
        <v>15</v>
      </c>
      <c r="U72" s="18" t="s">
        <v>190</v>
      </c>
      <c r="V72" s="6">
        <f t="shared" si="4"/>
        <v>15</v>
      </c>
      <c r="W72" s="18" t="s">
        <v>191</v>
      </c>
      <c r="X72" s="6">
        <f t="shared" si="5"/>
        <v>15</v>
      </c>
      <c r="Y72" s="18" t="s">
        <v>192</v>
      </c>
      <c r="Z72" s="6">
        <f t="shared" si="6"/>
        <v>10</v>
      </c>
      <c r="AA72" s="143">
        <f t="shared" si="7"/>
        <v>100</v>
      </c>
      <c r="AB72" s="144" t="str">
        <f t="shared" si="8"/>
        <v>Fuerte</v>
      </c>
      <c r="AC72" s="145" t="s">
        <v>64</v>
      </c>
      <c r="AD72" s="146" t="str">
        <f t="shared" si="9"/>
        <v>Fuerte</v>
      </c>
      <c r="AE72" s="147" t="str">
        <f t="shared" si="10"/>
        <v>100</v>
      </c>
      <c r="AF72" s="559">
        <v>2</v>
      </c>
      <c r="AG72" s="564">
        <f t="shared" ref="AG72" si="214">(AE72+AE73)/AF72</f>
        <v>100</v>
      </c>
      <c r="AH72" s="542" t="str">
        <f t="shared" ref="AH72" si="215">IF(AG72&lt;50,"Débil",IF(AG72&lt;=99,"Moderado",IF(AG72=100,"Fuerte",IF(AG72="","ERROR"))))</f>
        <v>Fuerte</v>
      </c>
      <c r="AI72" s="544" t="s">
        <v>92</v>
      </c>
      <c r="AJ72" s="547">
        <f t="shared" ref="AJ72" si="216">IF(AH72="Débil",0,IF(AND(AH72="Moderado",AI72="Directamente"),1,IF(AND(AH72="Moderado",AI72="No disminuye"),0,IF(AND(AH72="Fuerte",AI72="Directamente"),2,IF(AND(AH72="Fuerte",AI72="No disminuye"),0)))))</f>
        <v>2</v>
      </c>
      <c r="AK72" s="547">
        <f>('4-VALORACIÓN DEL RIESGO'!H41-AJ72)</f>
        <v>2</v>
      </c>
      <c r="AL72" s="547" t="str">
        <f t="shared" ref="AL72" si="217">IF(AK72=5,"Casi Seguro",IF(AK72=4,"Probable",IF(AK72=3,"Posible",IF(AK72=2,"Improbable",IF(AK72=1,"Rara Vez",IF(AK72=0,"Rara Vez",IF(AK72&lt;0,"Rara Vez")))))))</f>
        <v>Improbable</v>
      </c>
      <c r="AM72" s="544" t="s">
        <v>94</v>
      </c>
      <c r="AN72" s="551">
        <f t="shared" ref="AN72" si="218">IF(AH72="Débil",0,IF(AND(AH72="Moderado",AM72="Directamente"),1,IF(AND(AH72="Moderado",AM72="Indirectamente"),0,IF(AND(AH72="Moderado",AM72="No disminuye"),0,IF(AND(AH72="Fuerte",AM72="Directamente"),2,IF(AND(AH72="Fuerte",AM72="Indirectamente"),1,IF(AND(AH72="Fuerte",AM72="No disminuye"),0)))))))</f>
        <v>0</v>
      </c>
      <c r="AO72" s="551">
        <f>('4-VALORACIÓN DEL RIESGO'!AD41-AN72)</f>
        <v>5</v>
      </c>
      <c r="AP72" s="548" t="str">
        <f t="shared" ref="AP72" si="219">IF(AO72=5,"Catastrófico",IF(AO72=4,"Mayor",IF(AO72=3,"Moderado",IF(AO72=2,"Moderado",IF(AO72=1,"Moderado")))))</f>
        <v>Catastrófico</v>
      </c>
      <c r="AQ72" s="545"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45"/>
      <c r="AS72" s="546" t="s">
        <v>291</v>
      </c>
    </row>
    <row r="73" spans="2:45" ht="57.75" customHeight="1" thickBot="1" x14ac:dyDescent="0.3">
      <c r="B73" s="626"/>
      <c r="C73" s="449"/>
      <c r="D73" s="566"/>
      <c r="E73" s="566"/>
      <c r="F73" s="5" t="s">
        <v>546</v>
      </c>
      <c r="G73" s="5" t="s">
        <v>550</v>
      </c>
      <c r="H73" s="5" t="s">
        <v>560</v>
      </c>
      <c r="I73" s="5" t="s">
        <v>556</v>
      </c>
      <c r="J73" s="5" t="s">
        <v>557</v>
      </c>
      <c r="K73" s="5" t="s">
        <v>558</v>
      </c>
      <c r="L73" s="5" t="s">
        <v>559</v>
      </c>
      <c r="M73" s="15" t="s">
        <v>187</v>
      </c>
      <c r="N73" s="6">
        <f t="shared" si="0"/>
        <v>15</v>
      </c>
      <c r="O73" s="18" t="s">
        <v>188</v>
      </c>
      <c r="P73" s="6">
        <f t="shared" si="1"/>
        <v>15</v>
      </c>
      <c r="Q73" s="18" t="s">
        <v>189</v>
      </c>
      <c r="R73" s="6">
        <f t="shared" si="2"/>
        <v>15</v>
      </c>
      <c r="S73" s="18" t="s">
        <v>61</v>
      </c>
      <c r="T73" s="6">
        <f t="shared" si="3"/>
        <v>15</v>
      </c>
      <c r="U73" s="18" t="s">
        <v>190</v>
      </c>
      <c r="V73" s="6">
        <f t="shared" si="4"/>
        <v>15</v>
      </c>
      <c r="W73" s="18" t="s">
        <v>191</v>
      </c>
      <c r="X73" s="6">
        <f t="shared" si="5"/>
        <v>15</v>
      </c>
      <c r="Y73" s="18" t="s">
        <v>192</v>
      </c>
      <c r="Z73" s="6">
        <f t="shared" si="6"/>
        <v>10</v>
      </c>
      <c r="AA73" s="143">
        <f t="shared" si="7"/>
        <v>100</v>
      </c>
      <c r="AB73" s="144" t="str">
        <f t="shared" si="8"/>
        <v>Fuerte</v>
      </c>
      <c r="AC73" s="145" t="s">
        <v>64</v>
      </c>
      <c r="AD73" s="146" t="str">
        <f t="shared" si="9"/>
        <v>Fuerte</v>
      </c>
      <c r="AE73" s="147" t="str">
        <f t="shared" si="10"/>
        <v>100</v>
      </c>
      <c r="AF73" s="560"/>
      <c r="AG73" s="565"/>
      <c r="AH73" s="543"/>
      <c r="AI73" s="544"/>
      <c r="AJ73" s="547"/>
      <c r="AK73" s="547"/>
      <c r="AL73" s="547"/>
      <c r="AM73" s="544"/>
      <c r="AN73" s="552"/>
      <c r="AO73" s="552"/>
      <c r="AP73" s="548"/>
      <c r="AQ73" s="545"/>
      <c r="AR73" s="545"/>
      <c r="AS73" s="546"/>
    </row>
    <row r="74" spans="2:45" ht="90" customHeight="1" x14ac:dyDescent="0.25">
      <c r="B74" s="626"/>
      <c r="C74" s="449"/>
      <c r="D74" s="566"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74" s="566"/>
      <c r="F74" s="5" t="s">
        <v>547</v>
      </c>
      <c r="G74" s="5" t="s">
        <v>550</v>
      </c>
      <c r="H74" s="5" t="s">
        <v>561</v>
      </c>
      <c r="I74" s="5" t="s">
        <v>562</v>
      </c>
      <c r="J74" s="5" t="s">
        <v>563</v>
      </c>
      <c r="K74" s="5" t="s">
        <v>564</v>
      </c>
      <c r="L74" s="5" t="s">
        <v>565</v>
      </c>
      <c r="M74" s="15" t="s">
        <v>187</v>
      </c>
      <c r="N74" s="6">
        <f t="shared" si="0"/>
        <v>15</v>
      </c>
      <c r="O74" s="18" t="s">
        <v>188</v>
      </c>
      <c r="P74" s="6">
        <f t="shared" si="1"/>
        <v>15</v>
      </c>
      <c r="Q74" s="18" t="s">
        <v>189</v>
      </c>
      <c r="R74" s="6">
        <f t="shared" si="2"/>
        <v>15</v>
      </c>
      <c r="S74" s="18" t="s">
        <v>61</v>
      </c>
      <c r="T74" s="6">
        <f t="shared" si="3"/>
        <v>15</v>
      </c>
      <c r="U74" s="18" t="s">
        <v>190</v>
      </c>
      <c r="V74" s="6">
        <f t="shared" si="4"/>
        <v>15</v>
      </c>
      <c r="W74" s="18" t="s">
        <v>191</v>
      </c>
      <c r="X74" s="6">
        <f t="shared" si="5"/>
        <v>15</v>
      </c>
      <c r="Y74" s="18" t="s">
        <v>192</v>
      </c>
      <c r="Z74" s="6">
        <f t="shared" si="6"/>
        <v>10</v>
      </c>
      <c r="AA74" s="143">
        <f t="shared" si="7"/>
        <v>100</v>
      </c>
      <c r="AB74" s="144" t="str">
        <f t="shared" si="8"/>
        <v>Fuerte</v>
      </c>
      <c r="AC74" s="145" t="s">
        <v>64</v>
      </c>
      <c r="AD74" s="146" t="str">
        <f t="shared" si="9"/>
        <v>Fuerte</v>
      </c>
      <c r="AE74" s="147" t="str">
        <f t="shared" si="10"/>
        <v>100</v>
      </c>
      <c r="AF74" s="559">
        <v>2</v>
      </c>
      <c r="AG74" s="564">
        <f t="shared" ref="AG74" si="221">(AE74+AE75)/AF74</f>
        <v>100</v>
      </c>
      <c r="AH74" s="542" t="str">
        <f t="shared" ref="AH74" si="222">IF(AG74&lt;50,"Débil",IF(AG74&lt;=99,"Moderado",IF(AG74=100,"Fuerte",IF(AG74="","ERROR"))))</f>
        <v>Fuerte</v>
      </c>
      <c r="AI74" s="544" t="s">
        <v>92</v>
      </c>
      <c r="AJ74" s="547">
        <f t="shared" ref="AJ74" si="223">IF(AH74="Débil",0,IF(AND(AH74="Moderado",AI74="Directamente"),1,IF(AND(AH74="Moderado",AI74="No disminuye"),0,IF(AND(AH74="Fuerte",AI74="Directamente"),2,IF(AND(AH74="Fuerte",AI74="No disminuye"),0)))))</f>
        <v>2</v>
      </c>
      <c r="AK74" s="547">
        <f>('4-VALORACIÓN DEL RIESGO'!H42-AJ74)</f>
        <v>2</v>
      </c>
      <c r="AL74" s="547" t="str">
        <f t="shared" ref="AL74" si="224">IF(AK74=5,"Casi Seguro",IF(AK74=4,"Probable",IF(AK74=3,"Posible",IF(AK74=2,"Improbable",IF(AK74=1,"Rara Vez",IF(AK74=0,"Rara Vez",IF(AK74&lt;0,"Rara Vez")))))))</f>
        <v>Improbable</v>
      </c>
      <c r="AM74" s="544" t="s">
        <v>94</v>
      </c>
      <c r="AN74" s="551">
        <f t="shared" ref="AN74" si="225">IF(AH74="Débil",0,IF(AND(AH74="Moderado",AM74="Directamente"),1,IF(AND(AH74="Moderado",AM74="Indirectamente"),0,IF(AND(AH74="Moderado",AM74="No disminuye"),0,IF(AND(AH74="Fuerte",AM74="Directamente"),2,IF(AND(AH74="Fuerte",AM74="Indirectamente"),1,IF(AND(AH74="Fuerte",AM74="No disminuye"),0)))))))</f>
        <v>0</v>
      </c>
      <c r="AO74" s="551">
        <f>('4-VALORACIÓN DEL RIESGO'!AD42-AN74)</f>
        <v>5</v>
      </c>
      <c r="AP74" s="548" t="str">
        <f t="shared" ref="AP74" si="226">IF(AO74=5,"Catastrófico",IF(AO74=4,"Mayor",IF(AO74=3,"Moderado",IF(AO74=2,"Moderado",IF(AO74=1,"Moderado")))))</f>
        <v>Catastrófico</v>
      </c>
      <c r="AQ74" s="545"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45"/>
      <c r="AS74" s="546" t="s">
        <v>291</v>
      </c>
    </row>
    <row r="75" spans="2:45" ht="91.5" customHeight="1" thickBot="1" x14ac:dyDescent="0.3">
      <c r="B75" s="626"/>
      <c r="C75" s="449"/>
      <c r="D75" s="566"/>
      <c r="E75" s="566"/>
      <c r="F75" s="5" t="s">
        <v>547</v>
      </c>
      <c r="G75" s="5" t="s">
        <v>550</v>
      </c>
      <c r="H75" s="5" t="s">
        <v>561</v>
      </c>
      <c r="I75" s="5" t="s">
        <v>562</v>
      </c>
      <c r="J75" s="5" t="s">
        <v>563</v>
      </c>
      <c r="K75" s="5" t="s">
        <v>564</v>
      </c>
      <c r="L75" s="5" t="s">
        <v>566</v>
      </c>
      <c r="M75" s="15" t="s">
        <v>187</v>
      </c>
      <c r="N75" s="6">
        <f t="shared" si="0"/>
        <v>15</v>
      </c>
      <c r="O75" s="18" t="s">
        <v>188</v>
      </c>
      <c r="P75" s="6">
        <f t="shared" si="1"/>
        <v>15</v>
      </c>
      <c r="Q75" s="18" t="s">
        <v>189</v>
      </c>
      <c r="R75" s="6">
        <f t="shared" si="2"/>
        <v>15</v>
      </c>
      <c r="S75" s="18" t="s">
        <v>61</v>
      </c>
      <c r="T75" s="6">
        <f t="shared" si="3"/>
        <v>15</v>
      </c>
      <c r="U75" s="18" t="s">
        <v>190</v>
      </c>
      <c r="V75" s="6">
        <f t="shared" si="4"/>
        <v>15</v>
      </c>
      <c r="W75" s="18" t="s">
        <v>191</v>
      </c>
      <c r="X75" s="6">
        <f t="shared" si="5"/>
        <v>15</v>
      </c>
      <c r="Y75" s="18" t="s">
        <v>192</v>
      </c>
      <c r="Z75" s="6">
        <f t="shared" si="6"/>
        <v>10</v>
      </c>
      <c r="AA75" s="143">
        <f t="shared" si="7"/>
        <v>100</v>
      </c>
      <c r="AB75" s="144" t="str">
        <f t="shared" si="8"/>
        <v>Fuerte</v>
      </c>
      <c r="AC75" s="145" t="s">
        <v>64</v>
      </c>
      <c r="AD75" s="146" t="str">
        <f t="shared" si="9"/>
        <v>Fuerte</v>
      </c>
      <c r="AE75" s="147" t="str">
        <f t="shared" si="10"/>
        <v>100</v>
      </c>
      <c r="AF75" s="560"/>
      <c r="AG75" s="565"/>
      <c r="AH75" s="543"/>
      <c r="AI75" s="544"/>
      <c r="AJ75" s="547"/>
      <c r="AK75" s="547"/>
      <c r="AL75" s="547"/>
      <c r="AM75" s="544"/>
      <c r="AN75" s="552"/>
      <c r="AO75" s="552"/>
      <c r="AP75" s="548"/>
      <c r="AQ75" s="545"/>
      <c r="AR75" s="545"/>
      <c r="AS75" s="546"/>
    </row>
    <row r="76" spans="2:45" ht="54" customHeight="1" x14ac:dyDescent="0.25">
      <c r="B76" s="626"/>
      <c r="C76" s="449"/>
      <c r="D76" s="566" t="str">
        <f>'3-IDENTIFICACIÓN DEL RIESGO'!G76</f>
        <v xml:space="preserve">Manipulación de la información en las diferentes etapas del procedimiento de Revocatoria Directa de la DAT para beneficio propio y/o  de particulares </v>
      </c>
      <c r="E76" s="566"/>
      <c r="F76" s="5" t="s">
        <v>548</v>
      </c>
      <c r="G76" s="5" t="s">
        <v>464</v>
      </c>
      <c r="H76" s="5" t="s">
        <v>567</v>
      </c>
      <c r="I76" s="5" t="s">
        <v>568</v>
      </c>
      <c r="J76" s="5" t="s">
        <v>569</v>
      </c>
      <c r="K76" s="5" t="s">
        <v>570</v>
      </c>
      <c r="L76" s="5" t="s">
        <v>571</v>
      </c>
      <c r="M76" s="15" t="s">
        <v>187</v>
      </c>
      <c r="N76" s="6">
        <f t="shared" si="0"/>
        <v>15</v>
      </c>
      <c r="O76" s="18" t="s">
        <v>188</v>
      </c>
      <c r="P76" s="6">
        <f t="shared" si="1"/>
        <v>15</v>
      </c>
      <c r="Q76" s="18" t="s">
        <v>189</v>
      </c>
      <c r="R76" s="6">
        <f t="shared" si="2"/>
        <v>15</v>
      </c>
      <c r="S76" s="18" t="s">
        <v>61</v>
      </c>
      <c r="T76" s="6">
        <f t="shared" si="3"/>
        <v>15</v>
      </c>
      <c r="U76" s="18" t="s">
        <v>190</v>
      </c>
      <c r="V76" s="6">
        <f t="shared" si="4"/>
        <v>15</v>
      </c>
      <c r="W76" s="18" t="s">
        <v>191</v>
      </c>
      <c r="X76" s="6">
        <f t="shared" si="5"/>
        <v>15</v>
      </c>
      <c r="Y76" s="18" t="s">
        <v>192</v>
      </c>
      <c r="Z76" s="6">
        <f t="shared" si="6"/>
        <v>10</v>
      </c>
      <c r="AA76" s="143">
        <f t="shared" si="7"/>
        <v>100</v>
      </c>
      <c r="AB76" s="144" t="str">
        <f t="shared" si="8"/>
        <v>Fuerte</v>
      </c>
      <c r="AC76" s="145" t="s">
        <v>64</v>
      </c>
      <c r="AD76" s="146" t="str">
        <f t="shared" si="9"/>
        <v>Fuerte</v>
      </c>
      <c r="AE76" s="147" t="str">
        <f t="shared" si="10"/>
        <v>100</v>
      </c>
      <c r="AF76" s="559">
        <v>2</v>
      </c>
      <c r="AG76" s="564">
        <f t="shared" ref="AG76" si="228">(AE76+AE77)/AF76</f>
        <v>100</v>
      </c>
      <c r="AH76" s="542" t="str">
        <f t="shared" ref="AH76" si="229">IF(AG76&lt;50,"Débil",IF(AG76&lt;=99,"Moderado",IF(AG76=100,"Fuerte",IF(AG76="","ERROR"))))</f>
        <v>Fuerte</v>
      </c>
      <c r="AI76" s="544" t="s">
        <v>92</v>
      </c>
      <c r="AJ76" s="547">
        <f t="shared" ref="AJ76" si="230">IF(AH76="Débil",0,IF(AND(AH76="Moderado",AI76="Directamente"),1,IF(AND(AH76="Moderado",AI76="No disminuye"),0,IF(AND(AH76="Fuerte",AI76="Directamente"),2,IF(AND(AH76="Fuerte",AI76="No disminuye"),0)))))</f>
        <v>2</v>
      </c>
      <c r="AK76" s="547">
        <f>('4-VALORACIÓN DEL RIESGO'!H43-AJ76)</f>
        <v>2</v>
      </c>
      <c r="AL76" s="547" t="str">
        <f t="shared" ref="AL76" si="231">IF(AK76=5,"Casi Seguro",IF(AK76=4,"Probable",IF(AK76=3,"Posible",IF(AK76=2,"Improbable",IF(AK76=1,"Rara Vez",IF(AK76=0,"Rara Vez",IF(AK76&lt;0,"Rara Vez")))))))</f>
        <v>Improbable</v>
      </c>
      <c r="AM76" s="544" t="s">
        <v>94</v>
      </c>
      <c r="AN76" s="551">
        <f t="shared" ref="AN76" si="232">IF(AH76="Débil",0,IF(AND(AH76="Moderado",AM76="Directamente"),1,IF(AND(AH76="Moderado",AM76="Indirectamente"),0,IF(AND(AH76="Moderado",AM76="No disminuye"),0,IF(AND(AH76="Fuerte",AM76="Directamente"),2,IF(AND(AH76="Fuerte",AM76="Indirectamente"),1,IF(AND(AH76="Fuerte",AM76="No disminuye"),0)))))))</f>
        <v>0</v>
      </c>
      <c r="AO76" s="551">
        <f>('4-VALORACIÓN DEL RIESGO'!AD43-AN76)</f>
        <v>5</v>
      </c>
      <c r="AP76" s="548" t="str">
        <f t="shared" ref="AP76" si="233">IF(AO76=5,"Catastrófico",IF(AO76=4,"Mayor",IF(AO76=3,"Moderado",IF(AO76=2,"Moderado",IF(AO76=1,"Moderado")))))</f>
        <v>Catastrófico</v>
      </c>
      <c r="AQ76" s="545"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45"/>
      <c r="AS76" s="546" t="s">
        <v>291</v>
      </c>
    </row>
    <row r="77" spans="2:45" ht="47.25" customHeight="1" thickBot="1" x14ac:dyDescent="0.3">
      <c r="B77" s="626"/>
      <c r="C77" s="449"/>
      <c r="D77" s="566"/>
      <c r="E77" s="566"/>
      <c r="F77" s="5" t="s">
        <v>548</v>
      </c>
      <c r="G77" s="5" t="s">
        <v>464</v>
      </c>
      <c r="H77" s="5" t="s">
        <v>572</v>
      </c>
      <c r="I77" s="5" t="s">
        <v>573</v>
      </c>
      <c r="J77" s="5" t="s">
        <v>569</v>
      </c>
      <c r="K77" s="5" t="s">
        <v>574</v>
      </c>
      <c r="L77" s="5" t="s">
        <v>575</v>
      </c>
      <c r="M77" s="15" t="s">
        <v>187</v>
      </c>
      <c r="N77" s="6">
        <f t="shared" ref="N77:N140" si="235">IF(M77="Asignado",15,IF(M77="NO asignado",0))</f>
        <v>15</v>
      </c>
      <c r="O77" s="18" t="s">
        <v>188</v>
      </c>
      <c r="P77" s="6">
        <f t="shared" ref="P77:P140" si="236">IF(O77="Adecuado",15,IF(O77="Inadecuado",0))</f>
        <v>15</v>
      </c>
      <c r="Q77" s="18" t="s">
        <v>189</v>
      </c>
      <c r="R77" s="6">
        <f t="shared" ref="R77:R140" si="237">IF(Q77="Oportuna",15,IF(Q77="Inoportuna",0))</f>
        <v>15</v>
      </c>
      <c r="S77" s="18" t="s">
        <v>61</v>
      </c>
      <c r="T77" s="6">
        <f t="shared" ref="T77:T140" si="238">IF(S77="Prevenir",15,IF(S77="Detectar",10,IF(S77="No es un control",0)))</f>
        <v>15</v>
      </c>
      <c r="U77" s="18" t="s">
        <v>190</v>
      </c>
      <c r="V77" s="6">
        <f t="shared" ref="V77:V140" si="239">IF(U77="Confiable",15,IF(U77="No confiable",0))</f>
        <v>15</v>
      </c>
      <c r="W77" s="18" t="s">
        <v>191</v>
      </c>
      <c r="X77" s="6">
        <f t="shared" ref="X77:X140" si="240">IF(W77="Se investigan oportunamente",15,IF(W77="No se investigan oportunamente",0))</f>
        <v>15</v>
      </c>
      <c r="Y77" s="18" t="s">
        <v>192</v>
      </c>
      <c r="Z77" s="6">
        <f t="shared" ref="Z77:Z140" si="241">IF(Y77="Completa",10,IF(Y77="Incompleta",5,IF(Y77="No existe",0)))</f>
        <v>10</v>
      </c>
      <c r="AA77" s="143">
        <f t="shared" ref="AA77:AA140" si="242">N77+P77+R77+T77+V77+X77+Z77</f>
        <v>100</v>
      </c>
      <c r="AB77" s="144" t="str">
        <f t="shared" ref="AB77:AB140" si="243">IF(AA77&lt;86,"Débil",(IF(AA77&lt;96,"Moderado","Fuerte")))</f>
        <v>Fuerte</v>
      </c>
      <c r="AC77" s="145" t="s">
        <v>64</v>
      </c>
      <c r="AD77" s="146" t="str">
        <f t="shared" ref="AD77:AD140" si="244">IF(OR(AND(AB77="Fuerte",AC77="Moderado"),AND(AB77="Moderado",AC77="Fuerte"),AND(AB77="Moderado",AC77="Moderado")),"Moderado",IF(OR(AND(AB77="Fuerte",AC77="Débil"),AND(AB77="Moderado",AC77="Débil"),AND(AB77="Débil")),"Débil",IF(AND(AB77="Fuerte",AC77="Fuerte"),"Fuerte")))</f>
        <v>Fuerte</v>
      </c>
      <c r="AE77" s="147" t="str">
        <f t="shared" ref="AE77:AE140" si="245">IF(AD77="Fuerte","100",IF(AD77="Moderado","50",IF(AD77="Débil","0")))</f>
        <v>100</v>
      </c>
      <c r="AF77" s="560"/>
      <c r="AG77" s="565"/>
      <c r="AH77" s="543"/>
      <c r="AI77" s="544"/>
      <c r="AJ77" s="547"/>
      <c r="AK77" s="547"/>
      <c r="AL77" s="547"/>
      <c r="AM77" s="544"/>
      <c r="AN77" s="552"/>
      <c r="AO77" s="552"/>
      <c r="AP77" s="548"/>
      <c r="AQ77" s="545"/>
      <c r="AR77" s="545"/>
      <c r="AS77" s="546"/>
    </row>
    <row r="78" spans="2:45" ht="111.75" customHeight="1" x14ac:dyDescent="0.25">
      <c r="B78" s="626"/>
      <c r="C78" s="449"/>
      <c r="D78" s="566" t="str">
        <f>'3-IDENTIFICACIÓN DEL RIESGO'!G78</f>
        <v>Manipulación de la información entregada a las  subdirecciones misionales según el  POSPR-P-006 P Procedimiento Unico de Ordenamiento Social de la Propiedad,  para beneficio propio o de terceros</v>
      </c>
      <c r="E78" s="566"/>
      <c r="F78" s="5" t="s">
        <v>547</v>
      </c>
      <c r="G78" s="5" t="s">
        <v>586</v>
      </c>
      <c r="H78" s="5" t="s">
        <v>576</v>
      </c>
      <c r="I78" s="5" t="s">
        <v>577</v>
      </c>
      <c r="J78" s="5" t="s">
        <v>578</v>
      </c>
      <c r="K78" s="5" t="s">
        <v>579</v>
      </c>
      <c r="L78" s="5" t="s">
        <v>580</v>
      </c>
      <c r="M78" s="15" t="s">
        <v>187</v>
      </c>
      <c r="N78" s="6">
        <f t="shared" si="235"/>
        <v>15</v>
      </c>
      <c r="O78" s="18" t="s">
        <v>188</v>
      </c>
      <c r="P78" s="6">
        <f t="shared" si="236"/>
        <v>15</v>
      </c>
      <c r="Q78" s="18" t="s">
        <v>189</v>
      </c>
      <c r="R78" s="6">
        <f t="shared" si="237"/>
        <v>15</v>
      </c>
      <c r="S78" s="18" t="s">
        <v>61</v>
      </c>
      <c r="T78" s="6">
        <f t="shared" si="238"/>
        <v>15</v>
      </c>
      <c r="U78" s="18" t="s">
        <v>190</v>
      </c>
      <c r="V78" s="6">
        <f t="shared" si="239"/>
        <v>15</v>
      </c>
      <c r="W78" s="18" t="s">
        <v>191</v>
      </c>
      <c r="X78" s="6">
        <f t="shared" si="240"/>
        <v>15</v>
      </c>
      <c r="Y78" s="18" t="s">
        <v>192</v>
      </c>
      <c r="Z78" s="6">
        <f t="shared" si="241"/>
        <v>10</v>
      </c>
      <c r="AA78" s="143">
        <f t="shared" si="242"/>
        <v>100</v>
      </c>
      <c r="AB78" s="144" t="str">
        <f t="shared" si="243"/>
        <v>Fuerte</v>
      </c>
      <c r="AC78" s="145" t="s">
        <v>64</v>
      </c>
      <c r="AD78" s="146" t="str">
        <f t="shared" si="244"/>
        <v>Fuerte</v>
      </c>
      <c r="AE78" s="147" t="str">
        <f t="shared" si="245"/>
        <v>100</v>
      </c>
      <c r="AF78" s="559">
        <v>2</v>
      </c>
      <c r="AG78" s="564">
        <f t="shared" ref="AG78" si="246">(AE78+AE79)/AF78</f>
        <v>100</v>
      </c>
      <c r="AH78" s="542" t="str">
        <f t="shared" ref="AH78" si="247">IF(AG78&lt;50,"Débil",IF(AG78&lt;=99,"Moderado",IF(AG78=100,"Fuerte",IF(AG78="","ERROR"))))</f>
        <v>Fuerte</v>
      </c>
      <c r="AI78" s="544" t="s">
        <v>92</v>
      </c>
      <c r="AJ78" s="547">
        <f t="shared" ref="AJ78" si="248">IF(AH78="Débil",0,IF(AND(AH78="Moderado",AI78="Directamente"),1,IF(AND(AH78="Moderado",AI78="No disminuye"),0,IF(AND(AH78="Fuerte",AI78="Directamente"),2,IF(AND(AH78="Fuerte",AI78="No disminuye"),0)))))</f>
        <v>2</v>
      </c>
      <c r="AK78" s="547">
        <f>('4-VALORACIÓN DEL RIESGO'!H44-AJ78)</f>
        <v>2</v>
      </c>
      <c r="AL78" s="547" t="str">
        <f t="shared" ref="AL78" si="249">IF(AK78=5,"Casi Seguro",IF(AK78=4,"Probable",IF(AK78=3,"Posible",IF(AK78=2,"Improbable",IF(AK78=1,"Rara Vez",IF(AK78=0,"Rara Vez",IF(AK78&lt;0,"Rara Vez")))))))</f>
        <v>Improbable</v>
      </c>
      <c r="AM78" s="544" t="s">
        <v>94</v>
      </c>
      <c r="AN78" s="551">
        <f t="shared" ref="AN78" si="250">IF(AH78="Débil",0,IF(AND(AH78="Moderado",AM78="Directamente"),1,IF(AND(AH78="Moderado",AM78="Indirectamente"),0,IF(AND(AH78="Moderado",AM78="No disminuye"),0,IF(AND(AH78="Fuerte",AM78="Directamente"),2,IF(AND(AH78="Fuerte",AM78="Indirectamente"),1,IF(AND(AH78="Fuerte",AM78="No disminuye"),0)))))))</f>
        <v>0</v>
      </c>
      <c r="AO78" s="551">
        <f>('4-VALORACIÓN DEL RIESGO'!AD44-AN78)</f>
        <v>5</v>
      </c>
      <c r="AP78" s="548" t="str">
        <f t="shared" ref="AP78" si="251">IF(AO78=5,"Catastrófico",IF(AO78=4,"Mayor",IF(AO78=3,"Moderado",IF(AO78=2,"Moderado",IF(AO78=1,"Moderado")))))</f>
        <v>Catastrófico</v>
      </c>
      <c r="AQ78" s="545"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45"/>
      <c r="AS78" s="546" t="s">
        <v>291</v>
      </c>
    </row>
    <row r="79" spans="2:45" ht="82.5" customHeight="1" thickBot="1" x14ac:dyDescent="0.3">
      <c r="B79" s="626"/>
      <c r="C79" s="449"/>
      <c r="D79" s="566"/>
      <c r="E79" s="566"/>
      <c r="F79" s="5" t="s">
        <v>547</v>
      </c>
      <c r="G79" s="5" t="s">
        <v>586</v>
      </c>
      <c r="H79" s="5" t="s">
        <v>581</v>
      </c>
      <c r="I79" s="5" t="s">
        <v>582</v>
      </c>
      <c r="J79" s="5" t="s">
        <v>583</v>
      </c>
      <c r="K79" s="5" t="s">
        <v>584</v>
      </c>
      <c r="L79" s="5" t="s">
        <v>585</v>
      </c>
      <c r="M79" s="15" t="s">
        <v>187</v>
      </c>
      <c r="N79" s="6">
        <f t="shared" si="235"/>
        <v>15</v>
      </c>
      <c r="O79" s="18" t="s">
        <v>188</v>
      </c>
      <c r="P79" s="6">
        <f t="shared" si="236"/>
        <v>15</v>
      </c>
      <c r="Q79" s="18" t="s">
        <v>189</v>
      </c>
      <c r="R79" s="6">
        <f t="shared" si="237"/>
        <v>15</v>
      </c>
      <c r="S79" s="18" t="s">
        <v>61</v>
      </c>
      <c r="T79" s="6">
        <f t="shared" si="238"/>
        <v>15</v>
      </c>
      <c r="U79" s="18" t="s">
        <v>190</v>
      </c>
      <c r="V79" s="6">
        <f t="shared" si="239"/>
        <v>15</v>
      </c>
      <c r="W79" s="18" t="s">
        <v>191</v>
      </c>
      <c r="X79" s="6">
        <f t="shared" si="240"/>
        <v>15</v>
      </c>
      <c r="Y79" s="18" t="s">
        <v>192</v>
      </c>
      <c r="Z79" s="6">
        <f t="shared" si="241"/>
        <v>10</v>
      </c>
      <c r="AA79" s="143">
        <f t="shared" si="242"/>
        <v>100</v>
      </c>
      <c r="AB79" s="144" t="str">
        <f t="shared" si="243"/>
        <v>Fuerte</v>
      </c>
      <c r="AC79" s="145" t="s">
        <v>64</v>
      </c>
      <c r="AD79" s="146" t="str">
        <f t="shared" si="244"/>
        <v>Fuerte</v>
      </c>
      <c r="AE79" s="147" t="str">
        <f t="shared" si="245"/>
        <v>100</v>
      </c>
      <c r="AF79" s="560"/>
      <c r="AG79" s="565"/>
      <c r="AH79" s="543"/>
      <c r="AI79" s="544"/>
      <c r="AJ79" s="547"/>
      <c r="AK79" s="547"/>
      <c r="AL79" s="547"/>
      <c r="AM79" s="544"/>
      <c r="AN79" s="552"/>
      <c r="AO79" s="552"/>
      <c r="AP79" s="548"/>
      <c r="AQ79" s="545"/>
      <c r="AR79" s="545"/>
      <c r="AS79" s="546"/>
    </row>
    <row r="80" spans="2:45" ht="38.25" x14ac:dyDescent="0.25">
      <c r="B80" s="626"/>
      <c r="C80" s="449"/>
      <c r="D80" s="566" t="str">
        <f>'3-IDENTIFICACIÓN DEL RIESGO'!G80</f>
        <v>Ofrecer en UGT promesa de éxito en la realización o priorización de un trámite a cambio de un beneficio personal</v>
      </c>
      <c r="E80" s="566"/>
      <c r="F80" s="5" t="s">
        <v>661</v>
      </c>
      <c r="G80" s="5" t="s">
        <v>656</v>
      </c>
      <c r="H80" s="5" t="s">
        <v>657</v>
      </c>
      <c r="I80" s="5" t="s">
        <v>658</v>
      </c>
      <c r="J80" s="5" t="s">
        <v>658</v>
      </c>
      <c r="K80" s="5" t="s">
        <v>659</v>
      </c>
      <c r="L80" s="5" t="s">
        <v>660</v>
      </c>
      <c r="M80" s="15" t="s">
        <v>187</v>
      </c>
      <c r="N80" s="6">
        <f t="shared" si="235"/>
        <v>15</v>
      </c>
      <c r="O80" s="18" t="s">
        <v>188</v>
      </c>
      <c r="P80" s="6">
        <f t="shared" si="236"/>
        <v>15</v>
      </c>
      <c r="Q80" s="18" t="s">
        <v>231</v>
      </c>
      <c r="R80" s="6">
        <f t="shared" si="237"/>
        <v>0</v>
      </c>
      <c r="S80" s="18" t="s">
        <v>61</v>
      </c>
      <c r="T80" s="6">
        <f t="shared" si="238"/>
        <v>15</v>
      </c>
      <c r="U80" s="18" t="s">
        <v>190</v>
      </c>
      <c r="V80" s="6">
        <f t="shared" si="239"/>
        <v>15</v>
      </c>
      <c r="W80" s="18" t="s">
        <v>195</v>
      </c>
      <c r="X80" s="6">
        <f t="shared" si="240"/>
        <v>0</v>
      </c>
      <c r="Y80" s="18" t="s">
        <v>194</v>
      </c>
      <c r="Z80" s="6">
        <f t="shared" si="241"/>
        <v>5</v>
      </c>
      <c r="AA80" s="143">
        <f t="shared" si="242"/>
        <v>65</v>
      </c>
      <c r="AB80" s="144" t="str">
        <f t="shared" si="243"/>
        <v>Débil</v>
      </c>
      <c r="AC80" s="145" t="s">
        <v>58</v>
      </c>
      <c r="AD80" s="146" t="str">
        <f t="shared" si="244"/>
        <v>Débil</v>
      </c>
      <c r="AE80" s="147" t="str">
        <f t="shared" si="245"/>
        <v>0</v>
      </c>
      <c r="AF80" s="559">
        <v>1</v>
      </c>
      <c r="AG80" s="564">
        <f t="shared" ref="AG80" si="253">(AE80+AE81)/AF80</f>
        <v>0</v>
      </c>
      <c r="AH80" s="542" t="str">
        <f t="shared" ref="AH80" si="254">IF(AG80&lt;50,"Débil",IF(AG80&lt;=99,"Moderado",IF(AG80=100,"Fuerte",IF(AG80="","ERROR"))))</f>
        <v>Débil</v>
      </c>
      <c r="AI80" s="544" t="s">
        <v>92</v>
      </c>
      <c r="AJ80" s="547">
        <f t="shared" ref="AJ80" si="255">IF(AH80="Débil",0,IF(AND(AH80="Moderado",AI80="Directamente"),1,IF(AND(AH80="Moderado",AI80="No disminuye"),0,IF(AND(AH80="Fuerte",AI80="Directamente"),2,IF(AND(AH80="Fuerte",AI80="No disminuye"),0)))))</f>
        <v>0</v>
      </c>
      <c r="AK80" s="547">
        <f>('4-VALORACIÓN DEL RIESGO'!H45-AJ80)</f>
        <v>4</v>
      </c>
      <c r="AL80" s="547" t="str">
        <f t="shared" ref="AL80" si="256">IF(AK80=5,"Casi Seguro",IF(AK80=4,"Probable",IF(AK80=3,"Posible",IF(AK80=2,"Improbable",IF(AK80=1,"Rara Vez",IF(AK80=0,"Rara Vez",IF(AK80&lt;0,"Rara Vez")))))))</f>
        <v>Probable</v>
      </c>
      <c r="AM80" s="544" t="s">
        <v>94</v>
      </c>
      <c r="AN80" s="551">
        <f t="shared" ref="AN80" si="257">IF(AH80="Débil",0,IF(AND(AH80="Moderado",AM80="Directamente"),1,IF(AND(AH80="Moderado",AM80="Indirectamente"),0,IF(AND(AH80="Moderado",AM80="No disminuye"),0,IF(AND(AH80="Fuerte",AM80="Directamente"),2,IF(AND(AH80="Fuerte",AM80="Indirectamente"),1,IF(AND(AH80="Fuerte",AM80="No disminuye"),0)))))))</f>
        <v>0</v>
      </c>
      <c r="AO80" s="551">
        <f>('4-VALORACIÓN DEL RIESGO'!AD45-AN80)</f>
        <v>5</v>
      </c>
      <c r="AP80" s="548" t="str">
        <f t="shared" ref="AP80" si="258">IF(AO80=5,"Catastrófico",IF(AO80=4,"Mayor",IF(AO80=3,"Moderado",IF(AO80=2,"Moderado",IF(AO80=1,"Moderado")))))</f>
        <v>Catastrófico</v>
      </c>
      <c r="AQ80" s="545"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45"/>
      <c r="AS80" s="546" t="s">
        <v>291</v>
      </c>
    </row>
    <row r="81" spans="2:45" ht="30.75" thickBot="1" x14ac:dyDescent="0.3">
      <c r="B81" s="626"/>
      <c r="C81" s="449"/>
      <c r="D81" s="566"/>
      <c r="E81" s="566"/>
      <c r="F81" s="5"/>
      <c r="G81" s="5"/>
      <c r="H81" s="5"/>
      <c r="I81" s="5"/>
      <c r="J81" s="5"/>
      <c r="K81" s="5"/>
      <c r="L81" s="5"/>
      <c r="M81" s="15"/>
      <c r="N81" s="6" t="b">
        <f t="shared" si="235"/>
        <v>0</v>
      </c>
      <c r="O81" s="18"/>
      <c r="P81" s="6" t="b">
        <f t="shared" si="236"/>
        <v>0</v>
      </c>
      <c r="Q81" s="18"/>
      <c r="R81" s="6" t="b">
        <f t="shared" si="237"/>
        <v>0</v>
      </c>
      <c r="S81" s="18"/>
      <c r="T81" s="6" t="b">
        <f t="shared" si="238"/>
        <v>0</v>
      </c>
      <c r="U81" s="18"/>
      <c r="V81" s="6" t="b">
        <f t="shared" si="239"/>
        <v>0</v>
      </c>
      <c r="W81" s="18"/>
      <c r="X81" s="6" t="b">
        <f t="shared" si="240"/>
        <v>0</v>
      </c>
      <c r="Y81" s="18"/>
      <c r="Z81" s="6" t="b">
        <f t="shared" si="241"/>
        <v>0</v>
      </c>
      <c r="AA81" s="143">
        <f t="shared" si="242"/>
        <v>0</v>
      </c>
      <c r="AB81" s="144" t="str">
        <f t="shared" si="243"/>
        <v>Débil</v>
      </c>
      <c r="AC81" s="145"/>
      <c r="AD81" s="146" t="str">
        <f t="shared" si="244"/>
        <v>Débil</v>
      </c>
      <c r="AE81" s="147" t="str">
        <f t="shared" si="245"/>
        <v>0</v>
      </c>
      <c r="AF81" s="560"/>
      <c r="AG81" s="565"/>
      <c r="AH81" s="543"/>
      <c r="AI81" s="544"/>
      <c r="AJ81" s="547"/>
      <c r="AK81" s="547"/>
      <c r="AL81" s="547"/>
      <c r="AM81" s="544"/>
      <c r="AN81" s="552"/>
      <c r="AO81" s="552"/>
      <c r="AP81" s="548"/>
      <c r="AQ81" s="545"/>
      <c r="AR81" s="545"/>
      <c r="AS81" s="546"/>
    </row>
    <row r="82" spans="2:45" ht="112.5" customHeight="1" x14ac:dyDescent="0.25">
      <c r="B82" s="626"/>
      <c r="C82" s="449"/>
      <c r="D82" s="566" t="str">
        <f>'3-IDENTIFICACIÓN DEL RIESGO'!G82</f>
        <v>Adquisición de predios sin pleno cumplimiento de requisitos o por fuera de las necesidades y prioridades establecidas por la ANT, para beneficio de particulares</v>
      </c>
      <c r="E82" s="566"/>
      <c r="F82" s="5" t="s">
        <v>688</v>
      </c>
      <c r="G82" s="5" t="s">
        <v>682</v>
      </c>
      <c r="H82" s="5" t="s">
        <v>683</v>
      </c>
      <c r="I82" s="5" t="s">
        <v>684</v>
      </c>
      <c r="J82" s="5" t="s">
        <v>685</v>
      </c>
      <c r="K82" s="5" t="s">
        <v>687</v>
      </c>
      <c r="L82" s="5" t="s">
        <v>686</v>
      </c>
      <c r="M82" s="15" t="s">
        <v>187</v>
      </c>
      <c r="N82" s="6">
        <f t="shared" si="235"/>
        <v>15</v>
      </c>
      <c r="O82" s="18" t="s">
        <v>188</v>
      </c>
      <c r="P82" s="6">
        <f t="shared" si="236"/>
        <v>15</v>
      </c>
      <c r="Q82" s="18" t="s">
        <v>189</v>
      </c>
      <c r="R82" s="6">
        <f t="shared" si="237"/>
        <v>15</v>
      </c>
      <c r="S82" s="18" t="s">
        <v>61</v>
      </c>
      <c r="T82" s="6">
        <f t="shared" si="238"/>
        <v>15</v>
      </c>
      <c r="U82" s="18" t="s">
        <v>190</v>
      </c>
      <c r="V82" s="6">
        <f t="shared" si="239"/>
        <v>15</v>
      </c>
      <c r="W82" s="18" t="s">
        <v>191</v>
      </c>
      <c r="X82" s="6">
        <f t="shared" si="240"/>
        <v>15</v>
      </c>
      <c r="Y82" s="18" t="s">
        <v>192</v>
      </c>
      <c r="Z82" s="6">
        <f t="shared" si="241"/>
        <v>10</v>
      </c>
      <c r="AA82" s="143">
        <f t="shared" si="242"/>
        <v>100</v>
      </c>
      <c r="AB82" s="144" t="str">
        <f t="shared" si="243"/>
        <v>Fuerte</v>
      </c>
      <c r="AC82" s="145" t="s">
        <v>64</v>
      </c>
      <c r="AD82" s="146" t="str">
        <f t="shared" si="244"/>
        <v>Fuerte</v>
      </c>
      <c r="AE82" s="147" t="str">
        <f t="shared" si="245"/>
        <v>100</v>
      </c>
      <c r="AF82" s="559">
        <v>1</v>
      </c>
      <c r="AG82" s="564">
        <f t="shared" ref="AG82" si="260">(AE82+AE83)/AF82</f>
        <v>100</v>
      </c>
      <c r="AH82" s="542" t="str">
        <f t="shared" ref="AH82" si="261">IF(AG82&lt;50,"Débil",IF(AG82&lt;=99,"Moderado",IF(AG82=100,"Fuerte",IF(AG82="","ERROR"))))</f>
        <v>Fuerte</v>
      </c>
      <c r="AI82" s="544" t="s">
        <v>92</v>
      </c>
      <c r="AJ82" s="547">
        <f t="shared" ref="AJ82" si="262">IF(AH82="Débil",0,IF(AND(AH82="Moderado",AI82="Directamente"),1,IF(AND(AH82="Moderado",AI82="No disminuye"),0,IF(AND(AH82="Fuerte",AI82="Directamente"),2,IF(AND(AH82="Fuerte",AI82="No disminuye"),0)))))</f>
        <v>2</v>
      </c>
      <c r="AK82" s="547">
        <f>('4-VALORACIÓN DEL RIESGO'!H46-AJ82)</f>
        <v>2</v>
      </c>
      <c r="AL82" s="547" t="str">
        <f t="shared" ref="AL82" si="263">IF(AK82=5,"Casi Seguro",IF(AK82=4,"Probable",IF(AK82=3,"Posible",IF(AK82=2,"Improbable",IF(AK82=1,"Rara Vez",IF(AK82=0,"Rara Vez",IF(AK82&lt;0,"Rara Vez")))))))</f>
        <v>Improbable</v>
      </c>
      <c r="AM82" s="544" t="s">
        <v>94</v>
      </c>
      <c r="AN82" s="551">
        <f t="shared" ref="AN82" si="264">IF(AH82="Débil",0,IF(AND(AH82="Moderado",AM82="Directamente"),1,IF(AND(AH82="Moderado",AM82="Indirectamente"),0,IF(AND(AH82="Moderado",AM82="No disminuye"),0,IF(AND(AH82="Fuerte",AM82="Directamente"),2,IF(AND(AH82="Fuerte",AM82="Indirectamente"),1,IF(AND(AH82="Fuerte",AM82="No disminuye"),0)))))))</f>
        <v>0</v>
      </c>
      <c r="AO82" s="551">
        <f>('4-VALORACIÓN DEL RIESGO'!AD46-AN82)</f>
        <v>5</v>
      </c>
      <c r="AP82" s="548" t="str">
        <f t="shared" ref="AP82" si="265">IF(AO82=5,"Catastrófico",IF(AO82=4,"Mayor",IF(AO82=3,"Moderado",IF(AO82=2,"Moderado",IF(AO82=1,"Moderado")))))</f>
        <v>Catastrófico</v>
      </c>
      <c r="AQ82" s="545"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45"/>
      <c r="AS82" s="546" t="s">
        <v>291</v>
      </c>
    </row>
    <row r="83" spans="2:45" ht="30.75" thickBot="1" x14ac:dyDescent="0.3">
      <c r="B83" s="626"/>
      <c r="C83" s="449"/>
      <c r="D83" s="566"/>
      <c r="E83" s="566"/>
      <c r="F83" s="5"/>
      <c r="G83" s="5"/>
      <c r="H83" s="5"/>
      <c r="I83" s="5"/>
      <c r="J83" s="5"/>
      <c r="K83" s="5"/>
      <c r="L83" s="5"/>
      <c r="M83" s="15"/>
      <c r="N83" s="6" t="b">
        <f t="shared" si="235"/>
        <v>0</v>
      </c>
      <c r="O83" s="18"/>
      <c r="P83" s="6" t="b">
        <f t="shared" si="236"/>
        <v>0</v>
      </c>
      <c r="Q83" s="18"/>
      <c r="R83" s="6" t="b">
        <f t="shared" si="237"/>
        <v>0</v>
      </c>
      <c r="S83" s="18"/>
      <c r="T83" s="6" t="b">
        <f t="shared" si="238"/>
        <v>0</v>
      </c>
      <c r="U83" s="18"/>
      <c r="V83" s="6" t="b">
        <f t="shared" si="239"/>
        <v>0</v>
      </c>
      <c r="W83" s="18"/>
      <c r="X83" s="6" t="b">
        <f t="shared" si="240"/>
        <v>0</v>
      </c>
      <c r="Y83" s="18"/>
      <c r="Z83" s="6" t="b">
        <f t="shared" si="241"/>
        <v>0</v>
      </c>
      <c r="AA83" s="143">
        <f t="shared" si="242"/>
        <v>0</v>
      </c>
      <c r="AB83" s="144" t="str">
        <f t="shared" si="243"/>
        <v>Débil</v>
      </c>
      <c r="AC83" s="145"/>
      <c r="AD83" s="146" t="str">
        <f t="shared" si="244"/>
        <v>Débil</v>
      </c>
      <c r="AE83" s="147" t="str">
        <f t="shared" si="245"/>
        <v>0</v>
      </c>
      <c r="AF83" s="560"/>
      <c r="AG83" s="565"/>
      <c r="AH83" s="543"/>
      <c r="AI83" s="544"/>
      <c r="AJ83" s="547"/>
      <c r="AK83" s="547"/>
      <c r="AL83" s="547"/>
      <c r="AM83" s="544"/>
      <c r="AN83" s="552"/>
      <c r="AO83" s="552"/>
      <c r="AP83" s="548"/>
      <c r="AQ83" s="545"/>
      <c r="AR83" s="545"/>
      <c r="AS83" s="546"/>
    </row>
    <row r="84" spans="2:45" ht="116.25" customHeight="1" x14ac:dyDescent="0.25">
      <c r="B84" s="626"/>
      <c r="C84" s="449"/>
      <c r="D84" s="566" t="str">
        <f>'3-IDENTIFICACIÓN DEL RIESGO'!G84</f>
        <v>Desviación de recursos en el desarrollo del proceso de la Iniciativa Comunitaria con enfoque diferencial étnico para beneficio personal de un contratista o funcionario, o un tercero.</v>
      </c>
      <c r="E84" s="566"/>
      <c r="F84" s="5" t="s">
        <v>689</v>
      </c>
      <c r="G84" s="5" t="s">
        <v>690</v>
      </c>
      <c r="H84" s="5" t="s">
        <v>694</v>
      </c>
      <c r="I84" s="5" t="s">
        <v>696</v>
      </c>
      <c r="J84" s="5"/>
      <c r="K84" s="5" t="s">
        <v>692</v>
      </c>
      <c r="L84" s="5" t="s">
        <v>698</v>
      </c>
      <c r="M84" s="15" t="s">
        <v>187</v>
      </c>
      <c r="N84" s="6">
        <f t="shared" si="235"/>
        <v>15</v>
      </c>
      <c r="O84" s="18" t="s">
        <v>188</v>
      </c>
      <c r="P84" s="6">
        <f t="shared" si="236"/>
        <v>15</v>
      </c>
      <c r="Q84" s="18" t="s">
        <v>189</v>
      </c>
      <c r="R84" s="6">
        <f t="shared" si="237"/>
        <v>15</v>
      </c>
      <c r="S84" s="18" t="s">
        <v>61</v>
      </c>
      <c r="T84" s="6">
        <f t="shared" si="238"/>
        <v>15</v>
      </c>
      <c r="U84" s="18" t="s">
        <v>190</v>
      </c>
      <c r="V84" s="6">
        <f t="shared" si="239"/>
        <v>15</v>
      </c>
      <c r="W84" s="18" t="s">
        <v>191</v>
      </c>
      <c r="X84" s="6">
        <f t="shared" si="240"/>
        <v>15</v>
      </c>
      <c r="Y84" s="18" t="s">
        <v>192</v>
      </c>
      <c r="Z84" s="6">
        <f t="shared" si="241"/>
        <v>10</v>
      </c>
      <c r="AA84" s="143">
        <f t="shared" si="242"/>
        <v>100</v>
      </c>
      <c r="AB84" s="144" t="str">
        <f t="shared" si="243"/>
        <v>Fuerte</v>
      </c>
      <c r="AC84" s="145" t="s">
        <v>64</v>
      </c>
      <c r="AD84" s="146" t="str">
        <f t="shared" si="244"/>
        <v>Fuerte</v>
      </c>
      <c r="AE84" s="147" t="str">
        <f t="shared" si="245"/>
        <v>100</v>
      </c>
      <c r="AF84" s="559">
        <v>2</v>
      </c>
      <c r="AG84" s="564">
        <f t="shared" ref="AG84" si="267">(AE84+AE85)/AF84</f>
        <v>100</v>
      </c>
      <c r="AH84" s="542" t="str">
        <f t="shared" ref="AH84" si="268">IF(AG84&lt;50,"Débil",IF(AG84&lt;=99,"Moderado",IF(AG84=100,"Fuerte",IF(AG84="","ERROR"))))</f>
        <v>Fuerte</v>
      </c>
      <c r="AI84" s="544" t="s">
        <v>92</v>
      </c>
      <c r="AJ84" s="547">
        <f t="shared" ref="AJ84" si="269">IF(AH84="Débil",0,IF(AND(AH84="Moderado",AI84="Directamente"),1,IF(AND(AH84="Moderado",AI84="No disminuye"),0,IF(AND(AH84="Fuerte",AI84="Directamente"),2,IF(AND(AH84="Fuerte",AI84="No disminuye"),0)))))</f>
        <v>2</v>
      </c>
      <c r="AK84" s="547">
        <f>('4-VALORACIÓN DEL RIESGO'!H47-AJ84)</f>
        <v>1</v>
      </c>
      <c r="AL84" s="547" t="str">
        <f t="shared" ref="AL84" si="270">IF(AK84=5,"Casi Seguro",IF(AK84=4,"Probable",IF(AK84=3,"Posible",IF(AK84=2,"Improbable",IF(AK84=1,"Rara Vez",IF(AK84=0,"Rara Vez",IF(AK84&lt;0,"Rara Vez")))))))</f>
        <v>Rara Vez</v>
      </c>
      <c r="AM84" s="544" t="s">
        <v>94</v>
      </c>
      <c r="AN84" s="551">
        <f t="shared" ref="AN84" si="271">IF(AH84="Débil",0,IF(AND(AH84="Moderado",AM84="Directamente"),1,IF(AND(AH84="Moderado",AM84="Indirectamente"),0,IF(AND(AH84="Moderado",AM84="No disminuye"),0,IF(AND(AH84="Fuerte",AM84="Directamente"),2,IF(AND(AH84="Fuerte",AM84="Indirectamente"),1,IF(AND(AH84="Fuerte",AM84="No disminuye"),0)))))))</f>
        <v>0</v>
      </c>
      <c r="AO84" s="551">
        <f>('4-VALORACIÓN DEL RIESGO'!AD47-AN84)</f>
        <v>5</v>
      </c>
      <c r="AP84" s="548" t="str">
        <f t="shared" ref="AP84" si="272">IF(AO84=5,"Catastrófico",IF(AO84=4,"Mayor",IF(AO84=3,"Moderado",IF(AO84=2,"Moderado",IF(AO84=1,"Moderado")))))</f>
        <v>Catastrófico</v>
      </c>
      <c r="AQ84" s="545"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45"/>
      <c r="AS84" s="546" t="s">
        <v>291</v>
      </c>
    </row>
    <row r="85" spans="2:45" ht="96.75" customHeight="1" thickBot="1" x14ac:dyDescent="0.3">
      <c r="B85" s="626"/>
      <c r="C85" s="449"/>
      <c r="D85" s="566"/>
      <c r="E85" s="566"/>
      <c r="F85" s="5" t="s">
        <v>689</v>
      </c>
      <c r="G85" s="5" t="s">
        <v>691</v>
      </c>
      <c r="H85" s="5" t="s">
        <v>695</v>
      </c>
      <c r="I85" s="5" t="s">
        <v>697</v>
      </c>
      <c r="J85" s="5"/>
      <c r="K85" s="5" t="s">
        <v>693</v>
      </c>
      <c r="L85" s="5" t="s">
        <v>699</v>
      </c>
      <c r="M85" s="15" t="s">
        <v>187</v>
      </c>
      <c r="N85" s="6">
        <f t="shared" si="235"/>
        <v>15</v>
      </c>
      <c r="O85" s="18" t="s">
        <v>188</v>
      </c>
      <c r="P85" s="6">
        <f t="shared" si="236"/>
        <v>15</v>
      </c>
      <c r="Q85" s="18" t="s">
        <v>189</v>
      </c>
      <c r="R85" s="6">
        <f t="shared" si="237"/>
        <v>15</v>
      </c>
      <c r="S85" s="18" t="s">
        <v>61</v>
      </c>
      <c r="T85" s="6">
        <f t="shared" si="238"/>
        <v>15</v>
      </c>
      <c r="U85" s="18" t="s">
        <v>190</v>
      </c>
      <c r="V85" s="6">
        <f t="shared" si="239"/>
        <v>15</v>
      </c>
      <c r="W85" s="18" t="s">
        <v>191</v>
      </c>
      <c r="X85" s="6">
        <f t="shared" si="240"/>
        <v>15</v>
      </c>
      <c r="Y85" s="18" t="s">
        <v>192</v>
      </c>
      <c r="Z85" s="6">
        <f t="shared" si="241"/>
        <v>10</v>
      </c>
      <c r="AA85" s="143">
        <f t="shared" si="242"/>
        <v>100</v>
      </c>
      <c r="AB85" s="144" t="str">
        <f t="shared" si="243"/>
        <v>Fuerte</v>
      </c>
      <c r="AC85" s="145" t="s">
        <v>64</v>
      </c>
      <c r="AD85" s="146" t="str">
        <f t="shared" si="244"/>
        <v>Fuerte</v>
      </c>
      <c r="AE85" s="147" t="str">
        <f t="shared" si="245"/>
        <v>100</v>
      </c>
      <c r="AF85" s="560"/>
      <c r="AG85" s="565"/>
      <c r="AH85" s="543"/>
      <c r="AI85" s="544"/>
      <c r="AJ85" s="547"/>
      <c r="AK85" s="547"/>
      <c r="AL85" s="547"/>
      <c r="AM85" s="544"/>
      <c r="AN85" s="552"/>
      <c r="AO85" s="552"/>
      <c r="AP85" s="548"/>
      <c r="AQ85" s="545"/>
      <c r="AR85" s="545"/>
      <c r="AS85" s="546"/>
    </row>
    <row r="86" spans="2:45" ht="127.5" x14ac:dyDescent="0.25">
      <c r="B86" s="626"/>
      <c r="C86" s="449"/>
      <c r="D86" s="566" t="str">
        <f>'3-IDENTIFICACIÓN DEL RIESGO'!G86</f>
        <v>Dilación en la atención a las solicitudes de comunidades étnicas favoreciendo intereses particulares.</v>
      </c>
      <c r="E86" s="566"/>
      <c r="F86" s="5" t="s">
        <v>701</v>
      </c>
      <c r="G86" s="5" t="s">
        <v>702</v>
      </c>
      <c r="H86" s="5"/>
      <c r="I86" s="5"/>
      <c r="J86" s="5"/>
      <c r="K86" s="5" t="s">
        <v>700</v>
      </c>
      <c r="L86" s="5" t="s">
        <v>703</v>
      </c>
      <c r="M86" s="15" t="s">
        <v>187</v>
      </c>
      <c r="N86" s="6">
        <f t="shared" si="235"/>
        <v>15</v>
      </c>
      <c r="O86" s="18" t="s">
        <v>188</v>
      </c>
      <c r="P86" s="6">
        <f t="shared" si="236"/>
        <v>15</v>
      </c>
      <c r="Q86" s="18" t="s">
        <v>189</v>
      </c>
      <c r="R86" s="6">
        <f t="shared" si="237"/>
        <v>15</v>
      </c>
      <c r="S86" s="18" t="s">
        <v>193</v>
      </c>
      <c r="T86" s="6">
        <f t="shared" si="238"/>
        <v>10</v>
      </c>
      <c r="U86" s="18" t="s">
        <v>190</v>
      </c>
      <c r="V86" s="6">
        <f t="shared" si="239"/>
        <v>15</v>
      </c>
      <c r="W86" s="18" t="s">
        <v>191</v>
      </c>
      <c r="X86" s="6">
        <f t="shared" si="240"/>
        <v>15</v>
      </c>
      <c r="Y86" s="18" t="s">
        <v>192</v>
      </c>
      <c r="Z86" s="6">
        <f t="shared" si="241"/>
        <v>10</v>
      </c>
      <c r="AA86" s="143">
        <f t="shared" si="242"/>
        <v>95</v>
      </c>
      <c r="AB86" s="144" t="str">
        <f t="shared" si="243"/>
        <v>Moderado</v>
      </c>
      <c r="AC86" s="145" t="s">
        <v>58</v>
      </c>
      <c r="AD86" s="146" t="str">
        <f t="shared" si="244"/>
        <v>Moderado</v>
      </c>
      <c r="AE86" s="147" t="str">
        <f t="shared" si="245"/>
        <v>50</v>
      </c>
      <c r="AF86" s="559">
        <v>1</v>
      </c>
      <c r="AG86" s="564">
        <f t="shared" ref="AG86" si="274">(AE86+AE87)/AF86</f>
        <v>50</v>
      </c>
      <c r="AH86" s="542" t="str">
        <f t="shared" ref="AH86" si="275">IF(AG86&lt;50,"Débil",IF(AG86&lt;=99,"Moderado",IF(AG86=100,"Fuerte",IF(AG86="","ERROR"))))</f>
        <v>Moderado</v>
      </c>
      <c r="AI86" s="544" t="s">
        <v>92</v>
      </c>
      <c r="AJ86" s="547">
        <f t="shared" ref="AJ86" si="276">IF(AH86="Débil",0,IF(AND(AH86="Moderado",AI86="Directamente"),1,IF(AND(AH86="Moderado",AI86="No disminuye"),0,IF(AND(AH86="Fuerte",AI86="Directamente"),2,IF(AND(AH86="Fuerte",AI86="No disminuye"),0)))))</f>
        <v>1</v>
      </c>
      <c r="AK86" s="547">
        <f>('4-VALORACIÓN DEL RIESGO'!H48-AJ86)</f>
        <v>3</v>
      </c>
      <c r="AL86" s="547" t="str">
        <f t="shared" ref="AL86" si="277">IF(AK86=5,"Casi Seguro",IF(AK86=4,"Probable",IF(AK86=3,"Posible",IF(AK86=2,"Improbable",IF(AK86=1,"Rara Vez",IF(AK86=0,"Rara Vez",IF(AK86&lt;0,"Rara Vez")))))))</f>
        <v>Posible</v>
      </c>
      <c r="AM86" s="544" t="s">
        <v>94</v>
      </c>
      <c r="AN86" s="551">
        <f t="shared" ref="AN86" si="278">IF(AH86="Débil",0,IF(AND(AH86="Moderado",AM86="Directamente"),1,IF(AND(AH86="Moderado",AM86="Indirectamente"),0,IF(AND(AH86="Moderado",AM86="No disminuye"),0,IF(AND(AH86="Fuerte",AM86="Directamente"),2,IF(AND(AH86="Fuerte",AM86="Indirectamente"),1,IF(AND(AH86="Fuerte",AM86="No disminuye"),0)))))))</f>
        <v>0</v>
      </c>
      <c r="AO86" s="551">
        <f>('4-VALORACIÓN DEL RIESGO'!AD48-AN86)</f>
        <v>5</v>
      </c>
      <c r="AP86" s="548" t="str">
        <f t="shared" ref="AP86" si="279">IF(AO86=5,"Catastrófico",IF(AO86=4,"Mayor",IF(AO86=3,"Moderado",IF(AO86=2,"Moderado",IF(AO86=1,"Moderado")))))</f>
        <v>Catastrófico</v>
      </c>
      <c r="AQ86" s="545"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45"/>
      <c r="AS86" s="546" t="s">
        <v>291</v>
      </c>
    </row>
    <row r="87" spans="2:45" ht="30.75" thickBot="1" x14ac:dyDescent="0.3">
      <c r="B87" s="626"/>
      <c r="C87" s="449"/>
      <c r="D87" s="566"/>
      <c r="E87" s="566"/>
      <c r="F87" s="5"/>
      <c r="G87" s="5"/>
      <c r="H87" s="5"/>
      <c r="I87" s="5"/>
      <c r="J87" s="5"/>
      <c r="K87" s="5"/>
      <c r="L87" s="5"/>
      <c r="M87" s="15"/>
      <c r="N87" s="6" t="b">
        <f t="shared" si="235"/>
        <v>0</v>
      </c>
      <c r="O87" s="18"/>
      <c r="P87" s="6" t="b">
        <f t="shared" si="236"/>
        <v>0</v>
      </c>
      <c r="Q87" s="18"/>
      <c r="R87" s="6" t="b">
        <f t="shared" si="237"/>
        <v>0</v>
      </c>
      <c r="S87" s="18"/>
      <c r="T87" s="6" t="b">
        <f t="shared" si="238"/>
        <v>0</v>
      </c>
      <c r="U87" s="18"/>
      <c r="V87" s="6" t="b">
        <f t="shared" si="239"/>
        <v>0</v>
      </c>
      <c r="W87" s="18"/>
      <c r="X87" s="6" t="b">
        <f t="shared" si="240"/>
        <v>0</v>
      </c>
      <c r="Y87" s="18"/>
      <c r="Z87" s="6" t="b">
        <f t="shared" si="241"/>
        <v>0</v>
      </c>
      <c r="AA87" s="143">
        <f t="shared" si="242"/>
        <v>0</v>
      </c>
      <c r="AB87" s="144" t="str">
        <f t="shared" si="243"/>
        <v>Débil</v>
      </c>
      <c r="AC87" s="145"/>
      <c r="AD87" s="146" t="str">
        <f t="shared" si="244"/>
        <v>Débil</v>
      </c>
      <c r="AE87" s="147" t="str">
        <f t="shared" si="245"/>
        <v>0</v>
      </c>
      <c r="AF87" s="560"/>
      <c r="AG87" s="565"/>
      <c r="AH87" s="543"/>
      <c r="AI87" s="544"/>
      <c r="AJ87" s="547"/>
      <c r="AK87" s="547"/>
      <c r="AL87" s="547"/>
      <c r="AM87" s="544"/>
      <c r="AN87" s="552"/>
      <c r="AO87" s="552"/>
      <c r="AP87" s="548"/>
      <c r="AQ87" s="545"/>
      <c r="AR87" s="545"/>
      <c r="AS87" s="546"/>
    </row>
    <row r="88" spans="2:45" ht="51.75" customHeight="1" x14ac:dyDescent="0.25">
      <c r="B88" s="626"/>
      <c r="C88" s="449"/>
      <c r="D88" s="566" t="str">
        <f>'3-IDENTIFICACIÓN DEL RIESGO'!G88</f>
        <v>Favorecimiento en la atención de solicitudes de legalización de territorios colectivos a comunidades étnicas específicas por parte de la Subdirección de Asuntos Étnicos, desconociendo el principio de equidad.</v>
      </c>
      <c r="E88" s="566"/>
      <c r="F88" s="5" t="s">
        <v>701</v>
      </c>
      <c r="G88" s="5" t="s">
        <v>457</v>
      </c>
      <c r="H88" s="5"/>
      <c r="I88" s="5"/>
      <c r="J88" s="5"/>
      <c r="K88" s="5" t="s">
        <v>704</v>
      </c>
      <c r="L88" s="5" t="s">
        <v>706</v>
      </c>
      <c r="M88" s="15" t="s">
        <v>187</v>
      </c>
      <c r="N88" s="6">
        <f t="shared" si="235"/>
        <v>15</v>
      </c>
      <c r="O88" s="18" t="s">
        <v>188</v>
      </c>
      <c r="P88" s="6">
        <f t="shared" si="236"/>
        <v>15</v>
      </c>
      <c r="Q88" s="18" t="s">
        <v>189</v>
      </c>
      <c r="R88" s="6">
        <f t="shared" si="237"/>
        <v>15</v>
      </c>
      <c r="S88" s="18" t="s">
        <v>193</v>
      </c>
      <c r="T88" s="6">
        <f t="shared" si="238"/>
        <v>10</v>
      </c>
      <c r="U88" s="18" t="s">
        <v>190</v>
      </c>
      <c r="V88" s="6">
        <f t="shared" si="239"/>
        <v>15</v>
      </c>
      <c r="W88" s="18" t="s">
        <v>191</v>
      </c>
      <c r="X88" s="6">
        <f t="shared" si="240"/>
        <v>15</v>
      </c>
      <c r="Y88" s="18" t="s">
        <v>192</v>
      </c>
      <c r="Z88" s="6">
        <f t="shared" si="241"/>
        <v>10</v>
      </c>
      <c r="AA88" s="143">
        <f t="shared" si="242"/>
        <v>95</v>
      </c>
      <c r="AB88" s="144" t="str">
        <f t="shared" si="243"/>
        <v>Moderado</v>
      </c>
      <c r="AC88" s="145" t="s">
        <v>58</v>
      </c>
      <c r="AD88" s="146" t="str">
        <f t="shared" si="244"/>
        <v>Moderado</v>
      </c>
      <c r="AE88" s="147" t="str">
        <f t="shared" si="245"/>
        <v>50</v>
      </c>
      <c r="AF88" s="559">
        <v>2</v>
      </c>
      <c r="AG88" s="564">
        <f t="shared" ref="AG88" si="281">(AE88+AE89)/AF88</f>
        <v>50</v>
      </c>
      <c r="AH88" s="542" t="str">
        <f t="shared" ref="AH88" si="282">IF(AG88&lt;50,"Débil",IF(AG88&lt;=99,"Moderado",IF(AG88=100,"Fuerte",IF(AG88="","ERROR"))))</f>
        <v>Moderado</v>
      </c>
      <c r="AI88" s="544" t="s">
        <v>92</v>
      </c>
      <c r="AJ88" s="547">
        <f t="shared" ref="AJ88" si="283">IF(AH88="Débil",0,IF(AND(AH88="Moderado",AI88="Directamente"),1,IF(AND(AH88="Moderado",AI88="No disminuye"),0,IF(AND(AH88="Fuerte",AI88="Directamente"),2,IF(AND(AH88="Fuerte",AI88="No disminuye"),0)))))</f>
        <v>1</v>
      </c>
      <c r="AK88" s="547">
        <f>('4-VALORACIÓN DEL RIESGO'!H49-AJ88)</f>
        <v>2</v>
      </c>
      <c r="AL88" s="547" t="str">
        <f t="shared" ref="AL88" si="284">IF(AK88=5,"Casi Seguro",IF(AK88=4,"Probable",IF(AK88=3,"Posible",IF(AK88=2,"Improbable",IF(AK88=1,"Rara Vez",IF(AK88=0,"Rara Vez",IF(AK88&lt;0,"Rara Vez")))))))</f>
        <v>Improbable</v>
      </c>
      <c r="AM88" s="544" t="s">
        <v>94</v>
      </c>
      <c r="AN88" s="551">
        <f t="shared" ref="AN88" si="285">IF(AH88="Débil",0,IF(AND(AH88="Moderado",AM88="Directamente"),1,IF(AND(AH88="Moderado",AM88="Indirectamente"),0,IF(AND(AH88="Moderado",AM88="No disminuye"),0,IF(AND(AH88="Fuerte",AM88="Directamente"),2,IF(AND(AH88="Fuerte",AM88="Indirectamente"),1,IF(AND(AH88="Fuerte",AM88="No disminuye"),0)))))))</f>
        <v>0</v>
      </c>
      <c r="AO88" s="551">
        <f>('4-VALORACIÓN DEL RIESGO'!AD49-AN88)</f>
        <v>5</v>
      </c>
      <c r="AP88" s="548" t="str">
        <f t="shared" ref="AP88" si="286">IF(AO88=5,"Catastrófico",IF(AO88=4,"Mayor",IF(AO88=3,"Moderado",IF(AO88=2,"Moderado",IF(AO88=1,"Moderado")))))</f>
        <v>Catastrófico</v>
      </c>
      <c r="AQ88" s="545"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45"/>
      <c r="AS88" s="546" t="s">
        <v>291</v>
      </c>
    </row>
    <row r="89" spans="2:45" ht="83.25" customHeight="1" thickBot="1" x14ac:dyDescent="0.3">
      <c r="B89" s="627"/>
      <c r="C89" s="450"/>
      <c r="D89" s="566"/>
      <c r="E89" s="566"/>
      <c r="F89" s="5" t="s">
        <v>701</v>
      </c>
      <c r="G89" s="5" t="s">
        <v>457</v>
      </c>
      <c r="H89" s="5"/>
      <c r="I89" s="5"/>
      <c r="J89" s="5"/>
      <c r="K89" s="5" t="s">
        <v>705</v>
      </c>
      <c r="L89" s="5" t="s">
        <v>707</v>
      </c>
      <c r="M89" s="15" t="s">
        <v>187</v>
      </c>
      <c r="N89" s="6">
        <f t="shared" si="235"/>
        <v>15</v>
      </c>
      <c r="O89" s="18" t="s">
        <v>188</v>
      </c>
      <c r="P89" s="6">
        <f t="shared" si="236"/>
        <v>15</v>
      </c>
      <c r="Q89" s="18" t="s">
        <v>189</v>
      </c>
      <c r="R89" s="6">
        <f t="shared" si="237"/>
        <v>15</v>
      </c>
      <c r="S89" s="18" t="s">
        <v>193</v>
      </c>
      <c r="T89" s="6">
        <f t="shared" si="238"/>
        <v>10</v>
      </c>
      <c r="U89" s="18" t="s">
        <v>190</v>
      </c>
      <c r="V89" s="6">
        <f t="shared" si="239"/>
        <v>15</v>
      </c>
      <c r="W89" s="18" t="s">
        <v>191</v>
      </c>
      <c r="X89" s="6">
        <f t="shared" si="240"/>
        <v>15</v>
      </c>
      <c r="Y89" s="18" t="s">
        <v>192</v>
      </c>
      <c r="Z89" s="6">
        <f t="shared" si="241"/>
        <v>10</v>
      </c>
      <c r="AA89" s="143">
        <f t="shared" si="242"/>
        <v>95</v>
      </c>
      <c r="AB89" s="144" t="str">
        <f t="shared" si="243"/>
        <v>Moderado</v>
      </c>
      <c r="AC89" s="145" t="s">
        <v>58</v>
      </c>
      <c r="AD89" s="146" t="str">
        <f t="shared" si="244"/>
        <v>Moderado</v>
      </c>
      <c r="AE89" s="147" t="str">
        <f t="shared" si="245"/>
        <v>50</v>
      </c>
      <c r="AF89" s="560"/>
      <c r="AG89" s="565"/>
      <c r="AH89" s="543"/>
      <c r="AI89" s="544"/>
      <c r="AJ89" s="547"/>
      <c r="AK89" s="547"/>
      <c r="AL89" s="547"/>
      <c r="AM89" s="544"/>
      <c r="AN89" s="552"/>
      <c r="AO89" s="552"/>
      <c r="AP89" s="548"/>
      <c r="AQ89" s="545"/>
      <c r="AR89" s="545"/>
      <c r="AS89" s="546"/>
    </row>
    <row r="90" spans="2:45" ht="76.5" customHeight="1" x14ac:dyDescent="0.25">
      <c r="B90" s="438" t="str">
        <f>'3-IDENTIFICACIÓN DEL RIESGO'!B90</f>
        <v>Administración de Tierras.</v>
      </c>
      <c r="C90" s="439" t="str">
        <f>'3-IDENTIFICACIÓN DEL RIESGO'!E90</f>
        <v>1. Dirección de Acceso a Tierras.
2. Subdirección de Administración de Tierras de la Nación.
3. Dirección de Asuntos Étnicos.
4. Unidades de Gestión Territorial UGT's</v>
      </c>
      <c r="D90" s="566" t="str">
        <f>'3-IDENTIFICACIÓN DEL RIESGO'!G90</f>
        <v>Solicitud o aceptación de dádivas por agilizar trámites o proferir decisiones administrativas relacionadas con solicitudes de limitación a la propiedad para beneficio de un particular y/o tercero</v>
      </c>
      <c r="E90" s="566"/>
      <c r="F90" s="5" t="s">
        <v>549</v>
      </c>
      <c r="G90" s="5" t="s">
        <v>550</v>
      </c>
      <c r="H90" s="5" t="s">
        <v>587</v>
      </c>
      <c r="I90" s="5" t="s">
        <v>588</v>
      </c>
      <c r="J90" s="5" t="s">
        <v>589</v>
      </c>
      <c r="K90" s="5" t="s">
        <v>590</v>
      </c>
      <c r="L90" s="5" t="s">
        <v>591</v>
      </c>
      <c r="M90" s="15" t="s">
        <v>187</v>
      </c>
      <c r="N90" s="6">
        <f t="shared" si="235"/>
        <v>15</v>
      </c>
      <c r="O90" s="18" t="s">
        <v>188</v>
      </c>
      <c r="P90" s="6">
        <f t="shared" si="236"/>
        <v>15</v>
      </c>
      <c r="Q90" s="18" t="s">
        <v>189</v>
      </c>
      <c r="R90" s="6">
        <f t="shared" si="237"/>
        <v>15</v>
      </c>
      <c r="S90" s="18" t="s">
        <v>61</v>
      </c>
      <c r="T90" s="6">
        <f t="shared" si="238"/>
        <v>15</v>
      </c>
      <c r="U90" s="18" t="s">
        <v>190</v>
      </c>
      <c r="V90" s="6">
        <f t="shared" si="239"/>
        <v>15</v>
      </c>
      <c r="W90" s="18" t="s">
        <v>191</v>
      </c>
      <c r="X90" s="6">
        <f t="shared" si="240"/>
        <v>15</v>
      </c>
      <c r="Y90" s="18" t="s">
        <v>192</v>
      </c>
      <c r="Z90" s="6">
        <f t="shared" si="241"/>
        <v>10</v>
      </c>
      <c r="AA90" s="143">
        <f t="shared" si="242"/>
        <v>100</v>
      </c>
      <c r="AB90" s="144" t="str">
        <f t="shared" si="243"/>
        <v>Fuerte</v>
      </c>
      <c r="AC90" s="145" t="s">
        <v>64</v>
      </c>
      <c r="AD90" s="146" t="str">
        <f t="shared" si="244"/>
        <v>Fuerte</v>
      </c>
      <c r="AE90" s="147" t="str">
        <f t="shared" si="245"/>
        <v>100</v>
      </c>
      <c r="AF90" s="559">
        <v>2</v>
      </c>
      <c r="AG90" s="564">
        <f t="shared" ref="AG90" si="288">(AE90+AE91)/AF90</f>
        <v>100</v>
      </c>
      <c r="AH90" s="542" t="str">
        <f t="shared" ref="AH90" si="289">IF(AG90&lt;50,"Débil",IF(AG90&lt;=99,"Moderado",IF(AG90=100,"Fuerte",IF(AG90="","ERROR"))))</f>
        <v>Fuerte</v>
      </c>
      <c r="AI90" s="544" t="s">
        <v>92</v>
      </c>
      <c r="AJ90" s="547">
        <f t="shared" ref="AJ90" si="290">IF(AH90="Débil",0,IF(AND(AH90="Moderado",AI90="Directamente"),1,IF(AND(AH90="Moderado",AI90="No disminuye"),0,IF(AND(AH90="Fuerte",AI90="Directamente"),2,IF(AND(AH90="Fuerte",AI90="No disminuye"),0)))))</f>
        <v>2</v>
      </c>
      <c r="AK90" s="547">
        <f>('4-VALORACIÓN DEL RIESGO'!H50-AJ90)</f>
        <v>2</v>
      </c>
      <c r="AL90" s="547" t="str">
        <f t="shared" ref="AL90" si="291">IF(AK90=5,"Casi Seguro",IF(AK90=4,"Probable",IF(AK90=3,"Posible",IF(AK90=2,"Improbable",IF(AK90=1,"Rara Vez",IF(AK90=0,"Rara Vez",IF(AK90&lt;0,"Rara Vez")))))))</f>
        <v>Improbable</v>
      </c>
      <c r="AM90" s="544" t="s">
        <v>94</v>
      </c>
      <c r="AN90" s="551">
        <f t="shared" ref="AN90" si="292">IF(AH90="Débil",0,IF(AND(AH90="Moderado",AM90="Directamente"),1,IF(AND(AH90="Moderado",AM90="Indirectamente"),0,IF(AND(AH90="Moderado",AM90="No disminuye"),0,IF(AND(AH90="Fuerte",AM90="Directamente"),2,IF(AND(AH90="Fuerte",AM90="Indirectamente"),1,IF(AND(AH90="Fuerte",AM90="No disminuye"),0)))))))</f>
        <v>0</v>
      </c>
      <c r="AO90" s="551">
        <f>('4-VALORACIÓN DEL RIESGO'!AD50-AN90)</f>
        <v>5</v>
      </c>
      <c r="AP90" s="548" t="str">
        <f t="shared" ref="AP90" si="293">IF(AO90=5,"Catastrófico",IF(AO90=4,"Mayor",IF(AO90=3,"Moderado",IF(AO90=2,"Moderado",IF(AO90=1,"Moderado")))))</f>
        <v>Catastrófico</v>
      </c>
      <c r="AQ90" s="545"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545"/>
      <c r="AS90" s="546" t="s">
        <v>291</v>
      </c>
    </row>
    <row r="91" spans="2:45" ht="58.5" customHeight="1" thickBot="1" x14ac:dyDescent="0.3">
      <c r="B91" s="438"/>
      <c r="C91" s="439"/>
      <c r="D91" s="566"/>
      <c r="E91" s="566"/>
      <c r="F91" s="5" t="s">
        <v>549</v>
      </c>
      <c r="G91" s="5" t="s">
        <v>550</v>
      </c>
      <c r="H91" s="5" t="s">
        <v>592</v>
      </c>
      <c r="I91" s="5" t="s">
        <v>593</v>
      </c>
      <c r="J91" s="5" t="s">
        <v>594</v>
      </c>
      <c r="K91" s="5" t="s">
        <v>595</v>
      </c>
      <c r="L91" s="5" t="s">
        <v>596</v>
      </c>
      <c r="M91" s="15" t="s">
        <v>187</v>
      </c>
      <c r="N91" s="6">
        <f t="shared" si="235"/>
        <v>15</v>
      </c>
      <c r="O91" s="18" t="s">
        <v>188</v>
      </c>
      <c r="P91" s="6">
        <f t="shared" si="236"/>
        <v>15</v>
      </c>
      <c r="Q91" s="18" t="s">
        <v>189</v>
      </c>
      <c r="R91" s="6">
        <f t="shared" si="237"/>
        <v>15</v>
      </c>
      <c r="S91" s="18" t="s">
        <v>61</v>
      </c>
      <c r="T91" s="6">
        <f t="shared" si="238"/>
        <v>15</v>
      </c>
      <c r="U91" s="18" t="s">
        <v>190</v>
      </c>
      <c r="V91" s="6">
        <f t="shared" si="239"/>
        <v>15</v>
      </c>
      <c r="W91" s="18" t="s">
        <v>191</v>
      </c>
      <c r="X91" s="6">
        <f t="shared" si="240"/>
        <v>15</v>
      </c>
      <c r="Y91" s="18" t="s">
        <v>192</v>
      </c>
      <c r="Z91" s="6">
        <f t="shared" si="241"/>
        <v>10</v>
      </c>
      <c r="AA91" s="143">
        <f t="shared" si="242"/>
        <v>100</v>
      </c>
      <c r="AB91" s="144" t="str">
        <f t="shared" si="243"/>
        <v>Fuerte</v>
      </c>
      <c r="AC91" s="145" t="s">
        <v>64</v>
      </c>
      <c r="AD91" s="146" t="str">
        <f t="shared" si="244"/>
        <v>Fuerte</v>
      </c>
      <c r="AE91" s="147" t="str">
        <f t="shared" si="245"/>
        <v>100</v>
      </c>
      <c r="AF91" s="560"/>
      <c r="AG91" s="565"/>
      <c r="AH91" s="543"/>
      <c r="AI91" s="544"/>
      <c r="AJ91" s="547"/>
      <c r="AK91" s="547"/>
      <c r="AL91" s="547"/>
      <c r="AM91" s="544"/>
      <c r="AN91" s="552"/>
      <c r="AO91" s="552"/>
      <c r="AP91" s="548"/>
      <c r="AQ91" s="545"/>
      <c r="AR91" s="545"/>
      <c r="AS91" s="546"/>
    </row>
    <row r="92" spans="2:45" ht="65.25" customHeight="1" x14ac:dyDescent="0.25">
      <c r="B92" s="438"/>
      <c r="C92" s="439"/>
      <c r="D92" s="566" t="str">
        <f>'3-IDENTIFICACIÓN DEL RIESGO'!G92</f>
        <v>Uso de la  información sobre adjudicación  de baldios a Entidades de Derecho Publico para beneficio particular o de terceros</v>
      </c>
      <c r="E92" s="566"/>
      <c r="F92" s="5" t="s">
        <v>549</v>
      </c>
      <c r="G92" s="5" t="s">
        <v>550</v>
      </c>
      <c r="H92" s="5" t="s">
        <v>597</v>
      </c>
      <c r="I92" s="5" t="s">
        <v>598</v>
      </c>
      <c r="J92" s="5" t="s">
        <v>599</v>
      </c>
      <c r="K92" s="5" t="s">
        <v>600</v>
      </c>
      <c r="L92" s="5" t="s">
        <v>601</v>
      </c>
      <c r="M92" s="15" t="s">
        <v>187</v>
      </c>
      <c r="N92" s="6">
        <f t="shared" si="235"/>
        <v>15</v>
      </c>
      <c r="O92" s="18" t="s">
        <v>188</v>
      </c>
      <c r="P92" s="6">
        <f t="shared" si="236"/>
        <v>15</v>
      </c>
      <c r="Q92" s="18" t="s">
        <v>189</v>
      </c>
      <c r="R92" s="6">
        <f t="shared" si="237"/>
        <v>15</v>
      </c>
      <c r="S92" s="18" t="s">
        <v>61</v>
      </c>
      <c r="T92" s="6">
        <f t="shared" si="238"/>
        <v>15</v>
      </c>
      <c r="U92" s="18" t="s">
        <v>190</v>
      </c>
      <c r="V92" s="6">
        <f t="shared" si="239"/>
        <v>15</v>
      </c>
      <c r="W92" s="18" t="s">
        <v>191</v>
      </c>
      <c r="X92" s="6">
        <f t="shared" si="240"/>
        <v>15</v>
      </c>
      <c r="Y92" s="18" t="s">
        <v>192</v>
      </c>
      <c r="Z92" s="6">
        <f t="shared" si="241"/>
        <v>10</v>
      </c>
      <c r="AA92" s="143">
        <f t="shared" si="242"/>
        <v>100</v>
      </c>
      <c r="AB92" s="144" t="str">
        <f t="shared" si="243"/>
        <v>Fuerte</v>
      </c>
      <c r="AC92" s="145" t="s">
        <v>64</v>
      </c>
      <c r="AD92" s="146" t="str">
        <f t="shared" si="244"/>
        <v>Fuerte</v>
      </c>
      <c r="AE92" s="147" t="str">
        <f t="shared" si="245"/>
        <v>100</v>
      </c>
      <c r="AF92" s="559">
        <v>2</v>
      </c>
      <c r="AG92" s="564">
        <f t="shared" ref="AG92" si="295">(AE92+AE93)/AF92</f>
        <v>100</v>
      </c>
      <c r="AH92" s="542" t="str">
        <f t="shared" ref="AH92" si="296">IF(AG92&lt;50,"Débil",IF(AG92&lt;=99,"Moderado",IF(AG92=100,"Fuerte",IF(AG92="","ERROR"))))</f>
        <v>Fuerte</v>
      </c>
      <c r="AI92" s="544" t="s">
        <v>92</v>
      </c>
      <c r="AJ92" s="547">
        <f t="shared" ref="AJ92" si="297">IF(AH92="Débil",0,IF(AND(AH92="Moderado",AI92="Directamente"),1,IF(AND(AH92="Moderado",AI92="No disminuye"),0,IF(AND(AH92="Fuerte",AI92="Directamente"),2,IF(AND(AH92="Fuerte",AI92="No disminuye"),0)))))</f>
        <v>2</v>
      </c>
      <c r="AK92" s="547">
        <f>('4-VALORACIÓN DEL RIESGO'!H51-AJ92)</f>
        <v>2</v>
      </c>
      <c r="AL92" s="547" t="str">
        <f t="shared" ref="AL92" si="298">IF(AK92=5,"Casi Seguro",IF(AK92=4,"Probable",IF(AK92=3,"Posible",IF(AK92=2,"Improbable",IF(AK92=1,"Rara Vez",IF(AK92=0,"Rara Vez",IF(AK92&lt;0,"Rara Vez")))))))</f>
        <v>Improbable</v>
      </c>
      <c r="AM92" s="544" t="s">
        <v>94</v>
      </c>
      <c r="AN92" s="551">
        <f t="shared" ref="AN92" si="299">IF(AH92="Débil",0,IF(AND(AH92="Moderado",AM92="Directamente"),1,IF(AND(AH92="Moderado",AM92="Indirectamente"),0,IF(AND(AH92="Moderado",AM92="No disminuye"),0,IF(AND(AH92="Fuerte",AM92="Directamente"),2,IF(AND(AH92="Fuerte",AM92="Indirectamente"),1,IF(AND(AH92="Fuerte",AM92="No disminuye"),0)))))))</f>
        <v>0</v>
      </c>
      <c r="AO92" s="551">
        <f>('4-VALORACIÓN DEL RIESGO'!AD51-AN92)</f>
        <v>5</v>
      </c>
      <c r="AP92" s="548" t="str">
        <f t="shared" ref="AP92" si="300">IF(AO92=5,"Catastrófico",IF(AO92=4,"Mayor",IF(AO92=3,"Moderado",IF(AO92=2,"Moderado",IF(AO92=1,"Moderado")))))</f>
        <v>Catastrófico</v>
      </c>
      <c r="AQ92" s="545"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545"/>
      <c r="AS92" s="546" t="s">
        <v>291</v>
      </c>
    </row>
    <row r="93" spans="2:45" ht="60.75" customHeight="1" thickBot="1" x14ac:dyDescent="0.3">
      <c r="B93" s="438"/>
      <c r="C93" s="439"/>
      <c r="D93" s="566"/>
      <c r="E93" s="566"/>
      <c r="F93" s="5" t="s">
        <v>549</v>
      </c>
      <c r="G93" s="5" t="s">
        <v>550</v>
      </c>
      <c r="H93" s="5" t="s">
        <v>597</v>
      </c>
      <c r="I93" s="5" t="s">
        <v>602</v>
      </c>
      <c r="J93" s="5" t="s">
        <v>603</v>
      </c>
      <c r="K93" s="5" t="s">
        <v>604</v>
      </c>
      <c r="L93" s="5" t="s">
        <v>605</v>
      </c>
      <c r="M93" s="15" t="s">
        <v>187</v>
      </c>
      <c r="N93" s="6">
        <f t="shared" si="235"/>
        <v>15</v>
      </c>
      <c r="O93" s="18" t="s">
        <v>188</v>
      </c>
      <c r="P93" s="6">
        <f t="shared" si="236"/>
        <v>15</v>
      </c>
      <c r="Q93" s="18" t="s">
        <v>189</v>
      </c>
      <c r="R93" s="6">
        <f t="shared" si="237"/>
        <v>15</v>
      </c>
      <c r="S93" s="18" t="s">
        <v>61</v>
      </c>
      <c r="T93" s="6">
        <f t="shared" si="238"/>
        <v>15</v>
      </c>
      <c r="U93" s="18" t="s">
        <v>190</v>
      </c>
      <c r="V93" s="6">
        <f t="shared" si="239"/>
        <v>15</v>
      </c>
      <c r="W93" s="18" t="s">
        <v>191</v>
      </c>
      <c r="X93" s="6">
        <f t="shared" si="240"/>
        <v>15</v>
      </c>
      <c r="Y93" s="18" t="s">
        <v>192</v>
      </c>
      <c r="Z93" s="6">
        <f t="shared" si="241"/>
        <v>10</v>
      </c>
      <c r="AA93" s="143">
        <f t="shared" si="242"/>
        <v>100</v>
      </c>
      <c r="AB93" s="144" t="str">
        <f t="shared" si="243"/>
        <v>Fuerte</v>
      </c>
      <c r="AC93" s="145" t="s">
        <v>64</v>
      </c>
      <c r="AD93" s="146" t="str">
        <f t="shared" si="244"/>
        <v>Fuerte</v>
      </c>
      <c r="AE93" s="147" t="str">
        <f t="shared" si="245"/>
        <v>100</v>
      </c>
      <c r="AF93" s="560"/>
      <c r="AG93" s="565"/>
      <c r="AH93" s="543"/>
      <c r="AI93" s="544"/>
      <c r="AJ93" s="547"/>
      <c r="AK93" s="547"/>
      <c r="AL93" s="547"/>
      <c r="AM93" s="544"/>
      <c r="AN93" s="552"/>
      <c r="AO93" s="552"/>
      <c r="AP93" s="548"/>
      <c r="AQ93" s="545"/>
      <c r="AR93" s="545"/>
      <c r="AS93" s="546"/>
    </row>
    <row r="94" spans="2:45" ht="38.25" x14ac:dyDescent="0.25">
      <c r="B94" s="438"/>
      <c r="C94" s="439"/>
      <c r="D94" s="566" t="str">
        <f>'3-IDENTIFICACIÓN DEL RIESGO'!G94</f>
        <v>Ofrecer en UGT promesa de éxito en la realización o priorización de un trámite a cambio de un beneficio personal</v>
      </c>
      <c r="E94" s="566"/>
      <c r="F94" s="5" t="s">
        <v>661</v>
      </c>
      <c r="G94" s="5" t="s">
        <v>656</v>
      </c>
      <c r="H94" s="5" t="s">
        <v>657</v>
      </c>
      <c r="I94" s="5" t="s">
        <v>658</v>
      </c>
      <c r="J94" s="5" t="s">
        <v>658</v>
      </c>
      <c r="K94" s="5" t="s">
        <v>659</v>
      </c>
      <c r="L94" s="5" t="s">
        <v>660</v>
      </c>
      <c r="M94" s="15" t="s">
        <v>187</v>
      </c>
      <c r="N94" s="6">
        <f t="shared" si="235"/>
        <v>15</v>
      </c>
      <c r="O94" s="18" t="s">
        <v>188</v>
      </c>
      <c r="P94" s="6">
        <f t="shared" si="236"/>
        <v>15</v>
      </c>
      <c r="Q94" s="18" t="s">
        <v>231</v>
      </c>
      <c r="R94" s="6">
        <f t="shared" si="237"/>
        <v>0</v>
      </c>
      <c r="S94" s="18" t="s">
        <v>61</v>
      </c>
      <c r="T94" s="6">
        <f t="shared" si="238"/>
        <v>15</v>
      </c>
      <c r="U94" s="18" t="s">
        <v>190</v>
      </c>
      <c r="V94" s="6">
        <f t="shared" si="239"/>
        <v>15</v>
      </c>
      <c r="W94" s="18" t="s">
        <v>195</v>
      </c>
      <c r="X94" s="6">
        <f t="shared" si="240"/>
        <v>0</v>
      </c>
      <c r="Y94" s="18" t="s">
        <v>194</v>
      </c>
      <c r="Z94" s="6">
        <f t="shared" si="241"/>
        <v>5</v>
      </c>
      <c r="AA94" s="143">
        <f t="shared" si="242"/>
        <v>65</v>
      </c>
      <c r="AB94" s="144" t="str">
        <f t="shared" si="243"/>
        <v>Débil</v>
      </c>
      <c r="AC94" s="145" t="s">
        <v>58</v>
      </c>
      <c r="AD94" s="146" t="str">
        <f t="shared" si="244"/>
        <v>Débil</v>
      </c>
      <c r="AE94" s="147" t="str">
        <f t="shared" si="245"/>
        <v>0</v>
      </c>
      <c r="AF94" s="559">
        <v>1</v>
      </c>
      <c r="AG94" s="564">
        <f t="shared" ref="AG94" si="302">(AE94+AE95)/AF94</f>
        <v>0</v>
      </c>
      <c r="AH94" s="542" t="str">
        <f t="shared" ref="AH94" si="303">IF(AG94&lt;50,"Débil",IF(AG94&lt;=99,"Moderado",IF(AG94=100,"Fuerte",IF(AG94="","ERROR"))))</f>
        <v>Débil</v>
      </c>
      <c r="AI94" s="544" t="s">
        <v>92</v>
      </c>
      <c r="AJ94" s="547">
        <f t="shared" ref="AJ94" si="304">IF(AH94="Débil",0,IF(AND(AH94="Moderado",AI94="Directamente"),1,IF(AND(AH94="Moderado",AI94="No disminuye"),0,IF(AND(AH94="Fuerte",AI94="Directamente"),2,IF(AND(AH94="Fuerte",AI94="No disminuye"),0)))))</f>
        <v>0</v>
      </c>
      <c r="AK94" s="547">
        <f>('4-VALORACIÓN DEL RIESGO'!H52-AJ94)</f>
        <v>4</v>
      </c>
      <c r="AL94" s="547" t="str">
        <f t="shared" ref="AL94" si="305">IF(AK94=5,"Casi Seguro",IF(AK94=4,"Probable",IF(AK94=3,"Posible",IF(AK94=2,"Improbable",IF(AK94=1,"Rara Vez",IF(AK94=0,"Rara Vez",IF(AK94&lt;0,"Rara Vez")))))))</f>
        <v>Probable</v>
      </c>
      <c r="AM94" s="544" t="s">
        <v>94</v>
      </c>
      <c r="AN94" s="551">
        <f t="shared" ref="AN94" si="306">IF(AH94="Débil",0,IF(AND(AH94="Moderado",AM94="Directamente"),1,IF(AND(AH94="Moderado",AM94="Indirectamente"),0,IF(AND(AH94="Moderado",AM94="No disminuye"),0,IF(AND(AH94="Fuerte",AM94="Directamente"),2,IF(AND(AH94="Fuerte",AM94="Indirectamente"),1,IF(AND(AH94="Fuerte",AM94="No disminuye"),0)))))))</f>
        <v>0</v>
      </c>
      <c r="AO94" s="551">
        <f>('4-VALORACIÓN DEL RIESGO'!AD52-AN94)</f>
        <v>5</v>
      </c>
      <c r="AP94" s="548" t="str">
        <f t="shared" ref="AP94" si="307">IF(AO94=5,"Catastrófico",IF(AO94=4,"Mayor",IF(AO94=3,"Moderado",IF(AO94=2,"Moderado",IF(AO94=1,"Moderado")))))</f>
        <v>Catastrófico</v>
      </c>
      <c r="AQ94" s="545"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45"/>
      <c r="AS94" s="546" t="s">
        <v>291</v>
      </c>
    </row>
    <row r="95" spans="2:45" ht="30.75" thickBot="1" x14ac:dyDescent="0.3">
      <c r="B95" s="438"/>
      <c r="C95" s="439"/>
      <c r="D95" s="566"/>
      <c r="E95" s="566"/>
      <c r="F95" s="5"/>
      <c r="G95" s="5"/>
      <c r="H95" s="5"/>
      <c r="I95" s="5"/>
      <c r="J95" s="5"/>
      <c r="K95" s="5"/>
      <c r="L95" s="5"/>
      <c r="M95" s="15"/>
      <c r="N95" s="6" t="b">
        <f t="shared" si="235"/>
        <v>0</v>
      </c>
      <c r="O95" s="18"/>
      <c r="P95" s="6" t="b">
        <f t="shared" si="236"/>
        <v>0</v>
      </c>
      <c r="Q95" s="18"/>
      <c r="R95" s="6" t="b">
        <f t="shared" si="237"/>
        <v>0</v>
      </c>
      <c r="S95" s="18"/>
      <c r="T95" s="6" t="b">
        <f t="shared" si="238"/>
        <v>0</v>
      </c>
      <c r="U95" s="18"/>
      <c r="V95" s="6" t="b">
        <f t="shared" si="239"/>
        <v>0</v>
      </c>
      <c r="W95" s="18"/>
      <c r="X95" s="6" t="b">
        <f t="shared" si="240"/>
        <v>0</v>
      </c>
      <c r="Y95" s="18"/>
      <c r="Z95" s="6" t="b">
        <f t="shared" si="241"/>
        <v>0</v>
      </c>
      <c r="AA95" s="143">
        <f t="shared" si="242"/>
        <v>0</v>
      </c>
      <c r="AB95" s="144" t="str">
        <f t="shared" si="243"/>
        <v>Débil</v>
      </c>
      <c r="AC95" s="145"/>
      <c r="AD95" s="146" t="str">
        <f t="shared" si="244"/>
        <v>Débil</v>
      </c>
      <c r="AE95" s="147" t="str">
        <f t="shared" si="245"/>
        <v>0</v>
      </c>
      <c r="AF95" s="560"/>
      <c r="AG95" s="565"/>
      <c r="AH95" s="543"/>
      <c r="AI95" s="544"/>
      <c r="AJ95" s="547"/>
      <c r="AK95" s="547"/>
      <c r="AL95" s="547"/>
      <c r="AM95" s="544"/>
      <c r="AN95" s="552"/>
      <c r="AO95" s="552"/>
      <c r="AP95" s="548"/>
      <c r="AQ95" s="545"/>
      <c r="AR95" s="545"/>
      <c r="AS95" s="546"/>
    </row>
    <row r="96" spans="2:45" ht="30" x14ac:dyDescent="0.25">
      <c r="B96" s="438"/>
      <c r="C96" s="439"/>
      <c r="D96" s="566" t="str">
        <f>'3-IDENTIFICACIÓN DEL RIESGO'!G96</f>
        <v>Riesgo 4</v>
      </c>
      <c r="E96" s="566"/>
      <c r="F96" s="5"/>
      <c r="G96" s="5"/>
      <c r="H96" s="5"/>
      <c r="I96" s="5"/>
      <c r="J96" s="5"/>
      <c r="K96" s="5"/>
      <c r="L96" s="5"/>
      <c r="M96" s="15"/>
      <c r="N96" s="6" t="b">
        <f t="shared" si="235"/>
        <v>0</v>
      </c>
      <c r="O96" s="18"/>
      <c r="P96" s="6" t="b">
        <f t="shared" si="236"/>
        <v>0</v>
      </c>
      <c r="Q96" s="18"/>
      <c r="R96" s="6" t="b">
        <f t="shared" si="237"/>
        <v>0</v>
      </c>
      <c r="S96" s="18"/>
      <c r="T96" s="6" t="b">
        <f t="shared" si="238"/>
        <v>0</v>
      </c>
      <c r="U96" s="18"/>
      <c r="V96" s="6" t="b">
        <f t="shared" si="239"/>
        <v>0</v>
      </c>
      <c r="W96" s="18"/>
      <c r="X96" s="6" t="b">
        <f t="shared" si="240"/>
        <v>0</v>
      </c>
      <c r="Y96" s="18"/>
      <c r="Z96" s="6" t="b">
        <f t="shared" si="241"/>
        <v>0</v>
      </c>
      <c r="AA96" s="143">
        <f t="shared" si="242"/>
        <v>0</v>
      </c>
      <c r="AB96" s="144" t="str">
        <f t="shared" si="243"/>
        <v>Débil</v>
      </c>
      <c r="AC96" s="145"/>
      <c r="AD96" s="146" t="str">
        <f t="shared" si="244"/>
        <v>Débil</v>
      </c>
      <c r="AE96" s="147" t="str">
        <f t="shared" si="245"/>
        <v>0</v>
      </c>
      <c r="AF96" s="559"/>
      <c r="AG96" s="564" t="e">
        <f t="shared" ref="AG96" si="309">(AE96+AE97)/AF96</f>
        <v>#DIV/0!</v>
      </c>
      <c r="AH96" s="542" t="e">
        <f t="shared" ref="AH96" si="310">IF(AG96&lt;50,"Débil",IF(AG96&lt;=99,"Moderado",IF(AG96=100,"Fuerte",IF(AG96="","ERROR"))))</f>
        <v>#DIV/0!</v>
      </c>
      <c r="AI96" s="544"/>
      <c r="AJ96" s="547" t="e">
        <f t="shared" ref="AJ96" si="311">IF(AH96="Débil",0,IF(AND(AH96="Moderado",AI96="Directamente"),1,IF(AND(AH96="Moderado",AI96="No disminuye"),0,IF(AND(AH96="Fuerte",AI96="Directamente"),2,IF(AND(AH96="Fuerte",AI96="No disminuye"),0)))))</f>
        <v>#DIV/0!</v>
      </c>
      <c r="AK96" s="547" t="e">
        <f>('4-VALORACIÓN DEL RIESGO'!H53-AJ96)</f>
        <v>#DIV/0!</v>
      </c>
      <c r="AL96" s="547" t="e">
        <f t="shared" ref="AL96" si="312">IF(AK96=5,"Casi Seguro",IF(AK96=4,"Probable",IF(AK96=3,"Posible",IF(AK96=2,"Improbable",IF(AK96=1,"Rara Vez",IF(AK96=0,"Rara Vez",IF(AK96&lt;0,"Rara Vez")))))))</f>
        <v>#DIV/0!</v>
      </c>
      <c r="AM96" s="544"/>
      <c r="AN96" s="551" t="e">
        <f t="shared" ref="AN96" si="313">IF(AH96="Débil",0,IF(AND(AH96="Moderado",AM96="Directamente"),1,IF(AND(AH96="Moderado",AM96="Indirectamente"),0,IF(AND(AH96="Moderado",AM96="No disminuye"),0,IF(AND(AH96="Fuerte",AM96="Directamente"),2,IF(AND(AH96="Fuerte",AM96="Indirectamente"),1,IF(AND(AH96="Fuerte",AM96="No disminuye"),0)))))))</f>
        <v>#DIV/0!</v>
      </c>
      <c r="AO96" s="551" t="e">
        <f>('4-VALORACIÓN DEL RIESGO'!AD53-AN96)</f>
        <v>#DIV/0!</v>
      </c>
      <c r="AP96" s="548" t="e">
        <f t="shared" ref="AP96" si="314">IF(AO96=5,"Catastrófico",IF(AO96=4,"Mayor",IF(AO96=3,"Moderado",IF(AO96=2,"Moderado",IF(AO96=1,"Moderado")))))</f>
        <v>#DIV/0!</v>
      </c>
      <c r="AQ96" s="545"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45"/>
      <c r="AS96" s="546" t="s">
        <v>291</v>
      </c>
    </row>
    <row r="97" spans="2:45" ht="30.75" thickBot="1" x14ac:dyDescent="0.3">
      <c r="B97" s="438"/>
      <c r="C97" s="439"/>
      <c r="D97" s="566"/>
      <c r="E97" s="566"/>
      <c r="F97" s="5"/>
      <c r="G97" s="5"/>
      <c r="H97" s="5"/>
      <c r="I97" s="5"/>
      <c r="J97" s="5"/>
      <c r="K97" s="5"/>
      <c r="L97" s="5"/>
      <c r="M97" s="15"/>
      <c r="N97" s="6" t="b">
        <f t="shared" si="235"/>
        <v>0</v>
      </c>
      <c r="O97" s="18"/>
      <c r="P97" s="6" t="b">
        <f t="shared" si="236"/>
        <v>0</v>
      </c>
      <c r="Q97" s="18"/>
      <c r="R97" s="6" t="b">
        <f t="shared" si="237"/>
        <v>0</v>
      </c>
      <c r="S97" s="18"/>
      <c r="T97" s="6" t="b">
        <f t="shared" si="238"/>
        <v>0</v>
      </c>
      <c r="U97" s="18"/>
      <c r="V97" s="6" t="b">
        <f t="shared" si="239"/>
        <v>0</v>
      </c>
      <c r="W97" s="18"/>
      <c r="X97" s="6" t="b">
        <f t="shared" si="240"/>
        <v>0</v>
      </c>
      <c r="Y97" s="18"/>
      <c r="Z97" s="6" t="b">
        <f t="shared" si="241"/>
        <v>0</v>
      </c>
      <c r="AA97" s="143">
        <f t="shared" si="242"/>
        <v>0</v>
      </c>
      <c r="AB97" s="144" t="str">
        <f t="shared" si="243"/>
        <v>Débil</v>
      </c>
      <c r="AC97" s="145"/>
      <c r="AD97" s="146" t="str">
        <f t="shared" si="244"/>
        <v>Débil</v>
      </c>
      <c r="AE97" s="147" t="str">
        <f t="shared" si="245"/>
        <v>0</v>
      </c>
      <c r="AF97" s="560"/>
      <c r="AG97" s="565"/>
      <c r="AH97" s="543"/>
      <c r="AI97" s="544"/>
      <c r="AJ97" s="547"/>
      <c r="AK97" s="547"/>
      <c r="AL97" s="547"/>
      <c r="AM97" s="544"/>
      <c r="AN97" s="552"/>
      <c r="AO97" s="552"/>
      <c r="AP97" s="548"/>
      <c r="AQ97" s="545"/>
      <c r="AR97" s="545"/>
      <c r="AS97" s="546"/>
    </row>
    <row r="98" spans="2:45" ht="30" x14ac:dyDescent="0.25">
      <c r="B98" s="438"/>
      <c r="C98" s="439"/>
      <c r="D98" s="566" t="str">
        <f>'3-IDENTIFICACIÓN DEL RIESGO'!G98</f>
        <v>Riesgo 5</v>
      </c>
      <c r="E98" s="566"/>
      <c r="F98" s="5"/>
      <c r="G98" s="5"/>
      <c r="H98" s="5"/>
      <c r="I98" s="5"/>
      <c r="J98" s="5"/>
      <c r="K98" s="5"/>
      <c r="L98" s="5"/>
      <c r="M98" s="15"/>
      <c r="N98" s="6" t="b">
        <f t="shared" si="235"/>
        <v>0</v>
      </c>
      <c r="O98" s="18"/>
      <c r="P98" s="6" t="b">
        <f t="shared" si="236"/>
        <v>0</v>
      </c>
      <c r="Q98" s="18"/>
      <c r="R98" s="6" t="b">
        <f t="shared" si="237"/>
        <v>0</v>
      </c>
      <c r="S98" s="18"/>
      <c r="T98" s="6" t="b">
        <f t="shared" si="238"/>
        <v>0</v>
      </c>
      <c r="U98" s="18"/>
      <c r="V98" s="6" t="b">
        <f t="shared" si="239"/>
        <v>0</v>
      </c>
      <c r="W98" s="18"/>
      <c r="X98" s="6" t="b">
        <f t="shared" si="240"/>
        <v>0</v>
      </c>
      <c r="Y98" s="18"/>
      <c r="Z98" s="6" t="b">
        <f t="shared" si="241"/>
        <v>0</v>
      </c>
      <c r="AA98" s="143">
        <f t="shared" si="242"/>
        <v>0</v>
      </c>
      <c r="AB98" s="144" t="str">
        <f t="shared" si="243"/>
        <v>Débil</v>
      </c>
      <c r="AC98" s="145"/>
      <c r="AD98" s="146" t="str">
        <f t="shared" si="244"/>
        <v>Débil</v>
      </c>
      <c r="AE98" s="147" t="str">
        <f t="shared" si="245"/>
        <v>0</v>
      </c>
      <c r="AF98" s="559"/>
      <c r="AG98" s="564" t="e">
        <f t="shared" ref="AG98" si="316">(AE98+AE99)/AF98</f>
        <v>#DIV/0!</v>
      </c>
      <c r="AH98" s="542" t="e">
        <f t="shared" ref="AH98" si="317">IF(AG98&lt;50,"Débil",IF(AG98&lt;=99,"Moderado",IF(AG98=100,"Fuerte",IF(AG98="","ERROR"))))</f>
        <v>#DIV/0!</v>
      </c>
      <c r="AI98" s="544"/>
      <c r="AJ98" s="547" t="e">
        <f t="shared" ref="AJ98" si="318">IF(AH98="Débil",0,IF(AND(AH98="Moderado",AI98="Directamente"),1,IF(AND(AH98="Moderado",AI98="No disminuye"),0,IF(AND(AH98="Fuerte",AI98="Directamente"),2,IF(AND(AH98="Fuerte",AI98="No disminuye"),0)))))</f>
        <v>#DIV/0!</v>
      </c>
      <c r="AK98" s="547" t="e">
        <f>('4-VALORACIÓN DEL RIESGO'!H54-AJ98)</f>
        <v>#DIV/0!</v>
      </c>
      <c r="AL98" s="547" t="e">
        <f t="shared" ref="AL98" si="319">IF(AK98=5,"Casi Seguro",IF(AK98=4,"Probable",IF(AK98=3,"Posible",IF(AK98=2,"Improbable",IF(AK98=1,"Rara Vez",IF(AK98=0,"Rara Vez",IF(AK98&lt;0,"Rara Vez")))))))</f>
        <v>#DIV/0!</v>
      </c>
      <c r="AM98" s="544"/>
      <c r="AN98" s="551" t="e">
        <f t="shared" ref="AN98" si="320">IF(AH98="Débil",0,IF(AND(AH98="Moderado",AM98="Directamente"),1,IF(AND(AH98="Moderado",AM98="Indirectamente"),0,IF(AND(AH98="Moderado",AM98="No disminuye"),0,IF(AND(AH98="Fuerte",AM98="Directamente"),2,IF(AND(AH98="Fuerte",AM98="Indirectamente"),1,IF(AND(AH98="Fuerte",AM98="No disminuye"),0)))))))</f>
        <v>#DIV/0!</v>
      </c>
      <c r="AO98" s="551" t="e">
        <f>('4-VALORACIÓN DEL RIESGO'!AD54-AN98)</f>
        <v>#DIV/0!</v>
      </c>
      <c r="AP98" s="548" t="e">
        <f t="shared" ref="AP98" si="321">IF(AO98=5,"Catastrófico",IF(AO98=4,"Mayor",IF(AO98=3,"Moderado",IF(AO98=2,"Moderado",IF(AO98=1,"Moderado")))))</f>
        <v>#DIV/0!</v>
      </c>
      <c r="AQ98" s="545"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45"/>
      <c r="AS98" s="546" t="s">
        <v>291</v>
      </c>
    </row>
    <row r="99" spans="2:45" ht="30.75" thickBot="1" x14ac:dyDescent="0.3">
      <c r="B99" s="438"/>
      <c r="C99" s="439"/>
      <c r="D99" s="566"/>
      <c r="E99" s="566"/>
      <c r="F99" s="5"/>
      <c r="G99" s="5"/>
      <c r="H99" s="5"/>
      <c r="I99" s="5"/>
      <c r="J99" s="5"/>
      <c r="K99" s="5"/>
      <c r="L99" s="5"/>
      <c r="M99" s="15"/>
      <c r="N99" s="6" t="b">
        <f t="shared" si="235"/>
        <v>0</v>
      </c>
      <c r="O99" s="18"/>
      <c r="P99" s="6" t="b">
        <f t="shared" si="236"/>
        <v>0</v>
      </c>
      <c r="Q99" s="18"/>
      <c r="R99" s="6" t="b">
        <f t="shared" si="237"/>
        <v>0</v>
      </c>
      <c r="S99" s="18"/>
      <c r="T99" s="6" t="b">
        <f t="shared" si="238"/>
        <v>0</v>
      </c>
      <c r="U99" s="18"/>
      <c r="V99" s="6" t="b">
        <f t="shared" si="239"/>
        <v>0</v>
      </c>
      <c r="W99" s="18"/>
      <c r="X99" s="6" t="b">
        <f t="shared" si="240"/>
        <v>0</v>
      </c>
      <c r="Y99" s="18"/>
      <c r="Z99" s="6" t="b">
        <f t="shared" si="241"/>
        <v>0</v>
      </c>
      <c r="AA99" s="143">
        <f t="shared" si="242"/>
        <v>0</v>
      </c>
      <c r="AB99" s="144" t="str">
        <f t="shared" si="243"/>
        <v>Débil</v>
      </c>
      <c r="AC99" s="145"/>
      <c r="AD99" s="146" t="str">
        <f t="shared" si="244"/>
        <v>Débil</v>
      </c>
      <c r="AE99" s="147" t="str">
        <f t="shared" si="245"/>
        <v>0</v>
      </c>
      <c r="AF99" s="560"/>
      <c r="AG99" s="565"/>
      <c r="AH99" s="543"/>
      <c r="AI99" s="544"/>
      <c r="AJ99" s="547"/>
      <c r="AK99" s="547"/>
      <c r="AL99" s="547"/>
      <c r="AM99" s="544"/>
      <c r="AN99" s="552"/>
      <c r="AO99" s="552"/>
      <c r="AP99" s="548"/>
      <c r="AQ99" s="545"/>
      <c r="AR99" s="545"/>
      <c r="AS99" s="546"/>
    </row>
    <row r="100" spans="2:45" ht="30" x14ac:dyDescent="0.25">
      <c r="B100" s="438" t="str">
        <f>'3-IDENTIFICACIÓN DEL RIESGO'!B100</f>
        <v>Evaluación del Impacto del Ordenamiento Social de la Propiedad Rural</v>
      </c>
      <c r="C100" s="439" t="str">
        <f>'3-IDENTIFICACIÓN DEL RIESGO'!E100</f>
        <v>1. Oficina del Planeación.</v>
      </c>
      <c r="D100" s="566" t="str">
        <f>'3-IDENTIFICACIÓN DEL RIESGO'!G100</f>
        <v>***Sin información de riesgos de corrupción</v>
      </c>
      <c r="E100" s="566"/>
      <c r="F100" s="5"/>
      <c r="G100" s="5"/>
      <c r="H100" s="5"/>
      <c r="I100" s="5"/>
      <c r="J100" s="5"/>
      <c r="K100" s="5"/>
      <c r="L100" s="5"/>
      <c r="M100" s="15"/>
      <c r="N100" s="6" t="b">
        <f t="shared" si="235"/>
        <v>0</v>
      </c>
      <c r="O100" s="18"/>
      <c r="P100" s="6" t="b">
        <f t="shared" si="236"/>
        <v>0</v>
      </c>
      <c r="Q100" s="18"/>
      <c r="R100" s="6" t="b">
        <f t="shared" si="237"/>
        <v>0</v>
      </c>
      <c r="S100" s="18"/>
      <c r="T100" s="6" t="b">
        <f t="shared" si="238"/>
        <v>0</v>
      </c>
      <c r="U100" s="18"/>
      <c r="V100" s="6" t="b">
        <f t="shared" si="239"/>
        <v>0</v>
      </c>
      <c r="W100" s="18"/>
      <c r="X100" s="6" t="b">
        <f t="shared" si="240"/>
        <v>0</v>
      </c>
      <c r="Y100" s="18"/>
      <c r="Z100" s="6" t="b">
        <f t="shared" si="241"/>
        <v>0</v>
      </c>
      <c r="AA100" s="143">
        <f t="shared" si="242"/>
        <v>0</v>
      </c>
      <c r="AB100" s="144" t="str">
        <f t="shared" si="243"/>
        <v>Débil</v>
      </c>
      <c r="AC100" s="145"/>
      <c r="AD100" s="146" t="str">
        <f t="shared" si="244"/>
        <v>Débil</v>
      </c>
      <c r="AE100" s="147" t="str">
        <f t="shared" si="245"/>
        <v>0</v>
      </c>
      <c r="AF100" s="559"/>
      <c r="AG100" s="564" t="e">
        <f t="shared" ref="AG100" si="323">(AE100+AE101)/AF100</f>
        <v>#DIV/0!</v>
      </c>
      <c r="AH100" s="542" t="e">
        <f t="shared" ref="AH100" si="324">IF(AG100&lt;50,"Débil",IF(AG100&lt;=99,"Moderado",IF(AG100=100,"Fuerte",IF(AG100="","ERROR"))))</f>
        <v>#DIV/0!</v>
      </c>
      <c r="AI100" s="544"/>
      <c r="AJ100" s="547" t="e">
        <f t="shared" ref="AJ100" si="325">IF(AH100="Débil",0,IF(AND(AH100="Moderado",AI100="Directamente"),1,IF(AND(AH100="Moderado",AI100="No disminuye"),0,IF(AND(AH100="Fuerte",AI100="Directamente"),2,IF(AND(AH100="Fuerte",AI100="No disminuye"),0)))))</f>
        <v>#DIV/0!</v>
      </c>
      <c r="AK100" s="547" t="e">
        <f>('4-VALORACIÓN DEL RIESGO'!H55-AJ100)</f>
        <v>#DIV/0!</v>
      </c>
      <c r="AL100" s="547" t="e">
        <f t="shared" ref="AL100" si="326">IF(AK100=5,"Casi Seguro",IF(AK100=4,"Probable",IF(AK100=3,"Posible",IF(AK100=2,"Improbable",IF(AK100=1,"Rara Vez",IF(AK100=0,"Rara Vez",IF(AK100&lt;0,"Rara Vez")))))))</f>
        <v>#DIV/0!</v>
      </c>
      <c r="AM100" s="544"/>
      <c r="AN100" s="551" t="e">
        <f t="shared" ref="AN100" si="327">IF(AH100="Débil",0,IF(AND(AH100="Moderado",AM100="Directamente"),1,IF(AND(AH100="Moderado",AM100="Indirectamente"),0,IF(AND(AH100="Moderado",AM100="No disminuye"),0,IF(AND(AH100="Fuerte",AM100="Directamente"),2,IF(AND(AH100="Fuerte",AM100="Indirectamente"),1,IF(AND(AH100="Fuerte",AM100="No disminuye"),0)))))))</f>
        <v>#DIV/0!</v>
      </c>
      <c r="AO100" s="551" t="e">
        <f>('4-VALORACIÓN DEL RIESGO'!AD55-AN100)</f>
        <v>#DIV/0!</v>
      </c>
      <c r="AP100" s="548" t="e">
        <f t="shared" ref="AP100" si="328">IF(AO100=5,"Catastrófico",IF(AO100=4,"Mayor",IF(AO100=3,"Moderado",IF(AO100=2,"Moderado",IF(AO100=1,"Moderado")))))</f>
        <v>#DIV/0!</v>
      </c>
      <c r="AQ100" s="545"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45"/>
      <c r="AS100" s="546" t="s">
        <v>291</v>
      </c>
    </row>
    <row r="101" spans="2:45" ht="30.75" thickBot="1" x14ac:dyDescent="0.3">
      <c r="B101" s="438"/>
      <c r="C101" s="439"/>
      <c r="D101" s="566"/>
      <c r="E101" s="566"/>
      <c r="F101" s="5"/>
      <c r="G101" s="5"/>
      <c r="H101" s="5"/>
      <c r="I101" s="5"/>
      <c r="J101" s="5"/>
      <c r="K101" s="5"/>
      <c r="L101" s="5"/>
      <c r="M101" s="15"/>
      <c r="N101" s="6" t="b">
        <f t="shared" si="235"/>
        <v>0</v>
      </c>
      <c r="O101" s="18"/>
      <c r="P101" s="6" t="b">
        <f t="shared" si="236"/>
        <v>0</v>
      </c>
      <c r="Q101" s="18"/>
      <c r="R101" s="6" t="b">
        <f t="shared" si="237"/>
        <v>0</v>
      </c>
      <c r="S101" s="18"/>
      <c r="T101" s="6" t="b">
        <f t="shared" si="238"/>
        <v>0</v>
      </c>
      <c r="U101" s="18"/>
      <c r="V101" s="6" t="b">
        <f t="shared" si="239"/>
        <v>0</v>
      </c>
      <c r="W101" s="18"/>
      <c r="X101" s="6" t="b">
        <f t="shared" si="240"/>
        <v>0</v>
      </c>
      <c r="Y101" s="18"/>
      <c r="Z101" s="6" t="b">
        <f t="shared" si="241"/>
        <v>0</v>
      </c>
      <c r="AA101" s="143">
        <f t="shared" si="242"/>
        <v>0</v>
      </c>
      <c r="AB101" s="144" t="str">
        <f t="shared" si="243"/>
        <v>Débil</v>
      </c>
      <c r="AC101" s="145"/>
      <c r="AD101" s="146" t="str">
        <f t="shared" si="244"/>
        <v>Débil</v>
      </c>
      <c r="AE101" s="147" t="str">
        <f t="shared" si="245"/>
        <v>0</v>
      </c>
      <c r="AF101" s="560"/>
      <c r="AG101" s="565"/>
      <c r="AH101" s="543"/>
      <c r="AI101" s="544"/>
      <c r="AJ101" s="547"/>
      <c r="AK101" s="547"/>
      <c r="AL101" s="547"/>
      <c r="AM101" s="544"/>
      <c r="AN101" s="552"/>
      <c r="AO101" s="552"/>
      <c r="AP101" s="548"/>
      <c r="AQ101" s="545"/>
      <c r="AR101" s="545"/>
      <c r="AS101" s="546"/>
    </row>
    <row r="102" spans="2:45" ht="30" x14ac:dyDescent="0.25">
      <c r="B102" s="438"/>
      <c r="C102" s="439"/>
      <c r="D102" s="566" t="str">
        <f>'3-IDENTIFICACIÓN DEL RIESGO'!G102</f>
        <v>Riesgo 2</v>
      </c>
      <c r="E102" s="566"/>
      <c r="F102" s="5"/>
      <c r="G102" s="5"/>
      <c r="H102" s="5"/>
      <c r="I102" s="5"/>
      <c r="J102" s="5"/>
      <c r="K102" s="5"/>
      <c r="L102" s="5"/>
      <c r="M102" s="15"/>
      <c r="N102" s="6" t="b">
        <f t="shared" si="235"/>
        <v>0</v>
      </c>
      <c r="O102" s="18"/>
      <c r="P102" s="6" t="b">
        <f t="shared" si="236"/>
        <v>0</v>
      </c>
      <c r="Q102" s="18"/>
      <c r="R102" s="6" t="b">
        <f t="shared" si="237"/>
        <v>0</v>
      </c>
      <c r="S102" s="18"/>
      <c r="T102" s="6" t="b">
        <f t="shared" si="238"/>
        <v>0</v>
      </c>
      <c r="U102" s="18"/>
      <c r="V102" s="6" t="b">
        <f t="shared" si="239"/>
        <v>0</v>
      </c>
      <c r="W102" s="18"/>
      <c r="X102" s="6" t="b">
        <f t="shared" si="240"/>
        <v>0</v>
      </c>
      <c r="Y102" s="18"/>
      <c r="Z102" s="6" t="b">
        <f t="shared" si="241"/>
        <v>0</v>
      </c>
      <c r="AA102" s="143">
        <f t="shared" si="242"/>
        <v>0</v>
      </c>
      <c r="AB102" s="144" t="str">
        <f t="shared" si="243"/>
        <v>Débil</v>
      </c>
      <c r="AC102" s="145"/>
      <c r="AD102" s="146" t="str">
        <f t="shared" si="244"/>
        <v>Débil</v>
      </c>
      <c r="AE102" s="147" t="str">
        <f t="shared" si="245"/>
        <v>0</v>
      </c>
      <c r="AF102" s="559"/>
      <c r="AG102" s="564" t="e">
        <f t="shared" ref="AG102" si="330">(AE102+AE103)/AF102</f>
        <v>#DIV/0!</v>
      </c>
      <c r="AH102" s="542" t="e">
        <f t="shared" ref="AH102" si="331">IF(AG102&lt;50,"Débil",IF(AG102&lt;=99,"Moderado",IF(AG102=100,"Fuerte",IF(AG102="","ERROR"))))</f>
        <v>#DIV/0!</v>
      </c>
      <c r="AI102" s="544"/>
      <c r="AJ102" s="547" t="e">
        <f t="shared" ref="AJ102" si="332">IF(AH102="Débil",0,IF(AND(AH102="Moderado",AI102="Directamente"),1,IF(AND(AH102="Moderado",AI102="No disminuye"),0,IF(AND(AH102="Fuerte",AI102="Directamente"),2,IF(AND(AH102="Fuerte",AI102="No disminuye"),0)))))</f>
        <v>#DIV/0!</v>
      </c>
      <c r="AK102" s="547" t="e">
        <f>('4-VALORACIÓN DEL RIESGO'!H56-AJ102)</f>
        <v>#DIV/0!</v>
      </c>
      <c r="AL102" s="547" t="e">
        <f t="shared" ref="AL102" si="333">IF(AK102=5,"Casi Seguro",IF(AK102=4,"Probable",IF(AK102=3,"Posible",IF(AK102=2,"Improbable",IF(AK102=1,"Rara Vez",IF(AK102=0,"Rara Vez",IF(AK102&lt;0,"Rara Vez")))))))</f>
        <v>#DIV/0!</v>
      </c>
      <c r="AM102" s="544"/>
      <c r="AN102" s="551" t="e">
        <f t="shared" ref="AN102" si="334">IF(AH102="Débil",0,IF(AND(AH102="Moderado",AM102="Directamente"),1,IF(AND(AH102="Moderado",AM102="Indirectamente"),0,IF(AND(AH102="Moderado",AM102="No disminuye"),0,IF(AND(AH102="Fuerte",AM102="Directamente"),2,IF(AND(AH102="Fuerte",AM102="Indirectamente"),1,IF(AND(AH102="Fuerte",AM102="No disminuye"),0)))))))</f>
        <v>#DIV/0!</v>
      </c>
      <c r="AO102" s="551" t="e">
        <f>('4-VALORACIÓN DEL RIESGO'!AD56-AN102)</f>
        <v>#DIV/0!</v>
      </c>
      <c r="AP102" s="548" t="e">
        <f t="shared" ref="AP102" si="335">IF(AO102=5,"Catastrófico",IF(AO102=4,"Mayor",IF(AO102=3,"Moderado",IF(AO102=2,"Moderado",IF(AO102=1,"Moderado")))))</f>
        <v>#DIV/0!</v>
      </c>
      <c r="AQ102" s="545"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45"/>
      <c r="AS102" s="546" t="s">
        <v>291</v>
      </c>
    </row>
    <row r="103" spans="2:45" ht="30.75" thickBot="1" x14ac:dyDescent="0.3">
      <c r="B103" s="438"/>
      <c r="C103" s="439"/>
      <c r="D103" s="566"/>
      <c r="E103" s="566"/>
      <c r="F103" s="5"/>
      <c r="G103" s="5"/>
      <c r="H103" s="5"/>
      <c r="I103" s="5"/>
      <c r="J103" s="5"/>
      <c r="K103" s="5"/>
      <c r="L103" s="5"/>
      <c r="M103" s="15"/>
      <c r="N103" s="6" t="b">
        <f t="shared" si="235"/>
        <v>0</v>
      </c>
      <c r="O103" s="18"/>
      <c r="P103" s="6" t="b">
        <f t="shared" si="236"/>
        <v>0</v>
      </c>
      <c r="Q103" s="18"/>
      <c r="R103" s="6" t="b">
        <f t="shared" si="237"/>
        <v>0</v>
      </c>
      <c r="S103" s="18"/>
      <c r="T103" s="6" t="b">
        <f t="shared" si="238"/>
        <v>0</v>
      </c>
      <c r="U103" s="18"/>
      <c r="V103" s="6" t="b">
        <f t="shared" si="239"/>
        <v>0</v>
      </c>
      <c r="W103" s="18"/>
      <c r="X103" s="6" t="b">
        <f t="shared" si="240"/>
        <v>0</v>
      </c>
      <c r="Y103" s="18"/>
      <c r="Z103" s="6" t="b">
        <f t="shared" si="241"/>
        <v>0</v>
      </c>
      <c r="AA103" s="143">
        <f t="shared" si="242"/>
        <v>0</v>
      </c>
      <c r="AB103" s="144" t="str">
        <f t="shared" si="243"/>
        <v>Débil</v>
      </c>
      <c r="AC103" s="145"/>
      <c r="AD103" s="146" t="str">
        <f t="shared" si="244"/>
        <v>Débil</v>
      </c>
      <c r="AE103" s="147" t="str">
        <f t="shared" si="245"/>
        <v>0</v>
      </c>
      <c r="AF103" s="560"/>
      <c r="AG103" s="565"/>
      <c r="AH103" s="543"/>
      <c r="AI103" s="544"/>
      <c r="AJ103" s="547"/>
      <c r="AK103" s="547"/>
      <c r="AL103" s="547"/>
      <c r="AM103" s="544"/>
      <c r="AN103" s="552"/>
      <c r="AO103" s="552"/>
      <c r="AP103" s="548"/>
      <c r="AQ103" s="545"/>
      <c r="AR103" s="545"/>
      <c r="AS103" s="546"/>
    </row>
    <row r="104" spans="2:45" ht="30" x14ac:dyDescent="0.25">
      <c r="B104" s="438"/>
      <c r="C104" s="439"/>
      <c r="D104" s="566" t="str">
        <f>'3-IDENTIFICACIÓN DEL RIESGO'!G104</f>
        <v>Riesgo 3</v>
      </c>
      <c r="E104" s="566"/>
      <c r="F104" s="5"/>
      <c r="G104" s="5"/>
      <c r="H104" s="5"/>
      <c r="I104" s="5"/>
      <c r="J104" s="5"/>
      <c r="K104" s="5"/>
      <c r="L104" s="5"/>
      <c r="M104" s="15"/>
      <c r="N104" s="6" t="b">
        <f t="shared" si="235"/>
        <v>0</v>
      </c>
      <c r="O104" s="18"/>
      <c r="P104" s="6" t="b">
        <f t="shared" si="236"/>
        <v>0</v>
      </c>
      <c r="Q104" s="18"/>
      <c r="R104" s="6" t="b">
        <f t="shared" si="237"/>
        <v>0</v>
      </c>
      <c r="S104" s="18"/>
      <c r="T104" s="6" t="b">
        <f t="shared" si="238"/>
        <v>0</v>
      </c>
      <c r="U104" s="18"/>
      <c r="V104" s="6" t="b">
        <f t="shared" si="239"/>
        <v>0</v>
      </c>
      <c r="W104" s="18"/>
      <c r="X104" s="6" t="b">
        <f t="shared" si="240"/>
        <v>0</v>
      </c>
      <c r="Y104" s="18"/>
      <c r="Z104" s="6" t="b">
        <f t="shared" si="241"/>
        <v>0</v>
      </c>
      <c r="AA104" s="143">
        <f t="shared" si="242"/>
        <v>0</v>
      </c>
      <c r="AB104" s="144" t="str">
        <f t="shared" si="243"/>
        <v>Débil</v>
      </c>
      <c r="AC104" s="145"/>
      <c r="AD104" s="146" t="str">
        <f t="shared" si="244"/>
        <v>Débil</v>
      </c>
      <c r="AE104" s="147" t="str">
        <f t="shared" si="245"/>
        <v>0</v>
      </c>
      <c r="AF104" s="559"/>
      <c r="AG104" s="564" t="e">
        <f t="shared" ref="AG104" si="337">(AE104+AE105)/AF104</f>
        <v>#DIV/0!</v>
      </c>
      <c r="AH104" s="542" t="e">
        <f t="shared" ref="AH104" si="338">IF(AG104&lt;50,"Débil",IF(AG104&lt;=99,"Moderado",IF(AG104=100,"Fuerte",IF(AG104="","ERROR"))))</f>
        <v>#DIV/0!</v>
      </c>
      <c r="AI104" s="544"/>
      <c r="AJ104" s="547" t="e">
        <f t="shared" ref="AJ104" si="339">IF(AH104="Débil",0,IF(AND(AH104="Moderado",AI104="Directamente"),1,IF(AND(AH104="Moderado",AI104="No disminuye"),0,IF(AND(AH104="Fuerte",AI104="Directamente"),2,IF(AND(AH104="Fuerte",AI104="No disminuye"),0)))))</f>
        <v>#DIV/0!</v>
      </c>
      <c r="AK104" s="547" t="e">
        <f>('4-VALORACIÓN DEL RIESGO'!H57-AJ104)</f>
        <v>#DIV/0!</v>
      </c>
      <c r="AL104" s="547" t="e">
        <f t="shared" ref="AL104" si="340">IF(AK104=5,"Casi Seguro",IF(AK104=4,"Probable",IF(AK104=3,"Posible",IF(AK104=2,"Improbable",IF(AK104=1,"Rara Vez",IF(AK104=0,"Rara Vez",IF(AK104&lt;0,"Rara Vez")))))))</f>
        <v>#DIV/0!</v>
      </c>
      <c r="AM104" s="544"/>
      <c r="AN104" s="551" t="e">
        <f t="shared" ref="AN104" si="341">IF(AH104="Débil",0,IF(AND(AH104="Moderado",AM104="Directamente"),1,IF(AND(AH104="Moderado",AM104="Indirectamente"),0,IF(AND(AH104="Moderado",AM104="No disminuye"),0,IF(AND(AH104="Fuerte",AM104="Directamente"),2,IF(AND(AH104="Fuerte",AM104="Indirectamente"),1,IF(AND(AH104="Fuerte",AM104="No disminuye"),0)))))))</f>
        <v>#DIV/0!</v>
      </c>
      <c r="AO104" s="551" t="e">
        <f>('4-VALORACIÓN DEL RIESGO'!AD57-AN104)</f>
        <v>#DIV/0!</v>
      </c>
      <c r="AP104" s="548" t="e">
        <f t="shared" ref="AP104" si="342">IF(AO104=5,"Catastrófico",IF(AO104=4,"Mayor",IF(AO104=3,"Moderado",IF(AO104=2,"Moderado",IF(AO104=1,"Moderado")))))</f>
        <v>#DIV/0!</v>
      </c>
      <c r="AQ104" s="545"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45"/>
      <c r="AS104" s="546" t="s">
        <v>291</v>
      </c>
    </row>
    <row r="105" spans="2:45" ht="30.75" thickBot="1" x14ac:dyDescent="0.3">
      <c r="B105" s="438"/>
      <c r="C105" s="439"/>
      <c r="D105" s="566"/>
      <c r="E105" s="566"/>
      <c r="F105" s="5"/>
      <c r="G105" s="5"/>
      <c r="H105" s="5"/>
      <c r="I105" s="5"/>
      <c r="J105" s="5"/>
      <c r="K105" s="5"/>
      <c r="L105" s="5"/>
      <c r="M105" s="15"/>
      <c r="N105" s="6" t="b">
        <f t="shared" si="235"/>
        <v>0</v>
      </c>
      <c r="O105" s="18"/>
      <c r="P105" s="6" t="b">
        <f t="shared" si="236"/>
        <v>0</v>
      </c>
      <c r="Q105" s="18"/>
      <c r="R105" s="6" t="b">
        <f t="shared" si="237"/>
        <v>0</v>
      </c>
      <c r="S105" s="18"/>
      <c r="T105" s="6" t="b">
        <f t="shared" si="238"/>
        <v>0</v>
      </c>
      <c r="U105" s="18"/>
      <c r="V105" s="6" t="b">
        <f t="shared" si="239"/>
        <v>0</v>
      </c>
      <c r="W105" s="18"/>
      <c r="X105" s="6" t="b">
        <f t="shared" si="240"/>
        <v>0</v>
      </c>
      <c r="Y105" s="18"/>
      <c r="Z105" s="6" t="b">
        <f t="shared" si="241"/>
        <v>0</v>
      </c>
      <c r="AA105" s="143">
        <f t="shared" si="242"/>
        <v>0</v>
      </c>
      <c r="AB105" s="144" t="str">
        <f t="shared" si="243"/>
        <v>Débil</v>
      </c>
      <c r="AC105" s="145"/>
      <c r="AD105" s="146" t="str">
        <f t="shared" si="244"/>
        <v>Débil</v>
      </c>
      <c r="AE105" s="147" t="str">
        <f t="shared" si="245"/>
        <v>0</v>
      </c>
      <c r="AF105" s="560"/>
      <c r="AG105" s="565"/>
      <c r="AH105" s="543"/>
      <c r="AI105" s="544"/>
      <c r="AJ105" s="547"/>
      <c r="AK105" s="547"/>
      <c r="AL105" s="547"/>
      <c r="AM105" s="544"/>
      <c r="AN105" s="552"/>
      <c r="AO105" s="552"/>
      <c r="AP105" s="548"/>
      <c r="AQ105" s="545"/>
      <c r="AR105" s="545"/>
      <c r="AS105" s="546"/>
    </row>
    <row r="106" spans="2:45" ht="30" x14ac:dyDescent="0.25">
      <c r="B106" s="438"/>
      <c r="C106" s="439"/>
      <c r="D106" s="566" t="str">
        <f>'3-IDENTIFICACIÓN DEL RIESGO'!G106</f>
        <v>Riesgo 4</v>
      </c>
      <c r="E106" s="566"/>
      <c r="F106" s="5"/>
      <c r="G106" s="5"/>
      <c r="H106" s="5"/>
      <c r="I106" s="5"/>
      <c r="J106" s="5"/>
      <c r="K106" s="5"/>
      <c r="L106" s="5"/>
      <c r="M106" s="15"/>
      <c r="N106" s="6" t="b">
        <f t="shared" si="235"/>
        <v>0</v>
      </c>
      <c r="O106" s="18"/>
      <c r="P106" s="6" t="b">
        <f t="shared" si="236"/>
        <v>0</v>
      </c>
      <c r="Q106" s="18"/>
      <c r="R106" s="6" t="b">
        <f t="shared" si="237"/>
        <v>0</v>
      </c>
      <c r="S106" s="18"/>
      <c r="T106" s="6" t="b">
        <f t="shared" si="238"/>
        <v>0</v>
      </c>
      <c r="U106" s="18"/>
      <c r="V106" s="6" t="b">
        <f t="shared" si="239"/>
        <v>0</v>
      </c>
      <c r="W106" s="18"/>
      <c r="X106" s="6" t="b">
        <f t="shared" si="240"/>
        <v>0</v>
      </c>
      <c r="Y106" s="18"/>
      <c r="Z106" s="6" t="b">
        <f t="shared" si="241"/>
        <v>0</v>
      </c>
      <c r="AA106" s="143">
        <f t="shared" si="242"/>
        <v>0</v>
      </c>
      <c r="AB106" s="144" t="str">
        <f t="shared" si="243"/>
        <v>Débil</v>
      </c>
      <c r="AC106" s="145"/>
      <c r="AD106" s="146" t="str">
        <f t="shared" si="244"/>
        <v>Débil</v>
      </c>
      <c r="AE106" s="147" t="str">
        <f t="shared" si="245"/>
        <v>0</v>
      </c>
      <c r="AF106" s="559"/>
      <c r="AG106" s="564" t="e">
        <f t="shared" ref="AG106" si="344">(AE106+AE107)/AF106</f>
        <v>#DIV/0!</v>
      </c>
      <c r="AH106" s="542" t="e">
        <f t="shared" ref="AH106" si="345">IF(AG106&lt;50,"Débil",IF(AG106&lt;=99,"Moderado",IF(AG106=100,"Fuerte",IF(AG106="","ERROR"))))</f>
        <v>#DIV/0!</v>
      </c>
      <c r="AI106" s="544"/>
      <c r="AJ106" s="547" t="e">
        <f t="shared" ref="AJ106" si="346">IF(AH106="Débil",0,IF(AND(AH106="Moderado",AI106="Directamente"),1,IF(AND(AH106="Moderado",AI106="No disminuye"),0,IF(AND(AH106="Fuerte",AI106="Directamente"),2,IF(AND(AH106="Fuerte",AI106="No disminuye"),0)))))</f>
        <v>#DIV/0!</v>
      </c>
      <c r="AK106" s="547" t="e">
        <f>('4-VALORACIÓN DEL RIESGO'!H58-AJ106)</f>
        <v>#DIV/0!</v>
      </c>
      <c r="AL106" s="547" t="e">
        <f t="shared" ref="AL106" si="347">IF(AK106=5,"Casi Seguro",IF(AK106=4,"Probable",IF(AK106=3,"Posible",IF(AK106=2,"Improbable",IF(AK106=1,"Rara Vez",IF(AK106=0,"Rara Vez",IF(AK106&lt;0,"Rara Vez")))))))</f>
        <v>#DIV/0!</v>
      </c>
      <c r="AM106" s="544"/>
      <c r="AN106" s="551" t="e">
        <f t="shared" ref="AN106" si="348">IF(AH106="Débil",0,IF(AND(AH106="Moderado",AM106="Directamente"),1,IF(AND(AH106="Moderado",AM106="Indirectamente"),0,IF(AND(AH106="Moderado",AM106="No disminuye"),0,IF(AND(AH106="Fuerte",AM106="Directamente"),2,IF(AND(AH106="Fuerte",AM106="Indirectamente"),1,IF(AND(AH106="Fuerte",AM106="No disminuye"),0)))))))</f>
        <v>#DIV/0!</v>
      </c>
      <c r="AO106" s="551" t="e">
        <f>('4-VALORACIÓN DEL RIESGO'!AD58-AN106)</f>
        <v>#DIV/0!</v>
      </c>
      <c r="AP106" s="548" t="e">
        <f t="shared" ref="AP106" si="349">IF(AO106=5,"Catastrófico",IF(AO106=4,"Mayor",IF(AO106=3,"Moderado",IF(AO106=2,"Moderado",IF(AO106=1,"Moderado")))))</f>
        <v>#DIV/0!</v>
      </c>
      <c r="AQ106" s="545"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45"/>
      <c r="AS106" s="546" t="s">
        <v>291</v>
      </c>
    </row>
    <row r="107" spans="2:45" ht="30.75" thickBot="1" x14ac:dyDescent="0.3">
      <c r="B107" s="438"/>
      <c r="C107" s="439"/>
      <c r="D107" s="566"/>
      <c r="E107" s="566"/>
      <c r="F107" s="5"/>
      <c r="G107" s="5"/>
      <c r="H107" s="5"/>
      <c r="I107" s="5"/>
      <c r="J107" s="5"/>
      <c r="K107" s="5"/>
      <c r="L107" s="5"/>
      <c r="M107" s="15"/>
      <c r="N107" s="6" t="b">
        <f t="shared" si="235"/>
        <v>0</v>
      </c>
      <c r="O107" s="18"/>
      <c r="P107" s="6" t="b">
        <f t="shared" si="236"/>
        <v>0</v>
      </c>
      <c r="Q107" s="18"/>
      <c r="R107" s="6" t="b">
        <f t="shared" si="237"/>
        <v>0</v>
      </c>
      <c r="S107" s="18"/>
      <c r="T107" s="6" t="b">
        <f t="shared" si="238"/>
        <v>0</v>
      </c>
      <c r="U107" s="18"/>
      <c r="V107" s="6" t="b">
        <f t="shared" si="239"/>
        <v>0</v>
      </c>
      <c r="W107" s="18"/>
      <c r="X107" s="6" t="b">
        <f t="shared" si="240"/>
        <v>0</v>
      </c>
      <c r="Y107" s="18"/>
      <c r="Z107" s="6" t="b">
        <f t="shared" si="241"/>
        <v>0</v>
      </c>
      <c r="AA107" s="143">
        <f t="shared" si="242"/>
        <v>0</v>
      </c>
      <c r="AB107" s="144" t="str">
        <f t="shared" si="243"/>
        <v>Débil</v>
      </c>
      <c r="AC107" s="145"/>
      <c r="AD107" s="146" t="str">
        <f t="shared" si="244"/>
        <v>Débil</v>
      </c>
      <c r="AE107" s="147" t="str">
        <f t="shared" si="245"/>
        <v>0</v>
      </c>
      <c r="AF107" s="560"/>
      <c r="AG107" s="565"/>
      <c r="AH107" s="543"/>
      <c r="AI107" s="544"/>
      <c r="AJ107" s="547"/>
      <c r="AK107" s="547"/>
      <c r="AL107" s="547"/>
      <c r="AM107" s="544"/>
      <c r="AN107" s="552"/>
      <c r="AO107" s="552"/>
      <c r="AP107" s="548"/>
      <c r="AQ107" s="545"/>
      <c r="AR107" s="545"/>
      <c r="AS107" s="546"/>
    </row>
    <row r="108" spans="2:45" ht="30" x14ac:dyDescent="0.25">
      <c r="B108" s="438"/>
      <c r="C108" s="439"/>
      <c r="D108" s="566" t="str">
        <f>'3-IDENTIFICACIÓN DEL RIESGO'!G108</f>
        <v>Riesgo 5</v>
      </c>
      <c r="E108" s="566"/>
      <c r="F108" s="5"/>
      <c r="G108" s="5"/>
      <c r="H108" s="5"/>
      <c r="I108" s="5"/>
      <c r="J108" s="5"/>
      <c r="K108" s="5"/>
      <c r="L108" s="5"/>
      <c r="M108" s="15"/>
      <c r="N108" s="6" t="b">
        <f t="shared" si="235"/>
        <v>0</v>
      </c>
      <c r="O108" s="18"/>
      <c r="P108" s="6" t="b">
        <f t="shared" si="236"/>
        <v>0</v>
      </c>
      <c r="Q108" s="18"/>
      <c r="R108" s="6" t="b">
        <f t="shared" si="237"/>
        <v>0</v>
      </c>
      <c r="S108" s="18"/>
      <c r="T108" s="6" t="b">
        <f t="shared" si="238"/>
        <v>0</v>
      </c>
      <c r="U108" s="18"/>
      <c r="V108" s="6" t="b">
        <f t="shared" si="239"/>
        <v>0</v>
      </c>
      <c r="W108" s="18"/>
      <c r="X108" s="6" t="b">
        <f t="shared" si="240"/>
        <v>0</v>
      </c>
      <c r="Y108" s="18"/>
      <c r="Z108" s="6" t="b">
        <f t="shared" si="241"/>
        <v>0</v>
      </c>
      <c r="AA108" s="143">
        <f t="shared" si="242"/>
        <v>0</v>
      </c>
      <c r="AB108" s="144" t="str">
        <f t="shared" si="243"/>
        <v>Débil</v>
      </c>
      <c r="AC108" s="145"/>
      <c r="AD108" s="146" t="str">
        <f t="shared" si="244"/>
        <v>Débil</v>
      </c>
      <c r="AE108" s="147" t="str">
        <f t="shared" si="245"/>
        <v>0</v>
      </c>
      <c r="AF108" s="559"/>
      <c r="AG108" s="564" t="e">
        <f t="shared" ref="AG108" si="351">(AE108+AE109)/AF108</f>
        <v>#DIV/0!</v>
      </c>
      <c r="AH108" s="542" t="e">
        <f t="shared" ref="AH108" si="352">IF(AG108&lt;50,"Débil",IF(AG108&lt;=99,"Moderado",IF(AG108=100,"Fuerte",IF(AG108="","ERROR"))))</f>
        <v>#DIV/0!</v>
      </c>
      <c r="AI108" s="544"/>
      <c r="AJ108" s="547" t="e">
        <f t="shared" ref="AJ108" si="353">IF(AH108="Débil",0,IF(AND(AH108="Moderado",AI108="Directamente"),1,IF(AND(AH108="Moderado",AI108="No disminuye"),0,IF(AND(AH108="Fuerte",AI108="Directamente"),2,IF(AND(AH108="Fuerte",AI108="No disminuye"),0)))))</f>
        <v>#DIV/0!</v>
      </c>
      <c r="AK108" s="547" t="e">
        <f>('4-VALORACIÓN DEL RIESGO'!H59-AJ108)</f>
        <v>#DIV/0!</v>
      </c>
      <c r="AL108" s="547" t="e">
        <f t="shared" ref="AL108" si="354">IF(AK108=5,"Casi Seguro",IF(AK108=4,"Probable",IF(AK108=3,"Posible",IF(AK108=2,"Improbable",IF(AK108=1,"Rara Vez",IF(AK108=0,"Rara Vez",IF(AK108&lt;0,"Rara Vez")))))))</f>
        <v>#DIV/0!</v>
      </c>
      <c r="AM108" s="544"/>
      <c r="AN108" s="551" t="e">
        <f t="shared" ref="AN108" si="355">IF(AH108="Débil",0,IF(AND(AH108="Moderado",AM108="Directamente"),1,IF(AND(AH108="Moderado",AM108="Indirectamente"),0,IF(AND(AH108="Moderado",AM108="No disminuye"),0,IF(AND(AH108="Fuerte",AM108="Directamente"),2,IF(AND(AH108="Fuerte",AM108="Indirectamente"),1,IF(AND(AH108="Fuerte",AM108="No disminuye"),0)))))))</f>
        <v>#DIV/0!</v>
      </c>
      <c r="AO108" s="551" t="e">
        <f>('4-VALORACIÓN DEL RIESGO'!AD59-AN108)</f>
        <v>#DIV/0!</v>
      </c>
      <c r="AP108" s="548" t="e">
        <f t="shared" ref="AP108" si="356">IF(AO108=5,"Catastrófico",IF(AO108=4,"Mayor",IF(AO108=3,"Moderado",IF(AO108=2,"Moderado",IF(AO108=1,"Moderado")))))</f>
        <v>#DIV/0!</v>
      </c>
      <c r="AQ108" s="545"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45"/>
      <c r="AS108" s="546" t="s">
        <v>291</v>
      </c>
    </row>
    <row r="109" spans="2:45" ht="30.75" thickBot="1" x14ac:dyDescent="0.3">
      <c r="B109" s="438"/>
      <c r="C109" s="439"/>
      <c r="D109" s="566"/>
      <c r="E109" s="566"/>
      <c r="F109" s="5"/>
      <c r="G109" s="5"/>
      <c r="H109" s="5"/>
      <c r="I109" s="5"/>
      <c r="J109" s="5"/>
      <c r="K109" s="5"/>
      <c r="L109" s="5"/>
      <c r="M109" s="15"/>
      <c r="N109" s="6" t="b">
        <f t="shared" si="235"/>
        <v>0</v>
      </c>
      <c r="O109" s="18"/>
      <c r="P109" s="6" t="b">
        <f t="shared" si="236"/>
        <v>0</v>
      </c>
      <c r="Q109" s="18"/>
      <c r="R109" s="6" t="b">
        <f t="shared" si="237"/>
        <v>0</v>
      </c>
      <c r="S109" s="18"/>
      <c r="T109" s="6" t="b">
        <f t="shared" si="238"/>
        <v>0</v>
      </c>
      <c r="U109" s="18"/>
      <c r="V109" s="6" t="b">
        <f t="shared" si="239"/>
        <v>0</v>
      </c>
      <c r="W109" s="18"/>
      <c r="X109" s="6" t="b">
        <f t="shared" si="240"/>
        <v>0</v>
      </c>
      <c r="Y109" s="18"/>
      <c r="Z109" s="6" t="b">
        <f t="shared" si="241"/>
        <v>0</v>
      </c>
      <c r="AA109" s="143">
        <f t="shared" si="242"/>
        <v>0</v>
      </c>
      <c r="AB109" s="144" t="str">
        <f t="shared" si="243"/>
        <v>Débil</v>
      </c>
      <c r="AC109" s="145"/>
      <c r="AD109" s="146" t="str">
        <f t="shared" si="244"/>
        <v>Débil</v>
      </c>
      <c r="AE109" s="147" t="str">
        <f t="shared" si="245"/>
        <v>0</v>
      </c>
      <c r="AF109" s="560"/>
      <c r="AG109" s="565"/>
      <c r="AH109" s="543"/>
      <c r="AI109" s="544"/>
      <c r="AJ109" s="547"/>
      <c r="AK109" s="547"/>
      <c r="AL109" s="547"/>
      <c r="AM109" s="544"/>
      <c r="AN109" s="552"/>
      <c r="AO109" s="552"/>
      <c r="AP109" s="548"/>
      <c r="AQ109" s="545"/>
      <c r="AR109" s="545"/>
      <c r="AS109" s="546"/>
    </row>
    <row r="110" spans="2:45" ht="158.25" customHeight="1" x14ac:dyDescent="0.25">
      <c r="B110" s="625" t="str">
        <f>'3-IDENTIFICACIÓN DEL RIESGO'!B110</f>
        <v>Gestión de la Información</v>
      </c>
      <c r="C110" s="448" t="str">
        <f>'3-IDENTIFICACIÓN DEL RIESGO'!E110</f>
        <v>1. Dirección General (Comunicaciones, Topografía).
2.Secretaria General.
3. Dirección de Gestión del Ordenamiento Social de la Propiedad.
4. Subdirección de Sistemas de Información de Tierras.</v>
      </c>
      <c r="D110" s="566" t="str">
        <f>'3-IDENTIFICACIÓN DEL RIESGO'!G110</f>
        <v>Manipulación la información en la visita técnica, levantamientos topográficos y avalúos comerciales para beneficio de particulares.</v>
      </c>
      <c r="E110" s="566"/>
      <c r="F110" s="5" t="s">
        <v>981</v>
      </c>
      <c r="G110" s="5"/>
      <c r="H110" s="5"/>
      <c r="I110" s="5"/>
      <c r="J110" s="5"/>
      <c r="K110" s="5"/>
      <c r="L110" s="5" t="s">
        <v>999</v>
      </c>
      <c r="M110" s="15"/>
      <c r="N110" s="6" t="b">
        <f t="shared" si="235"/>
        <v>0</v>
      </c>
      <c r="O110" s="18"/>
      <c r="P110" s="6" t="b">
        <f t="shared" si="236"/>
        <v>0</v>
      </c>
      <c r="Q110" s="18"/>
      <c r="R110" s="6" t="b">
        <f t="shared" si="237"/>
        <v>0</v>
      </c>
      <c r="S110" s="18"/>
      <c r="T110" s="6" t="b">
        <f t="shared" si="238"/>
        <v>0</v>
      </c>
      <c r="U110" s="18"/>
      <c r="V110" s="6" t="b">
        <f t="shared" si="239"/>
        <v>0</v>
      </c>
      <c r="W110" s="18"/>
      <c r="X110" s="6" t="b">
        <f t="shared" si="240"/>
        <v>0</v>
      </c>
      <c r="Y110" s="18"/>
      <c r="Z110" s="6" t="b">
        <f t="shared" si="241"/>
        <v>0</v>
      </c>
      <c r="AA110" s="143">
        <f t="shared" si="242"/>
        <v>0</v>
      </c>
      <c r="AB110" s="144" t="str">
        <f t="shared" si="243"/>
        <v>Débil</v>
      </c>
      <c r="AC110" s="145"/>
      <c r="AD110" s="146" t="str">
        <f t="shared" si="244"/>
        <v>Débil</v>
      </c>
      <c r="AE110" s="147" t="str">
        <f t="shared" si="245"/>
        <v>0</v>
      </c>
      <c r="AF110" s="559"/>
      <c r="AG110" s="564" t="e">
        <f t="shared" ref="AG110" si="358">(AE110+AE111)/AF110</f>
        <v>#DIV/0!</v>
      </c>
      <c r="AH110" s="542" t="e">
        <f t="shared" ref="AH110" si="359">IF(AG110&lt;50,"Débil",IF(AG110&lt;=99,"Moderado",IF(AG110=100,"Fuerte",IF(AG110="","ERROR"))))</f>
        <v>#DIV/0!</v>
      </c>
      <c r="AI110" s="544"/>
      <c r="AJ110" s="547" t="e">
        <f t="shared" ref="AJ110" si="360">IF(AH110="Débil",0,IF(AND(AH110="Moderado",AI110="Directamente"),1,IF(AND(AH110="Moderado",AI110="No disminuye"),0,IF(AND(AH110="Fuerte",AI110="Directamente"),2,IF(AND(AH110="Fuerte",AI110="No disminuye"),0)))))</f>
        <v>#DIV/0!</v>
      </c>
      <c r="AK110" s="547" t="e">
        <f>('4-VALORACIÓN DEL RIESGO'!H60-AJ110)</f>
        <v>#DIV/0!</v>
      </c>
      <c r="AL110" s="547" t="e">
        <f t="shared" ref="AL110" si="361">IF(AK110=5,"Casi Seguro",IF(AK110=4,"Probable",IF(AK110=3,"Posible",IF(AK110=2,"Improbable",IF(AK110=1,"Rara Vez",IF(AK110=0,"Rara Vez",IF(AK110&lt;0,"Rara Vez")))))))</f>
        <v>#DIV/0!</v>
      </c>
      <c r="AM110" s="544"/>
      <c r="AN110" s="551" t="e">
        <f t="shared" ref="AN110" si="362">IF(AH110="Débil",0,IF(AND(AH110="Moderado",AM110="Directamente"),1,IF(AND(AH110="Moderado",AM110="Indirectamente"),0,IF(AND(AH110="Moderado",AM110="No disminuye"),0,IF(AND(AH110="Fuerte",AM110="Directamente"),2,IF(AND(AH110="Fuerte",AM110="Indirectamente"),1,IF(AND(AH110="Fuerte",AM110="No disminuye"),0)))))))</f>
        <v>#DIV/0!</v>
      </c>
      <c r="AO110" s="551" t="e">
        <f>('4-VALORACIÓN DEL RIESGO'!AD60-AN110)</f>
        <v>#DIV/0!</v>
      </c>
      <c r="AP110" s="548" t="e">
        <f t="shared" ref="AP110" si="363">IF(AO110=5,"Catastrófico",IF(AO110=4,"Mayor",IF(AO110=3,"Moderado",IF(AO110=2,"Moderado",IF(AO110=1,"Moderado")))))</f>
        <v>#DIV/0!</v>
      </c>
      <c r="AQ110" s="545" t="e">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545"/>
      <c r="AS110" s="546" t="s">
        <v>291</v>
      </c>
    </row>
    <row r="111" spans="2:45" ht="30.75" thickBot="1" x14ac:dyDescent="0.3">
      <c r="B111" s="626"/>
      <c r="C111" s="449"/>
      <c r="D111" s="566"/>
      <c r="E111" s="566"/>
      <c r="F111" s="5"/>
      <c r="G111" s="5"/>
      <c r="H111" s="5"/>
      <c r="I111" s="5"/>
      <c r="J111" s="5"/>
      <c r="K111" s="5"/>
      <c r="L111" s="5"/>
      <c r="M111" s="15"/>
      <c r="N111" s="6" t="b">
        <f t="shared" si="235"/>
        <v>0</v>
      </c>
      <c r="O111" s="18"/>
      <c r="P111" s="6" t="b">
        <f t="shared" si="236"/>
        <v>0</v>
      </c>
      <c r="Q111" s="18"/>
      <c r="R111" s="6" t="b">
        <f t="shared" si="237"/>
        <v>0</v>
      </c>
      <c r="S111" s="18"/>
      <c r="T111" s="6" t="b">
        <f t="shared" si="238"/>
        <v>0</v>
      </c>
      <c r="U111" s="18"/>
      <c r="V111" s="6" t="b">
        <f t="shared" si="239"/>
        <v>0</v>
      </c>
      <c r="W111" s="18"/>
      <c r="X111" s="6" t="b">
        <f t="shared" si="240"/>
        <v>0</v>
      </c>
      <c r="Y111" s="18"/>
      <c r="Z111" s="6" t="b">
        <f t="shared" si="241"/>
        <v>0</v>
      </c>
      <c r="AA111" s="143">
        <f t="shared" si="242"/>
        <v>0</v>
      </c>
      <c r="AB111" s="144" t="str">
        <f t="shared" si="243"/>
        <v>Débil</v>
      </c>
      <c r="AC111" s="145"/>
      <c r="AD111" s="146" t="str">
        <f t="shared" si="244"/>
        <v>Débil</v>
      </c>
      <c r="AE111" s="147" t="str">
        <f t="shared" si="245"/>
        <v>0</v>
      </c>
      <c r="AF111" s="560"/>
      <c r="AG111" s="565"/>
      <c r="AH111" s="543"/>
      <c r="AI111" s="544"/>
      <c r="AJ111" s="547"/>
      <c r="AK111" s="547"/>
      <c r="AL111" s="547"/>
      <c r="AM111" s="544"/>
      <c r="AN111" s="552"/>
      <c r="AO111" s="552"/>
      <c r="AP111" s="548"/>
      <c r="AQ111" s="545"/>
      <c r="AR111" s="545"/>
      <c r="AS111" s="546"/>
    </row>
    <row r="112" spans="2:45" ht="30" x14ac:dyDescent="0.25">
      <c r="B112" s="626"/>
      <c r="C112" s="449"/>
      <c r="D112" s="566" t="str">
        <f>'3-IDENTIFICACIÓN DEL RIESGO'!G112</f>
        <v>Riesgo 2</v>
      </c>
      <c r="E112" s="566"/>
      <c r="F112" s="5"/>
      <c r="G112" s="5"/>
      <c r="H112" s="5"/>
      <c r="I112" s="5"/>
      <c r="J112" s="5"/>
      <c r="K112" s="5"/>
      <c r="L112" s="5"/>
      <c r="M112" s="15"/>
      <c r="N112" s="6" t="b">
        <f t="shared" si="235"/>
        <v>0</v>
      </c>
      <c r="O112" s="18"/>
      <c r="P112" s="6" t="b">
        <f t="shared" si="236"/>
        <v>0</v>
      </c>
      <c r="Q112" s="18"/>
      <c r="R112" s="6" t="b">
        <f t="shared" si="237"/>
        <v>0</v>
      </c>
      <c r="S112" s="18"/>
      <c r="T112" s="6" t="b">
        <f t="shared" si="238"/>
        <v>0</v>
      </c>
      <c r="U112" s="18"/>
      <c r="V112" s="6" t="b">
        <f t="shared" si="239"/>
        <v>0</v>
      </c>
      <c r="W112" s="18"/>
      <c r="X112" s="6" t="b">
        <f t="shared" si="240"/>
        <v>0</v>
      </c>
      <c r="Y112" s="18"/>
      <c r="Z112" s="6" t="b">
        <f t="shared" si="241"/>
        <v>0</v>
      </c>
      <c r="AA112" s="143">
        <f t="shared" si="242"/>
        <v>0</v>
      </c>
      <c r="AB112" s="144" t="str">
        <f t="shared" si="243"/>
        <v>Débil</v>
      </c>
      <c r="AC112" s="145"/>
      <c r="AD112" s="146" t="str">
        <f t="shared" si="244"/>
        <v>Débil</v>
      </c>
      <c r="AE112" s="147" t="str">
        <f t="shared" si="245"/>
        <v>0</v>
      </c>
      <c r="AF112" s="559"/>
      <c r="AG112" s="564" t="e">
        <f t="shared" ref="AG112" si="365">(AE112+AE113)/AF112</f>
        <v>#DIV/0!</v>
      </c>
      <c r="AH112" s="542" t="e">
        <f t="shared" ref="AH112" si="366">IF(AG112&lt;50,"Débil",IF(AG112&lt;=99,"Moderado",IF(AG112=100,"Fuerte",IF(AG112="","ERROR"))))</f>
        <v>#DIV/0!</v>
      </c>
      <c r="AI112" s="544"/>
      <c r="AJ112" s="547" t="e">
        <f t="shared" ref="AJ112" si="367">IF(AH112="Débil",0,IF(AND(AH112="Moderado",AI112="Directamente"),1,IF(AND(AH112="Moderado",AI112="No disminuye"),0,IF(AND(AH112="Fuerte",AI112="Directamente"),2,IF(AND(AH112="Fuerte",AI112="No disminuye"),0)))))</f>
        <v>#DIV/0!</v>
      </c>
      <c r="AK112" s="547" t="e">
        <f>('4-VALORACIÓN DEL RIESGO'!H61-AJ112)</f>
        <v>#DIV/0!</v>
      </c>
      <c r="AL112" s="547" t="e">
        <f t="shared" ref="AL112" si="368">IF(AK112=5,"Casi Seguro",IF(AK112=4,"Probable",IF(AK112=3,"Posible",IF(AK112=2,"Improbable",IF(AK112=1,"Rara Vez",IF(AK112=0,"Rara Vez",IF(AK112&lt;0,"Rara Vez")))))))</f>
        <v>#DIV/0!</v>
      </c>
      <c r="AM112" s="544"/>
      <c r="AN112" s="551" t="e">
        <f t="shared" ref="AN112" si="369">IF(AH112="Débil",0,IF(AND(AH112="Moderado",AM112="Directamente"),1,IF(AND(AH112="Moderado",AM112="Indirectamente"),0,IF(AND(AH112="Moderado",AM112="No disminuye"),0,IF(AND(AH112="Fuerte",AM112="Directamente"),2,IF(AND(AH112="Fuerte",AM112="Indirectamente"),1,IF(AND(AH112="Fuerte",AM112="No disminuye"),0)))))))</f>
        <v>#DIV/0!</v>
      </c>
      <c r="AO112" s="551" t="e">
        <f>('4-VALORACIÓN DEL RIESGO'!AD61-AN112)</f>
        <v>#DIV/0!</v>
      </c>
      <c r="AP112" s="548" t="e">
        <f t="shared" ref="AP112" si="370">IF(AO112=5,"Catastrófico",IF(AO112=4,"Mayor",IF(AO112=3,"Moderado",IF(AO112=2,"Moderado",IF(AO112=1,"Moderado")))))</f>
        <v>#DIV/0!</v>
      </c>
      <c r="AQ112" s="545"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45"/>
      <c r="AS112" s="546" t="s">
        <v>291</v>
      </c>
    </row>
    <row r="113" spans="2:45" ht="30.75" thickBot="1" x14ac:dyDescent="0.3">
      <c r="B113" s="626"/>
      <c r="C113" s="449"/>
      <c r="D113" s="566"/>
      <c r="E113" s="566"/>
      <c r="F113" s="5"/>
      <c r="G113" s="5"/>
      <c r="H113" s="5"/>
      <c r="I113" s="5"/>
      <c r="J113" s="5"/>
      <c r="K113" s="5"/>
      <c r="L113" s="5"/>
      <c r="M113" s="15"/>
      <c r="N113" s="6" t="b">
        <f t="shared" si="235"/>
        <v>0</v>
      </c>
      <c r="O113" s="18"/>
      <c r="P113" s="6" t="b">
        <f t="shared" si="236"/>
        <v>0</v>
      </c>
      <c r="Q113" s="18"/>
      <c r="R113" s="6" t="b">
        <f t="shared" si="237"/>
        <v>0</v>
      </c>
      <c r="S113" s="18"/>
      <c r="T113" s="6" t="b">
        <f t="shared" si="238"/>
        <v>0</v>
      </c>
      <c r="U113" s="18"/>
      <c r="V113" s="6" t="b">
        <f t="shared" si="239"/>
        <v>0</v>
      </c>
      <c r="W113" s="18"/>
      <c r="X113" s="6" t="b">
        <f t="shared" si="240"/>
        <v>0</v>
      </c>
      <c r="Y113" s="18"/>
      <c r="Z113" s="6" t="b">
        <f t="shared" si="241"/>
        <v>0</v>
      </c>
      <c r="AA113" s="143">
        <f t="shared" si="242"/>
        <v>0</v>
      </c>
      <c r="AB113" s="144" t="str">
        <f t="shared" si="243"/>
        <v>Débil</v>
      </c>
      <c r="AC113" s="145"/>
      <c r="AD113" s="146" t="str">
        <f t="shared" si="244"/>
        <v>Débil</v>
      </c>
      <c r="AE113" s="147" t="str">
        <f t="shared" si="245"/>
        <v>0</v>
      </c>
      <c r="AF113" s="560"/>
      <c r="AG113" s="565"/>
      <c r="AH113" s="543"/>
      <c r="AI113" s="544"/>
      <c r="AJ113" s="547"/>
      <c r="AK113" s="547"/>
      <c r="AL113" s="547"/>
      <c r="AM113" s="544"/>
      <c r="AN113" s="552"/>
      <c r="AO113" s="552"/>
      <c r="AP113" s="548"/>
      <c r="AQ113" s="545"/>
      <c r="AR113" s="545"/>
      <c r="AS113" s="546"/>
    </row>
    <row r="114" spans="2:45" ht="30" x14ac:dyDescent="0.25">
      <c r="B114" s="626"/>
      <c r="C114" s="449"/>
      <c r="D114" s="566" t="str">
        <f>'3-IDENTIFICACIÓN DEL RIESGO'!G114</f>
        <v>Riesgo 3</v>
      </c>
      <c r="E114" s="566"/>
      <c r="F114" s="5"/>
      <c r="G114" s="5"/>
      <c r="H114" s="5"/>
      <c r="I114" s="5"/>
      <c r="J114" s="5"/>
      <c r="K114" s="5"/>
      <c r="L114" s="5"/>
      <c r="M114" s="15"/>
      <c r="N114" s="6" t="b">
        <f t="shared" si="235"/>
        <v>0</v>
      </c>
      <c r="O114" s="18"/>
      <c r="P114" s="6" t="b">
        <f t="shared" si="236"/>
        <v>0</v>
      </c>
      <c r="Q114" s="18"/>
      <c r="R114" s="6" t="b">
        <f t="shared" si="237"/>
        <v>0</v>
      </c>
      <c r="S114" s="18"/>
      <c r="T114" s="6" t="b">
        <f t="shared" si="238"/>
        <v>0</v>
      </c>
      <c r="U114" s="18"/>
      <c r="V114" s="6" t="b">
        <f t="shared" si="239"/>
        <v>0</v>
      </c>
      <c r="W114" s="18"/>
      <c r="X114" s="6" t="b">
        <f t="shared" si="240"/>
        <v>0</v>
      </c>
      <c r="Y114" s="18"/>
      <c r="Z114" s="6" t="b">
        <f t="shared" si="241"/>
        <v>0</v>
      </c>
      <c r="AA114" s="143">
        <f t="shared" si="242"/>
        <v>0</v>
      </c>
      <c r="AB114" s="144" t="str">
        <f t="shared" si="243"/>
        <v>Débil</v>
      </c>
      <c r="AC114" s="145"/>
      <c r="AD114" s="146" t="str">
        <f t="shared" si="244"/>
        <v>Débil</v>
      </c>
      <c r="AE114" s="147" t="str">
        <f t="shared" si="245"/>
        <v>0</v>
      </c>
      <c r="AF114" s="559"/>
      <c r="AG114" s="564" t="e">
        <f t="shared" ref="AG114" si="372">(AE114+AE115)/AF114</f>
        <v>#DIV/0!</v>
      </c>
      <c r="AH114" s="542" t="e">
        <f t="shared" ref="AH114" si="373">IF(AG114&lt;50,"Débil",IF(AG114&lt;=99,"Moderado",IF(AG114=100,"Fuerte",IF(AG114="","ERROR"))))</f>
        <v>#DIV/0!</v>
      </c>
      <c r="AI114" s="544"/>
      <c r="AJ114" s="547" t="e">
        <f t="shared" ref="AJ114" si="374">IF(AH114="Débil",0,IF(AND(AH114="Moderado",AI114="Directamente"),1,IF(AND(AH114="Moderado",AI114="No disminuye"),0,IF(AND(AH114="Fuerte",AI114="Directamente"),2,IF(AND(AH114="Fuerte",AI114="No disminuye"),0)))))</f>
        <v>#DIV/0!</v>
      </c>
      <c r="AK114" s="547" t="e">
        <f>('4-VALORACIÓN DEL RIESGO'!H62-AJ114)</f>
        <v>#DIV/0!</v>
      </c>
      <c r="AL114" s="547" t="e">
        <f t="shared" ref="AL114" si="375">IF(AK114=5,"Casi Seguro",IF(AK114=4,"Probable",IF(AK114=3,"Posible",IF(AK114=2,"Improbable",IF(AK114=1,"Rara Vez",IF(AK114=0,"Rara Vez",IF(AK114&lt;0,"Rara Vez")))))))</f>
        <v>#DIV/0!</v>
      </c>
      <c r="AM114" s="544"/>
      <c r="AN114" s="551" t="e">
        <f t="shared" ref="AN114" si="376">IF(AH114="Débil",0,IF(AND(AH114="Moderado",AM114="Directamente"),1,IF(AND(AH114="Moderado",AM114="Indirectamente"),0,IF(AND(AH114="Moderado",AM114="No disminuye"),0,IF(AND(AH114="Fuerte",AM114="Directamente"),2,IF(AND(AH114="Fuerte",AM114="Indirectamente"),1,IF(AND(AH114="Fuerte",AM114="No disminuye"),0)))))))</f>
        <v>#DIV/0!</v>
      </c>
      <c r="AO114" s="551" t="e">
        <f>('4-VALORACIÓN DEL RIESGO'!AD62-AN114)</f>
        <v>#DIV/0!</v>
      </c>
      <c r="AP114" s="548" t="e">
        <f t="shared" ref="AP114" si="377">IF(AO114=5,"Catastrófico",IF(AO114=4,"Mayor",IF(AO114=3,"Moderado",IF(AO114=2,"Moderado",IF(AO114=1,"Moderado")))))</f>
        <v>#DIV/0!</v>
      </c>
      <c r="AQ114" s="545"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45"/>
      <c r="AS114" s="546" t="s">
        <v>291</v>
      </c>
    </row>
    <row r="115" spans="2:45" ht="30.75" thickBot="1" x14ac:dyDescent="0.3">
      <c r="B115" s="626"/>
      <c r="C115" s="449"/>
      <c r="D115" s="566"/>
      <c r="E115" s="566"/>
      <c r="F115" s="5"/>
      <c r="G115" s="5"/>
      <c r="H115" s="5"/>
      <c r="I115" s="5"/>
      <c r="J115" s="5"/>
      <c r="K115" s="5"/>
      <c r="L115" s="5"/>
      <c r="M115" s="15"/>
      <c r="N115" s="6" t="b">
        <f t="shared" si="235"/>
        <v>0</v>
      </c>
      <c r="O115" s="18"/>
      <c r="P115" s="6" t="b">
        <f t="shared" si="236"/>
        <v>0</v>
      </c>
      <c r="Q115" s="18"/>
      <c r="R115" s="6" t="b">
        <f t="shared" si="237"/>
        <v>0</v>
      </c>
      <c r="S115" s="18"/>
      <c r="T115" s="6" t="b">
        <f t="shared" si="238"/>
        <v>0</v>
      </c>
      <c r="U115" s="18"/>
      <c r="V115" s="6" t="b">
        <f t="shared" si="239"/>
        <v>0</v>
      </c>
      <c r="W115" s="18"/>
      <c r="X115" s="6" t="b">
        <f t="shared" si="240"/>
        <v>0</v>
      </c>
      <c r="Y115" s="18"/>
      <c r="Z115" s="6" t="b">
        <f t="shared" si="241"/>
        <v>0</v>
      </c>
      <c r="AA115" s="143">
        <f t="shared" si="242"/>
        <v>0</v>
      </c>
      <c r="AB115" s="144" t="str">
        <f t="shared" si="243"/>
        <v>Débil</v>
      </c>
      <c r="AC115" s="145"/>
      <c r="AD115" s="146" t="str">
        <f t="shared" si="244"/>
        <v>Débil</v>
      </c>
      <c r="AE115" s="147" t="str">
        <f t="shared" si="245"/>
        <v>0</v>
      </c>
      <c r="AF115" s="560"/>
      <c r="AG115" s="565"/>
      <c r="AH115" s="543"/>
      <c r="AI115" s="544"/>
      <c r="AJ115" s="547"/>
      <c r="AK115" s="547"/>
      <c r="AL115" s="547"/>
      <c r="AM115" s="544"/>
      <c r="AN115" s="552"/>
      <c r="AO115" s="552"/>
      <c r="AP115" s="548"/>
      <c r="AQ115" s="545"/>
      <c r="AR115" s="545"/>
      <c r="AS115" s="546"/>
    </row>
    <row r="116" spans="2:45" ht="30" x14ac:dyDescent="0.25">
      <c r="B116" s="626"/>
      <c r="C116" s="449"/>
      <c r="D116" s="566" t="str">
        <f>'3-IDENTIFICACIÓN DEL RIESGO'!G116</f>
        <v>Riesgo 4</v>
      </c>
      <c r="E116" s="566"/>
      <c r="F116" s="5"/>
      <c r="G116" s="5"/>
      <c r="H116" s="5"/>
      <c r="I116" s="5"/>
      <c r="J116" s="5"/>
      <c r="K116" s="5"/>
      <c r="L116" s="5"/>
      <c r="M116" s="15"/>
      <c r="N116" s="6" t="b">
        <f t="shared" si="235"/>
        <v>0</v>
      </c>
      <c r="O116" s="18"/>
      <c r="P116" s="6" t="b">
        <f t="shared" si="236"/>
        <v>0</v>
      </c>
      <c r="Q116" s="18"/>
      <c r="R116" s="6" t="b">
        <f t="shared" si="237"/>
        <v>0</v>
      </c>
      <c r="S116" s="18"/>
      <c r="T116" s="6" t="b">
        <f t="shared" si="238"/>
        <v>0</v>
      </c>
      <c r="U116" s="18"/>
      <c r="V116" s="6" t="b">
        <f t="shared" si="239"/>
        <v>0</v>
      </c>
      <c r="W116" s="18"/>
      <c r="X116" s="6" t="b">
        <f t="shared" si="240"/>
        <v>0</v>
      </c>
      <c r="Y116" s="18"/>
      <c r="Z116" s="6" t="b">
        <f t="shared" si="241"/>
        <v>0</v>
      </c>
      <c r="AA116" s="143">
        <f t="shared" si="242"/>
        <v>0</v>
      </c>
      <c r="AB116" s="144" t="str">
        <f t="shared" si="243"/>
        <v>Débil</v>
      </c>
      <c r="AC116" s="145"/>
      <c r="AD116" s="146" t="str">
        <f t="shared" si="244"/>
        <v>Débil</v>
      </c>
      <c r="AE116" s="147" t="str">
        <f t="shared" si="245"/>
        <v>0</v>
      </c>
      <c r="AF116" s="559"/>
      <c r="AG116" s="564" t="e">
        <f t="shared" ref="AG116" si="379">(AE116+AE117)/AF116</f>
        <v>#DIV/0!</v>
      </c>
      <c r="AH116" s="542" t="e">
        <f t="shared" ref="AH116" si="380">IF(AG116&lt;50,"Débil",IF(AG116&lt;=99,"Moderado",IF(AG116=100,"Fuerte",IF(AG116="","ERROR"))))</f>
        <v>#DIV/0!</v>
      </c>
      <c r="AI116" s="544"/>
      <c r="AJ116" s="547" t="e">
        <f t="shared" ref="AJ116" si="381">IF(AH116="Débil",0,IF(AND(AH116="Moderado",AI116="Directamente"),1,IF(AND(AH116="Moderado",AI116="No disminuye"),0,IF(AND(AH116="Fuerte",AI116="Directamente"),2,IF(AND(AH116="Fuerte",AI116="No disminuye"),0)))))</f>
        <v>#DIV/0!</v>
      </c>
      <c r="AK116" s="547" t="e">
        <f>('4-VALORACIÓN DEL RIESGO'!H63-AJ116)</f>
        <v>#DIV/0!</v>
      </c>
      <c r="AL116" s="547" t="e">
        <f t="shared" ref="AL116" si="382">IF(AK116=5,"Casi Seguro",IF(AK116=4,"Probable",IF(AK116=3,"Posible",IF(AK116=2,"Improbable",IF(AK116=1,"Rara Vez",IF(AK116=0,"Rara Vez",IF(AK116&lt;0,"Rara Vez")))))))</f>
        <v>#DIV/0!</v>
      </c>
      <c r="AM116" s="544"/>
      <c r="AN116" s="551" t="e">
        <f t="shared" ref="AN116" si="383">IF(AH116="Débil",0,IF(AND(AH116="Moderado",AM116="Directamente"),1,IF(AND(AH116="Moderado",AM116="Indirectamente"),0,IF(AND(AH116="Moderado",AM116="No disminuye"),0,IF(AND(AH116="Fuerte",AM116="Directamente"),2,IF(AND(AH116="Fuerte",AM116="Indirectamente"),1,IF(AND(AH116="Fuerte",AM116="No disminuye"),0)))))))</f>
        <v>#DIV/0!</v>
      </c>
      <c r="AO116" s="551" t="e">
        <f>('4-VALORACIÓN DEL RIESGO'!AD63-AN116)</f>
        <v>#DIV/0!</v>
      </c>
      <c r="AP116" s="548" t="e">
        <f t="shared" ref="AP116" si="384">IF(AO116=5,"Catastrófico",IF(AO116=4,"Mayor",IF(AO116=3,"Moderado",IF(AO116=2,"Moderado",IF(AO116=1,"Moderado")))))</f>
        <v>#DIV/0!</v>
      </c>
      <c r="AQ116" s="545"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45"/>
      <c r="AS116" s="546" t="s">
        <v>291</v>
      </c>
    </row>
    <row r="117" spans="2:45" ht="30.75" thickBot="1" x14ac:dyDescent="0.3">
      <c r="B117" s="626"/>
      <c r="C117" s="449"/>
      <c r="D117" s="566"/>
      <c r="E117" s="566"/>
      <c r="F117" s="5"/>
      <c r="G117" s="5"/>
      <c r="H117" s="5"/>
      <c r="I117" s="5"/>
      <c r="J117" s="5"/>
      <c r="K117" s="5"/>
      <c r="L117" s="5"/>
      <c r="M117" s="15"/>
      <c r="N117" s="6" t="b">
        <f t="shared" si="235"/>
        <v>0</v>
      </c>
      <c r="O117" s="18"/>
      <c r="P117" s="6" t="b">
        <f t="shared" si="236"/>
        <v>0</v>
      </c>
      <c r="Q117" s="18"/>
      <c r="R117" s="6" t="b">
        <f t="shared" si="237"/>
        <v>0</v>
      </c>
      <c r="S117" s="18"/>
      <c r="T117" s="6" t="b">
        <f t="shared" si="238"/>
        <v>0</v>
      </c>
      <c r="U117" s="18"/>
      <c r="V117" s="6" t="b">
        <f t="shared" si="239"/>
        <v>0</v>
      </c>
      <c r="W117" s="18"/>
      <c r="X117" s="6" t="b">
        <f t="shared" si="240"/>
        <v>0</v>
      </c>
      <c r="Y117" s="18"/>
      <c r="Z117" s="6" t="b">
        <f t="shared" si="241"/>
        <v>0</v>
      </c>
      <c r="AA117" s="143">
        <f t="shared" si="242"/>
        <v>0</v>
      </c>
      <c r="AB117" s="144" t="str">
        <f t="shared" si="243"/>
        <v>Débil</v>
      </c>
      <c r="AC117" s="145"/>
      <c r="AD117" s="146" t="str">
        <f t="shared" si="244"/>
        <v>Débil</v>
      </c>
      <c r="AE117" s="147" t="str">
        <f t="shared" si="245"/>
        <v>0</v>
      </c>
      <c r="AF117" s="560"/>
      <c r="AG117" s="565"/>
      <c r="AH117" s="543"/>
      <c r="AI117" s="544"/>
      <c r="AJ117" s="547"/>
      <c r="AK117" s="547"/>
      <c r="AL117" s="547"/>
      <c r="AM117" s="544"/>
      <c r="AN117" s="552"/>
      <c r="AO117" s="552"/>
      <c r="AP117" s="548"/>
      <c r="AQ117" s="545"/>
      <c r="AR117" s="545"/>
      <c r="AS117" s="546"/>
    </row>
    <row r="118" spans="2:45" ht="30" x14ac:dyDescent="0.25">
      <c r="B118" s="626"/>
      <c r="C118" s="449"/>
      <c r="D118" s="566" t="str">
        <f>'3-IDENTIFICACIÓN DEL RIESGO'!G118</f>
        <v>Riesgo 5</v>
      </c>
      <c r="E118" s="566"/>
      <c r="F118" s="5"/>
      <c r="G118" s="5"/>
      <c r="H118" s="5"/>
      <c r="I118" s="5"/>
      <c r="J118" s="5"/>
      <c r="K118" s="5"/>
      <c r="L118" s="5"/>
      <c r="M118" s="15"/>
      <c r="N118" s="6" t="b">
        <f t="shared" si="235"/>
        <v>0</v>
      </c>
      <c r="O118" s="18"/>
      <c r="P118" s="6" t="b">
        <f t="shared" si="236"/>
        <v>0</v>
      </c>
      <c r="Q118" s="18"/>
      <c r="R118" s="6" t="b">
        <f t="shared" si="237"/>
        <v>0</v>
      </c>
      <c r="S118" s="18"/>
      <c r="T118" s="6" t="b">
        <f t="shared" si="238"/>
        <v>0</v>
      </c>
      <c r="U118" s="18"/>
      <c r="V118" s="6" t="b">
        <f t="shared" si="239"/>
        <v>0</v>
      </c>
      <c r="W118" s="18"/>
      <c r="X118" s="6" t="b">
        <f t="shared" si="240"/>
        <v>0</v>
      </c>
      <c r="Y118" s="18"/>
      <c r="Z118" s="6" t="b">
        <f t="shared" si="241"/>
        <v>0</v>
      </c>
      <c r="AA118" s="143">
        <f t="shared" si="242"/>
        <v>0</v>
      </c>
      <c r="AB118" s="144" t="str">
        <f t="shared" si="243"/>
        <v>Débil</v>
      </c>
      <c r="AC118" s="145"/>
      <c r="AD118" s="146" t="str">
        <f t="shared" si="244"/>
        <v>Débil</v>
      </c>
      <c r="AE118" s="147" t="str">
        <f t="shared" si="245"/>
        <v>0</v>
      </c>
      <c r="AF118" s="559"/>
      <c r="AG118" s="564" t="e">
        <f t="shared" ref="AG118" si="386">(AE118+AE119)/AF118</f>
        <v>#DIV/0!</v>
      </c>
      <c r="AH118" s="542" t="e">
        <f t="shared" ref="AH118" si="387">IF(AG118&lt;50,"Débil",IF(AG118&lt;=99,"Moderado",IF(AG118=100,"Fuerte",IF(AG118="","ERROR"))))</f>
        <v>#DIV/0!</v>
      </c>
      <c r="AI118" s="544"/>
      <c r="AJ118" s="547" t="e">
        <f t="shared" ref="AJ118" si="388">IF(AH118="Débil",0,IF(AND(AH118="Moderado",AI118="Directamente"),1,IF(AND(AH118="Moderado",AI118="No disminuye"),0,IF(AND(AH118="Fuerte",AI118="Directamente"),2,IF(AND(AH118="Fuerte",AI118="No disminuye"),0)))))</f>
        <v>#DIV/0!</v>
      </c>
      <c r="AK118" s="547" t="e">
        <f>('4-VALORACIÓN DEL RIESGO'!H64-AJ118)</f>
        <v>#DIV/0!</v>
      </c>
      <c r="AL118" s="547" t="e">
        <f t="shared" ref="AL118" si="389">IF(AK118=5,"Casi Seguro",IF(AK118=4,"Probable",IF(AK118=3,"Posible",IF(AK118=2,"Improbable",IF(AK118=1,"Rara Vez",IF(AK118=0,"Rara Vez",IF(AK118&lt;0,"Rara Vez")))))))</f>
        <v>#DIV/0!</v>
      </c>
      <c r="AM118" s="544"/>
      <c r="AN118" s="551" t="e">
        <f t="shared" ref="AN118" si="390">IF(AH118="Débil",0,IF(AND(AH118="Moderado",AM118="Directamente"),1,IF(AND(AH118="Moderado",AM118="Indirectamente"),0,IF(AND(AH118="Moderado",AM118="No disminuye"),0,IF(AND(AH118="Fuerte",AM118="Directamente"),2,IF(AND(AH118="Fuerte",AM118="Indirectamente"),1,IF(AND(AH118="Fuerte",AM118="No disminuye"),0)))))))</f>
        <v>#DIV/0!</v>
      </c>
      <c r="AO118" s="551" t="e">
        <f>('4-VALORACIÓN DEL RIESGO'!AD64-AN118)</f>
        <v>#DIV/0!</v>
      </c>
      <c r="AP118" s="548" t="e">
        <f t="shared" ref="AP118" si="391">IF(AO118=5,"Catastrófico",IF(AO118=4,"Mayor",IF(AO118=3,"Moderado",IF(AO118=2,"Moderado",IF(AO118=1,"Moderado")))))</f>
        <v>#DIV/0!</v>
      </c>
      <c r="AQ118" s="545"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45"/>
      <c r="AS118" s="546" t="s">
        <v>291</v>
      </c>
    </row>
    <row r="119" spans="2:45" ht="30.75" thickBot="1" x14ac:dyDescent="0.3">
      <c r="B119" s="627"/>
      <c r="C119" s="450"/>
      <c r="D119" s="566"/>
      <c r="E119" s="566"/>
      <c r="F119" s="5"/>
      <c r="G119" s="5"/>
      <c r="H119" s="5"/>
      <c r="I119" s="5"/>
      <c r="J119" s="5"/>
      <c r="K119" s="5"/>
      <c r="L119" s="5"/>
      <c r="M119" s="15"/>
      <c r="N119" s="6" t="b">
        <f t="shared" si="235"/>
        <v>0</v>
      </c>
      <c r="O119" s="18"/>
      <c r="P119" s="6" t="b">
        <f t="shared" si="236"/>
        <v>0</v>
      </c>
      <c r="Q119" s="18"/>
      <c r="R119" s="6" t="b">
        <f t="shared" si="237"/>
        <v>0</v>
      </c>
      <c r="S119" s="18"/>
      <c r="T119" s="6" t="b">
        <f t="shared" si="238"/>
        <v>0</v>
      </c>
      <c r="U119" s="18"/>
      <c r="V119" s="6" t="b">
        <f t="shared" si="239"/>
        <v>0</v>
      </c>
      <c r="W119" s="18"/>
      <c r="X119" s="6" t="b">
        <f t="shared" si="240"/>
        <v>0</v>
      </c>
      <c r="Y119" s="18"/>
      <c r="Z119" s="6" t="b">
        <f t="shared" si="241"/>
        <v>0</v>
      </c>
      <c r="AA119" s="143">
        <f t="shared" si="242"/>
        <v>0</v>
      </c>
      <c r="AB119" s="144" t="str">
        <f t="shared" si="243"/>
        <v>Débil</v>
      </c>
      <c r="AC119" s="145"/>
      <c r="AD119" s="146" t="str">
        <f t="shared" si="244"/>
        <v>Débil</v>
      </c>
      <c r="AE119" s="147" t="str">
        <f t="shared" si="245"/>
        <v>0</v>
      </c>
      <c r="AF119" s="560"/>
      <c r="AG119" s="565"/>
      <c r="AH119" s="543"/>
      <c r="AI119" s="544"/>
      <c r="AJ119" s="547"/>
      <c r="AK119" s="547"/>
      <c r="AL119" s="547"/>
      <c r="AM119" s="544"/>
      <c r="AN119" s="552"/>
      <c r="AO119" s="552"/>
      <c r="AP119" s="548"/>
      <c r="AQ119" s="545"/>
      <c r="AR119" s="545"/>
      <c r="AS119" s="546"/>
    </row>
    <row r="120" spans="2:45" ht="116.25" customHeight="1" x14ac:dyDescent="0.25">
      <c r="B120" s="553" t="str">
        <f>'3-IDENTIFICACIÓN DEL RIESGO'!B120</f>
        <v>Gestión del Talento Humano</v>
      </c>
      <c r="C120" s="448" t="str">
        <f>'3-IDENTIFICACIÓN DEL RIESGO'!E120</f>
        <v>1. Subdirección de Talento Humano.
2. Secretaría General.</v>
      </c>
      <c r="D120" s="566" t="str">
        <f>'3-IDENTIFICACIÓN DEL RIESGO'!G120</f>
        <v>Vinculación de personal sin cumplimiento de requisitos mínimos en beneficio particular o de un tercero.</v>
      </c>
      <c r="E120" s="566"/>
      <c r="F120" s="5" t="s">
        <v>877</v>
      </c>
      <c r="G120" s="5" t="s">
        <v>878</v>
      </c>
      <c r="H120" s="5" t="s">
        <v>879</v>
      </c>
      <c r="I120" s="5" t="s">
        <v>880</v>
      </c>
      <c r="J120" s="5" t="s">
        <v>881</v>
      </c>
      <c r="K120" s="5" t="s">
        <v>882</v>
      </c>
      <c r="L120" s="5" t="s">
        <v>883</v>
      </c>
      <c r="M120" s="15" t="s">
        <v>187</v>
      </c>
      <c r="N120" s="6">
        <f t="shared" si="235"/>
        <v>15</v>
      </c>
      <c r="O120" s="18" t="s">
        <v>188</v>
      </c>
      <c r="P120" s="6">
        <f t="shared" si="236"/>
        <v>15</v>
      </c>
      <c r="Q120" s="18" t="s">
        <v>189</v>
      </c>
      <c r="R120" s="6">
        <f t="shared" si="237"/>
        <v>15</v>
      </c>
      <c r="S120" s="18" t="s">
        <v>193</v>
      </c>
      <c r="T120" s="6">
        <f t="shared" si="238"/>
        <v>10</v>
      </c>
      <c r="U120" s="18" t="s">
        <v>190</v>
      </c>
      <c r="V120" s="6">
        <f t="shared" si="239"/>
        <v>15</v>
      </c>
      <c r="W120" s="18" t="s">
        <v>191</v>
      </c>
      <c r="X120" s="6">
        <f t="shared" si="240"/>
        <v>15</v>
      </c>
      <c r="Y120" s="18" t="s">
        <v>192</v>
      </c>
      <c r="Z120" s="6">
        <f t="shared" si="241"/>
        <v>10</v>
      </c>
      <c r="AA120" s="143">
        <f t="shared" si="242"/>
        <v>95</v>
      </c>
      <c r="AB120" s="144" t="str">
        <f t="shared" si="243"/>
        <v>Moderado</v>
      </c>
      <c r="AC120" s="145" t="s">
        <v>64</v>
      </c>
      <c r="AD120" s="146" t="str">
        <f t="shared" si="244"/>
        <v>Moderado</v>
      </c>
      <c r="AE120" s="147" t="str">
        <f t="shared" si="245"/>
        <v>50</v>
      </c>
      <c r="AF120" s="559">
        <v>1</v>
      </c>
      <c r="AG120" s="564">
        <f t="shared" ref="AG120" si="393">(AE120+AE121)/AF120</f>
        <v>50</v>
      </c>
      <c r="AH120" s="542" t="str">
        <f t="shared" ref="AH120" si="394">IF(AG120&lt;50,"Débil",IF(AG120&lt;=99,"Moderado",IF(AG120=100,"Fuerte",IF(AG120="","ERROR"))))</f>
        <v>Moderado</v>
      </c>
      <c r="AI120" s="544" t="s">
        <v>92</v>
      </c>
      <c r="AJ120" s="547">
        <f t="shared" ref="AJ120" si="395">IF(AH120="Débil",0,IF(AND(AH120="Moderado",AI120="Directamente"),1,IF(AND(AH120="Moderado",AI120="No disminuye"),0,IF(AND(AH120="Fuerte",AI120="Directamente"),2,IF(AND(AH120="Fuerte",AI120="No disminuye"),0)))))</f>
        <v>1</v>
      </c>
      <c r="AK120" s="547">
        <f>('4-VALORACIÓN DEL RIESGO'!H65-AJ120)</f>
        <v>0</v>
      </c>
      <c r="AL120" s="547" t="str">
        <f t="shared" ref="AL120" si="396">IF(AK120=5,"Casi Seguro",IF(AK120=4,"Probable",IF(AK120=3,"Posible",IF(AK120=2,"Improbable",IF(AK120=1,"Rara Vez",IF(AK120=0,"Rara Vez",IF(AK120&lt;0,"Rara Vez")))))))</f>
        <v>Rara Vez</v>
      </c>
      <c r="AM120" s="544" t="s">
        <v>93</v>
      </c>
      <c r="AN120" s="551">
        <f t="shared" ref="AN120" si="397">IF(AH120="Débil",0,IF(AND(AH120="Moderado",AM120="Directamente"),1,IF(AND(AH120="Moderado",AM120="Indirectamente"),0,IF(AND(AH120="Moderado",AM120="No disminuye"),0,IF(AND(AH120="Fuerte",AM120="Directamente"),2,IF(AND(AH120="Fuerte",AM120="Indirectamente"),1,IF(AND(AH120="Fuerte",AM120="No disminuye"),0)))))))</f>
        <v>0</v>
      </c>
      <c r="AO120" s="551">
        <f>('4-VALORACIÓN DEL RIESGO'!AD65-AN120)</f>
        <v>4</v>
      </c>
      <c r="AP120" s="548" t="str">
        <f t="shared" ref="AP120" si="398">IF(AO120=5,"Catastrófico",IF(AO120=4,"Mayor",IF(AO120=3,"Moderado",IF(AO120=2,"Moderado",IF(AO120=1,"Moderado")))))</f>
        <v>Mayor</v>
      </c>
      <c r="AQ120" s="545"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Alto</v>
      </c>
      <c r="AR120" s="545"/>
      <c r="AS120" s="546" t="s">
        <v>291</v>
      </c>
    </row>
    <row r="121" spans="2:45" ht="30.75" thickBot="1" x14ac:dyDescent="0.3">
      <c r="B121" s="554"/>
      <c r="C121" s="449"/>
      <c r="D121" s="566"/>
      <c r="E121" s="566"/>
      <c r="F121" s="5"/>
      <c r="G121" s="5"/>
      <c r="H121" s="5"/>
      <c r="I121" s="5"/>
      <c r="J121" s="5"/>
      <c r="K121" s="5"/>
      <c r="L121" s="5"/>
      <c r="M121" s="15"/>
      <c r="N121" s="6" t="b">
        <f t="shared" si="235"/>
        <v>0</v>
      </c>
      <c r="O121" s="18"/>
      <c r="P121" s="6" t="b">
        <f t="shared" si="236"/>
        <v>0</v>
      </c>
      <c r="Q121" s="18"/>
      <c r="R121" s="6" t="b">
        <f t="shared" si="237"/>
        <v>0</v>
      </c>
      <c r="S121" s="18"/>
      <c r="T121" s="6" t="b">
        <f t="shared" si="238"/>
        <v>0</v>
      </c>
      <c r="U121" s="18"/>
      <c r="V121" s="6" t="b">
        <f t="shared" si="239"/>
        <v>0</v>
      </c>
      <c r="W121" s="18"/>
      <c r="X121" s="6" t="b">
        <f t="shared" si="240"/>
        <v>0</v>
      </c>
      <c r="Y121" s="18"/>
      <c r="Z121" s="6" t="b">
        <f t="shared" si="241"/>
        <v>0</v>
      </c>
      <c r="AA121" s="143">
        <f t="shared" si="242"/>
        <v>0</v>
      </c>
      <c r="AB121" s="144" t="str">
        <f t="shared" si="243"/>
        <v>Débil</v>
      </c>
      <c r="AC121" s="145"/>
      <c r="AD121" s="146" t="str">
        <f t="shared" si="244"/>
        <v>Débil</v>
      </c>
      <c r="AE121" s="147" t="str">
        <f t="shared" si="245"/>
        <v>0</v>
      </c>
      <c r="AF121" s="560"/>
      <c r="AG121" s="565"/>
      <c r="AH121" s="543"/>
      <c r="AI121" s="544"/>
      <c r="AJ121" s="547"/>
      <c r="AK121" s="547"/>
      <c r="AL121" s="547"/>
      <c r="AM121" s="544"/>
      <c r="AN121" s="552"/>
      <c r="AO121" s="552"/>
      <c r="AP121" s="548"/>
      <c r="AQ121" s="545"/>
      <c r="AR121" s="545"/>
      <c r="AS121" s="546"/>
    </row>
    <row r="122" spans="2:45" ht="51" x14ac:dyDescent="0.25">
      <c r="B122" s="554"/>
      <c r="C122" s="449"/>
      <c r="D122" s="566" t="str">
        <f>'3-IDENTIFICACIÓN DEL RIESGO'!G122</f>
        <v>Pérdida o manipulación de  expedientes de historia laboral para beneficio personal o de tercero.</v>
      </c>
      <c r="E122" s="566"/>
      <c r="F122" s="5" t="s">
        <v>884</v>
      </c>
      <c r="G122" s="5" t="s">
        <v>885</v>
      </c>
      <c r="H122" s="5" t="s">
        <v>886</v>
      </c>
      <c r="I122" s="5" t="s">
        <v>887</v>
      </c>
      <c r="J122" s="5" t="s">
        <v>888</v>
      </c>
      <c r="K122" s="5" t="s">
        <v>889</v>
      </c>
      <c r="L122" s="5" t="s">
        <v>890</v>
      </c>
      <c r="M122" s="15" t="s">
        <v>187</v>
      </c>
      <c r="N122" s="6">
        <f t="shared" si="235"/>
        <v>15</v>
      </c>
      <c r="O122" s="18" t="s">
        <v>188</v>
      </c>
      <c r="P122" s="6">
        <f t="shared" si="236"/>
        <v>15</v>
      </c>
      <c r="Q122" s="18" t="s">
        <v>189</v>
      </c>
      <c r="R122" s="6">
        <f t="shared" si="237"/>
        <v>15</v>
      </c>
      <c r="S122" s="18" t="s">
        <v>193</v>
      </c>
      <c r="T122" s="6">
        <f t="shared" si="238"/>
        <v>10</v>
      </c>
      <c r="U122" s="18" t="s">
        <v>190</v>
      </c>
      <c r="V122" s="6">
        <f t="shared" si="239"/>
        <v>15</v>
      </c>
      <c r="W122" s="18" t="s">
        <v>191</v>
      </c>
      <c r="X122" s="6">
        <f t="shared" si="240"/>
        <v>15</v>
      </c>
      <c r="Y122" s="18" t="s">
        <v>192</v>
      </c>
      <c r="Z122" s="6">
        <f t="shared" si="241"/>
        <v>10</v>
      </c>
      <c r="AA122" s="143">
        <f t="shared" si="242"/>
        <v>95</v>
      </c>
      <c r="AB122" s="144" t="str">
        <f t="shared" si="243"/>
        <v>Moderado</v>
      </c>
      <c r="AC122" s="145" t="s">
        <v>58</v>
      </c>
      <c r="AD122" s="146" t="str">
        <f t="shared" si="244"/>
        <v>Moderado</v>
      </c>
      <c r="AE122" s="147" t="str">
        <f t="shared" si="245"/>
        <v>50</v>
      </c>
      <c r="AF122" s="559">
        <v>1</v>
      </c>
      <c r="AG122" s="564">
        <f t="shared" ref="AG122" si="400">(AE122+AE123)/AF122</f>
        <v>50</v>
      </c>
      <c r="AH122" s="542" t="str">
        <f t="shared" ref="AH122" si="401">IF(AG122&lt;50,"Débil",IF(AG122&lt;=99,"Moderado",IF(AG122=100,"Fuerte",IF(AG122="","ERROR"))))</f>
        <v>Moderado</v>
      </c>
      <c r="AI122" s="544" t="s">
        <v>92</v>
      </c>
      <c r="AJ122" s="547">
        <f t="shared" ref="AJ122" si="402">IF(AH122="Débil",0,IF(AND(AH122="Moderado",AI122="Directamente"),1,IF(AND(AH122="Moderado",AI122="No disminuye"),0,IF(AND(AH122="Fuerte",AI122="Directamente"),2,IF(AND(AH122="Fuerte",AI122="No disminuye"),0)))))</f>
        <v>1</v>
      </c>
      <c r="AK122" s="547">
        <f>('4-VALORACIÓN DEL RIESGO'!H66-AJ122)</f>
        <v>0</v>
      </c>
      <c r="AL122" s="547" t="str">
        <f t="shared" ref="AL122" si="403">IF(AK122=5,"Casi Seguro",IF(AK122=4,"Probable",IF(AK122=3,"Posible",IF(AK122=2,"Improbable",IF(AK122=1,"Rara Vez",IF(AK122=0,"Rara Vez",IF(AK122&lt;0,"Rara Vez")))))))</f>
        <v>Rara Vez</v>
      </c>
      <c r="AM122" s="544" t="s">
        <v>93</v>
      </c>
      <c r="AN122" s="551">
        <f t="shared" ref="AN122" si="404">IF(AH122="Débil",0,IF(AND(AH122="Moderado",AM122="Directamente"),1,IF(AND(AH122="Moderado",AM122="Indirectamente"),0,IF(AND(AH122="Moderado",AM122="No disminuye"),0,IF(AND(AH122="Fuerte",AM122="Directamente"),2,IF(AND(AH122="Fuerte",AM122="Indirectamente"),1,IF(AND(AH122="Fuerte",AM122="No disminuye"),0)))))))</f>
        <v>0</v>
      </c>
      <c r="AO122" s="551">
        <f>('4-VALORACIÓN DEL RIESGO'!AD66-AN122)</f>
        <v>4</v>
      </c>
      <c r="AP122" s="548" t="str">
        <f t="shared" ref="AP122" si="405">IF(AO122=5,"Catastrófico",IF(AO122=4,"Mayor",IF(AO122=3,"Moderado",IF(AO122=2,"Moderado",IF(AO122=1,"Moderado")))))</f>
        <v>Mayor</v>
      </c>
      <c r="AQ122" s="545"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545"/>
      <c r="AS122" s="546" t="s">
        <v>291</v>
      </c>
    </row>
    <row r="123" spans="2:45" ht="30.75" thickBot="1" x14ac:dyDescent="0.3">
      <c r="B123" s="554"/>
      <c r="C123" s="449"/>
      <c r="D123" s="566"/>
      <c r="E123" s="566"/>
      <c r="F123" s="5"/>
      <c r="G123" s="5"/>
      <c r="H123" s="5"/>
      <c r="I123" s="5"/>
      <c r="J123" s="5"/>
      <c r="K123" s="5"/>
      <c r="L123" s="5"/>
      <c r="M123" s="15"/>
      <c r="N123" s="6" t="b">
        <f t="shared" si="235"/>
        <v>0</v>
      </c>
      <c r="O123" s="18"/>
      <c r="P123" s="6" t="b">
        <f t="shared" si="236"/>
        <v>0</v>
      </c>
      <c r="Q123" s="18"/>
      <c r="R123" s="6" t="b">
        <f t="shared" si="237"/>
        <v>0</v>
      </c>
      <c r="S123" s="18"/>
      <c r="T123" s="6" t="b">
        <f t="shared" si="238"/>
        <v>0</v>
      </c>
      <c r="U123" s="18"/>
      <c r="V123" s="6" t="b">
        <f t="shared" si="239"/>
        <v>0</v>
      </c>
      <c r="W123" s="18"/>
      <c r="X123" s="6" t="b">
        <f t="shared" si="240"/>
        <v>0</v>
      </c>
      <c r="Y123" s="18"/>
      <c r="Z123" s="6" t="b">
        <f t="shared" si="241"/>
        <v>0</v>
      </c>
      <c r="AA123" s="143">
        <f t="shared" si="242"/>
        <v>0</v>
      </c>
      <c r="AB123" s="144" t="str">
        <f t="shared" si="243"/>
        <v>Débil</v>
      </c>
      <c r="AC123" s="145"/>
      <c r="AD123" s="146" t="str">
        <f t="shared" si="244"/>
        <v>Débil</v>
      </c>
      <c r="AE123" s="147" t="str">
        <f t="shared" si="245"/>
        <v>0</v>
      </c>
      <c r="AF123" s="560"/>
      <c r="AG123" s="565"/>
      <c r="AH123" s="543"/>
      <c r="AI123" s="544"/>
      <c r="AJ123" s="547"/>
      <c r="AK123" s="547"/>
      <c r="AL123" s="547"/>
      <c r="AM123" s="544"/>
      <c r="AN123" s="552"/>
      <c r="AO123" s="552"/>
      <c r="AP123" s="548"/>
      <c r="AQ123" s="545"/>
      <c r="AR123" s="545"/>
      <c r="AS123" s="546"/>
    </row>
    <row r="124" spans="2:45" ht="38.25" x14ac:dyDescent="0.25">
      <c r="B124" s="554"/>
      <c r="C124" s="449"/>
      <c r="D124" s="566" t="str">
        <f>'3-IDENTIFICACIÓN DEL RIESGO'!G124</f>
        <v>Pérdida de documentación en los expedientes de procesos de investigación disciplinaria, en beneficio del o de los investigados</v>
      </c>
      <c r="E124" s="566"/>
      <c r="F124" s="5" t="s">
        <v>891</v>
      </c>
      <c r="G124" s="5" t="s">
        <v>550</v>
      </c>
      <c r="H124" s="5" t="s">
        <v>892</v>
      </c>
      <c r="I124" s="5" t="s">
        <v>893</v>
      </c>
      <c r="J124" s="5" t="s">
        <v>894</v>
      </c>
      <c r="K124" s="5" t="s">
        <v>895</v>
      </c>
      <c r="L124" s="5" t="s">
        <v>896</v>
      </c>
      <c r="M124" s="15" t="s">
        <v>187</v>
      </c>
      <c r="N124" s="6">
        <f t="shared" si="235"/>
        <v>15</v>
      </c>
      <c r="O124" s="18" t="s">
        <v>188</v>
      </c>
      <c r="P124" s="6">
        <f t="shared" si="236"/>
        <v>15</v>
      </c>
      <c r="Q124" s="18" t="s">
        <v>189</v>
      </c>
      <c r="R124" s="6">
        <f t="shared" si="237"/>
        <v>15</v>
      </c>
      <c r="S124" s="18" t="s">
        <v>61</v>
      </c>
      <c r="T124" s="6">
        <f t="shared" si="238"/>
        <v>15</v>
      </c>
      <c r="U124" s="18" t="s">
        <v>190</v>
      </c>
      <c r="V124" s="6">
        <f t="shared" si="239"/>
        <v>15</v>
      </c>
      <c r="W124" s="18" t="s">
        <v>191</v>
      </c>
      <c r="X124" s="6">
        <f t="shared" si="240"/>
        <v>15</v>
      </c>
      <c r="Y124" s="18" t="s">
        <v>194</v>
      </c>
      <c r="Z124" s="6">
        <f t="shared" si="241"/>
        <v>5</v>
      </c>
      <c r="AA124" s="143">
        <f t="shared" si="242"/>
        <v>95</v>
      </c>
      <c r="AB124" s="144" t="str">
        <f t="shared" si="243"/>
        <v>Moderado</v>
      </c>
      <c r="AC124" s="145" t="s">
        <v>58</v>
      </c>
      <c r="AD124" s="146" t="str">
        <f t="shared" si="244"/>
        <v>Moderado</v>
      </c>
      <c r="AE124" s="147" t="str">
        <f t="shared" si="245"/>
        <v>50</v>
      </c>
      <c r="AF124" s="559">
        <v>1</v>
      </c>
      <c r="AG124" s="564">
        <f t="shared" ref="AG124" si="407">(AE124+AE125)/AF124</f>
        <v>50</v>
      </c>
      <c r="AH124" s="542" t="str">
        <f t="shared" ref="AH124" si="408">IF(AG124&lt;50,"Débil",IF(AG124&lt;=99,"Moderado",IF(AG124=100,"Fuerte",IF(AG124="","ERROR"))))</f>
        <v>Moderado</v>
      </c>
      <c r="AI124" s="544" t="s">
        <v>92</v>
      </c>
      <c r="AJ124" s="547">
        <f t="shared" ref="AJ124" si="409">IF(AH124="Débil",0,IF(AND(AH124="Moderado",AI124="Directamente"),1,IF(AND(AH124="Moderado",AI124="No disminuye"),0,IF(AND(AH124="Fuerte",AI124="Directamente"),2,IF(AND(AH124="Fuerte",AI124="No disminuye"),0)))))</f>
        <v>1</v>
      </c>
      <c r="AK124" s="547">
        <f>('4-VALORACIÓN DEL RIESGO'!H67-AJ124)</f>
        <v>2</v>
      </c>
      <c r="AL124" s="547" t="str">
        <f t="shared" ref="AL124" si="410">IF(AK124=5,"Casi Seguro",IF(AK124=4,"Probable",IF(AK124=3,"Posible",IF(AK124=2,"Improbable",IF(AK124=1,"Rara Vez",IF(AK124=0,"Rara Vez",IF(AK124&lt;0,"Rara Vez")))))))</f>
        <v>Improbable</v>
      </c>
      <c r="AM124" s="544" t="s">
        <v>93</v>
      </c>
      <c r="AN124" s="551">
        <f t="shared" ref="AN124" si="411">IF(AH124="Débil",0,IF(AND(AH124="Moderado",AM124="Directamente"),1,IF(AND(AH124="Moderado",AM124="Indirectamente"),0,IF(AND(AH124="Moderado",AM124="No disminuye"),0,IF(AND(AH124="Fuerte",AM124="Directamente"),2,IF(AND(AH124="Fuerte",AM124="Indirectamente"),1,IF(AND(AH124="Fuerte",AM124="No disminuye"),0)))))))</f>
        <v>0</v>
      </c>
      <c r="AO124" s="551">
        <f>('4-VALORACIÓN DEL RIESGO'!AD67-AN124)</f>
        <v>5</v>
      </c>
      <c r="AP124" s="548" t="str">
        <f t="shared" ref="AP124" si="412">IF(AO124=5,"Catastrófico",IF(AO124=4,"Mayor",IF(AO124=3,"Moderado",IF(AO124=2,"Moderado",IF(AO124=1,"Moderado")))))</f>
        <v>Catastrófico</v>
      </c>
      <c r="AQ124" s="545" t="str">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Extremo</v>
      </c>
      <c r="AR124" s="545"/>
      <c r="AS124" s="546" t="s">
        <v>291</v>
      </c>
    </row>
    <row r="125" spans="2:45" ht="30.75" thickBot="1" x14ac:dyDescent="0.3">
      <c r="B125" s="554"/>
      <c r="C125" s="449"/>
      <c r="D125" s="566"/>
      <c r="E125" s="566"/>
      <c r="F125" s="5"/>
      <c r="G125" s="5"/>
      <c r="H125" s="5"/>
      <c r="I125" s="5"/>
      <c r="J125" s="5"/>
      <c r="K125" s="5"/>
      <c r="L125" s="5"/>
      <c r="M125" s="15"/>
      <c r="N125" s="6" t="b">
        <f t="shared" si="235"/>
        <v>0</v>
      </c>
      <c r="O125" s="18"/>
      <c r="P125" s="6" t="b">
        <f t="shared" si="236"/>
        <v>0</v>
      </c>
      <c r="Q125" s="18"/>
      <c r="R125" s="6" t="b">
        <f t="shared" si="237"/>
        <v>0</v>
      </c>
      <c r="S125" s="18"/>
      <c r="T125" s="6" t="b">
        <f t="shared" si="238"/>
        <v>0</v>
      </c>
      <c r="U125" s="18"/>
      <c r="V125" s="6" t="b">
        <f t="shared" si="239"/>
        <v>0</v>
      </c>
      <c r="W125" s="18"/>
      <c r="X125" s="6" t="b">
        <f t="shared" si="240"/>
        <v>0</v>
      </c>
      <c r="Y125" s="18"/>
      <c r="Z125" s="6" t="b">
        <f t="shared" si="241"/>
        <v>0</v>
      </c>
      <c r="AA125" s="143">
        <f t="shared" si="242"/>
        <v>0</v>
      </c>
      <c r="AB125" s="144" t="str">
        <f t="shared" si="243"/>
        <v>Débil</v>
      </c>
      <c r="AC125" s="145"/>
      <c r="AD125" s="146" t="str">
        <f t="shared" si="244"/>
        <v>Débil</v>
      </c>
      <c r="AE125" s="147" t="str">
        <f t="shared" si="245"/>
        <v>0</v>
      </c>
      <c r="AF125" s="560"/>
      <c r="AG125" s="565"/>
      <c r="AH125" s="543"/>
      <c r="AI125" s="544"/>
      <c r="AJ125" s="547"/>
      <c r="AK125" s="547"/>
      <c r="AL125" s="547"/>
      <c r="AM125" s="544"/>
      <c r="AN125" s="552"/>
      <c r="AO125" s="552"/>
      <c r="AP125" s="548"/>
      <c r="AQ125" s="545"/>
      <c r="AR125" s="545"/>
      <c r="AS125" s="546"/>
    </row>
    <row r="126" spans="2:45" ht="56.25" customHeight="1" x14ac:dyDescent="0.25">
      <c r="B126" s="554"/>
      <c r="C126" s="449"/>
      <c r="D126" s="566" t="str">
        <f>'3-IDENTIFICACIÓN DEL RIESGO'!G126</f>
        <v>Prescripción o caducidad de la acción disciplinaria en favor de los implicados.</v>
      </c>
      <c r="E126" s="566"/>
      <c r="F126" s="5" t="s">
        <v>891</v>
      </c>
      <c r="G126" s="5" t="s">
        <v>550</v>
      </c>
      <c r="H126" s="5" t="s">
        <v>897</v>
      </c>
      <c r="I126" s="5" t="s">
        <v>898</v>
      </c>
      <c r="J126" s="5" t="s">
        <v>899</v>
      </c>
      <c r="K126" s="5" t="s">
        <v>895</v>
      </c>
      <c r="L126" s="5" t="s">
        <v>900</v>
      </c>
      <c r="M126" s="15" t="s">
        <v>187</v>
      </c>
      <c r="N126" s="6">
        <f t="shared" si="235"/>
        <v>15</v>
      </c>
      <c r="O126" s="18" t="s">
        <v>188</v>
      </c>
      <c r="P126" s="6">
        <f t="shared" si="236"/>
        <v>15</v>
      </c>
      <c r="Q126" s="18" t="s">
        <v>189</v>
      </c>
      <c r="R126" s="6">
        <f t="shared" si="237"/>
        <v>15</v>
      </c>
      <c r="S126" s="18" t="s">
        <v>193</v>
      </c>
      <c r="T126" s="6">
        <f t="shared" si="238"/>
        <v>10</v>
      </c>
      <c r="U126" s="18" t="s">
        <v>190</v>
      </c>
      <c r="V126" s="6">
        <f t="shared" si="239"/>
        <v>15</v>
      </c>
      <c r="W126" s="18" t="s">
        <v>191</v>
      </c>
      <c r="X126" s="6">
        <f t="shared" si="240"/>
        <v>15</v>
      </c>
      <c r="Y126" s="18" t="s">
        <v>194</v>
      </c>
      <c r="Z126" s="6">
        <f t="shared" si="241"/>
        <v>5</v>
      </c>
      <c r="AA126" s="143">
        <f t="shared" si="242"/>
        <v>90</v>
      </c>
      <c r="AB126" s="144" t="str">
        <f t="shared" si="243"/>
        <v>Moderado</v>
      </c>
      <c r="AC126" s="145" t="s">
        <v>58</v>
      </c>
      <c r="AD126" s="146" t="str">
        <f t="shared" si="244"/>
        <v>Moderado</v>
      </c>
      <c r="AE126" s="147" t="str">
        <f t="shared" si="245"/>
        <v>50</v>
      </c>
      <c r="AF126" s="559">
        <v>1</v>
      </c>
      <c r="AG126" s="564">
        <f t="shared" ref="AG126" si="414">(AE126+AE127)/AF126</f>
        <v>50</v>
      </c>
      <c r="AH126" s="542" t="str">
        <f t="shared" ref="AH126" si="415">IF(AG126&lt;50,"Débil",IF(AG126&lt;=99,"Moderado",IF(AG126=100,"Fuerte",IF(AG126="","ERROR"))))</f>
        <v>Moderado</v>
      </c>
      <c r="AI126" s="544" t="s">
        <v>92</v>
      </c>
      <c r="AJ126" s="547">
        <f t="shared" ref="AJ126" si="416">IF(AH126="Débil",0,IF(AND(AH126="Moderado",AI126="Directamente"),1,IF(AND(AH126="Moderado",AI126="No disminuye"),0,IF(AND(AH126="Fuerte",AI126="Directamente"),2,IF(AND(AH126="Fuerte",AI126="No disminuye"),0)))))</f>
        <v>1</v>
      </c>
      <c r="AK126" s="547">
        <f>('4-VALORACIÓN DEL RIESGO'!H68-AJ126)</f>
        <v>2</v>
      </c>
      <c r="AL126" s="547" t="str">
        <f t="shared" ref="AL126" si="417">IF(AK126=5,"Casi Seguro",IF(AK126=4,"Probable",IF(AK126=3,"Posible",IF(AK126=2,"Improbable",IF(AK126=1,"Rara Vez",IF(AK126=0,"Rara Vez",IF(AK126&lt;0,"Rara Vez")))))))</f>
        <v>Improbable</v>
      </c>
      <c r="AM126" s="544" t="s">
        <v>93</v>
      </c>
      <c r="AN126" s="551">
        <f t="shared" ref="AN126" si="418">IF(AH126="Débil",0,IF(AND(AH126="Moderado",AM126="Directamente"),1,IF(AND(AH126="Moderado",AM126="Indirectamente"),0,IF(AND(AH126="Moderado",AM126="No disminuye"),0,IF(AND(AH126="Fuerte",AM126="Directamente"),2,IF(AND(AH126="Fuerte",AM126="Indirectamente"),1,IF(AND(AH126="Fuerte",AM126="No disminuye"),0)))))))</f>
        <v>0</v>
      </c>
      <c r="AO126" s="551">
        <f>('4-VALORACIÓN DEL RIESGO'!AD68-AN126)</f>
        <v>5</v>
      </c>
      <c r="AP126" s="548" t="str">
        <f t="shared" ref="AP126" si="419">IF(AO126=5,"Catastrófico",IF(AO126=4,"Mayor",IF(AO126=3,"Moderado",IF(AO126=2,"Moderado",IF(AO126=1,"Moderado")))))</f>
        <v>Catastrófico</v>
      </c>
      <c r="AQ126" s="545" t="str">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45"/>
      <c r="AS126" s="546" t="s">
        <v>291</v>
      </c>
    </row>
    <row r="127" spans="2:45" ht="30.75" thickBot="1" x14ac:dyDescent="0.3">
      <c r="B127" s="554"/>
      <c r="C127" s="449"/>
      <c r="D127" s="566"/>
      <c r="E127" s="566"/>
      <c r="F127" s="5"/>
      <c r="G127" s="5"/>
      <c r="H127" s="5"/>
      <c r="I127" s="5"/>
      <c r="J127" s="5"/>
      <c r="K127" s="5"/>
      <c r="L127" s="5"/>
      <c r="M127" s="15"/>
      <c r="N127" s="6" t="b">
        <f t="shared" si="235"/>
        <v>0</v>
      </c>
      <c r="O127" s="18"/>
      <c r="P127" s="6" t="b">
        <f t="shared" si="236"/>
        <v>0</v>
      </c>
      <c r="Q127" s="18"/>
      <c r="R127" s="6" t="b">
        <f t="shared" si="237"/>
        <v>0</v>
      </c>
      <c r="S127" s="18"/>
      <c r="T127" s="6" t="b">
        <f t="shared" si="238"/>
        <v>0</v>
      </c>
      <c r="U127" s="18"/>
      <c r="V127" s="6" t="b">
        <f t="shared" si="239"/>
        <v>0</v>
      </c>
      <c r="W127" s="18"/>
      <c r="X127" s="6" t="b">
        <f t="shared" si="240"/>
        <v>0</v>
      </c>
      <c r="Y127" s="18"/>
      <c r="Z127" s="6" t="b">
        <f t="shared" si="241"/>
        <v>0</v>
      </c>
      <c r="AA127" s="143">
        <f t="shared" si="242"/>
        <v>0</v>
      </c>
      <c r="AB127" s="144" t="str">
        <f t="shared" si="243"/>
        <v>Débil</v>
      </c>
      <c r="AC127" s="145"/>
      <c r="AD127" s="146" t="str">
        <f t="shared" si="244"/>
        <v>Débil</v>
      </c>
      <c r="AE127" s="147" t="str">
        <f t="shared" si="245"/>
        <v>0</v>
      </c>
      <c r="AF127" s="560"/>
      <c r="AG127" s="565"/>
      <c r="AH127" s="543"/>
      <c r="AI127" s="544"/>
      <c r="AJ127" s="547"/>
      <c r="AK127" s="547"/>
      <c r="AL127" s="547"/>
      <c r="AM127" s="544"/>
      <c r="AN127" s="552"/>
      <c r="AO127" s="552"/>
      <c r="AP127" s="548"/>
      <c r="AQ127" s="545"/>
      <c r="AR127" s="545"/>
      <c r="AS127" s="546"/>
    </row>
    <row r="128" spans="2:45" ht="30" x14ac:dyDescent="0.25">
      <c r="B128" s="554"/>
      <c r="C128" s="449"/>
      <c r="D128" s="566" t="str">
        <f>'3-IDENTIFICACIÓN DEL RIESGO'!G128</f>
        <v>Riesgo 5</v>
      </c>
      <c r="E128" s="566"/>
      <c r="F128" s="5"/>
      <c r="G128" s="5"/>
      <c r="H128" s="5"/>
      <c r="I128" s="5"/>
      <c r="J128" s="5"/>
      <c r="K128" s="5"/>
      <c r="L128" s="5"/>
      <c r="M128" s="15"/>
      <c r="N128" s="6" t="b">
        <f t="shared" si="235"/>
        <v>0</v>
      </c>
      <c r="O128" s="18"/>
      <c r="P128" s="6" t="b">
        <f t="shared" si="236"/>
        <v>0</v>
      </c>
      <c r="Q128" s="18"/>
      <c r="R128" s="6" t="b">
        <f t="shared" si="237"/>
        <v>0</v>
      </c>
      <c r="S128" s="18"/>
      <c r="T128" s="6" t="b">
        <f t="shared" si="238"/>
        <v>0</v>
      </c>
      <c r="U128" s="18"/>
      <c r="V128" s="6" t="b">
        <f t="shared" si="239"/>
        <v>0</v>
      </c>
      <c r="W128" s="18"/>
      <c r="X128" s="6" t="b">
        <f t="shared" si="240"/>
        <v>0</v>
      </c>
      <c r="Y128" s="18"/>
      <c r="Z128" s="6" t="b">
        <f t="shared" si="241"/>
        <v>0</v>
      </c>
      <c r="AA128" s="143">
        <f t="shared" si="242"/>
        <v>0</v>
      </c>
      <c r="AB128" s="144" t="str">
        <f t="shared" si="243"/>
        <v>Débil</v>
      </c>
      <c r="AC128" s="145"/>
      <c r="AD128" s="146" t="str">
        <f t="shared" si="244"/>
        <v>Débil</v>
      </c>
      <c r="AE128" s="147" t="str">
        <f t="shared" si="245"/>
        <v>0</v>
      </c>
      <c r="AF128" s="559"/>
      <c r="AG128" s="564" t="e">
        <f t="shared" ref="AG128" si="421">(AE128+AE129)/AF128</f>
        <v>#DIV/0!</v>
      </c>
      <c r="AH128" s="542" t="e">
        <f t="shared" ref="AH128" si="422">IF(AG128&lt;50,"Débil",IF(AG128&lt;=99,"Moderado",IF(AG128=100,"Fuerte",IF(AG128="","ERROR"))))</f>
        <v>#DIV/0!</v>
      </c>
      <c r="AI128" s="544"/>
      <c r="AJ128" s="547" t="e">
        <f t="shared" ref="AJ128" si="423">IF(AH128="Débil",0,IF(AND(AH128="Moderado",AI128="Directamente"),1,IF(AND(AH128="Moderado",AI128="No disminuye"),0,IF(AND(AH128="Fuerte",AI128="Directamente"),2,IF(AND(AH128="Fuerte",AI128="No disminuye"),0)))))</f>
        <v>#DIV/0!</v>
      </c>
      <c r="AK128" s="547" t="e">
        <f>('4-VALORACIÓN DEL RIESGO'!H69-AJ128)</f>
        <v>#DIV/0!</v>
      </c>
      <c r="AL128" s="547" t="e">
        <f t="shared" ref="AL128" si="424">IF(AK128=5,"Casi Seguro",IF(AK128=4,"Probable",IF(AK128=3,"Posible",IF(AK128=2,"Improbable",IF(AK128=1,"Rara Vez",IF(AK128=0,"Rara Vez",IF(AK128&lt;0,"Rara Vez")))))))</f>
        <v>#DIV/0!</v>
      </c>
      <c r="AM128" s="544"/>
      <c r="AN128" s="551" t="e">
        <f t="shared" ref="AN128" si="425">IF(AH128="Débil",0,IF(AND(AH128="Moderado",AM128="Directamente"),1,IF(AND(AH128="Moderado",AM128="Indirectamente"),0,IF(AND(AH128="Moderado",AM128="No disminuye"),0,IF(AND(AH128="Fuerte",AM128="Directamente"),2,IF(AND(AH128="Fuerte",AM128="Indirectamente"),1,IF(AND(AH128="Fuerte",AM128="No disminuye"),0)))))))</f>
        <v>#DIV/0!</v>
      </c>
      <c r="AO128" s="551" t="e">
        <f>('4-VALORACIÓN DEL RIESGO'!AD69-AN128)</f>
        <v>#DIV/0!</v>
      </c>
      <c r="AP128" s="548" t="e">
        <f t="shared" ref="AP128" si="426">IF(AO128=5,"Catastrófico",IF(AO128=4,"Mayor",IF(AO128=3,"Moderado",IF(AO128=2,"Moderado",IF(AO128=1,"Moderado")))))</f>
        <v>#DIV/0!</v>
      </c>
      <c r="AQ128" s="545"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545"/>
      <c r="AS128" s="546" t="s">
        <v>291</v>
      </c>
    </row>
    <row r="129" spans="2:45" ht="30.75" thickBot="1" x14ac:dyDescent="0.3">
      <c r="B129" s="555"/>
      <c r="C129" s="450"/>
      <c r="D129" s="566"/>
      <c r="E129" s="566"/>
      <c r="F129" s="5"/>
      <c r="G129" s="5"/>
      <c r="H129" s="5"/>
      <c r="I129" s="5"/>
      <c r="J129" s="5"/>
      <c r="K129" s="5"/>
      <c r="L129" s="5"/>
      <c r="M129" s="15"/>
      <c r="N129" s="6" t="b">
        <f t="shared" si="235"/>
        <v>0</v>
      </c>
      <c r="O129" s="18"/>
      <c r="P129" s="6" t="b">
        <f t="shared" si="236"/>
        <v>0</v>
      </c>
      <c r="Q129" s="18"/>
      <c r="R129" s="6" t="b">
        <f t="shared" si="237"/>
        <v>0</v>
      </c>
      <c r="S129" s="18"/>
      <c r="T129" s="6" t="b">
        <f t="shared" si="238"/>
        <v>0</v>
      </c>
      <c r="U129" s="18"/>
      <c r="V129" s="6" t="b">
        <f t="shared" si="239"/>
        <v>0</v>
      </c>
      <c r="W129" s="18"/>
      <c r="X129" s="6" t="b">
        <f t="shared" si="240"/>
        <v>0</v>
      </c>
      <c r="Y129" s="18"/>
      <c r="Z129" s="6" t="b">
        <f t="shared" si="241"/>
        <v>0</v>
      </c>
      <c r="AA129" s="143">
        <f t="shared" si="242"/>
        <v>0</v>
      </c>
      <c r="AB129" s="144" t="str">
        <f t="shared" si="243"/>
        <v>Débil</v>
      </c>
      <c r="AC129" s="145"/>
      <c r="AD129" s="146" t="str">
        <f t="shared" si="244"/>
        <v>Débil</v>
      </c>
      <c r="AE129" s="147" t="str">
        <f t="shared" si="245"/>
        <v>0</v>
      </c>
      <c r="AF129" s="560"/>
      <c r="AG129" s="565"/>
      <c r="AH129" s="543"/>
      <c r="AI129" s="544"/>
      <c r="AJ129" s="547"/>
      <c r="AK129" s="547"/>
      <c r="AL129" s="547"/>
      <c r="AM129" s="544"/>
      <c r="AN129" s="552"/>
      <c r="AO129" s="552"/>
      <c r="AP129" s="548"/>
      <c r="AQ129" s="545"/>
      <c r="AR129" s="545"/>
      <c r="AS129" s="546"/>
    </row>
    <row r="130" spans="2:45" ht="30" x14ac:dyDescent="0.25">
      <c r="B130" s="553" t="str">
        <f>'3-IDENTIFICACIÓN DEL RIESGO'!B130</f>
        <v>Apoyo Jurídico</v>
      </c>
      <c r="C130" s="448" t="str">
        <f>'3-IDENTIFICACIÓN DEL RIESGO'!E130</f>
        <v>1. Oficina Jurídica</v>
      </c>
      <c r="D130" s="566" t="str">
        <f>'3-IDENTIFICACIÓN DEL RIESGO'!G130</f>
        <v>Emitir conceptos y viabilidades jurídicas para  favorecer intereses propios o de terceros.</v>
      </c>
      <c r="E130" s="566"/>
      <c r="F130" s="5" t="s">
        <v>1000</v>
      </c>
      <c r="G130" s="5"/>
      <c r="H130" s="5"/>
      <c r="I130" s="5"/>
      <c r="J130" s="5"/>
      <c r="K130" s="5"/>
      <c r="L130" s="5" t="s">
        <v>999</v>
      </c>
      <c r="M130" s="15"/>
      <c r="N130" s="6" t="b">
        <f t="shared" si="235"/>
        <v>0</v>
      </c>
      <c r="O130" s="18"/>
      <c r="P130" s="6" t="b">
        <f t="shared" si="236"/>
        <v>0</v>
      </c>
      <c r="Q130" s="18"/>
      <c r="R130" s="6" t="b">
        <f t="shared" si="237"/>
        <v>0</v>
      </c>
      <c r="S130" s="18"/>
      <c r="T130" s="6" t="b">
        <f t="shared" si="238"/>
        <v>0</v>
      </c>
      <c r="U130" s="18"/>
      <c r="V130" s="6" t="b">
        <f t="shared" si="239"/>
        <v>0</v>
      </c>
      <c r="W130" s="18"/>
      <c r="X130" s="6" t="b">
        <f t="shared" si="240"/>
        <v>0</v>
      </c>
      <c r="Y130" s="18"/>
      <c r="Z130" s="6" t="b">
        <f t="shared" si="241"/>
        <v>0</v>
      </c>
      <c r="AA130" s="143">
        <f t="shared" si="242"/>
        <v>0</v>
      </c>
      <c r="AB130" s="144" t="str">
        <f t="shared" si="243"/>
        <v>Débil</v>
      </c>
      <c r="AC130" s="145"/>
      <c r="AD130" s="146" t="str">
        <f t="shared" si="244"/>
        <v>Débil</v>
      </c>
      <c r="AE130" s="147" t="str">
        <f t="shared" si="245"/>
        <v>0</v>
      </c>
      <c r="AF130" s="559"/>
      <c r="AG130" s="564" t="e">
        <f t="shared" ref="AG130" si="428">(AE130+AE131)/AF130</f>
        <v>#DIV/0!</v>
      </c>
      <c r="AH130" s="542" t="e">
        <f t="shared" ref="AH130" si="429">IF(AG130&lt;50,"Débil",IF(AG130&lt;=99,"Moderado",IF(AG130=100,"Fuerte",IF(AG130="","ERROR"))))</f>
        <v>#DIV/0!</v>
      </c>
      <c r="AI130" s="544"/>
      <c r="AJ130" s="547" t="e">
        <f t="shared" ref="AJ130" si="430">IF(AH130="Débil",0,IF(AND(AH130="Moderado",AI130="Directamente"),1,IF(AND(AH130="Moderado",AI130="No disminuye"),0,IF(AND(AH130="Fuerte",AI130="Directamente"),2,IF(AND(AH130="Fuerte",AI130="No disminuye"),0)))))</f>
        <v>#DIV/0!</v>
      </c>
      <c r="AK130" s="547" t="e">
        <f>('4-VALORACIÓN DEL RIESGO'!H70-AJ130)</f>
        <v>#DIV/0!</v>
      </c>
      <c r="AL130" s="547" t="e">
        <f t="shared" ref="AL130" si="431">IF(AK130=5,"Casi Seguro",IF(AK130=4,"Probable",IF(AK130=3,"Posible",IF(AK130=2,"Improbable",IF(AK130=1,"Rara Vez",IF(AK130=0,"Rara Vez",IF(AK130&lt;0,"Rara Vez")))))))</f>
        <v>#DIV/0!</v>
      </c>
      <c r="AM130" s="544"/>
      <c r="AN130" s="551" t="e">
        <f t="shared" ref="AN130" si="432">IF(AH130="Débil",0,IF(AND(AH130="Moderado",AM130="Directamente"),1,IF(AND(AH130="Moderado",AM130="Indirectamente"),0,IF(AND(AH130="Moderado",AM130="No disminuye"),0,IF(AND(AH130="Fuerte",AM130="Directamente"),2,IF(AND(AH130="Fuerte",AM130="Indirectamente"),1,IF(AND(AH130="Fuerte",AM130="No disminuye"),0)))))))</f>
        <v>#DIV/0!</v>
      </c>
      <c r="AO130" s="551" t="e">
        <f>('4-VALORACIÓN DEL RIESGO'!AD70-AN130)</f>
        <v>#DIV/0!</v>
      </c>
      <c r="AP130" s="548" t="e">
        <f t="shared" ref="AP130" si="433">IF(AO130=5,"Catastrófico",IF(AO130=4,"Mayor",IF(AO130=3,"Moderado",IF(AO130=2,"Moderado",IF(AO130=1,"Moderado")))))</f>
        <v>#DIV/0!</v>
      </c>
      <c r="AQ130" s="545" t="e">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545"/>
      <c r="AS130" s="546" t="s">
        <v>291</v>
      </c>
    </row>
    <row r="131" spans="2:45" ht="30.75" thickBot="1" x14ac:dyDescent="0.3">
      <c r="B131" s="554"/>
      <c r="C131" s="449"/>
      <c r="D131" s="566"/>
      <c r="E131" s="566"/>
      <c r="F131" s="5"/>
      <c r="G131" s="5"/>
      <c r="H131" s="5"/>
      <c r="I131" s="5"/>
      <c r="J131" s="5"/>
      <c r="K131" s="5"/>
      <c r="L131" s="5"/>
      <c r="M131" s="15"/>
      <c r="N131" s="6" t="b">
        <f t="shared" si="235"/>
        <v>0</v>
      </c>
      <c r="O131" s="18"/>
      <c r="P131" s="6" t="b">
        <f t="shared" si="236"/>
        <v>0</v>
      </c>
      <c r="Q131" s="18"/>
      <c r="R131" s="6" t="b">
        <f t="shared" si="237"/>
        <v>0</v>
      </c>
      <c r="S131" s="18"/>
      <c r="T131" s="6" t="b">
        <f t="shared" si="238"/>
        <v>0</v>
      </c>
      <c r="U131" s="18"/>
      <c r="V131" s="6" t="b">
        <f t="shared" si="239"/>
        <v>0</v>
      </c>
      <c r="W131" s="18"/>
      <c r="X131" s="6" t="b">
        <f t="shared" si="240"/>
        <v>0</v>
      </c>
      <c r="Y131" s="18"/>
      <c r="Z131" s="6" t="b">
        <f t="shared" si="241"/>
        <v>0</v>
      </c>
      <c r="AA131" s="143">
        <f t="shared" si="242"/>
        <v>0</v>
      </c>
      <c r="AB131" s="144" t="str">
        <f t="shared" si="243"/>
        <v>Débil</v>
      </c>
      <c r="AC131" s="145"/>
      <c r="AD131" s="146" t="str">
        <f t="shared" si="244"/>
        <v>Débil</v>
      </c>
      <c r="AE131" s="147" t="str">
        <f t="shared" si="245"/>
        <v>0</v>
      </c>
      <c r="AF131" s="560"/>
      <c r="AG131" s="565"/>
      <c r="AH131" s="543"/>
      <c r="AI131" s="544"/>
      <c r="AJ131" s="547"/>
      <c r="AK131" s="547"/>
      <c r="AL131" s="547"/>
      <c r="AM131" s="544"/>
      <c r="AN131" s="552"/>
      <c r="AO131" s="552"/>
      <c r="AP131" s="548"/>
      <c r="AQ131" s="545"/>
      <c r="AR131" s="545"/>
      <c r="AS131" s="546"/>
    </row>
    <row r="132" spans="2:45" ht="30" x14ac:dyDescent="0.25">
      <c r="B132" s="554"/>
      <c r="C132" s="449"/>
      <c r="D132" s="566" t="str">
        <f>'3-IDENTIFICACIÓN DEL RIESGO'!G132</f>
        <v>Aplicación discrecional de normas para favorecer intereses de terceros</v>
      </c>
      <c r="E132" s="566"/>
      <c r="F132" s="5" t="s">
        <v>1000</v>
      </c>
      <c r="G132" s="5"/>
      <c r="H132" s="5"/>
      <c r="I132" s="5"/>
      <c r="J132" s="5"/>
      <c r="K132" s="5"/>
      <c r="L132" s="5" t="s">
        <v>999</v>
      </c>
      <c r="M132" s="15"/>
      <c r="N132" s="6" t="b">
        <f t="shared" si="235"/>
        <v>0</v>
      </c>
      <c r="O132" s="18"/>
      <c r="P132" s="6" t="b">
        <f t="shared" si="236"/>
        <v>0</v>
      </c>
      <c r="Q132" s="18"/>
      <c r="R132" s="6" t="b">
        <f t="shared" si="237"/>
        <v>0</v>
      </c>
      <c r="S132" s="18"/>
      <c r="T132" s="6" t="b">
        <f t="shared" si="238"/>
        <v>0</v>
      </c>
      <c r="U132" s="18"/>
      <c r="V132" s="6" t="b">
        <f t="shared" si="239"/>
        <v>0</v>
      </c>
      <c r="W132" s="18"/>
      <c r="X132" s="6" t="b">
        <f t="shared" si="240"/>
        <v>0</v>
      </c>
      <c r="Y132" s="18"/>
      <c r="Z132" s="6" t="b">
        <f t="shared" si="241"/>
        <v>0</v>
      </c>
      <c r="AA132" s="143">
        <f t="shared" si="242"/>
        <v>0</v>
      </c>
      <c r="AB132" s="144" t="str">
        <f t="shared" si="243"/>
        <v>Débil</v>
      </c>
      <c r="AC132" s="145"/>
      <c r="AD132" s="146" t="str">
        <f t="shared" si="244"/>
        <v>Débil</v>
      </c>
      <c r="AE132" s="147" t="str">
        <f t="shared" si="245"/>
        <v>0</v>
      </c>
      <c r="AF132" s="559"/>
      <c r="AG132" s="564" t="e">
        <f t="shared" ref="AG132" si="435">(AE132+AE133)/AF132</f>
        <v>#DIV/0!</v>
      </c>
      <c r="AH132" s="542" t="e">
        <f t="shared" ref="AH132" si="436">IF(AG132&lt;50,"Débil",IF(AG132&lt;=99,"Moderado",IF(AG132=100,"Fuerte",IF(AG132="","ERROR"))))</f>
        <v>#DIV/0!</v>
      </c>
      <c r="AI132" s="544"/>
      <c r="AJ132" s="547" t="e">
        <f t="shared" ref="AJ132" si="437">IF(AH132="Débil",0,IF(AND(AH132="Moderado",AI132="Directamente"),1,IF(AND(AH132="Moderado",AI132="No disminuye"),0,IF(AND(AH132="Fuerte",AI132="Directamente"),2,IF(AND(AH132="Fuerte",AI132="No disminuye"),0)))))</f>
        <v>#DIV/0!</v>
      </c>
      <c r="AK132" s="547" t="e">
        <f>('4-VALORACIÓN DEL RIESGO'!H71-AJ132)</f>
        <v>#DIV/0!</v>
      </c>
      <c r="AL132" s="547" t="e">
        <f t="shared" ref="AL132" si="438">IF(AK132=5,"Casi Seguro",IF(AK132=4,"Probable",IF(AK132=3,"Posible",IF(AK132=2,"Improbable",IF(AK132=1,"Rara Vez",IF(AK132=0,"Rara Vez",IF(AK132&lt;0,"Rara Vez")))))))</f>
        <v>#DIV/0!</v>
      </c>
      <c r="AM132" s="544"/>
      <c r="AN132" s="551" t="e">
        <f t="shared" ref="AN132" si="439">IF(AH132="Débil",0,IF(AND(AH132="Moderado",AM132="Directamente"),1,IF(AND(AH132="Moderado",AM132="Indirectamente"),0,IF(AND(AH132="Moderado",AM132="No disminuye"),0,IF(AND(AH132="Fuerte",AM132="Directamente"),2,IF(AND(AH132="Fuerte",AM132="Indirectamente"),1,IF(AND(AH132="Fuerte",AM132="No disminuye"),0)))))))</f>
        <v>#DIV/0!</v>
      </c>
      <c r="AO132" s="551" t="e">
        <f>('4-VALORACIÓN DEL RIESGO'!AD71-AN132)</f>
        <v>#DIV/0!</v>
      </c>
      <c r="AP132" s="548" t="e">
        <f t="shared" ref="AP132" si="440">IF(AO132=5,"Catastrófico",IF(AO132=4,"Mayor",IF(AO132=3,"Moderado",IF(AO132=2,"Moderado",IF(AO132=1,"Moderado")))))</f>
        <v>#DIV/0!</v>
      </c>
      <c r="AQ132" s="545" t="e">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#DIV/0!</v>
      </c>
      <c r="AR132" s="545"/>
      <c r="AS132" s="546" t="s">
        <v>291</v>
      </c>
    </row>
    <row r="133" spans="2:45" ht="30.75" thickBot="1" x14ac:dyDescent="0.3">
      <c r="B133" s="554"/>
      <c r="C133" s="449"/>
      <c r="D133" s="566"/>
      <c r="E133" s="566"/>
      <c r="F133" s="5"/>
      <c r="G133" s="5"/>
      <c r="H133" s="5"/>
      <c r="I133" s="5"/>
      <c r="J133" s="5"/>
      <c r="K133" s="5"/>
      <c r="L133" s="5"/>
      <c r="M133" s="15"/>
      <c r="N133" s="6" t="b">
        <f t="shared" si="235"/>
        <v>0</v>
      </c>
      <c r="O133" s="18"/>
      <c r="P133" s="6" t="b">
        <f t="shared" si="236"/>
        <v>0</v>
      </c>
      <c r="Q133" s="18"/>
      <c r="R133" s="6" t="b">
        <f t="shared" si="237"/>
        <v>0</v>
      </c>
      <c r="S133" s="18"/>
      <c r="T133" s="6" t="b">
        <f t="shared" si="238"/>
        <v>0</v>
      </c>
      <c r="U133" s="18"/>
      <c r="V133" s="6" t="b">
        <f t="shared" si="239"/>
        <v>0</v>
      </c>
      <c r="W133" s="18"/>
      <c r="X133" s="6" t="b">
        <f t="shared" si="240"/>
        <v>0</v>
      </c>
      <c r="Y133" s="18"/>
      <c r="Z133" s="6" t="b">
        <f t="shared" si="241"/>
        <v>0</v>
      </c>
      <c r="AA133" s="143">
        <f t="shared" si="242"/>
        <v>0</v>
      </c>
      <c r="AB133" s="144" t="str">
        <f t="shared" si="243"/>
        <v>Débil</v>
      </c>
      <c r="AC133" s="145"/>
      <c r="AD133" s="146" t="str">
        <f t="shared" si="244"/>
        <v>Débil</v>
      </c>
      <c r="AE133" s="147" t="str">
        <f t="shared" si="245"/>
        <v>0</v>
      </c>
      <c r="AF133" s="560"/>
      <c r="AG133" s="565"/>
      <c r="AH133" s="543"/>
      <c r="AI133" s="544"/>
      <c r="AJ133" s="547"/>
      <c r="AK133" s="547"/>
      <c r="AL133" s="547"/>
      <c r="AM133" s="544"/>
      <c r="AN133" s="552"/>
      <c r="AO133" s="552"/>
      <c r="AP133" s="548"/>
      <c r="AQ133" s="545"/>
      <c r="AR133" s="545"/>
      <c r="AS133" s="546"/>
    </row>
    <row r="134" spans="2:45" ht="30" x14ac:dyDescent="0.25">
      <c r="B134" s="554"/>
      <c r="C134" s="449"/>
      <c r="D134" s="566" t="str">
        <f>'3-IDENTIFICACIÓN DEL RIESGO'!G134</f>
        <v>Dilatar o no ejecutar las acciones de cobro coactivo para favorecer intereses propios o de terceros</v>
      </c>
      <c r="E134" s="566"/>
      <c r="F134" s="5" t="s">
        <v>1000</v>
      </c>
      <c r="G134" s="5"/>
      <c r="H134" s="5"/>
      <c r="I134" s="5"/>
      <c r="J134" s="5"/>
      <c r="K134" s="5"/>
      <c r="L134" s="5" t="s">
        <v>999</v>
      </c>
      <c r="M134" s="15"/>
      <c r="N134" s="6" t="b">
        <f t="shared" si="235"/>
        <v>0</v>
      </c>
      <c r="O134" s="18"/>
      <c r="P134" s="6" t="b">
        <f t="shared" si="236"/>
        <v>0</v>
      </c>
      <c r="Q134" s="18"/>
      <c r="R134" s="6" t="b">
        <f t="shared" si="237"/>
        <v>0</v>
      </c>
      <c r="S134" s="18"/>
      <c r="T134" s="6" t="b">
        <f t="shared" si="238"/>
        <v>0</v>
      </c>
      <c r="U134" s="18"/>
      <c r="V134" s="6" t="b">
        <f t="shared" si="239"/>
        <v>0</v>
      </c>
      <c r="W134" s="18"/>
      <c r="X134" s="6" t="b">
        <f t="shared" si="240"/>
        <v>0</v>
      </c>
      <c r="Y134" s="18"/>
      <c r="Z134" s="6" t="b">
        <f t="shared" si="241"/>
        <v>0</v>
      </c>
      <c r="AA134" s="143">
        <f t="shared" si="242"/>
        <v>0</v>
      </c>
      <c r="AB134" s="144" t="str">
        <f t="shared" si="243"/>
        <v>Débil</v>
      </c>
      <c r="AC134" s="145"/>
      <c r="AD134" s="146" t="str">
        <f t="shared" si="244"/>
        <v>Débil</v>
      </c>
      <c r="AE134" s="147" t="str">
        <f t="shared" si="245"/>
        <v>0</v>
      </c>
      <c r="AF134" s="559"/>
      <c r="AG134" s="564" t="e">
        <f t="shared" ref="AG134" si="442">(AE134+AE135)/AF134</f>
        <v>#DIV/0!</v>
      </c>
      <c r="AH134" s="542" t="e">
        <f t="shared" ref="AH134" si="443">IF(AG134&lt;50,"Débil",IF(AG134&lt;=99,"Moderado",IF(AG134=100,"Fuerte",IF(AG134="","ERROR"))))</f>
        <v>#DIV/0!</v>
      </c>
      <c r="AI134" s="544"/>
      <c r="AJ134" s="547" t="e">
        <f t="shared" ref="AJ134" si="444">IF(AH134="Débil",0,IF(AND(AH134="Moderado",AI134="Directamente"),1,IF(AND(AH134="Moderado",AI134="No disminuye"),0,IF(AND(AH134="Fuerte",AI134="Directamente"),2,IF(AND(AH134="Fuerte",AI134="No disminuye"),0)))))</f>
        <v>#DIV/0!</v>
      </c>
      <c r="AK134" s="547" t="e">
        <f>('4-VALORACIÓN DEL RIESGO'!H72-AJ134)</f>
        <v>#DIV/0!</v>
      </c>
      <c r="AL134" s="547" t="e">
        <f t="shared" ref="AL134" si="445">IF(AK134=5,"Casi Seguro",IF(AK134=4,"Probable",IF(AK134=3,"Posible",IF(AK134=2,"Improbable",IF(AK134=1,"Rara Vez",IF(AK134=0,"Rara Vez",IF(AK134&lt;0,"Rara Vez")))))))</f>
        <v>#DIV/0!</v>
      </c>
      <c r="AM134" s="544"/>
      <c r="AN134" s="551" t="e">
        <f t="shared" ref="AN134" si="446">IF(AH134="Débil",0,IF(AND(AH134="Moderado",AM134="Directamente"),1,IF(AND(AH134="Moderado",AM134="Indirectamente"),0,IF(AND(AH134="Moderado",AM134="No disminuye"),0,IF(AND(AH134="Fuerte",AM134="Directamente"),2,IF(AND(AH134="Fuerte",AM134="Indirectamente"),1,IF(AND(AH134="Fuerte",AM134="No disminuye"),0)))))))</f>
        <v>#DIV/0!</v>
      </c>
      <c r="AO134" s="551" t="e">
        <f>('4-VALORACIÓN DEL RIESGO'!AD72-AN134)</f>
        <v>#DIV/0!</v>
      </c>
      <c r="AP134" s="548" t="e">
        <f t="shared" ref="AP134" si="447">IF(AO134=5,"Catastrófico",IF(AO134=4,"Mayor",IF(AO134=3,"Moderado",IF(AO134=2,"Moderado",IF(AO134=1,"Moderado")))))</f>
        <v>#DIV/0!</v>
      </c>
      <c r="AQ134" s="545" t="e">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#DIV/0!</v>
      </c>
      <c r="AR134" s="545"/>
      <c r="AS134" s="546" t="s">
        <v>291</v>
      </c>
    </row>
    <row r="135" spans="2:45" ht="30.75" thickBot="1" x14ac:dyDescent="0.3">
      <c r="B135" s="554"/>
      <c r="C135" s="449"/>
      <c r="D135" s="566"/>
      <c r="E135" s="566"/>
      <c r="F135" s="5"/>
      <c r="G135" s="5"/>
      <c r="H135" s="5"/>
      <c r="I135" s="5"/>
      <c r="J135" s="5"/>
      <c r="K135" s="5"/>
      <c r="L135" s="5"/>
      <c r="M135" s="15"/>
      <c r="N135" s="6" t="b">
        <f t="shared" si="235"/>
        <v>0</v>
      </c>
      <c r="O135" s="18"/>
      <c r="P135" s="6" t="b">
        <f t="shared" si="236"/>
        <v>0</v>
      </c>
      <c r="Q135" s="18"/>
      <c r="R135" s="6" t="b">
        <f t="shared" si="237"/>
        <v>0</v>
      </c>
      <c r="S135" s="18"/>
      <c r="T135" s="6" t="b">
        <f t="shared" si="238"/>
        <v>0</v>
      </c>
      <c r="U135" s="18"/>
      <c r="V135" s="6" t="b">
        <f t="shared" si="239"/>
        <v>0</v>
      </c>
      <c r="W135" s="18"/>
      <c r="X135" s="6" t="b">
        <f t="shared" si="240"/>
        <v>0</v>
      </c>
      <c r="Y135" s="18"/>
      <c r="Z135" s="6" t="b">
        <f t="shared" si="241"/>
        <v>0</v>
      </c>
      <c r="AA135" s="143">
        <f t="shared" si="242"/>
        <v>0</v>
      </c>
      <c r="AB135" s="144" t="str">
        <f t="shared" si="243"/>
        <v>Débil</v>
      </c>
      <c r="AC135" s="145"/>
      <c r="AD135" s="146" t="str">
        <f t="shared" si="244"/>
        <v>Débil</v>
      </c>
      <c r="AE135" s="147" t="str">
        <f t="shared" si="245"/>
        <v>0</v>
      </c>
      <c r="AF135" s="560"/>
      <c r="AG135" s="565"/>
      <c r="AH135" s="543"/>
      <c r="AI135" s="544"/>
      <c r="AJ135" s="547"/>
      <c r="AK135" s="547"/>
      <c r="AL135" s="547"/>
      <c r="AM135" s="544"/>
      <c r="AN135" s="552"/>
      <c r="AO135" s="552"/>
      <c r="AP135" s="548"/>
      <c r="AQ135" s="545"/>
      <c r="AR135" s="545"/>
      <c r="AS135" s="546"/>
    </row>
    <row r="136" spans="2:45" ht="30" x14ac:dyDescent="0.25">
      <c r="B136" s="554"/>
      <c r="C136" s="449"/>
      <c r="D136" s="566" t="str">
        <f>'3-IDENTIFICACIÓN DEL RIESGO'!G136</f>
        <v>Orientar  la defensa jurídica de la ANT o algunas de sus actuaciones en perjuicio de sus intereses para favorecer a un tercero</v>
      </c>
      <c r="E136" s="566"/>
      <c r="F136" s="5" t="s">
        <v>1000</v>
      </c>
      <c r="G136" s="5"/>
      <c r="H136" s="5"/>
      <c r="I136" s="5"/>
      <c r="J136" s="5"/>
      <c r="K136" s="5"/>
      <c r="L136" s="5" t="s">
        <v>999</v>
      </c>
      <c r="M136" s="15"/>
      <c r="N136" s="6" t="b">
        <f t="shared" si="235"/>
        <v>0</v>
      </c>
      <c r="O136" s="18"/>
      <c r="P136" s="6" t="b">
        <f t="shared" si="236"/>
        <v>0</v>
      </c>
      <c r="Q136" s="18"/>
      <c r="R136" s="6" t="b">
        <f t="shared" si="237"/>
        <v>0</v>
      </c>
      <c r="S136" s="18"/>
      <c r="T136" s="6" t="b">
        <f t="shared" si="238"/>
        <v>0</v>
      </c>
      <c r="U136" s="18"/>
      <c r="V136" s="6" t="b">
        <f t="shared" si="239"/>
        <v>0</v>
      </c>
      <c r="W136" s="18"/>
      <c r="X136" s="6" t="b">
        <f t="shared" si="240"/>
        <v>0</v>
      </c>
      <c r="Y136" s="18"/>
      <c r="Z136" s="6" t="b">
        <f t="shared" si="241"/>
        <v>0</v>
      </c>
      <c r="AA136" s="143">
        <f t="shared" si="242"/>
        <v>0</v>
      </c>
      <c r="AB136" s="144" t="str">
        <f t="shared" si="243"/>
        <v>Débil</v>
      </c>
      <c r="AC136" s="145"/>
      <c r="AD136" s="146" t="str">
        <f t="shared" si="244"/>
        <v>Débil</v>
      </c>
      <c r="AE136" s="147" t="str">
        <f t="shared" si="245"/>
        <v>0</v>
      </c>
      <c r="AF136" s="559"/>
      <c r="AG136" s="564" t="e">
        <f t="shared" ref="AG136" si="449">(AE136+AE137)/AF136</f>
        <v>#DIV/0!</v>
      </c>
      <c r="AH136" s="542" t="e">
        <f t="shared" ref="AH136" si="450">IF(AG136&lt;50,"Débil",IF(AG136&lt;=99,"Moderado",IF(AG136=100,"Fuerte",IF(AG136="","ERROR"))))</f>
        <v>#DIV/0!</v>
      </c>
      <c r="AI136" s="544"/>
      <c r="AJ136" s="547" t="e">
        <f t="shared" ref="AJ136" si="451">IF(AH136="Débil",0,IF(AND(AH136="Moderado",AI136="Directamente"),1,IF(AND(AH136="Moderado",AI136="No disminuye"),0,IF(AND(AH136="Fuerte",AI136="Directamente"),2,IF(AND(AH136="Fuerte",AI136="No disminuye"),0)))))</f>
        <v>#DIV/0!</v>
      </c>
      <c r="AK136" s="547" t="e">
        <f>('4-VALORACIÓN DEL RIESGO'!H73-AJ136)</f>
        <v>#DIV/0!</v>
      </c>
      <c r="AL136" s="547" t="e">
        <f t="shared" ref="AL136" si="452">IF(AK136=5,"Casi Seguro",IF(AK136=4,"Probable",IF(AK136=3,"Posible",IF(AK136=2,"Improbable",IF(AK136=1,"Rara Vez",IF(AK136=0,"Rara Vez",IF(AK136&lt;0,"Rara Vez")))))))</f>
        <v>#DIV/0!</v>
      </c>
      <c r="AM136" s="544"/>
      <c r="AN136" s="551" t="e">
        <f t="shared" ref="AN136" si="453">IF(AH136="Débil",0,IF(AND(AH136="Moderado",AM136="Directamente"),1,IF(AND(AH136="Moderado",AM136="Indirectamente"),0,IF(AND(AH136="Moderado",AM136="No disminuye"),0,IF(AND(AH136="Fuerte",AM136="Directamente"),2,IF(AND(AH136="Fuerte",AM136="Indirectamente"),1,IF(AND(AH136="Fuerte",AM136="No disminuye"),0)))))))</f>
        <v>#DIV/0!</v>
      </c>
      <c r="AO136" s="551" t="e">
        <f>('4-VALORACIÓN DEL RIESGO'!AD73-AN136)</f>
        <v>#DIV/0!</v>
      </c>
      <c r="AP136" s="548" t="e">
        <f t="shared" ref="AP136" si="454">IF(AO136=5,"Catastrófico",IF(AO136=4,"Mayor",IF(AO136=3,"Moderado",IF(AO136=2,"Moderado",IF(AO136=1,"Moderado")))))</f>
        <v>#DIV/0!</v>
      </c>
      <c r="AQ136" s="545" t="e">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#DIV/0!</v>
      </c>
      <c r="AR136" s="545"/>
      <c r="AS136" s="546" t="s">
        <v>291</v>
      </c>
    </row>
    <row r="137" spans="2:45" ht="30.75" thickBot="1" x14ac:dyDescent="0.3">
      <c r="B137" s="554"/>
      <c r="C137" s="449"/>
      <c r="D137" s="566"/>
      <c r="E137" s="566"/>
      <c r="F137" s="5"/>
      <c r="G137" s="5"/>
      <c r="H137" s="5"/>
      <c r="I137" s="5"/>
      <c r="J137" s="5"/>
      <c r="K137" s="5"/>
      <c r="L137" s="5"/>
      <c r="M137" s="15"/>
      <c r="N137" s="6" t="b">
        <f t="shared" si="235"/>
        <v>0</v>
      </c>
      <c r="O137" s="18"/>
      <c r="P137" s="6" t="b">
        <f t="shared" si="236"/>
        <v>0</v>
      </c>
      <c r="Q137" s="18"/>
      <c r="R137" s="6" t="b">
        <f t="shared" si="237"/>
        <v>0</v>
      </c>
      <c r="S137" s="18"/>
      <c r="T137" s="6" t="b">
        <f t="shared" si="238"/>
        <v>0</v>
      </c>
      <c r="U137" s="18"/>
      <c r="V137" s="6" t="b">
        <f t="shared" si="239"/>
        <v>0</v>
      </c>
      <c r="W137" s="18"/>
      <c r="X137" s="6" t="b">
        <f t="shared" si="240"/>
        <v>0</v>
      </c>
      <c r="Y137" s="18"/>
      <c r="Z137" s="6" t="b">
        <f t="shared" si="241"/>
        <v>0</v>
      </c>
      <c r="AA137" s="143">
        <f t="shared" si="242"/>
        <v>0</v>
      </c>
      <c r="AB137" s="144" t="str">
        <f t="shared" si="243"/>
        <v>Débil</v>
      </c>
      <c r="AC137" s="145"/>
      <c r="AD137" s="146" t="str">
        <f t="shared" si="244"/>
        <v>Débil</v>
      </c>
      <c r="AE137" s="147" t="str">
        <f t="shared" si="245"/>
        <v>0</v>
      </c>
      <c r="AF137" s="560"/>
      <c r="AG137" s="565"/>
      <c r="AH137" s="543"/>
      <c r="AI137" s="544"/>
      <c r="AJ137" s="547"/>
      <c r="AK137" s="547"/>
      <c r="AL137" s="547"/>
      <c r="AM137" s="544"/>
      <c r="AN137" s="552"/>
      <c r="AO137" s="552"/>
      <c r="AP137" s="548"/>
      <c r="AQ137" s="545"/>
      <c r="AR137" s="545"/>
      <c r="AS137" s="546"/>
    </row>
    <row r="138" spans="2:45" ht="30" x14ac:dyDescent="0.25">
      <c r="B138" s="554"/>
      <c r="C138" s="449"/>
      <c r="D138" s="566" t="str">
        <f>'3-IDENTIFICACIÓN DEL RIESGO'!G138</f>
        <v>Riesgo 5</v>
      </c>
      <c r="E138" s="566"/>
      <c r="F138" s="5"/>
      <c r="G138" s="5"/>
      <c r="H138" s="5"/>
      <c r="I138" s="5"/>
      <c r="J138" s="5"/>
      <c r="K138" s="5"/>
      <c r="L138" s="5"/>
      <c r="M138" s="15"/>
      <c r="N138" s="6" t="b">
        <f t="shared" si="235"/>
        <v>0</v>
      </c>
      <c r="O138" s="18"/>
      <c r="P138" s="6" t="b">
        <f t="shared" si="236"/>
        <v>0</v>
      </c>
      <c r="Q138" s="18"/>
      <c r="R138" s="6" t="b">
        <f t="shared" si="237"/>
        <v>0</v>
      </c>
      <c r="S138" s="18"/>
      <c r="T138" s="6" t="b">
        <f t="shared" si="238"/>
        <v>0</v>
      </c>
      <c r="U138" s="18"/>
      <c r="V138" s="6" t="b">
        <f t="shared" si="239"/>
        <v>0</v>
      </c>
      <c r="W138" s="18"/>
      <c r="X138" s="6" t="b">
        <f t="shared" si="240"/>
        <v>0</v>
      </c>
      <c r="Y138" s="18"/>
      <c r="Z138" s="6" t="b">
        <f t="shared" si="241"/>
        <v>0</v>
      </c>
      <c r="AA138" s="143">
        <f t="shared" si="242"/>
        <v>0</v>
      </c>
      <c r="AB138" s="144" t="str">
        <f t="shared" si="243"/>
        <v>Débil</v>
      </c>
      <c r="AC138" s="145"/>
      <c r="AD138" s="146" t="str">
        <f t="shared" si="244"/>
        <v>Débil</v>
      </c>
      <c r="AE138" s="147" t="str">
        <f t="shared" si="245"/>
        <v>0</v>
      </c>
      <c r="AF138" s="559"/>
      <c r="AG138" s="564" t="e">
        <f t="shared" ref="AG138" si="456">(AE138+AE139)/AF138</f>
        <v>#DIV/0!</v>
      </c>
      <c r="AH138" s="542" t="e">
        <f t="shared" ref="AH138" si="457">IF(AG138&lt;50,"Débil",IF(AG138&lt;=99,"Moderado",IF(AG138=100,"Fuerte",IF(AG138="","ERROR"))))</f>
        <v>#DIV/0!</v>
      </c>
      <c r="AI138" s="544"/>
      <c r="AJ138" s="547" t="e">
        <f t="shared" ref="AJ138" si="458">IF(AH138="Débil",0,IF(AND(AH138="Moderado",AI138="Directamente"),1,IF(AND(AH138="Moderado",AI138="No disminuye"),0,IF(AND(AH138="Fuerte",AI138="Directamente"),2,IF(AND(AH138="Fuerte",AI138="No disminuye"),0)))))</f>
        <v>#DIV/0!</v>
      </c>
      <c r="AK138" s="547" t="e">
        <f>('4-VALORACIÓN DEL RIESGO'!H74-AJ138)</f>
        <v>#DIV/0!</v>
      </c>
      <c r="AL138" s="547" t="e">
        <f t="shared" ref="AL138" si="459">IF(AK138=5,"Casi Seguro",IF(AK138=4,"Probable",IF(AK138=3,"Posible",IF(AK138=2,"Improbable",IF(AK138=1,"Rara Vez",IF(AK138=0,"Rara Vez",IF(AK138&lt;0,"Rara Vez")))))))</f>
        <v>#DIV/0!</v>
      </c>
      <c r="AM138" s="544"/>
      <c r="AN138" s="551" t="e">
        <f t="shared" ref="AN138" si="460">IF(AH138="Débil",0,IF(AND(AH138="Moderado",AM138="Directamente"),1,IF(AND(AH138="Moderado",AM138="Indirectamente"),0,IF(AND(AH138="Moderado",AM138="No disminuye"),0,IF(AND(AH138="Fuerte",AM138="Directamente"),2,IF(AND(AH138="Fuerte",AM138="Indirectamente"),1,IF(AND(AH138="Fuerte",AM138="No disminuye"),0)))))))</f>
        <v>#DIV/0!</v>
      </c>
      <c r="AO138" s="551" t="e">
        <f>('4-VALORACIÓN DEL RIESGO'!AD74-AN138)</f>
        <v>#DIV/0!</v>
      </c>
      <c r="AP138" s="548" t="e">
        <f t="shared" ref="AP138" si="461">IF(AO138=5,"Catastrófico",IF(AO138=4,"Mayor",IF(AO138=3,"Moderado",IF(AO138=2,"Moderado",IF(AO138=1,"Moderado")))))</f>
        <v>#DIV/0!</v>
      </c>
      <c r="AQ138" s="545"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45"/>
      <c r="AS138" s="546" t="s">
        <v>291</v>
      </c>
    </row>
    <row r="139" spans="2:45" ht="30.75" thickBot="1" x14ac:dyDescent="0.3">
      <c r="B139" s="555"/>
      <c r="C139" s="450"/>
      <c r="D139" s="566"/>
      <c r="E139" s="566"/>
      <c r="F139" s="5"/>
      <c r="G139" s="5"/>
      <c r="H139" s="5"/>
      <c r="I139" s="5"/>
      <c r="J139" s="5"/>
      <c r="K139" s="5"/>
      <c r="L139" s="5"/>
      <c r="M139" s="15"/>
      <c r="N139" s="6" t="b">
        <f t="shared" si="235"/>
        <v>0</v>
      </c>
      <c r="O139" s="18"/>
      <c r="P139" s="6" t="b">
        <f t="shared" si="236"/>
        <v>0</v>
      </c>
      <c r="Q139" s="18"/>
      <c r="R139" s="6" t="b">
        <f t="shared" si="237"/>
        <v>0</v>
      </c>
      <c r="S139" s="18"/>
      <c r="T139" s="6" t="b">
        <f t="shared" si="238"/>
        <v>0</v>
      </c>
      <c r="U139" s="18"/>
      <c r="V139" s="6" t="b">
        <f t="shared" si="239"/>
        <v>0</v>
      </c>
      <c r="W139" s="18"/>
      <c r="X139" s="6" t="b">
        <f t="shared" si="240"/>
        <v>0</v>
      </c>
      <c r="Y139" s="18"/>
      <c r="Z139" s="6" t="b">
        <f t="shared" si="241"/>
        <v>0</v>
      </c>
      <c r="AA139" s="143">
        <f t="shared" si="242"/>
        <v>0</v>
      </c>
      <c r="AB139" s="144" t="str">
        <f t="shared" si="243"/>
        <v>Débil</v>
      </c>
      <c r="AC139" s="145"/>
      <c r="AD139" s="146" t="str">
        <f t="shared" si="244"/>
        <v>Débil</v>
      </c>
      <c r="AE139" s="147" t="str">
        <f t="shared" si="245"/>
        <v>0</v>
      </c>
      <c r="AF139" s="560"/>
      <c r="AG139" s="565"/>
      <c r="AH139" s="543"/>
      <c r="AI139" s="544"/>
      <c r="AJ139" s="547"/>
      <c r="AK139" s="547"/>
      <c r="AL139" s="547"/>
      <c r="AM139" s="544"/>
      <c r="AN139" s="552"/>
      <c r="AO139" s="552"/>
      <c r="AP139" s="548"/>
      <c r="AQ139" s="545"/>
      <c r="AR139" s="545"/>
      <c r="AS139" s="546"/>
    </row>
    <row r="140" spans="2:45" ht="221.25" customHeight="1" x14ac:dyDescent="0.25">
      <c r="B140" s="553" t="str">
        <f>'3-IDENTIFICACIÓN DEL RIESGO'!B140</f>
        <v>Adquisición de Bienes y Servicios</v>
      </c>
      <c r="C140" s="448" t="str">
        <f>'3-IDENTIFICACIÓN DEL RIESGO'!E140</f>
        <v>1. Subdirección Administrativa y Financiera.
2. Secretaría General.</v>
      </c>
      <c r="D140" s="566" t="str">
        <f>'3-IDENTIFICACIÓN DEL RIESGO'!G140</f>
        <v>Celebración indebida de contratos en beneficio particular o de un tercero</v>
      </c>
      <c r="E140" s="566"/>
      <c r="F140" s="5" t="s">
        <v>901</v>
      </c>
      <c r="G140" s="5" t="s">
        <v>902</v>
      </c>
      <c r="H140" s="5" t="s">
        <v>903</v>
      </c>
      <c r="I140" s="5" t="s">
        <v>904</v>
      </c>
      <c r="J140" s="5" t="s">
        <v>905</v>
      </c>
      <c r="K140" s="5" t="s">
        <v>906</v>
      </c>
      <c r="L140" s="5" t="s">
        <v>907</v>
      </c>
      <c r="M140" s="15" t="s">
        <v>187</v>
      </c>
      <c r="N140" s="6">
        <f t="shared" si="235"/>
        <v>15</v>
      </c>
      <c r="O140" s="18" t="s">
        <v>188</v>
      </c>
      <c r="P140" s="6">
        <f t="shared" si="236"/>
        <v>15</v>
      </c>
      <c r="Q140" s="18" t="s">
        <v>189</v>
      </c>
      <c r="R140" s="6">
        <f t="shared" si="237"/>
        <v>15</v>
      </c>
      <c r="S140" s="18" t="s">
        <v>61</v>
      </c>
      <c r="T140" s="6">
        <f t="shared" si="238"/>
        <v>15</v>
      </c>
      <c r="U140" s="18" t="s">
        <v>190</v>
      </c>
      <c r="V140" s="6">
        <f t="shared" si="239"/>
        <v>15</v>
      </c>
      <c r="W140" s="18" t="s">
        <v>191</v>
      </c>
      <c r="X140" s="6">
        <f t="shared" si="240"/>
        <v>15</v>
      </c>
      <c r="Y140" s="18" t="s">
        <v>194</v>
      </c>
      <c r="Z140" s="6">
        <f t="shared" si="241"/>
        <v>5</v>
      </c>
      <c r="AA140" s="143">
        <f t="shared" si="242"/>
        <v>95</v>
      </c>
      <c r="AB140" s="144" t="str">
        <f t="shared" si="243"/>
        <v>Moderado</v>
      </c>
      <c r="AC140" s="145" t="s">
        <v>64</v>
      </c>
      <c r="AD140" s="146" t="str">
        <f t="shared" si="244"/>
        <v>Moderado</v>
      </c>
      <c r="AE140" s="147" t="str">
        <f t="shared" si="245"/>
        <v>50</v>
      </c>
      <c r="AF140" s="559">
        <v>1</v>
      </c>
      <c r="AG140" s="564">
        <f t="shared" ref="AG140" si="463">(AE140+AE141)/AF140</f>
        <v>50</v>
      </c>
      <c r="AH140" s="542" t="str">
        <f t="shared" ref="AH140" si="464">IF(AG140&lt;50,"Débil",IF(AG140&lt;=99,"Moderado",IF(AG140=100,"Fuerte",IF(AG140="","ERROR"))))</f>
        <v>Moderado</v>
      </c>
      <c r="AI140" s="544" t="s">
        <v>92</v>
      </c>
      <c r="AJ140" s="547">
        <f t="shared" ref="AJ140" si="465">IF(AH140="Débil",0,IF(AND(AH140="Moderado",AI140="Directamente"),1,IF(AND(AH140="Moderado",AI140="No disminuye"),0,IF(AND(AH140="Fuerte",AI140="Directamente"),2,IF(AND(AH140="Fuerte",AI140="No disminuye"),0)))))</f>
        <v>1</v>
      </c>
      <c r="AK140" s="547">
        <f>('4-VALORACIÓN DEL RIESGO'!H75-AJ140)</f>
        <v>3</v>
      </c>
      <c r="AL140" s="547" t="str">
        <f t="shared" ref="AL140" si="466">IF(AK140=5,"Casi Seguro",IF(AK140=4,"Probable",IF(AK140=3,"Posible",IF(AK140=2,"Improbable",IF(AK140=1,"Rara Vez",IF(AK140=0,"Rara Vez",IF(AK140&lt;0,"Rara Vez")))))))</f>
        <v>Posible</v>
      </c>
      <c r="AM140" s="544" t="s">
        <v>93</v>
      </c>
      <c r="AN140" s="551">
        <f t="shared" ref="AN140" si="467">IF(AH140="Débil",0,IF(AND(AH140="Moderado",AM140="Directamente"),1,IF(AND(AH140="Moderado",AM140="Indirectamente"),0,IF(AND(AH140="Moderado",AM140="No disminuye"),0,IF(AND(AH140="Fuerte",AM140="Directamente"),2,IF(AND(AH140="Fuerte",AM140="Indirectamente"),1,IF(AND(AH140="Fuerte",AM140="No disminuye"),0)))))))</f>
        <v>0</v>
      </c>
      <c r="AO140" s="551">
        <f>('4-VALORACIÓN DEL RIESGO'!AD75-AN140)</f>
        <v>5</v>
      </c>
      <c r="AP140" s="548" t="str">
        <f t="shared" ref="AP140" si="468">IF(AO140=5,"Catastrófico",IF(AO140=4,"Mayor",IF(AO140=3,"Moderado",IF(AO140=2,"Moderado",IF(AO140=1,"Moderado")))))</f>
        <v>Catastrófico</v>
      </c>
      <c r="AQ140" s="545"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45"/>
      <c r="AS140" s="546" t="s">
        <v>291</v>
      </c>
    </row>
    <row r="141" spans="2:45" ht="30.75" thickBot="1" x14ac:dyDescent="0.3">
      <c r="B141" s="554"/>
      <c r="C141" s="449"/>
      <c r="D141" s="566"/>
      <c r="E141" s="566"/>
      <c r="F141" s="5"/>
      <c r="G141" s="5"/>
      <c r="H141" s="5"/>
      <c r="I141" s="5"/>
      <c r="J141" s="5"/>
      <c r="K141" s="5"/>
      <c r="L141" s="5"/>
      <c r="M141" s="15"/>
      <c r="N141" s="6" t="b">
        <f t="shared" ref="N141:N169" si="470">IF(M141="Asignado",15,IF(M141="NO asignado",0))</f>
        <v>0</v>
      </c>
      <c r="O141" s="18"/>
      <c r="P141" s="6" t="b">
        <f t="shared" ref="P141:P169" si="471">IF(O141="Adecuado",15,IF(O141="Inadecuado",0))</f>
        <v>0</v>
      </c>
      <c r="Q141" s="18"/>
      <c r="R141" s="6" t="b">
        <f t="shared" ref="R141:R168" si="472">IF(Q141="Oportuna",15,IF(Q141="Inoportuna",0))</f>
        <v>0</v>
      </c>
      <c r="S141" s="18"/>
      <c r="T141" s="6" t="b">
        <f t="shared" ref="T141:T169" si="473">IF(S141="Prevenir",15,IF(S141="Detectar",10,IF(S141="No es un control",0)))</f>
        <v>0</v>
      </c>
      <c r="U141" s="18"/>
      <c r="V141" s="6" t="b">
        <f t="shared" ref="V141:V169" si="474">IF(U141="Confiable",15,IF(U141="No confiable",0))</f>
        <v>0</v>
      </c>
      <c r="W141" s="18"/>
      <c r="X141" s="6" t="b">
        <f t="shared" ref="X141:X169" si="475">IF(W141="Se investigan oportunamente",15,IF(W141="No se investigan oportunamente",0))</f>
        <v>0</v>
      </c>
      <c r="Y141" s="18"/>
      <c r="Z141" s="6" t="b">
        <f t="shared" ref="Z141:Z169" si="476">IF(Y141="Completa",10,IF(Y141="Incompleta",5,IF(Y141="No existe",0)))</f>
        <v>0</v>
      </c>
      <c r="AA141" s="143">
        <f t="shared" ref="AA141:AA169" si="477">N141+P141+R141+T141+V141+X141+Z141</f>
        <v>0</v>
      </c>
      <c r="AB141" s="144" t="str">
        <f t="shared" ref="AB141:AB169" si="478">IF(AA141&lt;86,"Débil",(IF(AA141&lt;96,"Moderado","Fuerte")))</f>
        <v>Débil</v>
      </c>
      <c r="AC141" s="145"/>
      <c r="AD141" s="146" t="str">
        <f t="shared" ref="AD141:AD169" si="479">IF(OR(AND(AB141="Fuerte",AC141="Moderado"),AND(AB141="Moderado",AC141="Fuerte"),AND(AB141="Moderado",AC141="Moderado")),"Moderado",IF(OR(AND(AB141="Fuerte",AC141="Débil"),AND(AB141="Moderado",AC141="Débil"),AND(AB141="Débil")),"Débil",IF(AND(AB141="Fuerte",AC141="Fuerte"),"Fuerte")))</f>
        <v>Débil</v>
      </c>
      <c r="AE141" s="147" t="str">
        <f t="shared" ref="AE141:AE169" si="480">IF(AD141="Fuerte","100",IF(AD141="Moderado","50",IF(AD141="Débil","0")))</f>
        <v>0</v>
      </c>
      <c r="AF141" s="560"/>
      <c r="AG141" s="565"/>
      <c r="AH141" s="543"/>
      <c r="AI141" s="544"/>
      <c r="AJ141" s="547"/>
      <c r="AK141" s="547"/>
      <c r="AL141" s="547"/>
      <c r="AM141" s="544"/>
      <c r="AN141" s="552"/>
      <c r="AO141" s="552"/>
      <c r="AP141" s="548"/>
      <c r="AQ141" s="545"/>
      <c r="AR141" s="545"/>
      <c r="AS141" s="546"/>
    </row>
    <row r="142" spans="2:45" ht="74.25" customHeight="1" x14ac:dyDescent="0.25">
      <c r="B142" s="554"/>
      <c r="C142" s="449"/>
      <c r="D142" s="566" t="str">
        <f>'3-IDENTIFICACIÓN DEL RIESGO'!G142</f>
        <v>Aprobación de informes y pagos de contratistas sin el cumplimiento del objeto y/o obligaciones contractuales en beneficio particular o de terceros</v>
      </c>
      <c r="E142" s="566"/>
      <c r="F142" s="5" t="s">
        <v>908</v>
      </c>
      <c r="G142" s="5" t="s">
        <v>909</v>
      </c>
      <c r="H142" s="5" t="s">
        <v>910</v>
      </c>
      <c r="I142" s="5" t="s">
        <v>911</v>
      </c>
      <c r="J142" s="5" t="s">
        <v>912</v>
      </c>
      <c r="K142" s="5" t="s">
        <v>913</v>
      </c>
      <c r="L142" s="5" t="s">
        <v>914</v>
      </c>
      <c r="M142" s="15" t="s">
        <v>187</v>
      </c>
      <c r="N142" s="6">
        <f t="shared" si="470"/>
        <v>15</v>
      </c>
      <c r="O142" s="18" t="s">
        <v>188</v>
      </c>
      <c r="P142" s="6">
        <f t="shared" si="471"/>
        <v>15</v>
      </c>
      <c r="Q142" s="18" t="s">
        <v>189</v>
      </c>
      <c r="R142" s="6">
        <f t="shared" si="472"/>
        <v>15</v>
      </c>
      <c r="S142" s="18" t="s">
        <v>193</v>
      </c>
      <c r="T142" s="6">
        <f t="shared" si="473"/>
        <v>10</v>
      </c>
      <c r="U142" s="18" t="s">
        <v>190</v>
      </c>
      <c r="V142" s="6">
        <f t="shared" si="474"/>
        <v>15</v>
      </c>
      <c r="W142" s="18" t="s">
        <v>191</v>
      </c>
      <c r="X142" s="6">
        <f t="shared" si="475"/>
        <v>15</v>
      </c>
      <c r="Y142" s="18" t="s">
        <v>192</v>
      </c>
      <c r="Z142" s="6">
        <f t="shared" si="476"/>
        <v>10</v>
      </c>
      <c r="AA142" s="143">
        <f t="shared" si="477"/>
        <v>95</v>
      </c>
      <c r="AB142" s="144" t="str">
        <f t="shared" si="478"/>
        <v>Moderado</v>
      </c>
      <c r="AC142" s="145" t="s">
        <v>58</v>
      </c>
      <c r="AD142" s="146" t="str">
        <f t="shared" si="479"/>
        <v>Moderado</v>
      </c>
      <c r="AE142" s="147" t="str">
        <f t="shared" si="480"/>
        <v>50</v>
      </c>
      <c r="AF142" s="559">
        <v>2</v>
      </c>
      <c r="AG142" s="564">
        <f t="shared" ref="AG142" si="481">(AE142+AE143)/AF142</f>
        <v>50</v>
      </c>
      <c r="AH142" s="542" t="str">
        <f t="shared" ref="AH142" si="482">IF(AG142&lt;50,"Débil",IF(AG142&lt;=99,"Moderado",IF(AG142=100,"Fuerte",IF(AG142="","ERROR"))))</f>
        <v>Moderado</v>
      </c>
      <c r="AI142" s="544" t="s">
        <v>94</v>
      </c>
      <c r="AJ142" s="547">
        <f t="shared" ref="AJ142" si="483">IF(AH142="Débil",0,IF(AND(AH142="Moderado",AI142="Directamente"),1,IF(AND(AH142="Moderado",AI142="No disminuye"),0,IF(AND(AH142="Fuerte",AI142="Directamente"),2,IF(AND(AH142="Fuerte",AI142="No disminuye"),0)))))</f>
        <v>0</v>
      </c>
      <c r="AK142" s="547">
        <f>('4-VALORACIÓN DEL RIESGO'!H76-AJ142)</f>
        <v>4</v>
      </c>
      <c r="AL142" s="547" t="str">
        <f t="shared" ref="AL142" si="484">IF(AK142=5,"Casi Seguro",IF(AK142=4,"Probable",IF(AK142=3,"Posible",IF(AK142=2,"Improbable",IF(AK142=1,"Rara Vez",IF(AK142=0,"Rara Vez",IF(AK142&lt;0,"Rara Vez")))))))</f>
        <v>Probable</v>
      </c>
      <c r="AM142" s="544" t="s">
        <v>93</v>
      </c>
      <c r="AN142" s="551">
        <f t="shared" ref="AN142" si="485">IF(AH142="Débil",0,IF(AND(AH142="Moderado",AM142="Directamente"),1,IF(AND(AH142="Moderado",AM142="Indirectamente"),0,IF(AND(AH142="Moderado",AM142="No disminuye"),0,IF(AND(AH142="Fuerte",AM142="Directamente"),2,IF(AND(AH142="Fuerte",AM142="Indirectamente"),1,IF(AND(AH142="Fuerte",AM142="No disminuye"),0)))))))</f>
        <v>0</v>
      </c>
      <c r="AO142" s="551">
        <f>('4-VALORACIÓN DEL RIESGO'!AD76-AN142)</f>
        <v>5</v>
      </c>
      <c r="AP142" s="548" t="str">
        <f t="shared" ref="AP142" si="486">IF(AO142=5,"Catastrófico",IF(AO142=4,"Mayor",IF(AO142=3,"Moderado",IF(AO142=2,"Moderado",IF(AO142=1,"Moderado")))))</f>
        <v>Catastrófico</v>
      </c>
      <c r="AQ142" s="545"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45"/>
      <c r="AS142" s="546" t="s">
        <v>291</v>
      </c>
    </row>
    <row r="143" spans="2:45" ht="79.5" customHeight="1" thickBot="1" x14ac:dyDescent="0.3">
      <c r="B143" s="554"/>
      <c r="C143" s="449"/>
      <c r="D143" s="566"/>
      <c r="E143" s="566"/>
      <c r="F143" s="5" t="s">
        <v>908</v>
      </c>
      <c r="G143" s="5" t="s">
        <v>909</v>
      </c>
      <c r="H143" s="5" t="s">
        <v>910</v>
      </c>
      <c r="I143" s="5" t="s">
        <v>915</v>
      </c>
      <c r="J143" s="5" t="s">
        <v>912</v>
      </c>
      <c r="K143" s="5" t="s">
        <v>916</v>
      </c>
      <c r="L143" s="5" t="s">
        <v>917</v>
      </c>
      <c r="M143" s="15" t="s">
        <v>187</v>
      </c>
      <c r="N143" s="6">
        <f t="shared" si="470"/>
        <v>15</v>
      </c>
      <c r="O143" s="18" t="s">
        <v>188</v>
      </c>
      <c r="P143" s="6">
        <f t="shared" si="471"/>
        <v>15</v>
      </c>
      <c r="Q143" s="18" t="s">
        <v>189</v>
      </c>
      <c r="R143" s="6">
        <f t="shared" si="472"/>
        <v>15</v>
      </c>
      <c r="S143" s="18" t="s">
        <v>193</v>
      </c>
      <c r="T143" s="6">
        <f t="shared" si="473"/>
        <v>10</v>
      </c>
      <c r="U143" s="18" t="s">
        <v>190</v>
      </c>
      <c r="V143" s="6">
        <f t="shared" si="474"/>
        <v>15</v>
      </c>
      <c r="W143" s="18" t="s">
        <v>191</v>
      </c>
      <c r="X143" s="6">
        <f t="shared" si="475"/>
        <v>15</v>
      </c>
      <c r="Y143" s="18" t="s">
        <v>192</v>
      </c>
      <c r="Z143" s="6">
        <f t="shared" si="476"/>
        <v>10</v>
      </c>
      <c r="AA143" s="143">
        <f t="shared" si="477"/>
        <v>95</v>
      </c>
      <c r="AB143" s="144" t="str">
        <f t="shared" si="478"/>
        <v>Moderado</v>
      </c>
      <c r="AC143" s="145" t="s">
        <v>58</v>
      </c>
      <c r="AD143" s="146" t="str">
        <f t="shared" si="479"/>
        <v>Moderado</v>
      </c>
      <c r="AE143" s="147" t="str">
        <f t="shared" si="480"/>
        <v>50</v>
      </c>
      <c r="AF143" s="560"/>
      <c r="AG143" s="565"/>
      <c r="AH143" s="543"/>
      <c r="AI143" s="544"/>
      <c r="AJ143" s="547"/>
      <c r="AK143" s="547"/>
      <c r="AL143" s="547"/>
      <c r="AM143" s="544"/>
      <c r="AN143" s="552"/>
      <c r="AO143" s="552"/>
      <c r="AP143" s="548"/>
      <c r="AQ143" s="545"/>
      <c r="AR143" s="545"/>
      <c r="AS143" s="546"/>
    </row>
    <row r="144" spans="2:45" ht="30" x14ac:dyDescent="0.25">
      <c r="B144" s="554"/>
      <c r="C144" s="449"/>
      <c r="D144" s="566" t="str">
        <f>'3-IDENTIFICACIÓN DEL RIESGO'!G144</f>
        <v>Riesgo 3</v>
      </c>
      <c r="E144" s="566"/>
      <c r="F144" s="5"/>
      <c r="G144" s="5"/>
      <c r="H144" s="5"/>
      <c r="I144" s="5"/>
      <c r="J144" s="5"/>
      <c r="K144" s="5"/>
      <c r="L144" s="5"/>
      <c r="M144" s="15"/>
      <c r="N144" s="6" t="b">
        <f t="shared" si="470"/>
        <v>0</v>
      </c>
      <c r="O144" s="18"/>
      <c r="P144" s="6" t="b">
        <f t="shared" si="471"/>
        <v>0</v>
      </c>
      <c r="Q144" s="18"/>
      <c r="R144" s="6" t="b">
        <f t="shared" si="472"/>
        <v>0</v>
      </c>
      <c r="S144" s="18"/>
      <c r="T144" s="6" t="b">
        <f t="shared" si="473"/>
        <v>0</v>
      </c>
      <c r="U144" s="18"/>
      <c r="V144" s="6" t="b">
        <f t="shared" si="474"/>
        <v>0</v>
      </c>
      <c r="W144" s="18"/>
      <c r="X144" s="6" t="b">
        <f t="shared" si="475"/>
        <v>0</v>
      </c>
      <c r="Y144" s="18"/>
      <c r="Z144" s="6" t="b">
        <f t="shared" si="476"/>
        <v>0</v>
      </c>
      <c r="AA144" s="143">
        <f t="shared" si="477"/>
        <v>0</v>
      </c>
      <c r="AB144" s="144" t="str">
        <f t="shared" si="478"/>
        <v>Débil</v>
      </c>
      <c r="AC144" s="145"/>
      <c r="AD144" s="146" t="str">
        <f t="shared" si="479"/>
        <v>Débil</v>
      </c>
      <c r="AE144" s="147" t="str">
        <f t="shared" si="480"/>
        <v>0</v>
      </c>
      <c r="AF144" s="559"/>
      <c r="AG144" s="564" t="e">
        <f t="shared" ref="AG144" si="488">(AE144+AE145)/AF144</f>
        <v>#DIV/0!</v>
      </c>
      <c r="AH144" s="542" t="e">
        <f t="shared" ref="AH144" si="489">IF(AG144&lt;50,"Débil",IF(AG144&lt;=99,"Moderado",IF(AG144=100,"Fuerte",IF(AG144="","ERROR"))))</f>
        <v>#DIV/0!</v>
      </c>
      <c r="AI144" s="544"/>
      <c r="AJ144" s="547" t="e">
        <f t="shared" ref="AJ144" si="490">IF(AH144="Débil",0,IF(AND(AH144="Moderado",AI144="Directamente"),1,IF(AND(AH144="Moderado",AI144="No disminuye"),0,IF(AND(AH144="Fuerte",AI144="Directamente"),2,IF(AND(AH144="Fuerte",AI144="No disminuye"),0)))))</f>
        <v>#DIV/0!</v>
      </c>
      <c r="AK144" s="547" t="e">
        <f>('4-VALORACIÓN DEL RIESGO'!H77-AJ144)</f>
        <v>#DIV/0!</v>
      </c>
      <c r="AL144" s="547" t="e">
        <f t="shared" ref="AL144" si="491">IF(AK144=5,"Casi Seguro",IF(AK144=4,"Probable",IF(AK144=3,"Posible",IF(AK144=2,"Improbable",IF(AK144=1,"Rara Vez",IF(AK144=0,"Rara Vez",IF(AK144&lt;0,"Rara Vez")))))))</f>
        <v>#DIV/0!</v>
      </c>
      <c r="AM144" s="544"/>
      <c r="AN144" s="551" t="e">
        <f t="shared" ref="AN144" si="492">IF(AH144="Débil",0,IF(AND(AH144="Moderado",AM144="Directamente"),1,IF(AND(AH144="Moderado",AM144="Indirectamente"),0,IF(AND(AH144="Moderado",AM144="No disminuye"),0,IF(AND(AH144="Fuerte",AM144="Directamente"),2,IF(AND(AH144="Fuerte",AM144="Indirectamente"),1,IF(AND(AH144="Fuerte",AM144="No disminuye"),0)))))))</f>
        <v>#DIV/0!</v>
      </c>
      <c r="AO144" s="551" t="e">
        <f>('4-VALORACIÓN DEL RIESGO'!AD77-AN144)</f>
        <v>#DIV/0!</v>
      </c>
      <c r="AP144" s="548" t="e">
        <f t="shared" ref="AP144" si="493">IF(AO144=5,"Catastrófico",IF(AO144=4,"Mayor",IF(AO144=3,"Moderado",IF(AO144=2,"Moderado",IF(AO144=1,"Moderado")))))</f>
        <v>#DIV/0!</v>
      </c>
      <c r="AQ144" s="545"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45"/>
      <c r="AS144" s="546" t="s">
        <v>291</v>
      </c>
    </row>
    <row r="145" spans="2:45" ht="30.75" thickBot="1" x14ac:dyDescent="0.3">
      <c r="B145" s="554"/>
      <c r="C145" s="449"/>
      <c r="D145" s="566"/>
      <c r="E145" s="566"/>
      <c r="F145" s="5"/>
      <c r="G145" s="5"/>
      <c r="H145" s="5"/>
      <c r="I145" s="5"/>
      <c r="J145" s="5"/>
      <c r="K145" s="5"/>
      <c r="L145" s="5"/>
      <c r="M145" s="15"/>
      <c r="N145" s="6" t="b">
        <f t="shared" si="470"/>
        <v>0</v>
      </c>
      <c r="O145" s="18"/>
      <c r="P145" s="6" t="b">
        <f t="shared" si="471"/>
        <v>0</v>
      </c>
      <c r="Q145" s="18"/>
      <c r="R145" s="6" t="b">
        <f t="shared" si="472"/>
        <v>0</v>
      </c>
      <c r="S145" s="18"/>
      <c r="T145" s="6" t="b">
        <f t="shared" si="473"/>
        <v>0</v>
      </c>
      <c r="U145" s="18"/>
      <c r="V145" s="6" t="b">
        <f t="shared" si="474"/>
        <v>0</v>
      </c>
      <c r="W145" s="18"/>
      <c r="X145" s="6" t="b">
        <f t="shared" si="475"/>
        <v>0</v>
      </c>
      <c r="Y145" s="18"/>
      <c r="Z145" s="6" t="b">
        <f t="shared" si="476"/>
        <v>0</v>
      </c>
      <c r="AA145" s="143">
        <f t="shared" si="477"/>
        <v>0</v>
      </c>
      <c r="AB145" s="144" t="str">
        <f t="shared" si="478"/>
        <v>Débil</v>
      </c>
      <c r="AC145" s="145"/>
      <c r="AD145" s="146" t="str">
        <f t="shared" si="479"/>
        <v>Débil</v>
      </c>
      <c r="AE145" s="147" t="str">
        <f t="shared" si="480"/>
        <v>0</v>
      </c>
      <c r="AF145" s="560"/>
      <c r="AG145" s="565"/>
      <c r="AH145" s="543"/>
      <c r="AI145" s="544"/>
      <c r="AJ145" s="547"/>
      <c r="AK145" s="547"/>
      <c r="AL145" s="547"/>
      <c r="AM145" s="544"/>
      <c r="AN145" s="552"/>
      <c r="AO145" s="552"/>
      <c r="AP145" s="548"/>
      <c r="AQ145" s="545"/>
      <c r="AR145" s="545"/>
      <c r="AS145" s="546"/>
    </row>
    <row r="146" spans="2:45" ht="30" x14ac:dyDescent="0.25">
      <c r="B146" s="554"/>
      <c r="C146" s="449"/>
      <c r="D146" s="566" t="str">
        <f>'3-IDENTIFICACIÓN DEL RIESGO'!G146</f>
        <v>Riesgo 4</v>
      </c>
      <c r="E146" s="566"/>
      <c r="F146" s="5"/>
      <c r="G146" s="5"/>
      <c r="H146" s="5"/>
      <c r="I146" s="5"/>
      <c r="J146" s="5"/>
      <c r="K146" s="5"/>
      <c r="L146" s="5"/>
      <c r="M146" s="15"/>
      <c r="N146" s="6" t="b">
        <f t="shared" si="470"/>
        <v>0</v>
      </c>
      <c r="O146" s="18"/>
      <c r="P146" s="6" t="b">
        <f t="shared" si="471"/>
        <v>0</v>
      </c>
      <c r="Q146" s="18"/>
      <c r="R146" s="6" t="b">
        <f t="shared" si="472"/>
        <v>0</v>
      </c>
      <c r="S146" s="18"/>
      <c r="T146" s="6" t="b">
        <f t="shared" si="473"/>
        <v>0</v>
      </c>
      <c r="U146" s="18"/>
      <c r="V146" s="6" t="b">
        <f t="shared" si="474"/>
        <v>0</v>
      </c>
      <c r="W146" s="18"/>
      <c r="X146" s="6" t="b">
        <f t="shared" si="475"/>
        <v>0</v>
      </c>
      <c r="Y146" s="18"/>
      <c r="Z146" s="6" t="b">
        <f t="shared" si="476"/>
        <v>0</v>
      </c>
      <c r="AA146" s="143">
        <f t="shared" si="477"/>
        <v>0</v>
      </c>
      <c r="AB146" s="144" t="str">
        <f t="shared" si="478"/>
        <v>Débil</v>
      </c>
      <c r="AC146" s="145"/>
      <c r="AD146" s="146" t="str">
        <f t="shared" si="479"/>
        <v>Débil</v>
      </c>
      <c r="AE146" s="147" t="str">
        <f t="shared" si="480"/>
        <v>0</v>
      </c>
      <c r="AF146" s="559"/>
      <c r="AG146" s="564" t="e">
        <f t="shared" ref="AG146" si="495">(AE146+AE147)/AF146</f>
        <v>#DIV/0!</v>
      </c>
      <c r="AH146" s="542" t="e">
        <f t="shared" ref="AH146" si="496">IF(AG146&lt;50,"Débil",IF(AG146&lt;=99,"Moderado",IF(AG146=100,"Fuerte",IF(AG146="","ERROR"))))</f>
        <v>#DIV/0!</v>
      </c>
      <c r="AI146" s="544"/>
      <c r="AJ146" s="547" t="e">
        <f t="shared" ref="AJ146" si="497">IF(AH146="Débil",0,IF(AND(AH146="Moderado",AI146="Directamente"),1,IF(AND(AH146="Moderado",AI146="No disminuye"),0,IF(AND(AH146="Fuerte",AI146="Directamente"),2,IF(AND(AH146="Fuerte",AI146="No disminuye"),0)))))</f>
        <v>#DIV/0!</v>
      </c>
      <c r="AK146" s="547" t="e">
        <f>('4-VALORACIÓN DEL RIESGO'!H78-AJ146)</f>
        <v>#DIV/0!</v>
      </c>
      <c r="AL146" s="547" t="e">
        <f t="shared" ref="AL146" si="498">IF(AK146=5,"Casi Seguro",IF(AK146=4,"Probable",IF(AK146=3,"Posible",IF(AK146=2,"Improbable",IF(AK146=1,"Rara Vez",IF(AK146=0,"Rara Vez",IF(AK146&lt;0,"Rara Vez")))))))</f>
        <v>#DIV/0!</v>
      </c>
      <c r="AM146" s="544"/>
      <c r="AN146" s="551" t="e">
        <f t="shared" ref="AN146" si="499">IF(AH146="Débil",0,IF(AND(AH146="Moderado",AM146="Directamente"),1,IF(AND(AH146="Moderado",AM146="Indirectamente"),0,IF(AND(AH146="Moderado",AM146="No disminuye"),0,IF(AND(AH146="Fuerte",AM146="Directamente"),2,IF(AND(AH146="Fuerte",AM146="Indirectamente"),1,IF(AND(AH146="Fuerte",AM146="No disminuye"),0)))))))</f>
        <v>#DIV/0!</v>
      </c>
      <c r="AO146" s="551" t="e">
        <f>('4-VALORACIÓN DEL RIESGO'!AD78-AN146)</f>
        <v>#DIV/0!</v>
      </c>
      <c r="AP146" s="548" t="e">
        <f t="shared" ref="AP146" si="500">IF(AO146=5,"Catastrófico",IF(AO146=4,"Mayor",IF(AO146=3,"Moderado",IF(AO146=2,"Moderado",IF(AO146=1,"Moderado")))))</f>
        <v>#DIV/0!</v>
      </c>
      <c r="AQ146" s="545"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45"/>
      <c r="AS146" s="546" t="s">
        <v>291</v>
      </c>
    </row>
    <row r="147" spans="2:45" ht="30.75" thickBot="1" x14ac:dyDescent="0.3">
      <c r="B147" s="554"/>
      <c r="C147" s="449"/>
      <c r="D147" s="566"/>
      <c r="E147" s="566"/>
      <c r="F147" s="5"/>
      <c r="G147" s="5"/>
      <c r="H147" s="5"/>
      <c r="I147" s="5"/>
      <c r="J147" s="5"/>
      <c r="K147" s="5"/>
      <c r="L147" s="5"/>
      <c r="M147" s="15"/>
      <c r="N147" s="6" t="b">
        <f t="shared" si="470"/>
        <v>0</v>
      </c>
      <c r="O147" s="18"/>
      <c r="P147" s="6" t="b">
        <f t="shared" si="471"/>
        <v>0</v>
      </c>
      <c r="Q147" s="18"/>
      <c r="R147" s="6" t="b">
        <f t="shared" si="472"/>
        <v>0</v>
      </c>
      <c r="S147" s="18"/>
      <c r="T147" s="6" t="b">
        <f t="shared" si="473"/>
        <v>0</v>
      </c>
      <c r="U147" s="18"/>
      <c r="V147" s="6" t="b">
        <f t="shared" si="474"/>
        <v>0</v>
      </c>
      <c r="W147" s="18"/>
      <c r="X147" s="6" t="b">
        <f t="shared" si="475"/>
        <v>0</v>
      </c>
      <c r="Y147" s="18"/>
      <c r="Z147" s="6" t="b">
        <f t="shared" si="476"/>
        <v>0</v>
      </c>
      <c r="AA147" s="143">
        <f t="shared" si="477"/>
        <v>0</v>
      </c>
      <c r="AB147" s="144" t="str">
        <f t="shared" si="478"/>
        <v>Débil</v>
      </c>
      <c r="AC147" s="145"/>
      <c r="AD147" s="146" t="str">
        <f t="shared" si="479"/>
        <v>Débil</v>
      </c>
      <c r="AE147" s="147" t="str">
        <f t="shared" si="480"/>
        <v>0</v>
      </c>
      <c r="AF147" s="560"/>
      <c r="AG147" s="565"/>
      <c r="AH147" s="543"/>
      <c r="AI147" s="544"/>
      <c r="AJ147" s="547"/>
      <c r="AK147" s="547"/>
      <c r="AL147" s="547"/>
      <c r="AM147" s="544"/>
      <c r="AN147" s="552"/>
      <c r="AO147" s="552"/>
      <c r="AP147" s="548"/>
      <c r="AQ147" s="545"/>
      <c r="AR147" s="545"/>
      <c r="AS147" s="546"/>
    </row>
    <row r="148" spans="2:45" ht="30" x14ac:dyDescent="0.25">
      <c r="B148" s="554"/>
      <c r="C148" s="449"/>
      <c r="D148" s="566" t="str">
        <f>'3-IDENTIFICACIÓN DEL RIESGO'!G148</f>
        <v>Riesgo 5</v>
      </c>
      <c r="E148" s="566"/>
      <c r="F148" s="5"/>
      <c r="G148" s="5"/>
      <c r="H148" s="5"/>
      <c r="I148" s="5"/>
      <c r="J148" s="5"/>
      <c r="K148" s="5"/>
      <c r="L148" s="5"/>
      <c r="M148" s="15"/>
      <c r="N148" s="6" t="b">
        <f t="shared" si="470"/>
        <v>0</v>
      </c>
      <c r="O148" s="18"/>
      <c r="P148" s="6" t="b">
        <f t="shared" si="471"/>
        <v>0</v>
      </c>
      <c r="Q148" s="18"/>
      <c r="R148" s="6" t="b">
        <f t="shared" si="472"/>
        <v>0</v>
      </c>
      <c r="S148" s="18"/>
      <c r="T148" s="6" t="b">
        <f t="shared" si="473"/>
        <v>0</v>
      </c>
      <c r="U148" s="18"/>
      <c r="V148" s="6" t="b">
        <f t="shared" si="474"/>
        <v>0</v>
      </c>
      <c r="W148" s="18"/>
      <c r="X148" s="6" t="b">
        <f t="shared" si="475"/>
        <v>0</v>
      </c>
      <c r="Y148" s="18"/>
      <c r="Z148" s="6" t="b">
        <f t="shared" si="476"/>
        <v>0</v>
      </c>
      <c r="AA148" s="143">
        <f t="shared" si="477"/>
        <v>0</v>
      </c>
      <c r="AB148" s="144" t="str">
        <f t="shared" si="478"/>
        <v>Débil</v>
      </c>
      <c r="AC148" s="145"/>
      <c r="AD148" s="146" t="str">
        <f t="shared" si="479"/>
        <v>Débil</v>
      </c>
      <c r="AE148" s="147" t="str">
        <f t="shared" si="480"/>
        <v>0</v>
      </c>
      <c r="AF148" s="559"/>
      <c r="AG148" s="564" t="e">
        <f t="shared" ref="AG148" si="502">(AE148+AE149)/AF148</f>
        <v>#DIV/0!</v>
      </c>
      <c r="AH148" s="542" t="e">
        <f t="shared" ref="AH148" si="503">IF(AG148&lt;50,"Débil",IF(AG148&lt;=99,"Moderado",IF(AG148=100,"Fuerte",IF(AG148="","ERROR"))))</f>
        <v>#DIV/0!</v>
      </c>
      <c r="AI148" s="544"/>
      <c r="AJ148" s="547" t="e">
        <f t="shared" ref="AJ148" si="504">IF(AH148="Débil",0,IF(AND(AH148="Moderado",AI148="Directamente"),1,IF(AND(AH148="Moderado",AI148="No disminuye"),0,IF(AND(AH148="Fuerte",AI148="Directamente"),2,IF(AND(AH148="Fuerte",AI148="No disminuye"),0)))))</f>
        <v>#DIV/0!</v>
      </c>
      <c r="AK148" s="547" t="e">
        <f>('4-VALORACIÓN DEL RIESGO'!H79-AJ148)</f>
        <v>#DIV/0!</v>
      </c>
      <c r="AL148" s="547" t="e">
        <f t="shared" ref="AL148" si="505">IF(AK148=5,"Casi Seguro",IF(AK148=4,"Probable",IF(AK148=3,"Posible",IF(AK148=2,"Improbable",IF(AK148=1,"Rara Vez",IF(AK148=0,"Rara Vez",IF(AK148&lt;0,"Rara Vez")))))))</f>
        <v>#DIV/0!</v>
      </c>
      <c r="AM148" s="544"/>
      <c r="AN148" s="551" t="e">
        <f t="shared" ref="AN148" si="506">IF(AH148="Débil",0,IF(AND(AH148="Moderado",AM148="Directamente"),1,IF(AND(AH148="Moderado",AM148="Indirectamente"),0,IF(AND(AH148="Moderado",AM148="No disminuye"),0,IF(AND(AH148="Fuerte",AM148="Directamente"),2,IF(AND(AH148="Fuerte",AM148="Indirectamente"),1,IF(AND(AH148="Fuerte",AM148="No disminuye"),0)))))))</f>
        <v>#DIV/0!</v>
      </c>
      <c r="AO148" s="551" t="e">
        <f>('4-VALORACIÓN DEL RIESGO'!AD79-AN148)</f>
        <v>#DIV/0!</v>
      </c>
      <c r="AP148" s="548" t="e">
        <f t="shared" ref="AP148" si="507">IF(AO148=5,"Catastrófico",IF(AO148=4,"Mayor",IF(AO148=3,"Moderado",IF(AO148=2,"Moderado",IF(AO148=1,"Moderado")))))</f>
        <v>#DIV/0!</v>
      </c>
      <c r="AQ148" s="545"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45"/>
      <c r="AS148" s="546" t="s">
        <v>291</v>
      </c>
    </row>
    <row r="149" spans="2:45" ht="30.75" thickBot="1" x14ac:dyDescent="0.3">
      <c r="B149" s="555"/>
      <c r="C149" s="450"/>
      <c r="D149" s="566"/>
      <c r="E149" s="566"/>
      <c r="F149" s="5"/>
      <c r="G149" s="5"/>
      <c r="H149" s="5"/>
      <c r="I149" s="5"/>
      <c r="J149" s="5"/>
      <c r="K149" s="5"/>
      <c r="L149" s="5"/>
      <c r="M149" s="15"/>
      <c r="N149" s="6" t="b">
        <f t="shared" si="470"/>
        <v>0</v>
      </c>
      <c r="O149" s="18"/>
      <c r="P149" s="6" t="b">
        <f t="shared" si="471"/>
        <v>0</v>
      </c>
      <c r="Q149" s="18"/>
      <c r="R149" s="6" t="b">
        <f t="shared" si="472"/>
        <v>0</v>
      </c>
      <c r="S149" s="18"/>
      <c r="T149" s="6" t="b">
        <f t="shared" si="473"/>
        <v>0</v>
      </c>
      <c r="U149" s="18"/>
      <c r="V149" s="6" t="b">
        <f t="shared" si="474"/>
        <v>0</v>
      </c>
      <c r="W149" s="18"/>
      <c r="X149" s="6" t="b">
        <f t="shared" si="475"/>
        <v>0</v>
      </c>
      <c r="Y149" s="18"/>
      <c r="Z149" s="6" t="b">
        <f t="shared" si="476"/>
        <v>0</v>
      </c>
      <c r="AA149" s="143">
        <f t="shared" si="477"/>
        <v>0</v>
      </c>
      <c r="AB149" s="144" t="str">
        <f t="shared" si="478"/>
        <v>Débil</v>
      </c>
      <c r="AC149" s="145"/>
      <c r="AD149" s="146" t="str">
        <f t="shared" si="479"/>
        <v>Débil</v>
      </c>
      <c r="AE149" s="147" t="str">
        <f t="shared" si="480"/>
        <v>0</v>
      </c>
      <c r="AF149" s="560"/>
      <c r="AG149" s="565"/>
      <c r="AH149" s="543"/>
      <c r="AI149" s="544"/>
      <c r="AJ149" s="547"/>
      <c r="AK149" s="547"/>
      <c r="AL149" s="547"/>
      <c r="AM149" s="544"/>
      <c r="AN149" s="552"/>
      <c r="AO149" s="552"/>
      <c r="AP149" s="548"/>
      <c r="AQ149" s="545"/>
      <c r="AR149" s="545"/>
      <c r="AS149" s="546"/>
    </row>
    <row r="150" spans="2:45" ht="60.75" customHeight="1" x14ac:dyDescent="0.25">
      <c r="B150" s="553" t="str">
        <f>'3-IDENTIFICACIÓN DEL RIESGO'!B150</f>
        <v>Administración de Bienes y Servicios</v>
      </c>
      <c r="C150" s="448" t="str">
        <f>'3-IDENTIFICACIÓN DEL RIESGO'!E150</f>
        <v>1. Subdirección Administrativa y Financiera.
2. Secretaría General.</v>
      </c>
      <c r="D150" s="566" t="str">
        <f>'3-IDENTIFICACIÓN DEL RIESGO'!G150</f>
        <v>Pérdida o uso indebido de bienes devolutivos de la Agencia Nacional de Tierras para beneficio personal o de terceros</v>
      </c>
      <c r="E150" s="566"/>
      <c r="F150" s="5" t="s">
        <v>918</v>
      </c>
      <c r="G150" s="5" t="s">
        <v>586</v>
      </c>
      <c r="H150" s="5" t="s">
        <v>919</v>
      </c>
      <c r="I150" s="5" t="s">
        <v>920</v>
      </c>
      <c r="J150" s="5" t="s">
        <v>921</v>
      </c>
      <c r="K150" s="5" t="s">
        <v>922</v>
      </c>
      <c r="L150" s="5" t="s">
        <v>923</v>
      </c>
      <c r="M150" s="15" t="s">
        <v>187</v>
      </c>
      <c r="N150" s="6">
        <f t="shared" si="470"/>
        <v>15</v>
      </c>
      <c r="O150" s="18" t="s">
        <v>188</v>
      </c>
      <c r="P150" s="6">
        <f t="shared" si="471"/>
        <v>15</v>
      </c>
      <c r="Q150" s="18" t="s">
        <v>189</v>
      </c>
      <c r="R150" s="6">
        <f t="shared" si="472"/>
        <v>15</v>
      </c>
      <c r="S150" s="18" t="s">
        <v>61</v>
      </c>
      <c r="T150" s="6">
        <f t="shared" si="473"/>
        <v>15</v>
      </c>
      <c r="U150" s="18" t="s">
        <v>190</v>
      </c>
      <c r="V150" s="6">
        <f t="shared" si="474"/>
        <v>15</v>
      </c>
      <c r="W150" s="18" t="s">
        <v>191</v>
      </c>
      <c r="X150" s="6">
        <f t="shared" si="475"/>
        <v>15</v>
      </c>
      <c r="Y150" s="18" t="s">
        <v>192</v>
      </c>
      <c r="Z150" s="6">
        <f t="shared" si="476"/>
        <v>10</v>
      </c>
      <c r="AA150" s="143">
        <f t="shared" si="477"/>
        <v>100</v>
      </c>
      <c r="AB150" s="144" t="str">
        <f t="shared" si="478"/>
        <v>Fuerte</v>
      </c>
      <c r="AC150" s="145" t="s">
        <v>64</v>
      </c>
      <c r="AD150" s="146" t="str">
        <f t="shared" si="479"/>
        <v>Fuerte</v>
      </c>
      <c r="AE150" s="147" t="str">
        <f t="shared" si="480"/>
        <v>100</v>
      </c>
      <c r="AF150" s="559">
        <v>1</v>
      </c>
      <c r="AG150" s="564">
        <f t="shared" ref="AG150" si="509">(AE150+AE151)/AF150</f>
        <v>100</v>
      </c>
      <c r="AH150" s="542" t="str">
        <f t="shared" ref="AH150" si="510">IF(AG150&lt;50,"Débil",IF(AG150&lt;=99,"Moderado",IF(AG150=100,"Fuerte",IF(AG150="","ERROR"))))</f>
        <v>Fuerte</v>
      </c>
      <c r="AI150" s="544" t="s">
        <v>92</v>
      </c>
      <c r="AJ150" s="547">
        <f t="shared" ref="AJ150" si="511">IF(AH150="Débil",0,IF(AND(AH150="Moderado",AI150="Directamente"),1,IF(AND(AH150="Moderado",AI150="No disminuye"),0,IF(AND(AH150="Fuerte",AI150="Directamente"),2,IF(AND(AH150="Fuerte",AI150="No disminuye"),0)))))</f>
        <v>2</v>
      </c>
      <c r="AK150" s="547">
        <f>('4-VALORACIÓN DEL RIESGO'!H80-AJ150)</f>
        <v>2</v>
      </c>
      <c r="AL150" s="547" t="str">
        <f t="shared" ref="AL150" si="512">IF(AK150=5,"Casi Seguro",IF(AK150=4,"Probable",IF(AK150=3,"Posible",IF(AK150=2,"Improbable",IF(AK150=1,"Rara Vez",IF(AK150=0,"Rara Vez",IF(AK150&lt;0,"Rara Vez")))))))</f>
        <v>Improbable</v>
      </c>
      <c r="AM150" s="544" t="s">
        <v>94</v>
      </c>
      <c r="AN150" s="551">
        <f t="shared" ref="AN150" si="513">IF(AH150="Débil",0,IF(AND(AH150="Moderado",AM150="Directamente"),1,IF(AND(AH150="Moderado",AM150="Indirectamente"),0,IF(AND(AH150="Moderado",AM150="No disminuye"),0,IF(AND(AH150="Fuerte",AM150="Directamente"),2,IF(AND(AH150="Fuerte",AM150="Indirectamente"),1,IF(AND(AH150="Fuerte",AM150="No disminuye"),0)))))))</f>
        <v>0</v>
      </c>
      <c r="AO150" s="551">
        <f>('4-VALORACIÓN DEL RIESGO'!AD80-AN150)</f>
        <v>5</v>
      </c>
      <c r="AP150" s="548" t="str">
        <f t="shared" ref="AP150" si="514">IF(AO150=5,"Catastrófico",IF(AO150=4,"Mayor",IF(AO150=3,"Moderado",IF(AO150=2,"Moderado",IF(AO150=1,"Moderado")))))</f>
        <v>Catastrófico</v>
      </c>
      <c r="AQ150" s="545"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Extremo</v>
      </c>
      <c r="AR150" s="545"/>
      <c r="AS150" s="546" t="s">
        <v>291</v>
      </c>
    </row>
    <row r="151" spans="2:45" ht="30.75" thickBot="1" x14ac:dyDescent="0.3">
      <c r="B151" s="554"/>
      <c r="C151" s="449"/>
      <c r="D151" s="566"/>
      <c r="E151" s="566"/>
      <c r="F151" s="5"/>
      <c r="G151" s="5"/>
      <c r="H151" s="5"/>
      <c r="I151" s="5"/>
      <c r="J151" s="5"/>
      <c r="K151" s="5"/>
      <c r="L151" s="5"/>
      <c r="M151" s="15"/>
      <c r="N151" s="6" t="b">
        <f t="shared" si="470"/>
        <v>0</v>
      </c>
      <c r="O151" s="18"/>
      <c r="P151" s="6" t="b">
        <f t="shared" si="471"/>
        <v>0</v>
      </c>
      <c r="Q151" s="18"/>
      <c r="R151" s="6" t="b">
        <f t="shared" si="472"/>
        <v>0</v>
      </c>
      <c r="S151" s="18"/>
      <c r="T151" s="6" t="b">
        <f t="shared" si="473"/>
        <v>0</v>
      </c>
      <c r="U151" s="18"/>
      <c r="V151" s="6" t="b">
        <f t="shared" si="474"/>
        <v>0</v>
      </c>
      <c r="W151" s="18"/>
      <c r="X151" s="6" t="b">
        <f t="shared" si="475"/>
        <v>0</v>
      </c>
      <c r="Y151" s="18"/>
      <c r="Z151" s="6" t="b">
        <f t="shared" si="476"/>
        <v>0</v>
      </c>
      <c r="AA151" s="143">
        <f t="shared" si="477"/>
        <v>0</v>
      </c>
      <c r="AB151" s="144" t="str">
        <f t="shared" si="478"/>
        <v>Débil</v>
      </c>
      <c r="AC151" s="145"/>
      <c r="AD151" s="146" t="str">
        <f t="shared" si="479"/>
        <v>Débil</v>
      </c>
      <c r="AE151" s="147" t="str">
        <f t="shared" si="480"/>
        <v>0</v>
      </c>
      <c r="AF151" s="560"/>
      <c r="AG151" s="565"/>
      <c r="AH151" s="543"/>
      <c r="AI151" s="544"/>
      <c r="AJ151" s="547"/>
      <c r="AK151" s="547"/>
      <c r="AL151" s="547"/>
      <c r="AM151" s="544"/>
      <c r="AN151" s="552"/>
      <c r="AO151" s="552"/>
      <c r="AP151" s="548"/>
      <c r="AQ151" s="545"/>
      <c r="AR151" s="545"/>
      <c r="AS151" s="546"/>
    </row>
    <row r="152" spans="2:45" ht="69.75" customHeight="1" x14ac:dyDescent="0.25">
      <c r="B152" s="554"/>
      <c r="C152" s="449"/>
      <c r="D152" s="566" t="str">
        <f>'3-IDENTIFICACIÓN DEL RIESGO'!G152</f>
        <v>Pérdida o manipulación de expedientes con información institucional para beneficio particular o de un tercero</v>
      </c>
      <c r="E152" s="566"/>
      <c r="F152" s="5" t="s">
        <v>924</v>
      </c>
      <c r="G152" s="5" t="s">
        <v>586</v>
      </c>
      <c r="H152" s="5" t="s">
        <v>925</v>
      </c>
      <c r="I152" s="5" t="s">
        <v>926</v>
      </c>
      <c r="J152" s="5" t="s">
        <v>927</v>
      </c>
      <c r="K152" s="5" t="s">
        <v>928</v>
      </c>
      <c r="L152" s="5" t="s">
        <v>929</v>
      </c>
      <c r="M152" s="15" t="s">
        <v>187</v>
      </c>
      <c r="N152" s="6">
        <f t="shared" si="470"/>
        <v>15</v>
      </c>
      <c r="O152" s="18" t="s">
        <v>188</v>
      </c>
      <c r="P152" s="6">
        <f t="shared" si="471"/>
        <v>15</v>
      </c>
      <c r="Q152" s="18" t="s">
        <v>189</v>
      </c>
      <c r="R152" s="6">
        <f t="shared" si="472"/>
        <v>15</v>
      </c>
      <c r="S152" s="18" t="s">
        <v>61</v>
      </c>
      <c r="T152" s="6">
        <f t="shared" si="473"/>
        <v>15</v>
      </c>
      <c r="U152" s="18" t="s">
        <v>190</v>
      </c>
      <c r="V152" s="6">
        <f t="shared" si="474"/>
        <v>15</v>
      </c>
      <c r="W152" s="18" t="s">
        <v>191</v>
      </c>
      <c r="X152" s="6">
        <f t="shared" si="475"/>
        <v>15</v>
      </c>
      <c r="Y152" s="18" t="s">
        <v>192</v>
      </c>
      <c r="Z152" s="6">
        <f t="shared" si="476"/>
        <v>10</v>
      </c>
      <c r="AA152" s="143">
        <f t="shared" si="477"/>
        <v>100</v>
      </c>
      <c r="AB152" s="144" t="str">
        <f t="shared" si="478"/>
        <v>Fuerte</v>
      </c>
      <c r="AC152" s="145" t="s">
        <v>64</v>
      </c>
      <c r="AD152" s="146" t="str">
        <f t="shared" si="479"/>
        <v>Fuerte</v>
      </c>
      <c r="AE152" s="147" t="str">
        <f t="shared" si="480"/>
        <v>100</v>
      </c>
      <c r="AF152" s="559">
        <v>1</v>
      </c>
      <c r="AG152" s="564">
        <f t="shared" ref="AG152" si="516">(AE152+AE153)/AF152</f>
        <v>100</v>
      </c>
      <c r="AH152" s="542" t="str">
        <f t="shared" ref="AH152" si="517">IF(AG152&lt;50,"Débil",IF(AG152&lt;=99,"Moderado",IF(AG152=100,"Fuerte",IF(AG152="","ERROR"))))</f>
        <v>Fuerte</v>
      </c>
      <c r="AI152" s="544" t="s">
        <v>92</v>
      </c>
      <c r="AJ152" s="547">
        <f t="shared" ref="AJ152" si="518">IF(AH152="Débil",0,IF(AND(AH152="Moderado",AI152="Directamente"),1,IF(AND(AH152="Moderado",AI152="No disminuye"),0,IF(AND(AH152="Fuerte",AI152="Directamente"),2,IF(AND(AH152="Fuerte",AI152="No disminuye"),0)))))</f>
        <v>2</v>
      </c>
      <c r="AK152" s="547">
        <f>('4-VALORACIÓN DEL RIESGO'!H81-AJ152)</f>
        <v>1</v>
      </c>
      <c r="AL152" s="547" t="str">
        <f t="shared" ref="AL152" si="519">IF(AK152=5,"Casi Seguro",IF(AK152=4,"Probable",IF(AK152=3,"Posible",IF(AK152=2,"Improbable",IF(AK152=1,"Rara Vez",IF(AK152=0,"Rara Vez",IF(AK152&lt;0,"Rara Vez")))))))</f>
        <v>Rara Vez</v>
      </c>
      <c r="AM152" s="544" t="s">
        <v>94</v>
      </c>
      <c r="AN152" s="551">
        <f t="shared" ref="AN152" si="520">IF(AH152="Débil",0,IF(AND(AH152="Moderado",AM152="Directamente"),1,IF(AND(AH152="Moderado",AM152="Indirectamente"),0,IF(AND(AH152="Moderado",AM152="No disminuye"),0,IF(AND(AH152="Fuerte",AM152="Directamente"),2,IF(AND(AH152="Fuerte",AM152="Indirectamente"),1,IF(AND(AH152="Fuerte",AM152="No disminuye"),0)))))))</f>
        <v>0</v>
      </c>
      <c r="AO152" s="551">
        <f>('4-VALORACIÓN DEL RIESGO'!AD81-AN152)</f>
        <v>5</v>
      </c>
      <c r="AP152" s="548" t="str">
        <f t="shared" ref="AP152" si="521">IF(AO152=5,"Catastrófico",IF(AO152=4,"Mayor",IF(AO152=3,"Moderado",IF(AO152=2,"Moderado",IF(AO152=1,"Moderado")))))</f>
        <v>Catastrófico</v>
      </c>
      <c r="AQ152" s="545"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45"/>
      <c r="AS152" s="546" t="s">
        <v>291</v>
      </c>
    </row>
    <row r="153" spans="2:45" ht="30.75" thickBot="1" x14ac:dyDescent="0.3">
      <c r="B153" s="554"/>
      <c r="C153" s="449"/>
      <c r="D153" s="566"/>
      <c r="E153" s="566"/>
      <c r="F153" s="5"/>
      <c r="G153" s="5"/>
      <c r="H153" s="5"/>
      <c r="I153" s="5"/>
      <c r="J153" s="5"/>
      <c r="K153" s="5"/>
      <c r="L153" s="5"/>
      <c r="M153" s="15"/>
      <c r="N153" s="6" t="b">
        <f t="shared" si="470"/>
        <v>0</v>
      </c>
      <c r="O153" s="18"/>
      <c r="P153" s="6" t="b">
        <f t="shared" si="471"/>
        <v>0</v>
      </c>
      <c r="Q153" s="18"/>
      <c r="R153" s="6" t="b">
        <f t="shared" si="472"/>
        <v>0</v>
      </c>
      <c r="S153" s="18"/>
      <c r="T153" s="6" t="b">
        <f t="shared" si="473"/>
        <v>0</v>
      </c>
      <c r="U153" s="18"/>
      <c r="V153" s="6" t="b">
        <f t="shared" si="474"/>
        <v>0</v>
      </c>
      <c r="W153" s="18"/>
      <c r="X153" s="6" t="b">
        <f t="shared" si="475"/>
        <v>0</v>
      </c>
      <c r="Y153" s="18"/>
      <c r="Z153" s="6" t="b">
        <f t="shared" si="476"/>
        <v>0</v>
      </c>
      <c r="AA153" s="143">
        <f t="shared" si="477"/>
        <v>0</v>
      </c>
      <c r="AB153" s="144" t="str">
        <f t="shared" si="478"/>
        <v>Débil</v>
      </c>
      <c r="AC153" s="145"/>
      <c r="AD153" s="146" t="str">
        <f t="shared" si="479"/>
        <v>Débil</v>
      </c>
      <c r="AE153" s="147" t="str">
        <f t="shared" si="480"/>
        <v>0</v>
      </c>
      <c r="AF153" s="560"/>
      <c r="AG153" s="565"/>
      <c r="AH153" s="543"/>
      <c r="AI153" s="544"/>
      <c r="AJ153" s="547"/>
      <c r="AK153" s="547"/>
      <c r="AL153" s="547"/>
      <c r="AM153" s="544"/>
      <c r="AN153" s="552"/>
      <c r="AO153" s="552"/>
      <c r="AP153" s="548"/>
      <c r="AQ153" s="545"/>
      <c r="AR153" s="545"/>
      <c r="AS153" s="546"/>
    </row>
    <row r="154" spans="2:45" ht="30" x14ac:dyDescent="0.25">
      <c r="B154" s="554"/>
      <c r="C154" s="449"/>
      <c r="D154" s="566" t="str">
        <f>'3-IDENTIFICACIÓN DEL RIESGO'!G154</f>
        <v>Riesgo 3</v>
      </c>
      <c r="E154" s="566"/>
      <c r="F154" s="5"/>
      <c r="G154" s="5"/>
      <c r="H154" s="5"/>
      <c r="I154" s="5"/>
      <c r="J154" s="5"/>
      <c r="K154" s="5"/>
      <c r="L154" s="5"/>
      <c r="M154" s="15"/>
      <c r="N154" s="6" t="b">
        <f t="shared" si="470"/>
        <v>0</v>
      </c>
      <c r="O154" s="18"/>
      <c r="P154" s="6" t="b">
        <f t="shared" si="471"/>
        <v>0</v>
      </c>
      <c r="Q154" s="18"/>
      <c r="R154" s="6" t="b">
        <f t="shared" si="472"/>
        <v>0</v>
      </c>
      <c r="S154" s="18"/>
      <c r="T154" s="6" t="b">
        <f t="shared" si="473"/>
        <v>0</v>
      </c>
      <c r="U154" s="18"/>
      <c r="V154" s="6" t="b">
        <f t="shared" si="474"/>
        <v>0</v>
      </c>
      <c r="W154" s="18"/>
      <c r="X154" s="6" t="b">
        <f t="shared" si="475"/>
        <v>0</v>
      </c>
      <c r="Y154" s="18"/>
      <c r="Z154" s="6" t="b">
        <f t="shared" si="476"/>
        <v>0</v>
      </c>
      <c r="AA154" s="143">
        <f t="shared" si="477"/>
        <v>0</v>
      </c>
      <c r="AB154" s="144" t="str">
        <f t="shared" si="478"/>
        <v>Débil</v>
      </c>
      <c r="AC154" s="145"/>
      <c r="AD154" s="146" t="str">
        <f t="shared" si="479"/>
        <v>Débil</v>
      </c>
      <c r="AE154" s="147" t="str">
        <f t="shared" si="480"/>
        <v>0</v>
      </c>
      <c r="AF154" s="559"/>
      <c r="AG154" s="564" t="e">
        <f t="shared" ref="AG154" si="523">(AE154+AE155)/AF154</f>
        <v>#DIV/0!</v>
      </c>
      <c r="AH154" s="542" t="e">
        <f t="shared" ref="AH154" si="524">IF(AG154&lt;50,"Débil",IF(AG154&lt;=99,"Moderado",IF(AG154=100,"Fuerte",IF(AG154="","ERROR"))))</f>
        <v>#DIV/0!</v>
      </c>
      <c r="AI154" s="544"/>
      <c r="AJ154" s="547" t="e">
        <f t="shared" ref="AJ154" si="525">IF(AH154="Débil",0,IF(AND(AH154="Moderado",AI154="Directamente"),1,IF(AND(AH154="Moderado",AI154="No disminuye"),0,IF(AND(AH154="Fuerte",AI154="Directamente"),2,IF(AND(AH154="Fuerte",AI154="No disminuye"),0)))))</f>
        <v>#DIV/0!</v>
      </c>
      <c r="AK154" s="547" t="e">
        <f>('4-VALORACIÓN DEL RIESGO'!H82-AJ154)</f>
        <v>#DIV/0!</v>
      </c>
      <c r="AL154" s="547" t="e">
        <f t="shared" ref="AL154" si="526">IF(AK154=5,"Casi Seguro",IF(AK154=4,"Probable",IF(AK154=3,"Posible",IF(AK154=2,"Improbable",IF(AK154=1,"Rara Vez",IF(AK154=0,"Rara Vez",IF(AK154&lt;0,"Rara Vez")))))))</f>
        <v>#DIV/0!</v>
      </c>
      <c r="AM154" s="544"/>
      <c r="AN154" s="551" t="e">
        <f t="shared" ref="AN154" si="527">IF(AH154="Débil",0,IF(AND(AH154="Moderado",AM154="Directamente"),1,IF(AND(AH154="Moderado",AM154="Indirectamente"),0,IF(AND(AH154="Moderado",AM154="No disminuye"),0,IF(AND(AH154="Fuerte",AM154="Directamente"),2,IF(AND(AH154="Fuerte",AM154="Indirectamente"),1,IF(AND(AH154="Fuerte",AM154="No disminuye"),0)))))))</f>
        <v>#DIV/0!</v>
      </c>
      <c r="AO154" s="551" t="e">
        <f>('4-VALORACIÓN DEL RIESGO'!AD82-AN154)</f>
        <v>#DIV/0!</v>
      </c>
      <c r="AP154" s="548" t="e">
        <f t="shared" ref="AP154" si="528">IF(AO154=5,"Catastrófico",IF(AO154=4,"Mayor",IF(AO154=3,"Moderado",IF(AO154=2,"Moderado",IF(AO154=1,"Moderado")))))</f>
        <v>#DIV/0!</v>
      </c>
      <c r="AQ154" s="545"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45"/>
      <c r="AS154" s="546" t="s">
        <v>291</v>
      </c>
    </row>
    <row r="155" spans="2:45" ht="30.75" thickBot="1" x14ac:dyDescent="0.3">
      <c r="B155" s="554"/>
      <c r="C155" s="449"/>
      <c r="D155" s="566"/>
      <c r="E155" s="566"/>
      <c r="F155" s="5"/>
      <c r="G155" s="5"/>
      <c r="H155" s="5"/>
      <c r="I155" s="5"/>
      <c r="J155" s="5"/>
      <c r="K155" s="5"/>
      <c r="L155" s="5"/>
      <c r="M155" s="15"/>
      <c r="N155" s="6" t="b">
        <f t="shared" si="470"/>
        <v>0</v>
      </c>
      <c r="O155" s="18"/>
      <c r="P155" s="6" t="b">
        <f t="shared" si="471"/>
        <v>0</v>
      </c>
      <c r="Q155" s="18"/>
      <c r="R155" s="6" t="b">
        <f t="shared" si="472"/>
        <v>0</v>
      </c>
      <c r="S155" s="18"/>
      <c r="T155" s="6" t="b">
        <f t="shared" si="473"/>
        <v>0</v>
      </c>
      <c r="U155" s="18"/>
      <c r="V155" s="6" t="b">
        <f t="shared" si="474"/>
        <v>0</v>
      </c>
      <c r="W155" s="18"/>
      <c r="X155" s="6" t="b">
        <f t="shared" si="475"/>
        <v>0</v>
      </c>
      <c r="Y155" s="18"/>
      <c r="Z155" s="6" t="b">
        <f t="shared" si="476"/>
        <v>0</v>
      </c>
      <c r="AA155" s="143">
        <f t="shared" si="477"/>
        <v>0</v>
      </c>
      <c r="AB155" s="144" t="str">
        <f t="shared" si="478"/>
        <v>Débil</v>
      </c>
      <c r="AC155" s="145"/>
      <c r="AD155" s="146" t="str">
        <f t="shared" si="479"/>
        <v>Débil</v>
      </c>
      <c r="AE155" s="147" t="str">
        <f t="shared" si="480"/>
        <v>0</v>
      </c>
      <c r="AF155" s="560"/>
      <c r="AG155" s="565"/>
      <c r="AH155" s="543"/>
      <c r="AI155" s="544"/>
      <c r="AJ155" s="547"/>
      <c r="AK155" s="547"/>
      <c r="AL155" s="547"/>
      <c r="AM155" s="544"/>
      <c r="AN155" s="552"/>
      <c r="AO155" s="552"/>
      <c r="AP155" s="548"/>
      <c r="AQ155" s="545"/>
      <c r="AR155" s="545"/>
      <c r="AS155" s="546"/>
    </row>
    <row r="156" spans="2:45" ht="30" x14ac:dyDescent="0.25">
      <c r="B156" s="554"/>
      <c r="C156" s="449"/>
      <c r="D156" s="566" t="str">
        <f>'3-IDENTIFICACIÓN DEL RIESGO'!G156</f>
        <v>Riesgo 4</v>
      </c>
      <c r="E156" s="566"/>
      <c r="F156" s="5"/>
      <c r="G156" s="5"/>
      <c r="H156" s="5"/>
      <c r="I156" s="5"/>
      <c r="J156" s="5"/>
      <c r="K156" s="5"/>
      <c r="L156" s="5"/>
      <c r="M156" s="15"/>
      <c r="N156" s="6" t="b">
        <f t="shared" si="470"/>
        <v>0</v>
      </c>
      <c r="O156" s="18"/>
      <c r="P156" s="6" t="b">
        <f t="shared" si="471"/>
        <v>0</v>
      </c>
      <c r="Q156" s="18"/>
      <c r="R156" s="6" t="b">
        <f t="shared" si="472"/>
        <v>0</v>
      </c>
      <c r="S156" s="18"/>
      <c r="T156" s="6" t="b">
        <f t="shared" si="473"/>
        <v>0</v>
      </c>
      <c r="U156" s="18"/>
      <c r="V156" s="6" t="b">
        <f t="shared" si="474"/>
        <v>0</v>
      </c>
      <c r="W156" s="18"/>
      <c r="X156" s="6" t="b">
        <f t="shared" si="475"/>
        <v>0</v>
      </c>
      <c r="Y156" s="18"/>
      <c r="Z156" s="6" t="b">
        <f t="shared" si="476"/>
        <v>0</v>
      </c>
      <c r="AA156" s="143">
        <f t="shared" si="477"/>
        <v>0</v>
      </c>
      <c r="AB156" s="144" t="str">
        <f t="shared" si="478"/>
        <v>Débil</v>
      </c>
      <c r="AC156" s="145"/>
      <c r="AD156" s="146" t="str">
        <f t="shared" si="479"/>
        <v>Débil</v>
      </c>
      <c r="AE156" s="147" t="str">
        <f t="shared" si="480"/>
        <v>0</v>
      </c>
      <c r="AF156" s="559"/>
      <c r="AG156" s="564" t="e">
        <f t="shared" ref="AG156" si="530">(AE156+AE157)/AF156</f>
        <v>#DIV/0!</v>
      </c>
      <c r="AH156" s="542" t="e">
        <f t="shared" ref="AH156" si="531">IF(AG156&lt;50,"Débil",IF(AG156&lt;=99,"Moderado",IF(AG156=100,"Fuerte",IF(AG156="","ERROR"))))</f>
        <v>#DIV/0!</v>
      </c>
      <c r="AI156" s="544"/>
      <c r="AJ156" s="547" t="e">
        <f t="shared" ref="AJ156" si="532">IF(AH156="Débil",0,IF(AND(AH156="Moderado",AI156="Directamente"),1,IF(AND(AH156="Moderado",AI156="No disminuye"),0,IF(AND(AH156="Fuerte",AI156="Directamente"),2,IF(AND(AH156="Fuerte",AI156="No disminuye"),0)))))</f>
        <v>#DIV/0!</v>
      </c>
      <c r="AK156" s="547" t="e">
        <f>('4-VALORACIÓN DEL RIESGO'!H83-AJ156)</f>
        <v>#DIV/0!</v>
      </c>
      <c r="AL156" s="547" t="e">
        <f t="shared" ref="AL156" si="533">IF(AK156=5,"Casi Seguro",IF(AK156=4,"Probable",IF(AK156=3,"Posible",IF(AK156=2,"Improbable",IF(AK156=1,"Rara Vez",IF(AK156=0,"Rara Vez",IF(AK156&lt;0,"Rara Vez")))))))</f>
        <v>#DIV/0!</v>
      </c>
      <c r="AM156" s="544"/>
      <c r="AN156" s="551" t="e">
        <f t="shared" ref="AN156" si="534">IF(AH156="Débil",0,IF(AND(AH156="Moderado",AM156="Directamente"),1,IF(AND(AH156="Moderado",AM156="Indirectamente"),0,IF(AND(AH156="Moderado",AM156="No disminuye"),0,IF(AND(AH156="Fuerte",AM156="Directamente"),2,IF(AND(AH156="Fuerte",AM156="Indirectamente"),1,IF(AND(AH156="Fuerte",AM156="No disminuye"),0)))))))</f>
        <v>#DIV/0!</v>
      </c>
      <c r="AO156" s="551" t="e">
        <f>('4-VALORACIÓN DEL RIESGO'!AD83-AN156)</f>
        <v>#DIV/0!</v>
      </c>
      <c r="AP156" s="548" t="e">
        <f t="shared" ref="AP156" si="535">IF(AO156=5,"Catastrófico",IF(AO156=4,"Mayor",IF(AO156=3,"Moderado",IF(AO156=2,"Moderado",IF(AO156=1,"Moderado")))))</f>
        <v>#DIV/0!</v>
      </c>
      <c r="AQ156" s="545"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45"/>
      <c r="AS156" s="546" t="s">
        <v>291</v>
      </c>
    </row>
    <row r="157" spans="2:45" ht="30.75" thickBot="1" x14ac:dyDescent="0.3">
      <c r="B157" s="554"/>
      <c r="C157" s="449"/>
      <c r="D157" s="566"/>
      <c r="E157" s="566"/>
      <c r="F157" s="5"/>
      <c r="G157" s="5"/>
      <c r="H157" s="5"/>
      <c r="I157" s="5"/>
      <c r="J157" s="5"/>
      <c r="K157" s="5"/>
      <c r="L157" s="5"/>
      <c r="M157" s="15"/>
      <c r="N157" s="6" t="b">
        <f t="shared" si="470"/>
        <v>0</v>
      </c>
      <c r="O157" s="18"/>
      <c r="P157" s="6" t="b">
        <f t="shared" si="471"/>
        <v>0</v>
      </c>
      <c r="Q157" s="18"/>
      <c r="R157" s="6" t="b">
        <f t="shared" si="472"/>
        <v>0</v>
      </c>
      <c r="S157" s="18"/>
      <c r="T157" s="6" t="b">
        <f t="shared" si="473"/>
        <v>0</v>
      </c>
      <c r="U157" s="18"/>
      <c r="V157" s="6" t="b">
        <f t="shared" si="474"/>
        <v>0</v>
      </c>
      <c r="W157" s="18"/>
      <c r="X157" s="6" t="b">
        <f t="shared" si="475"/>
        <v>0</v>
      </c>
      <c r="Y157" s="18"/>
      <c r="Z157" s="6" t="b">
        <f t="shared" si="476"/>
        <v>0</v>
      </c>
      <c r="AA157" s="143">
        <f t="shared" si="477"/>
        <v>0</v>
      </c>
      <c r="AB157" s="144" t="str">
        <f t="shared" si="478"/>
        <v>Débil</v>
      </c>
      <c r="AC157" s="145"/>
      <c r="AD157" s="146" t="str">
        <f t="shared" si="479"/>
        <v>Débil</v>
      </c>
      <c r="AE157" s="147" t="str">
        <f t="shared" si="480"/>
        <v>0</v>
      </c>
      <c r="AF157" s="560"/>
      <c r="AG157" s="565"/>
      <c r="AH157" s="543"/>
      <c r="AI157" s="544"/>
      <c r="AJ157" s="547"/>
      <c r="AK157" s="547"/>
      <c r="AL157" s="547"/>
      <c r="AM157" s="544"/>
      <c r="AN157" s="552"/>
      <c r="AO157" s="552"/>
      <c r="AP157" s="548"/>
      <c r="AQ157" s="545"/>
      <c r="AR157" s="545"/>
      <c r="AS157" s="546"/>
    </row>
    <row r="158" spans="2:45" ht="30" x14ac:dyDescent="0.25">
      <c r="B158" s="554"/>
      <c r="C158" s="449"/>
      <c r="D158" s="566" t="str">
        <f>'3-IDENTIFICACIÓN DEL RIESGO'!G158</f>
        <v>Riesgo 5</v>
      </c>
      <c r="E158" s="566"/>
      <c r="F158" s="5"/>
      <c r="G158" s="5"/>
      <c r="H158" s="5"/>
      <c r="I158" s="5"/>
      <c r="J158" s="5"/>
      <c r="K158" s="5"/>
      <c r="L158" s="5"/>
      <c r="M158" s="15"/>
      <c r="N158" s="6" t="b">
        <f t="shared" si="470"/>
        <v>0</v>
      </c>
      <c r="O158" s="18"/>
      <c r="P158" s="6" t="b">
        <f t="shared" si="471"/>
        <v>0</v>
      </c>
      <c r="Q158" s="18"/>
      <c r="R158" s="6" t="b">
        <f t="shared" si="472"/>
        <v>0</v>
      </c>
      <c r="S158" s="18"/>
      <c r="T158" s="6" t="b">
        <f t="shared" si="473"/>
        <v>0</v>
      </c>
      <c r="U158" s="18"/>
      <c r="V158" s="6" t="b">
        <f t="shared" si="474"/>
        <v>0</v>
      </c>
      <c r="W158" s="18"/>
      <c r="X158" s="6" t="b">
        <f t="shared" si="475"/>
        <v>0</v>
      </c>
      <c r="Y158" s="18"/>
      <c r="Z158" s="6" t="b">
        <f t="shared" si="476"/>
        <v>0</v>
      </c>
      <c r="AA158" s="143">
        <f t="shared" si="477"/>
        <v>0</v>
      </c>
      <c r="AB158" s="144" t="str">
        <f t="shared" si="478"/>
        <v>Débil</v>
      </c>
      <c r="AC158" s="145"/>
      <c r="AD158" s="146" t="str">
        <f t="shared" si="479"/>
        <v>Débil</v>
      </c>
      <c r="AE158" s="147" t="str">
        <f t="shared" si="480"/>
        <v>0</v>
      </c>
      <c r="AF158" s="559"/>
      <c r="AG158" s="564" t="e">
        <f t="shared" ref="AG158" si="537">(AE158+AE159)/AF158</f>
        <v>#DIV/0!</v>
      </c>
      <c r="AH158" s="542" t="e">
        <f t="shared" ref="AH158" si="538">IF(AG158&lt;50,"Débil",IF(AG158&lt;=99,"Moderado",IF(AG158=100,"Fuerte",IF(AG158="","ERROR"))))</f>
        <v>#DIV/0!</v>
      </c>
      <c r="AI158" s="544"/>
      <c r="AJ158" s="547" t="e">
        <f t="shared" ref="AJ158" si="539">IF(AH158="Débil",0,IF(AND(AH158="Moderado",AI158="Directamente"),1,IF(AND(AH158="Moderado",AI158="No disminuye"),0,IF(AND(AH158="Fuerte",AI158="Directamente"),2,IF(AND(AH158="Fuerte",AI158="No disminuye"),0)))))</f>
        <v>#DIV/0!</v>
      </c>
      <c r="AK158" s="547" t="e">
        <f>('4-VALORACIÓN DEL RIESGO'!H84-AJ158)</f>
        <v>#DIV/0!</v>
      </c>
      <c r="AL158" s="547" t="e">
        <f t="shared" ref="AL158" si="540">IF(AK158=5,"Casi Seguro",IF(AK158=4,"Probable",IF(AK158=3,"Posible",IF(AK158=2,"Improbable",IF(AK158=1,"Rara Vez",IF(AK158=0,"Rara Vez",IF(AK158&lt;0,"Rara Vez")))))))</f>
        <v>#DIV/0!</v>
      </c>
      <c r="AM158" s="544"/>
      <c r="AN158" s="551" t="e">
        <f t="shared" ref="AN158" si="541">IF(AH158="Débil",0,IF(AND(AH158="Moderado",AM158="Directamente"),1,IF(AND(AH158="Moderado",AM158="Indirectamente"),0,IF(AND(AH158="Moderado",AM158="No disminuye"),0,IF(AND(AH158="Fuerte",AM158="Directamente"),2,IF(AND(AH158="Fuerte",AM158="Indirectamente"),1,IF(AND(AH158="Fuerte",AM158="No disminuye"),0)))))))</f>
        <v>#DIV/0!</v>
      </c>
      <c r="AO158" s="551" t="e">
        <f>('4-VALORACIÓN DEL RIESGO'!AD84-AN158)</f>
        <v>#DIV/0!</v>
      </c>
      <c r="AP158" s="548" t="e">
        <f t="shared" ref="AP158" si="542">IF(AO158=5,"Catastrófico",IF(AO158=4,"Mayor",IF(AO158=3,"Moderado",IF(AO158=2,"Moderado",IF(AO158=1,"Moderado")))))</f>
        <v>#DIV/0!</v>
      </c>
      <c r="AQ158" s="545"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45"/>
      <c r="AS158" s="546" t="s">
        <v>291</v>
      </c>
    </row>
    <row r="159" spans="2:45" ht="30.75" thickBot="1" x14ac:dyDescent="0.3">
      <c r="B159" s="555"/>
      <c r="C159" s="450"/>
      <c r="D159" s="566"/>
      <c r="E159" s="566"/>
      <c r="F159" s="5"/>
      <c r="G159" s="5"/>
      <c r="H159" s="5"/>
      <c r="I159" s="5"/>
      <c r="J159" s="5"/>
      <c r="K159" s="5"/>
      <c r="L159" s="5"/>
      <c r="M159" s="15"/>
      <c r="N159" s="6" t="b">
        <f t="shared" si="470"/>
        <v>0</v>
      </c>
      <c r="O159" s="18"/>
      <c r="P159" s="6" t="b">
        <f t="shared" si="471"/>
        <v>0</v>
      </c>
      <c r="Q159" s="18"/>
      <c r="R159" s="6" t="b">
        <f t="shared" si="472"/>
        <v>0</v>
      </c>
      <c r="S159" s="18"/>
      <c r="T159" s="6" t="b">
        <f t="shared" si="473"/>
        <v>0</v>
      </c>
      <c r="U159" s="18"/>
      <c r="V159" s="6" t="b">
        <f t="shared" si="474"/>
        <v>0</v>
      </c>
      <c r="W159" s="18"/>
      <c r="X159" s="6" t="b">
        <f t="shared" si="475"/>
        <v>0</v>
      </c>
      <c r="Y159" s="18"/>
      <c r="Z159" s="6" t="b">
        <f t="shared" si="476"/>
        <v>0</v>
      </c>
      <c r="AA159" s="143">
        <f t="shared" si="477"/>
        <v>0</v>
      </c>
      <c r="AB159" s="144" t="str">
        <f t="shared" si="478"/>
        <v>Débil</v>
      </c>
      <c r="AC159" s="145"/>
      <c r="AD159" s="146" t="str">
        <f t="shared" si="479"/>
        <v>Débil</v>
      </c>
      <c r="AE159" s="147" t="str">
        <f t="shared" si="480"/>
        <v>0</v>
      </c>
      <c r="AF159" s="560"/>
      <c r="AG159" s="565"/>
      <c r="AH159" s="543"/>
      <c r="AI159" s="544"/>
      <c r="AJ159" s="547"/>
      <c r="AK159" s="547"/>
      <c r="AL159" s="547"/>
      <c r="AM159" s="544"/>
      <c r="AN159" s="552"/>
      <c r="AO159" s="552"/>
      <c r="AP159" s="548"/>
      <c r="AQ159" s="545"/>
      <c r="AR159" s="545"/>
      <c r="AS159" s="546"/>
    </row>
    <row r="160" spans="2:45" ht="91.5" customHeight="1" x14ac:dyDescent="0.25">
      <c r="B160" s="438" t="str">
        <f>'3-IDENTIFICACIÓN DEL RIESGO'!B160</f>
        <v>Gestión Financiera</v>
      </c>
      <c r="C160" s="439" t="str">
        <f>'3-IDENTIFICACIÓN DEL RIESGO'!E160</f>
        <v xml:space="preserve">1. Secretaría General.
2. Subdirección Administrativa y Financiera.
3. Subdirección de Administracion de Tierras de la Nación.
4. Oficina de Planeación </v>
      </c>
      <c r="D160" s="566" t="str">
        <f>'3-IDENTIFICACIÓN DEL RIESGO'!G160</f>
        <v>Constitución de obligaciones y/o pagos realizados por la Agencia Nacional de Tierras, sin el cumplimiento de requisitos legales, presupuestales y contables, en beneficio de un particular.</v>
      </c>
      <c r="E160" s="566"/>
      <c r="F160" s="5" t="s">
        <v>930</v>
      </c>
      <c r="G160" s="5" t="s">
        <v>550</v>
      </c>
      <c r="H160" s="5" t="s">
        <v>931</v>
      </c>
      <c r="I160" s="5" t="s">
        <v>932</v>
      </c>
      <c r="J160" s="5" t="s">
        <v>933</v>
      </c>
      <c r="K160" s="5" t="s">
        <v>934</v>
      </c>
      <c r="L160" s="5" t="s">
        <v>935</v>
      </c>
      <c r="M160" s="15" t="s">
        <v>187</v>
      </c>
      <c r="N160" s="6">
        <f t="shared" si="470"/>
        <v>15</v>
      </c>
      <c r="O160" s="18" t="s">
        <v>188</v>
      </c>
      <c r="P160" s="6">
        <f t="shared" si="471"/>
        <v>15</v>
      </c>
      <c r="Q160" s="18" t="s">
        <v>189</v>
      </c>
      <c r="R160" s="6">
        <f t="shared" si="472"/>
        <v>15</v>
      </c>
      <c r="S160" s="18" t="s">
        <v>193</v>
      </c>
      <c r="T160" s="6">
        <f t="shared" si="473"/>
        <v>10</v>
      </c>
      <c r="U160" s="18" t="s">
        <v>190</v>
      </c>
      <c r="V160" s="6">
        <f t="shared" si="474"/>
        <v>15</v>
      </c>
      <c r="W160" s="18" t="s">
        <v>191</v>
      </c>
      <c r="X160" s="6">
        <f t="shared" si="475"/>
        <v>15</v>
      </c>
      <c r="Y160" s="18" t="s">
        <v>192</v>
      </c>
      <c r="Z160" s="6">
        <f t="shared" si="476"/>
        <v>10</v>
      </c>
      <c r="AA160" s="143">
        <f t="shared" si="477"/>
        <v>95</v>
      </c>
      <c r="AB160" s="144" t="str">
        <f t="shared" si="478"/>
        <v>Moderado</v>
      </c>
      <c r="AC160" s="145" t="s">
        <v>58</v>
      </c>
      <c r="AD160" s="146" t="str">
        <f t="shared" si="479"/>
        <v>Moderado</v>
      </c>
      <c r="AE160" s="147" t="str">
        <f t="shared" si="480"/>
        <v>50</v>
      </c>
      <c r="AF160" s="559">
        <v>1</v>
      </c>
      <c r="AG160" s="564">
        <f t="shared" ref="AG160" si="544">(AE160+AE161)/AF160</f>
        <v>50</v>
      </c>
      <c r="AH160" s="542" t="str">
        <f t="shared" ref="AH160" si="545">IF(AG160&lt;50,"Débil",IF(AG160&lt;=99,"Moderado",IF(AG160=100,"Fuerte",IF(AG160="","ERROR"))))</f>
        <v>Moderado</v>
      </c>
      <c r="AI160" s="544" t="s">
        <v>92</v>
      </c>
      <c r="AJ160" s="547">
        <f t="shared" ref="AJ160" si="546">IF(AH160="Débil",0,IF(AND(AH160="Moderado",AI160="Directamente"),1,IF(AND(AH160="Moderado",AI160="No disminuye"),0,IF(AND(AH160="Fuerte",AI160="Directamente"),2,IF(AND(AH160="Fuerte",AI160="No disminuye"),0)))))</f>
        <v>1</v>
      </c>
      <c r="AK160" s="547">
        <f>('4-VALORACIÓN DEL RIESGO'!H85-AJ160)</f>
        <v>3</v>
      </c>
      <c r="AL160" s="547" t="str">
        <f t="shared" ref="AL160" si="547">IF(AK160=5,"Casi Seguro",IF(AK160=4,"Probable",IF(AK160=3,"Posible",IF(AK160=2,"Improbable",IF(AK160=1,"Rara Vez",IF(AK160=0,"Rara Vez",IF(AK160&lt;0,"Rara Vez")))))))</f>
        <v>Posible</v>
      </c>
      <c r="AM160" s="544" t="s">
        <v>94</v>
      </c>
      <c r="AN160" s="551">
        <f t="shared" ref="AN160" si="548">IF(AH160="Débil",0,IF(AND(AH160="Moderado",AM160="Directamente"),1,IF(AND(AH160="Moderado",AM160="Indirectamente"),0,IF(AND(AH160="Moderado",AM160="No disminuye"),0,IF(AND(AH160="Fuerte",AM160="Directamente"),2,IF(AND(AH160="Fuerte",AM160="Indirectamente"),1,IF(AND(AH160="Fuerte",AM160="No disminuye"),0)))))))</f>
        <v>0</v>
      </c>
      <c r="AO160" s="551">
        <f>('4-VALORACIÓN DEL RIESGO'!AD85-AN160)</f>
        <v>5</v>
      </c>
      <c r="AP160" s="548" t="str">
        <f t="shared" ref="AP160" si="549">IF(AO160=5,"Catastrófico",IF(AO160=4,"Mayor",IF(AO160=3,"Moderado",IF(AO160=2,"Moderado",IF(AO160=1,"Moderado")))))</f>
        <v>Catastrófico</v>
      </c>
      <c r="AQ160" s="545"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Extremo</v>
      </c>
      <c r="AR160" s="545"/>
      <c r="AS160" s="546" t="s">
        <v>291</v>
      </c>
    </row>
    <row r="161" spans="2:45" ht="30.75" thickBot="1" x14ac:dyDescent="0.3">
      <c r="B161" s="438"/>
      <c r="C161" s="439"/>
      <c r="D161" s="566"/>
      <c r="E161" s="566"/>
      <c r="F161" s="5"/>
      <c r="G161" s="5"/>
      <c r="H161" s="5"/>
      <c r="I161" s="5"/>
      <c r="J161" s="5"/>
      <c r="K161" s="5"/>
      <c r="L161" s="5"/>
      <c r="M161" s="15"/>
      <c r="N161" s="6" t="b">
        <f t="shared" si="470"/>
        <v>0</v>
      </c>
      <c r="O161" s="18"/>
      <c r="P161" s="6" t="b">
        <f t="shared" si="471"/>
        <v>0</v>
      </c>
      <c r="Q161" s="18"/>
      <c r="R161" s="6" t="b">
        <f t="shared" si="472"/>
        <v>0</v>
      </c>
      <c r="S161" s="18"/>
      <c r="T161" s="6" t="b">
        <f t="shared" si="473"/>
        <v>0</v>
      </c>
      <c r="U161" s="18"/>
      <c r="V161" s="6" t="b">
        <f t="shared" si="474"/>
        <v>0</v>
      </c>
      <c r="W161" s="18"/>
      <c r="X161" s="6" t="b">
        <f t="shared" si="475"/>
        <v>0</v>
      </c>
      <c r="Y161" s="18"/>
      <c r="Z161" s="6" t="b">
        <f t="shared" si="476"/>
        <v>0</v>
      </c>
      <c r="AA161" s="143">
        <f t="shared" si="477"/>
        <v>0</v>
      </c>
      <c r="AB161" s="144" t="str">
        <f t="shared" si="478"/>
        <v>Débil</v>
      </c>
      <c r="AC161" s="145"/>
      <c r="AD161" s="146" t="str">
        <f t="shared" si="479"/>
        <v>Débil</v>
      </c>
      <c r="AE161" s="147" t="str">
        <f t="shared" si="480"/>
        <v>0</v>
      </c>
      <c r="AF161" s="560"/>
      <c r="AG161" s="565"/>
      <c r="AH161" s="543"/>
      <c r="AI161" s="544"/>
      <c r="AJ161" s="547"/>
      <c r="AK161" s="547"/>
      <c r="AL161" s="547"/>
      <c r="AM161" s="544"/>
      <c r="AN161" s="552"/>
      <c r="AO161" s="552"/>
      <c r="AP161" s="548"/>
      <c r="AQ161" s="545"/>
      <c r="AR161" s="545"/>
      <c r="AS161" s="546"/>
    </row>
    <row r="162" spans="2:45" ht="30" x14ac:dyDescent="0.25">
      <c r="B162" s="438"/>
      <c r="C162" s="439"/>
      <c r="D162" s="566" t="str">
        <f>'3-IDENTIFICACIÓN DEL RIESGO'!G162</f>
        <v>Riesgo 2</v>
      </c>
      <c r="E162" s="566"/>
      <c r="F162" s="5"/>
      <c r="G162" s="5"/>
      <c r="H162" s="5"/>
      <c r="I162" s="5"/>
      <c r="J162" s="5"/>
      <c r="K162" s="5"/>
      <c r="L162" s="5"/>
      <c r="M162" s="15"/>
      <c r="N162" s="6" t="b">
        <f t="shared" si="470"/>
        <v>0</v>
      </c>
      <c r="O162" s="18"/>
      <c r="P162" s="6" t="b">
        <f t="shared" si="471"/>
        <v>0</v>
      </c>
      <c r="Q162" s="18"/>
      <c r="R162" s="6" t="b">
        <f t="shared" si="472"/>
        <v>0</v>
      </c>
      <c r="S162" s="18"/>
      <c r="T162" s="6" t="b">
        <f t="shared" si="473"/>
        <v>0</v>
      </c>
      <c r="U162" s="18"/>
      <c r="V162" s="6" t="b">
        <f t="shared" si="474"/>
        <v>0</v>
      </c>
      <c r="W162" s="18"/>
      <c r="X162" s="6" t="b">
        <f t="shared" si="475"/>
        <v>0</v>
      </c>
      <c r="Y162" s="18"/>
      <c r="Z162" s="6" t="b">
        <f t="shared" si="476"/>
        <v>0</v>
      </c>
      <c r="AA162" s="143">
        <f t="shared" si="477"/>
        <v>0</v>
      </c>
      <c r="AB162" s="144" t="str">
        <f t="shared" si="478"/>
        <v>Débil</v>
      </c>
      <c r="AC162" s="145"/>
      <c r="AD162" s="146" t="str">
        <f t="shared" si="479"/>
        <v>Débil</v>
      </c>
      <c r="AE162" s="147" t="str">
        <f t="shared" si="480"/>
        <v>0</v>
      </c>
      <c r="AF162" s="559"/>
      <c r="AG162" s="564" t="e">
        <f t="shared" ref="AG162" si="551">(AE162+AE163)/AF162</f>
        <v>#DIV/0!</v>
      </c>
      <c r="AH162" s="542" t="e">
        <f t="shared" ref="AH162" si="552">IF(AG162&lt;50,"Débil",IF(AG162&lt;=99,"Moderado",IF(AG162=100,"Fuerte",IF(AG162="","ERROR"))))</f>
        <v>#DIV/0!</v>
      </c>
      <c r="AI162" s="544"/>
      <c r="AJ162" s="547" t="e">
        <f t="shared" ref="AJ162" si="553">IF(AH162="Débil",0,IF(AND(AH162="Moderado",AI162="Directamente"),1,IF(AND(AH162="Moderado",AI162="No disminuye"),0,IF(AND(AH162="Fuerte",AI162="Directamente"),2,IF(AND(AH162="Fuerte",AI162="No disminuye"),0)))))</f>
        <v>#DIV/0!</v>
      </c>
      <c r="AK162" s="547" t="e">
        <f>('4-VALORACIÓN DEL RIESGO'!H86-AJ162)</f>
        <v>#DIV/0!</v>
      </c>
      <c r="AL162" s="547" t="e">
        <f t="shared" ref="AL162" si="554">IF(AK162=5,"Casi Seguro",IF(AK162=4,"Probable",IF(AK162=3,"Posible",IF(AK162=2,"Improbable",IF(AK162=1,"Rara Vez",IF(AK162=0,"Rara Vez",IF(AK162&lt;0,"Rara Vez")))))))</f>
        <v>#DIV/0!</v>
      </c>
      <c r="AM162" s="544"/>
      <c r="AN162" s="551" t="e">
        <f t="shared" ref="AN162" si="555">IF(AH162="Débil",0,IF(AND(AH162="Moderado",AM162="Directamente"),1,IF(AND(AH162="Moderado",AM162="Indirectamente"),0,IF(AND(AH162="Moderado",AM162="No disminuye"),0,IF(AND(AH162="Fuerte",AM162="Directamente"),2,IF(AND(AH162="Fuerte",AM162="Indirectamente"),1,IF(AND(AH162="Fuerte",AM162="No disminuye"),0)))))))</f>
        <v>#DIV/0!</v>
      </c>
      <c r="AO162" s="551" t="e">
        <f>('4-VALORACIÓN DEL RIESGO'!AD86-AN162)</f>
        <v>#DIV/0!</v>
      </c>
      <c r="AP162" s="548" t="e">
        <f t="shared" ref="AP162" si="556">IF(AO162=5,"Catastrófico",IF(AO162=4,"Mayor",IF(AO162=3,"Moderado",IF(AO162=2,"Moderado",IF(AO162=1,"Moderado")))))</f>
        <v>#DIV/0!</v>
      </c>
      <c r="AQ162" s="545"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45"/>
      <c r="AS162" s="546" t="s">
        <v>291</v>
      </c>
    </row>
    <row r="163" spans="2:45" ht="30.75" thickBot="1" x14ac:dyDescent="0.3">
      <c r="B163" s="438"/>
      <c r="C163" s="439"/>
      <c r="D163" s="566"/>
      <c r="E163" s="566"/>
      <c r="F163" s="5"/>
      <c r="G163" s="5"/>
      <c r="H163" s="5"/>
      <c r="I163" s="5"/>
      <c r="J163" s="5"/>
      <c r="K163" s="5"/>
      <c r="L163" s="5"/>
      <c r="M163" s="15"/>
      <c r="N163" s="6" t="b">
        <f t="shared" si="470"/>
        <v>0</v>
      </c>
      <c r="O163" s="18"/>
      <c r="P163" s="6" t="b">
        <f t="shared" si="471"/>
        <v>0</v>
      </c>
      <c r="Q163" s="18"/>
      <c r="R163" s="6" t="b">
        <f t="shared" si="472"/>
        <v>0</v>
      </c>
      <c r="S163" s="18"/>
      <c r="T163" s="6" t="b">
        <f t="shared" si="473"/>
        <v>0</v>
      </c>
      <c r="U163" s="18"/>
      <c r="V163" s="6" t="b">
        <f t="shared" si="474"/>
        <v>0</v>
      </c>
      <c r="W163" s="18"/>
      <c r="X163" s="6" t="b">
        <f t="shared" si="475"/>
        <v>0</v>
      </c>
      <c r="Y163" s="18"/>
      <c r="Z163" s="6" t="b">
        <f t="shared" si="476"/>
        <v>0</v>
      </c>
      <c r="AA163" s="143">
        <f t="shared" si="477"/>
        <v>0</v>
      </c>
      <c r="AB163" s="144" t="str">
        <f t="shared" si="478"/>
        <v>Débil</v>
      </c>
      <c r="AC163" s="145"/>
      <c r="AD163" s="146" t="str">
        <f t="shared" si="479"/>
        <v>Débil</v>
      </c>
      <c r="AE163" s="147" t="str">
        <f t="shared" si="480"/>
        <v>0</v>
      </c>
      <c r="AF163" s="560"/>
      <c r="AG163" s="565"/>
      <c r="AH163" s="543"/>
      <c r="AI163" s="544"/>
      <c r="AJ163" s="547"/>
      <c r="AK163" s="547"/>
      <c r="AL163" s="547"/>
      <c r="AM163" s="544"/>
      <c r="AN163" s="552"/>
      <c r="AO163" s="552"/>
      <c r="AP163" s="548"/>
      <c r="AQ163" s="545"/>
      <c r="AR163" s="545"/>
      <c r="AS163" s="546"/>
    </row>
    <row r="164" spans="2:45" ht="30" x14ac:dyDescent="0.25">
      <c r="B164" s="438"/>
      <c r="C164" s="439"/>
      <c r="D164" s="566" t="str">
        <f>'3-IDENTIFICACIÓN DEL RIESGO'!G164</f>
        <v>Riesgo 3</v>
      </c>
      <c r="E164" s="566"/>
      <c r="F164" s="5"/>
      <c r="G164" s="5"/>
      <c r="H164" s="5"/>
      <c r="I164" s="5"/>
      <c r="J164" s="5"/>
      <c r="K164" s="5"/>
      <c r="L164" s="5"/>
      <c r="M164" s="15"/>
      <c r="N164" s="6" t="b">
        <f t="shared" si="470"/>
        <v>0</v>
      </c>
      <c r="O164" s="18"/>
      <c r="P164" s="6" t="b">
        <f t="shared" si="471"/>
        <v>0</v>
      </c>
      <c r="Q164" s="18"/>
      <c r="R164" s="6" t="b">
        <f t="shared" si="472"/>
        <v>0</v>
      </c>
      <c r="S164" s="18"/>
      <c r="T164" s="6" t="b">
        <f t="shared" si="473"/>
        <v>0</v>
      </c>
      <c r="U164" s="18"/>
      <c r="V164" s="6" t="b">
        <f t="shared" si="474"/>
        <v>0</v>
      </c>
      <c r="W164" s="18"/>
      <c r="X164" s="6" t="b">
        <f t="shared" si="475"/>
        <v>0</v>
      </c>
      <c r="Y164" s="18"/>
      <c r="Z164" s="6" t="b">
        <f t="shared" si="476"/>
        <v>0</v>
      </c>
      <c r="AA164" s="143">
        <f t="shared" si="477"/>
        <v>0</v>
      </c>
      <c r="AB164" s="144" t="str">
        <f t="shared" si="478"/>
        <v>Débil</v>
      </c>
      <c r="AC164" s="145"/>
      <c r="AD164" s="146" t="str">
        <f t="shared" si="479"/>
        <v>Débil</v>
      </c>
      <c r="AE164" s="147" t="str">
        <f t="shared" si="480"/>
        <v>0</v>
      </c>
      <c r="AF164" s="559"/>
      <c r="AG164" s="564" t="e">
        <f t="shared" ref="AG164" si="558">(AE164+AE165)/AF164</f>
        <v>#DIV/0!</v>
      </c>
      <c r="AH164" s="542" t="e">
        <f t="shared" ref="AH164" si="559">IF(AG164&lt;50,"Débil",IF(AG164&lt;=99,"Moderado",IF(AG164=100,"Fuerte",IF(AG164="","ERROR"))))</f>
        <v>#DIV/0!</v>
      </c>
      <c r="AI164" s="544"/>
      <c r="AJ164" s="547" t="e">
        <f t="shared" ref="AJ164" si="560">IF(AH164="Débil",0,IF(AND(AH164="Moderado",AI164="Directamente"),1,IF(AND(AH164="Moderado",AI164="No disminuye"),0,IF(AND(AH164="Fuerte",AI164="Directamente"),2,IF(AND(AH164="Fuerte",AI164="No disminuye"),0)))))</f>
        <v>#DIV/0!</v>
      </c>
      <c r="AK164" s="547" t="e">
        <f>('4-VALORACIÓN DEL RIESGO'!H87-AJ164)</f>
        <v>#DIV/0!</v>
      </c>
      <c r="AL164" s="547" t="e">
        <f t="shared" ref="AL164" si="561">IF(AK164=5,"Casi Seguro",IF(AK164=4,"Probable",IF(AK164=3,"Posible",IF(AK164=2,"Improbable",IF(AK164=1,"Rara Vez",IF(AK164=0,"Rara Vez",IF(AK164&lt;0,"Rara Vez")))))))</f>
        <v>#DIV/0!</v>
      </c>
      <c r="AM164" s="544"/>
      <c r="AN164" s="551" t="e">
        <f t="shared" ref="AN164" si="562">IF(AH164="Débil",0,IF(AND(AH164="Moderado",AM164="Directamente"),1,IF(AND(AH164="Moderado",AM164="Indirectamente"),0,IF(AND(AH164="Moderado",AM164="No disminuye"),0,IF(AND(AH164="Fuerte",AM164="Directamente"),2,IF(AND(AH164="Fuerte",AM164="Indirectamente"),1,IF(AND(AH164="Fuerte",AM164="No disminuye"),0)))))))</f>
        <v>#DIV/0!</v>
      </c>
      <c r="AO164" s="551" t="e">
        <f>('4-VALORACIÓN DEL RIESGO'!AD87-AN164)</f>
        <v>#DIV/0!</v>
      </c>
      <c r="AP164" s="548" t="e">
        <f t="shared" ref="AP164" si="563">IF(AO164=5,"Catastrófico",IF(AO164=4,"Mayor",IF(AO164=3,"Moderado",IF(AO164=2,"Moderado",IF(AO164=1,"Moderado")))))</f>
        <v>#DIV/0!</v>
      </c>
      <c r="AQ164" s="545"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45"/>
      <c r="AS164" s="546" t="s">
        <v>291</v>
      </c>
    </row>
    <row r="165" spans="2:45" ht="30.75" thickBot="1" x14ac:dyDescent="0.3">
      <c r="B165" s="438"/>
      <c r="C165" s="439"/>
      <c r="D165" s="566"/>
      <c r="E165" s="566"/>
      <c r="F165" s="5"/>
      <c r="G165" s="5"/>
      <c r="H165" s="5"/>
      <c r="I165" s="5"/>
      <c r="J165" s="5"/>
      <c r="K165" s="5"/>
      <c r="L165" s="5"/>
      <c r="M165" s="15"/>
      <c r="N165" s="6" t="b">
        <f t="shared" si="470"/>
        <v>0</v>
      </c>
      <c r="O165" s="18"/>
      <c r="P165" s="6" t="b">
        <f t="shared" si="471"/>
        <v>0</v>
      </c>
      <c r="Q165" s="18"/>
      <c r="R165" s="6" t="b">
        <f t="shared" si="472"/>
        <v>0</v>
      </c>
      <c r="S165" s="18"/>
      <c r="T165" s="6" t="b">
        <f t="shared" si="473"/>
        <v>0</v>
      </c>
      <c r="U165" s="18"/>
      <c r="V165" s="6" t="b">
        <f t="shared" si="474"/>
        <v>0</v>
      </c>
      <c r="W165" s="18"/>
      <c r="X165" s="6" t="b">
        <f t="shared" si="475"/>
        <v>0</v>
      </c>
      <c r="Y165" s="18"/>
      <c r="Z165" s="6" t="b">
        <f t="shared" si="476"/>
        <v>0</v>
      </c>
      <c r="AA165" s="143">
        <f t="shared" si="477"/>
        <v>0</v>
      </c>
      <c r="AB165" s="144" t="str">
        <f t="shared" si="478"/>
        <v>Débil</v>
      </c>
      <c r="AC165" s="145"/>
      <c r="AD165" s="146" t="str">
        <f t="shared" si="479"/>
        <v>Débil</v>
      </c>
      <c r="AE165" s="147" t="str">
        <f t="shared" si="480"/>
        <v>0</v>
      </c>
      <c r="AF165" s="560"/>
      <c r="AG165" s="565"/>
      <c r="AH165" s="543"/>
      <c r="AI165" s="544"/>
      <c r="AJ165" s="547"/>
      <c r="AK165" s="547"/>
      <c r="AL165" s="547"/>
      <c r="AM165" s="544"/>
      <c r="AN165" s="552"/>
      <c r="AO165" s="552"/>
      <c r="AP165" s="548"/>
      <c r="AQ165" s="545"/>
      <c r="AR165" s="545"/>
      <c r="AS165" s="546"/>
    </row>
    <row r="166" spans="2:45" ht="30" x14ac:dyDescent="0.25">
      <c r="B166" s="438"/>
      <c r="C166" s="439"/>
      <c r="D166" s="566" t="str">
        <f>'3-IDENTIFICACIÓN DEL RIESGO'!G166</f>
        <v>Riesgo 4</v>
      </c>
      <c r="E166" s="566"/>
      <c r="F166" s="5"/>
      <c r="G166" s="5"/>
      <c r="H166" s="5"/>
      <c r="I166" s="5"/>
      <c r="J166" s="5"/>
      <c r="K166" s="5"/>
      <c r="L166" s="5"/>
      <c r="M166" s="15"/>
      <c r="N166" s="6" t="b">
        <f t="shared" si="470"/>
        <v>0</v>
      </c>
      <c r="O166" s="18"/>
      <c r="P166" s="6" t="b">
        <f t="shared" si="471"/>
        <v>0</v>
      </c>
      <c r="Q166" s="18"/>
      <c r="R166" s="6" t="b">
        <f t="shared" si="472"/>
        <v>0</v>
      </c>
      <c r="S166" s="18"/>
      <c r="T166" s="6" t="b">
        <f t="shared" si="473"/>
        <v>0</v>
      </c>
      <c r="U166" s="18"/>
      <c r="V166" s="6" t="b">
        <f t="shared" si="474"/>
        <v>0</v>
      </c>
      <c r="W166" s="18"/>
      <c r="X166" s="6" t="b">
        <f t="shared" si="475"/>
        <v>0</v>
      </c>
      <c r="Y166" s="18"/>
      <c r="Z166" s="6" t="b">
        <f t="shared" si="476"/>
        <v>0</v>
      </c>
      <c r="AA166" s="143">
        <f t="shared" si="477"/>
        <v>0</v>
      </c>
      <c r="AB166" s="144" t="str">
        <f t="shared" si="478"/>
        <v>Débil</v>
      </c>
      <c r="AC166" s="145"/>
      <c r="AD166" s="146" t="str">
        <f t="shared" si="479"/>
        <v>Débil</v>
      </c>
      <c r="AE166" s="147" t="str">
        <f t="shared" si="480"/>
        <v>0</v>
      </c>
      <c r="AF166" s="559"/>
      <c r="AG166" s="564" t="e">
        <f t="shared" ref="AG166" si="565">(AE166+AE167)/AF166</f>
        <v>#DIV/0!</v>
      </c>
      <c r="AH166" s="542" t="e">
        <f t="shared" ref="AH166" si="566">IF(AG166&lt;50,"Débil",IF(AG166&lt;=99,"Moderado",IF(AG166=100,"Fuerte",IF(AG166="","ERROR"))))</f>
        <v>#DIV/0!</v>
      </c>
      <c r="AI166" s="544"/>
      <c r="AJ166" s="547" t="e">
        <f t="shared" ref="AJ166" si="567">IF(AH166="Débil",0,IF(AND(AH166="Moderado",AI166="Directamente"),1,IF(AND(AH166="Moderado",AI166="No disminuye"),0,IF(AND(AH166="Fuerte",AI166="Directamente"),2,IF(AND(AH166="Fuerte",AI166="No disminuye"),0)))))</f>
        <v>#DIV/0!</v>
      </c>
      <c r="AK166" s="547" t="e">
        <f>('4-VALORACIÓN DEL RIESGO'!H88-AJ166)</f>
        <v>#DIV/0!</v>
      </c>
      <c r="AL166" s="547" t="e">
        <f t="shared" ref="AL166" si="568">IF(AK166=5,"Casi Seguro",IF(AK166=4,"Probable",IF(AK166=3,"Posible",IF(AK166=2,"Improbable",IF(AK166=1,"Rara Vez",IF(AK166=0,"Rara Vez",IF(AK166&lt;0,"Rara Vez")))))))</f>
        <v>#DIV/0!</v>
      </c>
      <c r="AM166" s="544"/>
      <c r="AN166" s="551" t="e">
        <f t="shared" ref="AN166" si="569">IF(AH166="Débil",0,IF(AND(AH166="Moderado",AM166="Directamente"),1,IF(AND(AH166="Moderado",AM166="Indirectamente"),0,IF(AND(AH166="Moderado",AM166="No disminuye"),0,IF(AND(AH166="Fuerte",AM166="Directamente"),2,IF(AND(AH166="Fuerte",AM166="Indirectamente"),1,IF(AND(AH166="Fuerte",AM166="No disminuye"),0)))))))</f>
        <v>#DIV/0!</v>
      </c>
      <c r="AO166" s="551" t="e">
        <f>('4-VALORACIÓN DEL RIESGO'!AD88-AN166)</f>
        <v>#DIV/0!</v>
      </c>
      <c r="AP166" s="548" t="e">
        <f t="shared" ref="AP166" si="570">IF(AO166=5,"Catastrófico",IF(AO166=4,"Mayor",IF(AO166=3,"Moderado",IF(AO166=2,"Moderado",IF(AO166=1,"Moderado")))))</f>
        <v>#DIV/0!</v>
      </c>
      <c r="AQ166" s="545"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45"/>
      <c r="AS166" s="546" t="s">
        <v>291</v>
      </c>
    </row>
    <row r="167" spans="2:45" ht="30.75" thickBot="1" x14ac:dyDescent="0.3">
      <c r="B167" s="438"/>
      <c r="C167" s="439"/>
      <c r="D167" s="566"/>
      <c r="E167" s="566"/>
      <c r="F167" s="5"/>
      <c r="G167" s="5"/>
      <c r="H167" s="5"/>
      <c r="I167" s="5"/>
      <c r="J167" s="5"/>
      <c r="K167" s="5"/>
      <c r="L167" s="5"/>
      <c r="M167" s="15"/>
      <c r="N167" s="6" t="b">
        <f t="shared" si="470"/>
        <v>0</v>
      </c>
      <c r="O167" s="18"/>
      <c r="P167" s="6" t="b">
        <f t="shared" si="471"/>
        <v>0</v>
      </c>
      <c r="Q167" s="18"/>
      <c r="R167" s="6" t="b">
        <f t="shared" si="472"/>
        <v>0</v>
      </c>
      <c r="S167" s="18"/>
      <c r="T167" s="6" t="b">
        <f t="shared" si="473"/>
        <v>0</v>
      </c>
      <c r="U167" s="18"/>
      <c r="V167" s="6" t="b">
        <f t="shared" si="474"/>
        <v>0</v>
      </c>
      <c r="W167" s="18"/>
      <c r="X167" s="6" t="b">
        <f t="shared" si="475"/>
        <v>0</v>
      </c>
      <c r="Y167" s="18"/>
      <c r="Z167" s="6" t="b">
        <f t="shared" si="476"/>
        <v>0</v>
      </c>
      <c r="AA167" s="143">
        <f t="shared" si="477"/>
        <v>0</v>
      </c>
      <c r="AB167" s="144" t="str">
        <f t="shared" si="478"/>
        <v>Débil</v>
      </c>
      <c r="AC167" s="145"/>
      <c r="AD167" s="146" t="str">
        <f t="shared" si="479"/>
        <v>Débil</v>
      </c>
      <c r="AE167" s="147" t="str">
        <f t="shared" si="480"/>
        <v>0</v>
      </c>
      <c r="AF167" s="560"/>
      <c r="AG167" s="565"/>
      <c r="AH167" s="543"/>
      <c r="AI167" s="544"/>
      <c r="AJ167" s="547"/>
      <c r="AK167" s="547"/>
      <c r="AL167" s="547"/>
      <c r="AM167" s="544"/>
      <c r="AN167" s="552"/>
      <c r="AO167" s="552"/>
      <c r="AP167" s="548"/>
      <c r="AQ167" s="545"/>
      <c r="AR167" s="545"/>
      <c r="AS167" s="546"/>
    </row>
    <row r="168" spans="2:45" ht="30" x14ac:dyDescent="0.25">
      <c r="B168" s="438"/>
      <c r="C168" s="439"/>
      <c r="D168" s="566" t="str">
        <f>'3-IDENTIFICACIÓN DEL RIESGO'!G168</f>
        <v>Riesgo 5</v>
      </c>
      <c r="E168" s="566"/>
      <c r="F168" s="5"/>
      <c r="G168" s="5"/>
      <c r="H168" s="5"/>
      <c r="I168" s="5"/>
      <c r="J168" s="5"/>
      <c r="K168" s="5"/>
      <c r="L168" s="5"/>
      <c r="M168" s="15"/>
      <c r="N168" s="6" t="b">
        <f t="shared" si="470"/>
        <v>0</v>
      </c>
      <c r="O168" s="18"/>
      <c r="P168" s="6" t="b">
        <f t="shared" si="471"/>
        <v>0</v>
      </c>
      <c r="Q168" s="18"/>
      <c r="R168" s="6" t="b">
        <f t="shared" si="472"/>
        <v>0</v>
      </c>
      <c r="S168" s="18"/>
      <c r="T168" s="6" t="b">
        <f t="shared" si="473"/>
        <v>0</v>
      </c>
      <c r="U168" s="18"/>
      <c r="V168" s="6" t="b">
        <f t="shared" si="474"/>
        <v>0</v>
      </c>
      <c r="W168" s="18"/>
      <c r="X168" s="6" t="b">
        <f t="shared" si="475"/>
        <v>0</v>
      </c>
      <c r="Y168" s="18"/>
      <c r="Z168" s="6" t="b">
        <f t="shared" si="476"/>
        <v>0</v>
      </c>
      <c r="AA168" s="143">
        <f t="shared" si="477"/>
        <v>0</v>
      </c>
      <c r="AB168" s="144" t="str">
        <f t="shared" si="478"/>
        <v>Débil</v>
      </c>
      <c r="AC168" s="145"/>
      <c r="AD168" s="146" t="str">
        <f t="shared" si="479"/>
        <v>Débil</v>
      </c>
      <c r="AE168" s="147" t="str">
        <f t="shared" si="480"/>
        <v>0</v>
      </c>
      <c r="AF168" s="559"/>
      <c r="AG168" s="564" t="e">
        <f t="shared" ref="AG168" si="572">(AE168+AE169)/AF168</f>
        <v>#DIV/0!</v>
      </c>
      <c r="AH168" s="542" t="e">
        <f t="shared" ref="AH168" si="573">IF(AG168&lt;50,"Débil",IF(AG168&lt;=99,"Moderado",IF(AG168=100,"Fuerte",IF(AG168="","ERROR"))))</f>
        <v>#DIV/0!</v>
      </c>
      <c r="AI168" s="544"/>
      <c r="AJ168" s="547" t="e">
        <f t="shared" ref="AJ168" si="574">IF(AH168="Débil",0,IF(AND(AH168="Moderado",AI168="Directamente"),1,IF(AND(AH168="Moderado",AI168="No disminuye"),0,IF(AND(AH168="Fuerte",AI168="Directamente"),2,IF(AND(AH168="Fuerte",AI168="No disminuye"),0)))))</f>
        <v>#DIV/0!</v>
      </c>
      <c r="AK168" s="547" t="e">
        <f>('4-VALORACIÓN DEL RIESGO'!H89-AJ168)</f>
        <v>#DIV/0!</v>
      </c>
      <c r="AL168" s="547" t="e">
        <f t="shared" ref="AL168" si="575">IF(AK168=5,"Casi Seguro",IF(AK168=4,"Probable",IF(AK168=3,"Posible",IF(AK168=2,"Improbable",IF(AK168=1,"Rara Vez",IF(AK168=0,"Rara Vez",IF(AK168&lt;0,"Rara Vez")))))))</f>
        <v>#DIV/0!</v>
      </c>
      <c r="AM168" s="544"/>
      <c r="AN168" s="551" t="e">
        <f t="shared" ref="AN168" si="576">IF(AH168="Débil",0,IF(AND(AH168="Moderado",AM168="Directamente"),1,IF(AND(AH168="Moderado",AM168="Indirectamente"),0,IF(AND(AH168="Moderado",AM168="No disminuye"),0,IF(AND(AH168="Fuerte",AM168="Directamente"),2,IF(AND(AH168="Fuerte",AM168="Indirectamente"),1,IF(AND(AH168="Fuerte",AM168="No disminuye"),0)))))))</f>
        <v>#DIV/0!</v>
      </c>
      <c r="AO168" s="551" t="e">
        <f>('4-VALORACIÓN DEL RIESGO'!AD89-AN168)</f>
        <v>#DIV/0!</v>
      </c>
      <c r="AP168" s="548" t="e">
        <f t="shared" ref="AP168" si="577">IF(AO168=5,"Catastrófico",IF(AO168=4,"Mayor",IF(AO168=3,"Moderado",IF(AO168=2,"Moderado",IF(AO168=1,"Moderado")))))</f>
        <v>#DIV/0!</v>
      </c>
      <c r="AQ168" s="545"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45"/>
      <c r="AS168" s="546" t="s">
        <v>291</v>
      </c>
    </row>
    <row r="169" spans="2:45" ht="30" x14ac:dyDescent="0.25">
      <c r="B169" s="438"/>
      <c r="C169" s="439"/>
      <c r="D169" s="566"/>
      <c r="E169" s="566"/>
      <c r="F169" s="5"/>
      <c r="G169" s="5"/>
      <c r="H169" s="5"/>
      <c r="I169" s="5"/>
      <c r="J169" s="5"/>
      <c r="K169" s="5"/>
      <c r="L169" s="5"/>
      <c r="M169" s="15"/>
      <c r="N169" s="6" t="b">
        <f t="shared" si="470"/>
        <v>0</v>
      </c>
      <c r="O169" s="18"/>
      <c r="P169" s="6" t="b">
        <f t="shared" si="471"/>
        <v>0</v>
      </c>
      <c r="Q169" s="18"/>
      <c r="R169" s="6" t="b">
        <f>IF(Q169="Oportuna",15,IF(Q169="Inoportuna",0))</f>
        <v>0</v>
      </c>
      <c r="S169" s="18"/>
      <c r="T169" s="6" t="b">
        <f t="shared" si="473"/>
        <v>0</v>
      </c>
      <c r="U169" s="18"/>
      <c r="V169" s="6" t="b">
        <f t="shared" si="474"/>
        <v>0</v>
      </c>
      <c r="W169" s="18"/>
      <c r="X169" s="6" t="b">
        <f t="shared" si="475"/>
        <v>0</v>
      </c>
      <c r="Y169" s="18"/>
      <c r="Z169" s="6" t="b">
        <f t="shared" si="476"/>
        <v>0</v>
      </c>
      <c r="AA169" s="143">
        <f t="shared" si="477"/>
        <v>0</v>
      </c>
      <c r="AB169" s="144" t="str">
        <f t="shared" si="478"/>
        <v>Débil</v>
      </c>
      <c r="AC169" s="145"/>
      <c r="AD169" s="146" t="str">
        <f t="shared" si="479"/>
        <v>Débil</v>
      </c>
      <c r="AE169" s="147" t="str">
        <f t="shared" si="480"/>
        <v>0</v>
      </c>
      <c r="AF169" s="560"/>
      <c r="AG169" s="565"/>
      <c r="AH169" s="543"/>
      <c r="AI169" s="544"/>
      <c r="AJ169" s="547"/>
      <c r="AK169" s="547"/>
      <c r="AL169" s="547"/>
      <c r="AM169" s="544"/>
      <c r="AN169" s="552"/>
      <c r="AO169" s="552"/>
      <c r="AP169" s="548"/>
      <c r="AQ169" s="545"/>
      <c r="AR169" s="545"/>
      <c r="AS169" s="546"/>
    </row>
    <row r="170" spans="2:45" ht="18.75" x14ac:dyDescent="0.3">
      <c r="B170" s="105"/>
      <c r="C170" s="97"/>
      <c r="D170" s="97"/>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3"/>
      <c r="AH170" s="93"/>
      <c r="AI170" s="92"/>
      <c r="AJ170" s="92"/>
      <c r="AK170" s="92"/>
      <c r="AL170" s="92"/>
      <c r="AM170" s="92"/>
      <c r="AN170" s="92"/>
      <c r="AO170" s="92"/>
      <c r="AP170" s="92"/>
      <c r="AQ170" s="22"/>
      <c r="AR170" s="22"/>
      <c r="AS170" s="106"/>
    </row>
    <row r="171" spans="2:45" ht="66.75" customHeight="1" x14ac:dyDescent="0.25">
      <c r="B171" s="105"/>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148"/>
      <c r="AH171" s="148"/>
      <c r="AI171" s="22"/>
      <c r="AJ171" s="22"/>
      <c r="AK171" s="22"/>
      <c r="AL171" s="22"/>
      <c r="AM171" s="22"/>
      <c r="AN171" s="22"/>
      <c r="AO171" s="22"/>
      <c r="AP171" s="22"/>
      <c r="AQ171" s="22"/>
      <c r="AR171" s="22"/>
      <c r="AS171" s="106"/>
    </row>
    <row r="172" spans="2:45" ht="42.75" customHeight="1" thickBot="1" x14ac:dyDescent="0.3">
      <c r="B172" s="110"/>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c r="AA172" s="111"/>
      <c r="AB172" s="111"/>
      <c r="AC172" s="111"/>
      <c r="AD172" s="111"/>
      <c r="AE172" s="111"/>
      <c r="AF172" s="111"/>
      <c r="AG172" s="149"/>
      <c r="AH172" s="149"/>
      <c r="AI172" s="111"/>
      <c r="AJ172" s="111"/>
      <c r="AK172" s="111"/>
      <c r="AL172" s="111"/>
      <c r="AM172" s="111"/>
      <c r="AN172" s="111"/>
      <c r="AO172" s="111"/>
      <c r="AP172" s="111"/>
      <c r="AQ172" s="111"/>
      <c r="AR172" s="111"/>
      <c r="AS172" s="112"/>
    </row>
    <row r="173" spans="2:45" ht="15.75" thickTop="1" x14ac:dyDescent="0.25"/>
  </sheetData>
  <dataConsolidate/>
  <mergeCells count="1187">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08:AN109"/>
    <mergeCell ref="AO108:AO109"/>
    <mergeCell ref="AN110:AN111"/>
    <mergeCell ref="AO110:AO111"/>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G10:G11"/>
    <mergeCell ref="AD9:AE10"/>
    <mergeCell ref="AG9:AH10"/>
    <mergeCell ref="AS4:AS5"/>
    <mergeCell ref="D5:E5"/>
    <mergeCell ref="F5:AP5"/>
    <mergeCell ref="B6:AS6"/>
    <mergeCell ref="B7:AS7"/>
    <mergeCell ref="B8:AS8"/>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8" priority="4" operator="containsText" text="Alto">
      <formula>NOT(ISERROR(SEARCH("Alto",AQ12)))</formula>
    </cfRule>
    <cfRule type="containsText" dxfId="7" priority="5" stopIfTrue="1" operator="containsText" text="Moderado">
      <formula>NOT(ISERROR(SEARCH("Moderado",AQ12)))</formula>
    </cfRule>
    <cfRule type="containsText" dxfId="6" priority="6" operator="containsText" text="Extremo">
      <formula>NOT(ISERROR(SEARCH("Extremo",AQ12)))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M12:M169</xm:sqref>
        </x14:dataValidation>
        <x14:dataValidation type="list" allowBlank="1" showInputMessage="1" showErrorMessage="1">
          <x14:formula1>
            <xm:f>'0 - CALOR'!$K$74:$K$75</xm:f>
          </x14:formula1>
          <xm:sqref>O12:O169</xm:sqref>
        </x14:dataValidation>
        <x14:dataValidation type="list" allowBlank="1" showInputMessage="1" showErrorMessage="1">
          <x14:formula1>
            <xm:f>'0 - CALOR'!$K$76:$K$77</xm:f>
          </x14:formula1>
          <xm:sqref>Q12:Q169</xm:sqref>
        </x14:dataValidation>
        <x14:dataValidation type="list" allowBlank="1" showInputMessage="1" showErrorMessage="1">
          <x14:formula1>
            <xm:f>'0 - CALOR'!$K$78:$K$80</xm:f>
          </x14:formula1>
          <xm:sqref>S12:S169</xm:sqref>
        </x14:dataValidation>
        <x14:dataValidation type="list" allowBlank="1" showInputMessage="1" showErrorMessage="1">
          <x14:formula1>
            <xm:f>'0 - CALOR'!$K$81:$K$82</xm:f>
          </x14:formula1>
          <xm:sqref>U12:U169</xm:sqref>
        </x14:dataValidation>
        <x14:dataValidation type="list" allowBlank="1" showInputMessage="1" showErrorMessage="1">
          <x14:formula1>
            <xm:f>'0 - CALOR'!$K$83:$K$84</xm:f>
          </x14:formula1>
          <xm:sqref>W12:W169</xm:sqref>
        </x14:dataValidation>
        <x14:dataValidation type="list" allowBlank="1" showInputMessage="1" showErrorMessage="1">
          <x14:formula1>
            <xm:f>'0 - CALOR'!$K$85:$K$87</xm:f>
          </x14:formula1>
          <xm:sqref>Y12:Y169</xm:sqref>
        </x14:dataValidation>
        <x14:dataValidation type="list" allowBlank="1" showInputMessage="1" showErrorMessage="1">
          <x14:formula1>
            <xm:f>'0 - CALOR'!$C$72:$C$74</xm:f>
          </x14:formula1>
          <xm:sqref>AC12:AC169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xm:sqref>
        </x14:dataValidation>
        <x14:dataValidation type="list" allowBlank="1" showInputMessage="1" showErrorMessage="1">
          <x14:formula1>
            <xm:f>'0 - CALOR'!$I$101:$I$103</xm:f>
          </x14:formula1>
          <xm:sqref>AF12:AF169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79"/>
  <sheetViews>
    <sheetView tabSelected="1" zoomScale="70" zoomScaleNormal="70" zoomScalePageLayoutView="70" workbookViewId="0">
      <pane xSplit="4" ySplit="8" topLeftCell="E9" activePane="bottomRight" state="frozen"/>
      <selection pane="topRight" activeCell="E1" sqref="E1"/>
      <selection pane="bottomLeft" activeCell="A9" sqref="A9"/>
      <selection pane="bottomRight" activeCell="A163" sqref="A163"/>
    </sheetView>
  </sheetViews>
  <sheetFormatPr baseColWidth="10" defaultColWidth="9.140625" defaultRowHeight="12.75" x14ac:dyDescent="0.25"/>
  <cols>
    <col min="1" max="1" width="1.85546875" style="150" customWidth="1"/>
    <col min="2" max="2" width="21.28515625" style="150" customWidth="1"/>
    <col min="3" max="3" width="15.42578125" style="151" customWidth="1"/>
    <col min="4" max="4" width="54.42578125" style="150" customWidth="1"/>
    <col min="5" max="5" width="15.140625" style="150" customWidth="1"/>
    <col min="6" max="6" width="59" style="150" customWidth="1"/>
    <col min="7" max="7" width="48.140625" style="150" customWidth="1"/>
    <col min="8" max="8" width="4.140625" style="150" customWidth="1"/>
    <col min="9" max="9" width="5.140625" style="150" customWidth="1"/>
    <col min="10" max="10" width="5.5703125" style="150" customWidth="1"/>
    <col min="11" max="11" width="6.140625" style="150" customWidth="1"/>
    <col min="12" max="12" width="18" style="150" customWidth="1"/>
    <col min="13" max="13" width="99.28515625" style="150" customWidth="1"/>
    <col min="14" max="14" width="41.85546875" style="150" customWidth="1"/>
    <col min="15" max="15" width="52.28515625" style="150" customWidth="1"/>
    <col min="16" max="16" width="19.140625" style="150" customWidth="1"/>
    <col min="17" max="17" width="50" style="150" customWidth="1"/>
    <col min="18" max="18" width="13.28515625" style="150" customWidth="1"/>
    <col min="19" max="19" width="13.7109375" style="150" customWidth="1"/>
    <col min="20" max="20" width="12.42578125" style="150" customWidth="1"/>
    <col min="21" max="21" width="12.5703125" style="150" customWidth="1"/>
    <col min="22" max="22" width="3.85546875" style="150" customWidth="1"/>
    <col min="23" max="23" width="4.42578125" style="150" customWidth="1"/>
    <col min="24" max="24" width="4.85546875" style="150" customWidth="1"/>
    <col min="25" max="25" width="5.42578125" style="150" customWidth="1"/>
    <col min="26" max="26" width="17.42578125" style="150" customWidth="1"/>
    <col min="27" max="27" width="88.7109375" style="150" customWidth="1"/>
    <col min="28" max="28" width="35.85546875" style="150" customWidth="1"/>
    <col min="29" max="29" width="50.5703125" style="150" customWidth="1"/>
    <col min="30" max="30" width="9.140625" style="150"/>
    <col min="31" max="31" width="5.28515625" style="150" customWidth="1"/>
    <col min="32" max="33" width="5.85546875" style="150" customWidth="1"/>
    <col min="34" max="34" width="5.140625" style="150" customWidth="1"/>
    <col min="35" max="35" width="5" style="150" customWidth="1"/>
    <col min="36" max="36" width="5.7109375" style="150" customWidth="1"/>
    <col min="37" max="37" width="6" style="150" customWidth="1"/>
    <col min="38" max="38" width="5.28515625" style="150" customWidth="1"/>
    <col min="39" max="39" width="5.7109375" style="150" customWidth="1"/>
    <col min="40" max="40" width="5.28515625" style="150" customWidth="1"/>
    <col min="41" max="41" width="5.7109375" style="150" customWidth="1"/>
    <col min="42" max="42" width="6.28515625" style="150" customWidth="1"/>
    <col min="43" max="16384" width="9.140625" style="150"/>
  </cols>
  <sheetData>
    <row r="1" spans="2:42" ht="14.25" customHeight="1" thickBot="1" x14ac:dyDescent="0.3"/>
    <row r="2" spans="2:42" ht="39" customHeight="1" x14ac:dyDescent="0.25">
      <c r="B2" s="483"/>
      <c r="C2" s="517"/>
      <c r="D2" s="484"/>
      <c r="E2" s="315" t="s">
        <v>71</v>
      </c>
      <c r="F2" s="315"/>
      <c r="G2" s="360" t="s">
        <v>78</v>
      </c>
      <c r="H2" s="361"/>
      <c r="I2" s="361"/>
      <c r="J2" s="361"/>
      <c r="K2" s="361"/>
      <c r="L2" s="361"/>
      <c r="M2" s="361"/>
      <c r="N2" s="361"/>
      <c r="O2" s="361"/>
      <c r="P2" s="361"/>
      <c r="Q2" s="361"/>
      <c r="R2" s="361"/>
      <c r="S2" s="361"/>
      <c r="T2" s="361"/>
      <c r="U2" s="361"/>
      <c r="V2" s="361"/>
      <c r="W2" s="361"/>
      <c r="X2" s="361"/>
      <c r="Y2" s="361"/>
      <c r="Z2" s="361"/>
      <c r="AA2" s="361"/>
      <c r="AB2" s="362"/>
      <c r="AC2" s="423" t="s">
        <v>72</v>
      </c>
      <c r="AD2" s="670"/>
      <c r="AE2" s="670"/>
      <c r="AF2" s="670"/>
      <c r="AG2" s="659"/>
      <c r="AH2" s="659"/>
      <c r="AI2" s="659"/>
      <c r="AJ2" s="659"/>
      <c r="AK2" s="659"/>
      <c r="AL2" s="659"/>
      <c r="AM2" s="659"/>
      <c r="AN2" s="659"/>
      <c r="AO2" s="659"/>
      <c r="AP2" s="660"/>
    </row>
    <row r="3" spans="2:42" ht="34.5" customHeight="1" x14ac:dyDescent="0.25">
      <c r="B3" s="485"/>
      <c r="C3" s="518"/>
      <c r="D3" s="486"/>
      <c r="E3" s="316" t="s">
        <v>73</v>
      </c>
      <c r="F3" s="316"/>
      <c r="G3" s="363" t="s">
        <v>74</v>
      </c>
      <c r="H3" s="364"/>
      <c r="I3" s="364"/>
      <c r="J3" s="364"/>
      <c r="K3" s="364"/>
      <c r="L3" s="364"/>
      <c r="M3" s="364"/>
      <c r="N3" s="364"/>
      <c r="O3" s="364"/>
      <c r="P3" s="364"/>
      <c r="Q3" s="364"/>
      <c r="R3" s="364"/>
      <c r="S3" s="364"/>
      <c r="T3" s="364"/>
      <c r="U3" s="364"/>
      <c r="V3" s="364"/>
      <c r="W3" s="364"/>
      <c r="X3" s="364"/>
      <c r="Y3" s="364"/>
      <c r="Z3" s="364"/>
      <c r="AA3" s="364"/>
      <c r="AB3" s="365"/>
      <c r="AC3" s="425" t="s">
        <v>75</v>
      </c>
      <c r="AD3" s="671"/>
      <c r="AE3" s="671"/>
      <c r="AF3" s="671"/>
      <c r="AG3" s="661"/>
      <c r="AH3" s="661"/>
      <c r="AI3" s="661"/>
      <c r="AJ3" s="661"/>
      <c r="AK3" s="661"/>
      <c r="AL3" s="661"/>
      <c r="AM3" s="661"/>
      <c r="AN3" s="661"/>
      <c r="AO3" s="661"/>
      <c r="AP3" s="662"/>
    </row>
    <row r="4" spans="2:42" ht="34.5" customHeight="1" x14ac:dyDescent="0.25">
      <c r="B4" s="485"/>
      <c r="C4" s="518"/>
      <c r="D4" s="486"/>
      <c r="E4" s="316" t="s">
        <v>76</v>
      </c>
      <c r="F4" s="316"/>
      <c r="G4" s="363" t="s">
        <v>79</v>
      </c>
      <c r="H4" s="364"/>
      <c r="I4" s="364"/>
      <c r="J4" s="364"/>
      <c r="K4" s="364"/>
      <c r="L4" s="364"/>
      <c r="M4" s="364"/>
      <c r="N4" s="364"/>
      <c r="O4" s="364"/>
      <c r="P4" s="364"/>
      <c r="Q4" s="364"/>
      <c r="R4" s="364"/>
      <c r="S4" s="364"/>
      <c r="T4" s="364"/>
      <c r="U4" s="364"/>
      <c r="V4" s="364"/>
      <c r="W4" s="364"/>
      <c r="X4" s="364"/>
      <c r="Y4" s="364"/>
      <c r="Z4" s="364"/>
      <c r="AA4" s="364"/>
      <c r="AB4" s="365"/>
      <c r="AC4" s="332" t="s">
        <v>77</v>
      </c>
      <c r="AD4" s="427"/>
      <c r="AE4" s="427"/>
      <c r="AF4" s="427"/>
      <c r="AG4" s="663"/>
      <c r="AH4" s="663"/>
      <c r="AI4" s="663"/>
      <c r="AJ4" s="663"/>
      <c r="AK4" s="663"/>
      <c r="AL4" s="663"/>
      <c r="AM4" s="663"/>
      <c r="AN4" s="663"/>
      <c r="AO4" s="663"/>
      <c r="AP4" s="664"/>
    </row>
    <row r="5" spans="2:42" ht="39.75" customHeight="1" thickBot="1" x14ac:dyDescent="0.3">
      <c r="B5" s="485"/>
      <c r="C5" s="518"/>
      <c r="D5" s="486"/>
      <c r="E5" s="317" t="s">
        <v>80</v>
      </c>
      <c r="F5" s="317"/>
      <c r="G5" s="430" t="s">
        <v>81</v>
      </c>
      <c r="H5" s="431"/>
      <c r="I5" s="431"/>
      <c r="J5" s="431"/>
      <c r="K5" s="431"/>
      <c r="L5" s="431"/>
      <c r="M5" s="431"/>
      <c r="N5" s="431"/>
      <c r="O5" s="431"/>
      <c r="P5" s="431"/>
      <c r="Q5" s="431"/>
      <c r="R5" s="431"/>
      <c r="S5" s="431"/>
      <c r="T5" s="431"/>
      <c r="U5" s="431"/>
      <c r="V5" s="431"/>
      <c r="W5" s="431"/>
      <c r="X5" s="431"/>
      <c r="Y5" s="431"/>
      <c r="Z5" s="431"/>
      <c r="AA5" s="431"/>
      <c r="AB5" s="432"/>
      <c r="AC5" s="334"/>
      <c r="AD5" s="672"/>
      <c r="AE5" s="672"/>
      <c r="AF5" s="672"/>
      <c r="AG5" s="665"/>
      <c r="AH5" s="665"/>
      <c r="AI5" s="665"/>
      <c r="AJ5" s="665"/>
      <c r="AK5" s="665"/>
      <c r="AL5" s="665"/>
      <c r="AM5" s="665"/>
      <c r="AN5" s="665"/>
      <c r="AO5" s="665"/>
      <c r="AP5" s="666"/>
    </row>
    <row r="6" spans="2:42" ht="96.75" customHeight="1" thickBot="1" x14ac:dyDescent="0.3">
      <c r="B6" s="667" t="s">
        <v>665</v>
      </c>
      <c r="C6" s="668"/>
      <c r="D6" s="668"/>
      <c r="E6" s="668"/>
      <c r="F6" s="668"/>
      <c r="G6" s="668"/>
      <c r="H6" s="668"/>
      <c r="I6" s="668"/>
      <c r="J6" s="668"/>
      <c r="K6" s="668"/>
      <c r="L6" s="668"/>
      <c r="M6" s="668"/>
      <c r="N6" s="668"/>
      <c r="O6" s="668"/>
      <c r="P6" s="668"/>
      <c r="Q6" s="668"/>
      <c r="R6" s="668"/>
      <c r="S6" s="668"/>
      <c r="T6" s="668"/>
      <c r="U6" s="668"/>
      <c r="V6" s="668"/>
      <c r="W6" s="668"/>
      <c r="X6" s="668"/>
      <c r="Y6" s="668"/>
      <c r="Z6" s="668"/>
      <c r="AA6" s="668"/>
      <c r="AB6" s="668"/>
      <c r="AC6" s="668"/>
      <c r="AD6" s="668"/>
      <c r="AE6" s="668"/>
      <c r="AF6" s="668"/>
      <c r="AG6" s="668"/>
      <c r="AH6" s="668"/>
      <c r="AI6" s="668"/>
      <c r="AJ6" s="668"/>
      <c r="AK6" s="668"/>
      <c r="AL6" s="668"/>
      <c r="AM6" s="668"/>
      <c r="AN6" s="668"/>
      <c r="AO6" s="668"/>
      <c r="AP6" s="669"/>
    </row>
    <row r="7" spans="2:42" ht="54" customHeight="1" x14ac:dyDescent="0.25">
      <c r="B7" s="649" t="s">
        <v>32</v>
      </c>
      <c r="C7" s="650"/>
      <c r="D7" s="650"/>
      <c r="E7" s="650"/>
      <c r="F7" s="650"/>
      <c r="G7" s="651"/>
      <c r="H7" s="652" t="s">
        <v>30</v>
      </c>
      <c r="I7" s="653"/>
      <c r="J7" s="653"/>
      <c r="K7" s="654"/>
      <c r="L7" s="649" t="s">
        <v>34</v>
      </c>
      <c r="M7" s="650"/>
      <c r="N7" s="650"/>
      <c r="O7" s="650"/>
      <c r="P7" s="650"/>
      <c r="Q7" s="651"/>
      <c r="R7" s="649" t="s">
        <v>38</v>
      </c>
      <c r="S7" s="650"/>
      <c r="T7" s="650"/>
      <c r="U7" s="651"/>
      <c r="V7" s="649" t="s">
        <v>57</v>
      </c>
      <c r="W7" s="650"/>
      <c r="X7" s="650"/>
      <c r="Y7" s="651"/>
      <c r="Z7" s="649" t="s">
        <v>1</v>
      </c>
      <c r="AA7" s="650"/>
      <c r="AB7" s="650"/>
      <c r="AC7" s="651"/>
      <c r="AD7" s="650" t="s">
        <v>44</v>
      </c>
      <c r="AE7" s="650"/>
      <c r="AF7" s="650"/>
      <c r="AG7" s="650"/>
      <c r="AH7" s="650"/>
      <c r="AI7" s="650"/>
      <c r="AJ7" s="650"/>
      <c r="AK7" s="650"/>
      <c r="AL7" s="650"/>
      <c r="AM7" s="650"/>
      <c r="AN7" s="650"/>
      <c r="AO7" s="650"/>
      <c r="AP7" s="651"/>
    </row>
    <row r="8" spans="2:42" ht="77.25" thickBot="1" x14ac:dyDescent="0.3">
      <c r="B8" s="152" t="s">
        <v>3</v>
      </c>
      <c r="C8" s="153" t="s">
        <v>2</v>
      </c>
      <c r="D8" s="153" t="s">
        <v>12</v>
      </c>
      <c r="E8" s="153" t="s">
        <v>13</v>
      </c>
      <c r="F8" s="153" t="s">
        <v>4</v>
      </c>
      <c r="G8" s="154" t="s">
        <v>5</v>
      </c>
      <c r="H8" s="155" t="s">
        <v>60</v>
      </c>
      <c r="I8" s="156" t="s">
        <v>6</v>
      </c>
      <c r="J8" s="156" t="s">
        <v>31</v>
      </c>
      <c r="K8" s="157" t="s">
        <v>0</v>
      </c>
      <c r="L8" s="158" t="s">
        <v>68</v>
      </c>
      <c r="M8" s="159" t="s">
        <v>35</v>
      </c>
      <c r="N8" s="159" t="s">
        <v>69</v>
      </c>
      <c r="O8" s="159" t="s">
        <v>36</v>
      </c>
      <c r="P8" s="159" t="s">
        <v>37</v>
      </c>
      <c r="Q8" s="160" t="s">
        <v>70</v>
      </c>
      <c r="R8" s="158" t="s">
        <v>39</v>
      </c>
      <c r="S8" s="159" t="s">
        <v>40</v>
      </c>
      <c r="T8" s="159" t="s">
        <v>59</v>
      </c>
      <c r="U8" s="160" t="s">
        <v>66</v>
      </c>
      <c r="V8" s="161" t="s">
        <v>60</v>
      </c>
      <c r="W8" s="162" t="s">
        <v>6</v>
      </c>
      <c r="X8" s="162" t="s">
        <v>41</v>
      </c>
      <c r="Y8" s="163" t="s">
        <v>0</v>
      </c>
      <c r="Z8" s="164" t="s">
        <v>62</v>
      </c>
      <c r="AA8" s="153" t="s">
        <v>42</v>
      </c>
      <c r="AB8" s="153" t="s">
        <v>63</v>
      </c>
      <c r="AC8" s="154" t="s">
        <v>43</v>
      </c>
      <c r="AD8" s="165" t="s">
        <v>7</v>
      </c>
      <c r="AE8" s="166" t="s">
        <v>45</v>
      </c>
      <c r="AF8" s="166" t="s">
        <v>46</v>
      </c>
      <c r="AG8" s="166" t="s">
        <v>47</v>
      </c>
      <c r="AH8" s="166" t="s">
        <v>48</v>
      </c>
      <c r="AI8" s="166" t="s">
        <v>49</v>
      </c>
      <c r="AJ8" s="166" t="s">
        <v>50</v>
      </c>
      <c r="AK8" s="166" t="s">
        <v>51</v>
      </c>
      <c r="AL8" s="166" t="s">
        <v>52</v>
      </c>
      <c r="AM8" s="166" t="s">
        <v>53</v>
      </c>
      <c r="AN8" s="166" t="s">
        <v>55</v>
      </c>
      <c r="AO8" s="166" t="s">
        <v>56</v>
      </c>
      <c r="AP8" s="167" t="s">
        <v>54</v>
      </c>
    </row>
    <row r="9" spans="2:42" ht="128.25" customHeight="1" x14ac:dyDescent="0.25">
      <c r="B9" s="658" t="str">
        <f>'3-IDENTIFICACIÓN DEL RIESGO'!B12</f>
        <v>Direccionamiento Estratégico</v>
      </c>
      <c r="C9" s="641" t="s">
        <v>1008</v>
      </c>
      <c r="D9" s="632" t="str">
        <f>'3-IDENTIFICACIÓN DEL RIESGO'!G12</f>
        <v>Definición de lineamientos estratégicos para beneficiar grupos de interés contrarios a los objetivos de Reforma Rural Integral y de Ordenamiento Social de la Propiedad Rural</v>
      </c>
      <c r="E9" s="632" t="s">
        <v>389</v>
      </c>
      <c r="F9" s="216" t="str">
        <f>'3-IDENTIFICACIÓN DEL RIESGO'!H12</f>
        <v>Injerencia mediática de grupos de interés</v>
      </c>
      <c r="G9" s="216" t="str">
        <f>'3-IDENTIFICACIÓN DEL RIESGO'!L12</f>
        <v>Desatención de prioridades PND, Compes. ODS y Posconflicto</v>
      </c>
      <c r="H9" s="636" t="str">
        <f>'4-VALORACIÓN DEL RIESGO'!G11</f>
        <v>Posible</v>
      </c>
      <c r="I9" s="636" t="str">
        <f>'4-VALORACIÓN DEL RIESGO'!AC11</f>
        <v>Catastrófico</v>
      </c>
      <c r="J9" s="636" t="str">
        <f>'4-VALORACIÓN DEL RIESGO'!AE11</f>
        <v>Extremo</v>
      </c>
      <c r="K9" s="634" t="str">
        <f>'4-VALORACIÓN DEL RIESGO'!AF11</f>
        <v>Reducir</v>
      </c>
      <c r="L9" s="168" t="s">
        <v>1009</v>
      </c>
      <c r="M9" s="130" t="str">
        <f>'5-CONTROLES'!L12</f>
        <v>Aprobar Plan de Acción Anual Institucional y el Plan Estratégico Cuatrienal
por parte del Consejo Directivo de la ANT</v>
      </c>
      <c r="N9" s="130" t="str">
        <f>'5-CONTROLES'!K12</f>
        <v>Actas de sesiones del Consejo Directivo.</v>
      </c>
      <c r="O9" s="130" t="str">
        <f>'5-CONTROLES'!F12</f>
        <v>Consejo Directivo</v>
      </c>
      <c r="P9" s="130" t="str">
        <f>'5-CONTROLES'!G12</f>
        <v>Anual</v>
      </c>
      <c r="Q9" s="10" t="s">
        <v>470</v>
      </c>
      <c r="R9" s="130" t="str">
        <f>'5-CONTROLES'!AB12</f>
        <v>Fuerte</v>
      </c>
      <c r="S9" s="130" t="str">
        <f>'5-CONTROLES'!AC12</f>
        <v>Fuerte</v>
      </c>
      <c r="T9" s="130" t="str">
        <f>'5-CONTROLES'!AD12</f>
        <v>Fuerte</v>
      </c>
      <c r="U9" s="632" t="str">
        <f>'5-CONTROLES'!AH12</f>
        <v>Fuerte</v>
      </c>
      <c r="V9" s="634" t="str">
        <f>'5-CONTROLES'!AL12</f>
        <v>Rara Vez</v>
      </c>
      <c r="W9" s="634" t="str">
        <f>'5-CONTROLES'!AP12</f>
        <v>Catastrófico</v>
      </c>
      <c r="X9" s="636" t="str">
        <f>'5-CONTROLES'!AQ12</f>
        <v>Extremo</v>
      </c>
      <c r="Y9" s="634" t="str">
        <f>'5-CONTROLES'!AS12</f>
        <v>Actividad preventiva</v>
      </c>
      <c r="Z9" s="168" t="s">
        <v>1010</v>
      </c>
      <c r="AA9" s="217" t="s">
        <v>471</v>
      </c>
      <c r="AB9" s="217" t="s">
        <v>463</v>
      </c>
      <c r="AC9" s="217" t="s">
        <v>472</v>
      </c>
      <c r="AD9" s="217">
        <v>1</v>
      </c>
      <c r="AE9" s="217"/>
      <c r="AF9" s="217"/>
      <c r="AG9" s="217">
        <v>1</v>
      </c>
      <c r="AH9" s="217"/>
      <c r="AI9" s="217"/>
      <c r="AJ9" s="217"/>
      <c r="AK9" s="217"/>
      <c r="AL9" s="217"/>
      <c r="AM9" s="217"/>
      <c r="AN9" s="217"/>
      <c r="AO9" s="217"/>
      <c r="AP9" s="217"/>
    </row>
    <row r="10" spans="2:42" ht="15" x14ac:dyDescent="0.25">
      <c r="B10" s="647"/>
      <c r="C10" s="642"/>
      <c r="D10" s="633"/>
      <c r="E10" s="633"/>
      <c r="F10" s="216" t="str">
        <f>'3-IDENTIFICACIÓN DEL RIESGO'!H13</f>
        <v>Influencias políticas de grupos de Interés</v>
      </c>
      <c r="G10" s="216" t="str">
        <f>'3-IDENTIFICACIÓN DEL RIESGO'!L13</f>
        <v>Perdida de credibilidad en las acciones de la ANT</v>
      </c>
      <c r="H10" s="637"/>
      <c r="I10" s="637"/>
      <c r="J10" s="637"/>
      <c r="K10" s="635"/>
      <c r="L10" s="168"/>
      <c r="M10" s="130">
        <f>'5-CONTROLES'!L13</f>
        <v>0</v>
      </c>
      <c r="N10" s="130">
        <f>'5-CONTROLES'!K13</f>
        <v>0</v>
      </c>
      <c r="O10" s="130">
        <f>'5-CONTROLES'!F13</f>
        <v>0</v>
      </c>
      <c r="P10" s="130">
        <f>'5-CONTROLES'!G13</f>
        <v>0</v>
      </c>
      <c r="Q10" s="10"/>
      <c r="R10" s="130" t="str">
        <f>'5-CONTROLES'!AB13</f>
        <v>Débil</v>
      </c>
      <c r="S10" s="130">
        <f>'5-CONTROLES'!AC13</f>
        <v>0</v>
      </c>
      <c r="T10" s="130" t="str">
        <f>'5-CONTROLES'!AD13</f>
        <v>Débil</v>
      </c>
      <c r="U10" s="633"/>
      <c r="V10" s="635"/>
      <c r="W10" s="635"/>
      <c r="X10" s="637"/>
      <c r="Y10" s="635"/>
      <c r="Z10" s="168"/>
      <c r="AA10" s="10"/>
      <c r="AB10" s="10"/>
      <c r="AC10" s="10"/>
      <c r="AD10" s="10"/>
      <c r="AE10" s="10"/>
      <c r="AF10" s="10"/>
      <c r="AG10" s="10"/>
      <c r="AH10" s="10"/>
      <c r="AI10" s="10"/>
      <c r="AJ10" s="10"/>
      <c r="AK10" s="10"/>
      <c r="AL10" s="10"/>
      <c r="AM10" s="10"/>
      <c r="AN10" s="10"/>
      <c r="AO10" s="10"/>
      <c r="AP10" s="10"/>
    </row>
    <row r="11" spans="2:42" ht="15" customHeight="1" x14ac:dyDescent="0.25">
      <c r="B11" s="647"/>
      <c r="C11" s="641"/>
      <c r="D11" s="632" t="str">
        <f>'3-IDENTIFICACIÓN DEL RIESGO'!G14</f>
        <v>Riesgo 2</v>
      </c>
      <c r="E11" s="632" t="s">
        <v>389</v>
      </c>
      <c r="F11" s="216" t="str">
        <f>'3-IDENTIFICACIÓN DEL RIESGO'!H14</f>
        <v>Causa 1 Riesgo 2</v>
      </c>
      <c r="G11" s="216" t="str">
        <f>'3-IDENTIFICACIÓN DEL RIESGO'!L14</f>
        <v>Consecuencia 1 Riesgo 2</v>
      </c>
      <c r="H11" s="636">
        <f>'4-VALORACIÓN DEL RIESGO'!G12</f>
        <v>0</v>
      </c>
      <c r="I11" s="636" t="str">
        <f>'4-VALORACIÓN DEL RIESGO'!AC12</f>
        <v>Moderado</v>
      </c>
      <c r="J11" s="636" t="b">
        <f>'4-VALORACIÓN DEL RIESGO'!AE12</f>
        <v>0</v>
      </c>
      <c r="K11" s="634" t="str">
        <f>'4-VALORACIÓN DEL RIESGO'!AF12</f>
        <v>Reducir</v>
      </c>
      <c r="L11" s="168"/>
      <c r="M11" s="130">
        <f>'5-CONTROLES'!L14</f>
        <v>0</v>
      </c>
      <c r="N11" s="130">
        <f>'5-CONTROLES'!K14</f>
        <v>0</v>
      </c>
      <c r="O11" s="130">
        <f>'5-CONTROLES'!F14</f>
        <v>0</v>
      </c>
      <c r="P11" s="130">
        <f>'5-CONTROLES'!G14</f>
        <v>0</v>
      </c>
      <c r="Q11" s="10"/>
      <c r="R11" s="130" t="str">
        <f>'5-CONTROLES'!AB14</f>
        <v>Débil</v>
      </c>
      <c r="S11" s="130">
        <f>'5-CONTROLES'!AC14</f>
        <v>0</v>
      </c>
      <c r="T11" s="130" t="str">
        <f>'5-CONTROLES'!AD14</f>
        <v>Débil</v>
      </c>
      <c r="U11" s="632" t="e">
        <f>'5-CONTROLES'!AH14</f>
        <v>#DIV/0!</v>
      </c>
      <c r="V11" s="634" t="e">
        <f>'5-CONTROLES'!AL14</f>
        <v>#DIV/0!</v>
      </c>
      <c r="W11" s="634" t="e">
        <f>'5-CONTROLES'!AP14</f>
        <v>#DIV/0!</v>
      </c>
      <c r="X11" s="636" t="e">
        <f>'5-CONTROLES'!AQ14</f>
        <v>#DIV/0!</v>
      </c>
      <c r="Y11" s="634" t="str">
        <f>'5-CONTROLES'!AS14</f>
        <v>Actividad preventiva</v>
      </c>
      <c r="Z11" s="168"/>
      <c r="AA11" s="10"/>
      <c r="AB11" s="10"/>
      <c r="AC11" s="10"/>
      <c r="AD11" s="10"/>
      <c r="AE11" s="10"/>
      <c r="AF11" s="10"/>
      <c r="AG11" s="10"/>
      <c r="AH11" s="10"/>
      <c r="AI11" s="10"/>
      <c r="AJ11" s="10"/>
      <c r="AK11" s="10"/>
      <c r="AL11" s="10"/>
      <c r="AM11" s="10"/>
      <c r="AN11" s="10"/>
      <c r="AO11" s="10"/>
      <c r="AP11" s="10"/>
    </row>
    <row r="12" spans="2:42" ht="15" x14ac:dyDescent="0.25">
      <c r="B12" s="647"/>
      <c r="C12" s="642"/>
      <c r="D12" s="633"/>
      <c r="E12" s="633"/>
      <c r="F12" s="216" t="str">
        <f>'3-IDENTIFICACIÓN DEL RIESGO'!H15</f>
        <v>Causa 2 Riesgo 2</v>
      </c>
      <c r="G12" s="216" t="str">
        <f>'3-IDENTIFICACIÓN DEL RIESGO'!L15</f>
        <v>Consecuencia 2 Riesgo 2</v>
      </c>
      <c r="H12" s="637"/>
      <c r="I12" s="637"/>
      <c r="J12" s="637"/>
      <c r="K12" s="635"/>
      <c r="L12" s="168"/>
      <c r="M12" s="130">
        <f>'5-CONTROLES'!L15</f>
        <v>0</v>
      </c>
      <c r="N12" s="130">
        <f>'5-CONTROLES'!K15</f>
        <v>0</v>
      </c>
      <c r="O12" s="130">
        <f>'5-CONTROLES'!F15</f>
        <v>0</v>
      </c>
      <c r="P12" s="130">
        <f>'5-CONTROLES'!G15</f>
        <v>0</v>
      </c>
      <c r="Q12" s="10"/>
      <c r="R12" s="130" t="str">
        <f>'5-CONTROLES'!AB15</f>
        <v>Débil</v>
      </c>
      <c r="S12" s="130">
        <f>'5-CONTROLES'!AC15</f>
        <v>0</v>
      </c>
      <c r="T12" s="130" t="str">
        <f>'5-CONTROLES'!AD15</f>
        <v>Débil</v>
      </c>
      <c r="U12" s="633"/>
      <c r="V12" s="635"/>
      <c r="W12" s="635"/>
      <c r="X12" s="637"/>
      <c r="Y12" s="635"/>
      <c r="Z12" s="168"/>
      <c r="AA12" s="10"/>
      <c r="AB12" s="10"/>
      <c r="AC12" s="10"/>
      <c r="AD12" s="10"/>
      <c r="AE12" s="10"/>
      <c r="AF12" s="10"/>
      <c r="AG12" s="10"/>
      <c r="AH12" s="10"/>
      <c r="AI12" s="10"/>
      <c r="AJ12" s="10"/>
      <c r="AK12" s="10"/>
      <c r="AL12" s="10"/>
      <c r="AM12" s="10"/>
      <c r="AN12" s="10"/>
      <c r="AO12" s="10"/>
      <c r="AP12" s="10"/>
    </row>
    <row r="13" spans="2:42" ht="15" customHeight="1" x14ac:dyDescent="0.25">
      <c r="B13" s="647"/>
      <c r="C13" s="641"/>
      <c r="D13" s="632" t="str">
        <f>'3-IDENTIFICACIÓN DEL RIESGO'!G16</f>
        <v>Riesgo 3</v>
      </c>
      <c r="E13" s="632" t="s">
        <v>389</v>
      </c>
      <c r="F13" s="216" t="str">
        <f>'3-IDENTIFICACIÓN DEL RIESGO'!H16</f>
        <v>Causa 1 Riesgo 3</v>
      </c>
      <c r="G13" s="216" t="str">
        <f>'3-IDENTIFICACIÓN DEL RIESGO'!L16</f>
        <v>Consecuencia 1 Riesgo 3</v>
      </c>
      <c r="H13" s="636">
        <f>'4-VALORACIÓN DEL RIESGO'!G13</f>
        <v>0</v>
      </c>
      <c r="I13" s="636" t="str">
        <f>'4-VALORACIÓN DEL RIESGO'!AC13</f>
        <v>Moderado</v>
      </c>
      <c r="J13" s="636" t="b">
        <f>'4-VALORACIÓN DEL RIESGO'!AE13</f>
        <v>0</v>
      </c>
      <c r="K13" s="634" t="str">
        <f>'4-VALORACIÓN DEL RIESGO'!AF13</f>
        <v>Reducir</v>
      </c>
      <c r="L13" s="168"/>
      <c r="M13" s="130">
        <f>'5-CONTROLES'!L16</f>
        <v>0</v>
      </c>
      <c r="N13" s="130">
        <f>'5-CONTROLES'!K16</f>
        <v>0</v>
      </c>
      <c r="O13" s="130">
        <f>'5-CONTROLES'!F16</f>
        <v>0</v>
      </c>
      <c r="P13" s="130">
        <f>'5-CONTROLES'!G16</f>
        <v>0</v>
      </c>
      <c r="Q13" s="10"/>
      <c r="R13" s="130" t="str">
        <f>'5-CONTROLES'!AB16</f>
        <v>Débil</v>
      </c>
      <c r="S13" s="130">
        <f>'5-CONTROLES'!AC16</f>
        <v>0</v>
      </c>
      <c r="T13" s="130" t="str">
        <f>'5-CONTROLES'!AD16</f>
        <v>Débil</v>
      </c>
      <c r="U13" s="632" t="e">
        <f>'5-CONTROLES'!AH16</f>
        <v>#DIV/0!</v>
      </c>
      <c r="V13" s="634" t="e">
        <f>'5-CONTROLES'!AL16</f>
        <v>#DIV/0!</v>
      </c>
      <c r="W13" s="634" t="e">
        <f>'5-CONTROLES'!AP16</f>
        <v>#DIV/0!</v>
      </c>
      <c r="X13" s="636" t="e">
        <f>'5-CONTROLES'!AQ16</f>
        <v>#DIV/0!</v>
      </c>
      <c r="Y13" s="634" t="str">
        <f>'5-CONTROLES'!AS16</f>
        <v>Actividad preventiva</v>
      </c>
      <c r="Z13" s="168"/>
      <c r="AA13" s="10"/>
      <c r="AB13" s="10"/>
      <c r="AC13" s="10"/>
      <c r="AD13" s="10"/>
      <c r="AE13" s="10"/>
      <c r="AF13" s="10"/>
      <c r="AG13" s="10"/>
      <c r="AH13" s="10"/>
      <c r="AI13" s="10"/>
      <c r="AJ13" s="10"/>
      <c r="AK13" s="10"/>
      <c r="AL13" s="10"/>
      <c r="AM13" s="10"/>
      <c r="AN13" s="10"/>
      <c r="AO13" s="10"/>
      <c r="AP13" s="10"/>
    </row>
    <row r="14" spans="2:42" ht="15" x14ac:dyDescent="0.25">
      <c r="B14" s="647"/>
      <c r="C14" s="642"/>
      <c r="D14" s="633"/>
      <c r="E14" s="633"/>
      <c r="F14" s="216" t="str">
        <f>'3-IDENTIFICACIÓN DEL RIESGO'!H17</f>
        <v>Causa 2 Riesgo 3</v>
      </c>
      <c r="G14" s="216" t="str">
        <f>'3-IDENTIFICACIÓN DEL RIESGO'!L17</f>
        <v>Consecuencia 2 Riesgo 3</v>
      </c>
      <c r="H14" s="637"/>
      <c r="I14" s="637"/>
      <c r="J14" s="637"/>
      <c r="K14" s="635"/>
      <c r="L14" s="168"/>
      <c r="M14" s="130">
        <f>'5-CONTROLES'!L17</f>
        <v>0</v>
      </c>
      <c r="N14" s="130">
        <f>'5-CONTROLES'!K17</f>
        <v>0</v>
      </c>
      <c r="O14" s="130">
        <f>'5-CONTROLES'!F17</f>
        <v>0</v>
      </c>
      <c r="P14" s="130">
        <f>'5-CONTROLES'!G17</f>
        <v>0</v>
      </c>
      <c r="Q14" s="10"/>
      <c r="R14" s="130" t="str">
        <f>'5-CONTROLES'!AB17</f>
        <v>Débil</v>
      </c>
      <c r="S14" s="130">
        <f>'5-CONTROLES'!AC17</f>
        <v>0</v>
      </c>
      <c r="T14" s="130" t="str">
        <f>'5-CONTROLES'!AD17</f>
        <v>Débil</v>
      </c>
      <c r="U14" s="633"/>
      <c r="V14" s="635"/>
      <c r="W14" s="635"/>
      <c r="X14" s="637"/>
      <c r="Y14" s="635"/>
      <c r="Z14" s="168"/>
      <c r="AA14" s="10"/>
      <c r="AB14" s="10"/>
      <c r="AC14" s="10"/>
      <c r="AD14" s="10"/>
      <c r="AE14" s="10"/>
      <c r="AF14" s="10"/>
      <c r="AG14" s="10"/>
      <c r="AH14" s="10"/>
      <c r="AI14" s="10"/>
      <c r="AJ14" s="10"/>
      <c r="AK14" s="10"/>
      <c r="AL14" s="10"/>
      <c r="AM14" s="10"/>
      <c r="AN14" s="10"/>
      <c r="AO14" s="10"/>
      <c r="AP14" s="10"/>
    </row>
    <row r="15" spans="2:42" ht="15" customHeight="1" x14ac:dyDescent="0.25">
      <c r="B15" s="647"/>
      <c r="C15" s="641"/>
      <c r="D15" s="632" t="str">
        <f>'3-IDENTIFICACIÓN DEL RIESGO'!G18</f>
        <v>Riesgo 4</v>
      </c>
      <c r="E15" s="632" t="s">
        <v>389</v>
      </c>
      <c r="F15" s="216" t="str">
        <f>'3-IDENTIFICACIÓN DEL RIESGO'!H18</f>
        <v>Causa 1 Riesgo 4</v>
      </c>
      <c r="G15" s="216" t="str">
        <f>'3-IDENTIFICACIÓN DEL RIESGO'!L18</f>
        <v>Consecuencia 1 Riesgo 4</v>
      </c>
      <c r="H15" s="636">
        <f>'4-VALORACIÓN DEL RIESGO'!G14</f>
        <v>0</v>
      </c>
      <c r="I15" s="636" t="str">
        <f>'4-VALORACIÓN DEL RIESGO'!AC14</f>
        <v>Moderado</v>
      </c>
      <c r="J15" s="636" t="b">
        <f>'4-VALORACIÓN DEL RIESGO'!AE14</f>
        <v>0</v>
      </c>
      <c r="K15" s="634" t="str">
        <f>'4-VALORACIÓN DEL RIESGO'!AF14</f>
        <v>Reducir</v>
      </c>
      <c r="L15" s="168"/>
      <c r="M15" s="130">
        <f>'5-CONTROLES'!L18</f>
        <v>0</v>
      </c>
      <c r="N15" s="130">
        <f>'5-CONTROLES'!K18</f>
        <v>0</v>
      </c>
      <c r="O15" s="130">
        <f>'5-CONTROLES'!F18</f>
        <v>0</v>
      </c>
      <c r="P15" s="130">
        <f>'5-CONTROLES'!G18</f>
        <v>0</v>
      </c>
      <c r="Q15" s="10"/>
      <c r="R15" s="130" t="str">
        <f>'5-CONTROLES'!AB18</f>
        <v>Débil</v>
      </c>
      <c r="S15" s="130">
        <f>'5-CONTROLES'!AC18</f>
        <v>0</v>
      </c>
      <c r="T15" s="130" t="str">
        <f>'5-CONTROLES'!AD18</f>
        <v>Débil</v>
      </c>
      <c r="U15" s="632" t="e">
        <f>'5-CONTROLES'!AH18</f>
        <v>#DIV/0!</v>
      </c>
      <c r="V15" s="634" t="e">
        <f>'5-CONTROLES'!AL18</f>
        <v>#DIV/0!</v>
      </c>
      <c r="W15" s="634" t="e">
        <f>'5-CONTROLES'!AP18</f>
        <v>#DIV/0!</v>
      </c>
      <c r="X15" s="636" t="e">
        <f>'5-CONTROLES'!AQ18</f>
        <v>#DIV/0!</v>
      </c>
      <c r="Y15" s="634" t="str">
        <f>'5-CONTROLES'!AS18</f>
        <v>Actividad preventiva</v>
      </c>
      <c r="Z15" s="168"/>
      <c r="AA15" s="10"/>
      <c r="AB15" s="10"/>
      <c r="AC15" s="10"/>
      <c r="AD15" s="10"/>
      <c r="AE15" s="10"/>
      <c r="AF15" s="10"/>
      <c r="AG15" s="10"/>
      <c r="AH15" s="10"/>
      <c r="AI15" s="10"/>
      <c r="AJ15" s="10"/>
      <c r="AK15" s="10"/>
      <c r="AL15" s="10"/>
      <c r="AM15" s="10"/>
      <c r="AN15" s="10"/>
      <c r="AO15" s="10"/>
      <c r="AP15" s="10"/>
    </row>
    <row r="16" spans="2:42" ht="15" x14ac:dyDescent="0.25">
      <c r="B16" s="647"/>
      <c r="C16" s="642"/>
      <c r="D16" s="633"/>
      <c r="E16" s="633"/>
      <c r="F16" s="216" t="str">
        <f>'3-IDENTIFICACIÓN DEL RIESGO'!H19</f>
        <v>Causa 2 Riesgo 4</v>
      </c>
      <c r="G16" s="216" t="str">
        <f>'3-IDENTIFICACIÓN DEL RIESGO'!L19</f>
        <v>Consecuencia 2 Riesgo 4</v>
      </c>
      <c r="H16" s="637"/>
      <c r="I16" s="637"/>
      <c r="J16" s="637"/>
      <c r="K16" s="635"/>
      <c r="L16" s="168"/>
      <c r="M16" s="130">
        <f>'5-CONTROLES'!L19</f>
        <v>0</v>
      </c>
      <c r="N16" s="130">
        <f>'5-CONTROLES'!K19</f>
        <v>0</v>
      </c>
      <c r="O16" s="130">
        <f>'5-CONTROLES'!F19</f>
        <v>0</v>
      </c>
      <c r="P16" s="130">
        <f>'5-CONTROLES'!G19</f>
        <v>0</v>
      </c>
      <c r="Q16" s="10"/>
      <c r="R16" s="130" t="str">
        <f>'5-CONTROLES'!AB19</f>
        <v>Débil</v>
      </c>
      <c r="S16" s="130">
        <f>'5-CONTROLES'!AC19</f>
        <v>0</v>
      </c>
      <c r="T16" s="130" t="str">
        <f>'5-CONTROLES'!AD19</f>
        <v>Débil</v>
      </c>
      <c r="U16" s="633"/>
      <c r="V16" s="635"/>
      <c r="W16" s="635"/>
      <c r="X16" s="637"/>
      <c r="Y16" s="635"/>
      <c r="Z16" s="168"/>
      <c r="AA16" s="10"/>
      <c r="AB16" s="10"/>
      <c r="AC16" s="10"/>
      <c r="AD16" s="10"/>
      <c r="AE16" s="10"/>
      <c r="AF16" s="10"/>
      <c r="AG16" s="10"/>
      <c r="AH16" s="10"/>
      <c r="AI16" s="10"/>
      <c r="AJ16" s="10"/>
      <c r="AK16" s="10"/>
      <c r="AL16" s="10"/>
      <c r="AM16" s="10"/>
      <c r="AN16" s="10"/>
      <c r="AO16" s="10"/>
      <c r="AP16" s="10"/>
    </row>
    <row r="17" spans="2:42" ht="15" customHeight="1" x14ac:dyDescent="0.25">
      <c r="B17" s="647"/>
      <c r="C17" s="641"/>
      <c r="D17" s="632" t="str">
        <f>'3-IDENTIFICACIÓN DEL RIESGO'!G20</f>
        <v>Riesgo 5</v>
      </c>
      <c r="E17" s="632" t="s">
        <v>389</v>
      </c>
      <c r="F17" s="216" t="str">
        <f>'3-IDENTIFICACIÓN DEL RIESGO'!H20</f>
        <v>Causa 1 Riesgo 5</v>
      </c>
      <c r="G17" s="216" t="str">
        <f>'3-IDENTIFICACIÓN DEL RIESGO'!L20</f>
        <v>Consecuencia 1 Riesgo 5</v>
      </c>
      <c r="H17" s="636">
        <f>'4-VALORACIÓN DEL RIESGO'!G15</f>
        <v>0</v>
      </c>
      <c r="I17" s="636" t="str">
        <f>'4-VALORACIÓN DEL RIESGO'!AC15</f>
        <v>Moderado</v>
      </c>
      <c r="J17" s="636" t="b">
        <f>'4-VALORACIÓN DEL RIESGO'!AE15</f>
        <v>0</v>
      </c>
      <c r="K17" s="634" t="str">
        <f>'4-VALORACIÓN DEL RIESGO'!AF15</f>
        <v>Reducir</v>
      </c>
      <c r="L17" s="168"/>
      <c r="M17" s="130">
        <f>'5-CONTROLES'!L20</f>
        <v>0</v>
      </c>
      <c r="N17" s="130">
        <f>'5-CONTROLES'!K20</f>
        <v>0</v>
      </c>
      <c r="O17" s="130">
        <f>'5-CONTROLES'!F20</f>
        <v>0</v>
      </c>
      <c r="P17" s="130">
        <f>'5-CONTROLES'!G20</f>
        <v>0</v>
      </c>
      <c r="Q17" s="10"/>
      <c r="R17" s="130" t="str">
        <f>'5-CONTROLES'!AB20</f>
        <v>Débil</v>
      </c>
      <c r="S17" s="130">
        <f>'5-CONTROLES'!AC20</f>
        <v>0</v>
      </c>
      <c r="T17" s="130" t="str">
        <f>'5-CONTROLES'!AD20</f>
        <v>Débil</v>
      </c>
      <c r="U17" s="632" t="e">
        <f>'5-CONTROLES'!AH20</f>
        <v>#DIV/0!</v>
      </c>
      <c r="V17" s="634" t="e">
        <f>'5-CONTROLES'!AL20</f>
        <v>#DIV/0!</v>
      </c>
      <c r="W17" s="634" t="e">
        <f>'5-CONTROLES'!AP20</f>
        <v>#DIV/0!</v>
      </c>
      <c r="X17" s="636" t="e">
        <f>'5-CONTROLES'!AQ20</f>
        <v>#DIV/0!</v>
      </c>
      <c r="Y17" s="634" t="str">
        <f>'5-CONTROLES'!AS20</f>
        <v>Actividad preventiva</v>
      </c>
      <c r="Z17" s="168"/>
      <c r="AA17" s="10"/>
      <c r="AB17" s="10"/>
      <c r="AC17" s="10"/>
      <c r="AD17" s="10"/>
      <c r="AE17" s="10"/>
      <c r="AF17" s="10"/>
      <c r="AG17" s="10"/>
      <c r="AH17" s="10"/>
      <c r="AI17" s="10"/>
      <c r="AJ17" s="10"/>
      <c r="AK17" s="10"/>
      <c r="AL17" s="10"/>
      <c r="AM17" s="10"/>
      <c r="AN17" s="10"/>
      <c r="AO17" s="10"/>
      <c r="AP17" s="10"/>
    </row>
    <row r="18" spans="2:42" ht="15" x14ac:dyDescent="0.25">
      <c r="B18" s="648"/>
      <c r="C18" s="642"/>
      <c r="D18" s="633"/>
      <c r="E18" s="633"/>
      <c r="F18" s="216" t="str">
        <f>'3-IDENTIFICACIÓN DEL RIESGO'!H21</f>
        <v>Causa 2 Riesgo 5</v>
      </c>
      <c r="G18" s="216" t="str">
        <f>'3-IDENTIFICACIÓN DEL RIESGO'!L21</f>
        <v>Consecuencia 2 Riesgo 5</v>
      </c>
      <c r="H18" s="637"/>
      <c r="I18" s="637"/>
      <c r="J18" s="637"/>
      <c r="K18" s="635"/>
      <c r="L18" s="168"/>
      <c r="M18" s="130">
        <f>'5-CONTROLES'!L21</f>
        <v>0</v>
      </c>
      <c r="N18" s="130">
        <f>'5-CONTROLES'!K21</f>
        <v>0</v>
      </c>
      <c r="O18" s="130">
        <f>'5-CONTROLES'!F21</f>
        <v>0</v>
      </c>
      <c r="P18" s="130">
        <f>'5-CONTROLES'!G21</f>
        <v>0</v>
      </c>
      <c r="Q18" s="10"/>
      <c r="R18" s="130" t="str">
        <f>'5-CONTROLES'!AB21</f>
        <v>Débil</v>
      </c>
      <c r="S18" s="130">
        <f>'5-CONTROLES'!AC21</f>
        <v>0</v>
      </c>
      <c r="T18" s="130" t="str">
        <f>'5-CONTROLES'!AD21</f>
        <v>Débil</v>
      </c>
      <c r="U18" s="633"/>
      <c r="V18" s="635"/>
      <c r="W18" s="635"/>
      <c r="X18" s="637"/>
      <c r="Y18" s="635"/>
      <c r="Z18" s="168"/>
      <c r="AA18" s="10"/>
      <c r="AB18" s="10"/>
      <c r="AC18" s="10"/>
      <c r="AD18" s="10"/>
      <c r="AE18" s="10"/>
      <c r="AF18" s="10"/>
      <c r="AG18" s="10"/>
      <c r="AH18" s="10"/>
      <c r="AI18" s="10"/>
      <c r="AJ18" s="10"/>
      <c r="AK18" s="10"/>
      <c r="AL18" s="10"/>
      <c r="AM18" s="10"/>
      <c r="AN18" s="10"/>
      <c r="AO18" s="10"/>
      <c r="AP18" s="10"/>
    </row>
    <row r="19" spans="2:42" ht="118.5" customHeight="1" x14ac:dyDescent="0.25">
      <c r="B19" s="646" t="str">
        <f>'3-IDENTIFICACIÓN DEL RIESGO'!B22</f>
        <v>Comunicación y Gestión con Grupos de Interés.</v>
      </c>
      <c r="C19" s="641" t="s">
        <v>1011</v>
      </c>
      <c r="D19" s="632" t="str">
        <f>'3-IDENTIFICACIÓN DEL RIESGO'!G22</f>
        <v>Alterar información destinada a la consolidación de los informes de gestión, para beneficio propio o favorecimiento de grupos de interés, partidos políticos o particulares.</v>
      </c>
      <c r="E19" s="632" t="s">
        <v>389</v>
      </c>
      <c r="F19" s="216" t="str">
        <f>'3-IDENTIFICACIÓN DEL RIESGO'!H22</f>
        <v>Incumplimiento de metas</v>
      </c>
      <c r="G19" s="216" t="str">
        <f>'3-IDENTIFICACIÓN DEL RIESGO'!L22</f>
        <v>favorecimiento indebido a grupos de interés.</v>
      </c>
      <c r="H19" s="636" t="str">
        <f>'4-VALORACIÓN DEL RIESGO'!G16</f>
        <v>Posible</v>
      </c>
      <c r="I19" s="636" t="str">
        <f>'4-VALORACIÓN DEL RIESGO'!AC16</f>
        <v>Catastrófico</v>
      </c>
      <c r="J19" s="636" t="str">
        <f>'4-VALORACIÓN DEL RIESGO'!AE16</f>
        <v>Extremo</v>
      </c>
      <c r="K19" s="634" t="str">
        <f>'4-VALORACIÓN DEL RIESGO'!AF16</f>
        <v>Reducir</v>
      </c>
      <c r="L19" s="168" t="s">
        <v>1012</v>
      </c>
      <c r="M19" s="130" t="str">
        <f>'5-CONTROLES'!L22</f>
        <v>Analizar datos de Indicadores (Procedimiento SEYM P-005)</v>
      </c>
      <c r="N19" s="130" t="str">
        <f>'5-CONTROLES'!K22</f>
        <v>Informes mensuales de dependencias.</v>
      </c>
      <c r="O19" s="130" t="str">
        <f>'5-CONTROLES'!F22</f>
        <v>Oficina de Planeación</v>
      </c>
      <c r="P19" s="130" t="str">
        <f>'5-CONTROLES'!G22</f>
        <v>Mensual</v>
      </c>
      <c r="Q19" s="217" t="s">
        <v>473</v>
      </c>
      <c r="R19" s="130" t="str">
        <f>'5-CONTROLES'!AB22</f>
        <v>Moderado</v>
      </c>
      <c r="S19" s="130" t="str">
        <f>'5-CONTROLES'!AC22</f>
        <v>Fuerte</v>
      </c>
      <c r="T19" s="130" t="str">
        <f>'5-CONTROLES'!AD22</f>
        <v>Moderado</v>
      </c>
      <c r="U19" s="632" t="str">
        <f>'5-CONTROLES'!AH22</f>
        <v>Moderado</v>
      </c>
      <c r="V19" s="634" t="str">
        <f>'5-CONTROLES'!AL22</f>
        <v>Improbable</v>
      </c>
      <c r="W19" s="634" t="str">
        <f>'5-CONTROLES'!AP22</f>
        <v>Catastrófico</v>
      </c>
      <c r="X19" s="636" t="str">
        <f>'5-CONTROLES'!AQ22</f>
        <v>Extremo</v>
      </c>
      <c r="Y19" s="634" t="str">
        <f>'5-CONTROLES'!AS22</f>
        <v>Actividad preventiva</v>
      </c>
      <c r="Z19" s="168" t="s">
        <v>1013</v>
      </c>
      <c r="AA19" s="217" t="s">
        <v>474</v>
      </c>
      <c r="AB19" s="217" t="s">
        <v>463</v>
      </c>
      <c r="AC19" s="217" t="s">
        <v>475</v>
      </c>
      <c r="AD19" s="217">
        <v>11</v>
      </c>
      <c r="AE19" s="217"/>
      <c r="AF19" s="217">
        <v>1</v>
      </c>
      <c r="AG19" s="217">
        <v>1</v>
      </c>
      <c r="AH19" s="217">
        <v>1</v>
      </c>
      <c r="AI19" s="217">
        <v>1</v>
      </c>
      <c r="AJ19" s="217">
        <v>1</v>
      </c>
      <c r="AK19" s="217">
        <v>1</v>
      </c>
      <c r="AL19" s="217">
        <v>1</v>
      </c>
      <c r="AM19" s="217">
        <v>1</v>
      </c>
      <c r="AN19" s="217">
        <v>1</v>
      </c>
      <c r="AO19" s="217">
        <v>1</v>
      </c>
      <c r="AP19" s="217">
        <v>1</v>
      </c>
    </row>
    <row r="20" spans="2:42" ht="15" x14ac:dyDescent="0.25">
      <c r="B20" s="647"/>
      <c r="C20" s="642"/>
      <c r="D20" s="633"/>
      <c r="E20" s="633"/>
      <c r="F20" s="216" t="str">
        <f>'3-IDENTIFICACIÓN DEL RIESGO'!H23</f>
        <v xml:space="preserve"> Inadecuada ejecución de recursos</v>
      </c>
      <c r="G20" s="216" t="str">
        <f>'3-IDENTIFICACIÓN DEL RIESGO'!L23</f>
        <v>Perdida de la credibilidad institucional</v>
      </c>
      <c r="H20" s="637"/>
      <c r="I20" s="637"/>
      <c r="J20" s="637"/>
      <c r="K20" s="635"/>
      <c r="L20" s="168"/>
      <c r="M20" s="130">
        <f>'5-CONTROLES'!L23</f>
        <v>0</v>
      </c>
      <c r="N20" s="130">
        <f>'5-CONTROLES'!K23</f>
        <v>0</v>
      </c>
      <c r="O20" s="130">
        <f>'5-CONTROLES'!F23</f>
        <v>0</v>
      </c>
      <c r="P20" s="130">
        <f>'5-CONTROLES'!G23</f>
        <v>0</v>
      </c>
      <c r="Q20" s="10"/>
      <c r="R20" s="130" t="str">
        <f>'5-CONTROLES'!AB23</f>
        <v>Débil</v>
      </c>
      <c r="S20" s="130">
        <f>'5-CONTROLES'!AC23</f>
        <v>0</v>
      </c>
      <c r="T20" s="130" t="str">
        <f>'5-CONTROLES'!AD23</f>
        <v>Débil</v>
      </c>
      <c r="U20" s="633"/>
      <c r="V20" s="635"/>
      <c r="W20" s="635"/>
      <c r="X20" s="637"/>
      <c r="Y20" s="635"/>
      <c r="Z20" s="168"/>
      <c r="AA20" s="10"/>
      <c r="AB20" s="10"/>
      <c r="AC20" s="10"/>
      <c r="AD20" s="10"/>
      <c r="AE20" s="10"/>
      <c r="AF20" s="10"/>
      <c r="AG20" s="10"/>
      <c r="AH20" s="10"/>
      <c r="AI20" s="10"/>
      <c r="AJ20" s="10"/>
      <c r="AK20" s="10"/>
      <c r="AL20" s="10"/>
      <c r="AM20" s="10"/>
      <c r="AN20" s="10"/>
      <c r="AO20" s="10"/>
      <c r="AP20" s="10"/>
    </row>
    <row r="21" spans="2:42" ht="15" customHeight="1" x14ac:dyDescent="0.25">
      <c r="B21" s="647"/>
      <c r="C21" s="641"/>
      <c r="D21" s="632" t="str">
        <f>'3-IDENTIFICACIÓN DEL RIESGO'!G24</f>
        <v>Riesgo 2</v>
      </c>
      <c r="E21" s="632" t="s">
        <v>389</v>
      </c>
      <c r="F21" s="216" t="str">
        <f>'3-IDENTIFICACIÓN DEL RIESGO'!H24</f>
        <v>Causa 1 Riesgo 2</v>
      </c>
      <c r="G21" s="216" t="str">
        <f>'3-IDENTIFICACIÓN DEL RIESGO'!L24</f>
        <v>Consecuencia 1 Riesgo 2</v>
      </c>
      <c r="H21" s="636">
        <f>'4-VALORACIÓN DEL RIESGO'!G17</f>
        <v>0</v>
      </c>
      <c r="I21" s="636" t="str">
        <f>'4-VALORACIÓN DEL RIESGO'!AC17</f>
        <v>Moderado</v>
      </c>
      <c r="J21" s="636" t="b">
        <f>'4-VALORACIÓN DEL RIESGO'!AE17</f>
        <v>0</v>
      </c>
      <c r="K21" s="634" t="str">
        <f>'4-VALORACIÓN DEL RIESGO'!AF17</f>
        <v>Reducir</v>
      </c>
      <c r="L21" s="168"/>
      <c r="M21" s="130">
        <f>'5-CONTROLES'!L24</f>
        <v>0</v>
      </c>
      <c r="N21" s="130">
        <f>'5-CONTROLES'!K24</f>
        <v>0</v>
      </c>
      <c r="O21" s="130">
        <f>'5-CONTROLES'!F24</f>
        <v>0</v>
      </c>
      <c r="P21" s="130">
        <f>'5-CONTROLES'!G24</f>
        <v>0</v>
      </c>
      <c r="Q21" s="10"/>
      <c r="R21" s="130" t="str">
        <f>'5-CONTROLES'!AB24</f>
        <v>Débil</v>
      </c>
      <c r="S21" s="130">
        <f>'5-CONTROLES'!AC24</f>
        <v>0</v>
      </c>
      <c r="T21" s="130" t="str">
        <f>'5-CONTROLES'!AD24</f>
        <v>Débil</v>
      </c>
      <c r="U21" s="632" t="e">
        <f>'5-CONTROLES'!AH24</f>
        <v>#DIV/0!</v>
      </c>
      <c r="V21" s="634" t="e">
        <f>'5-CONTROLES'!AL24</f>
        <v>#DIV/0!</v>
      </c>
      <c r="W21" s="634" t="e">
        <f>'5-CONTROLES'!AP24</f>
        <v>#DIV/0!</v>
      </c>
      <c r="X21" s="636" t="e">
        <f>'5-CONTROLES'!AQ24</f>
        <v>#DIV/0!</v>
      </c>
      <c r="Y21" s="634" t="str">
        <f>'5-CONTROLES'!AS24</f>
        <v>Actividad preventiva</v>
      </c>
      <c r="Z21" s="168"/>
      <c r="AA21" s="10"/>
      <c r="AB21" s="10"/>
      <c r="AC21" s="10"/>
      <c r="AD21" s="10"/>
      <c r="AE21" s="10"/>
      <c r="AF21" s="10"/>
      <c r="AG21" s="10"/>
      <c r="AH21" s="10"/>
      <c r="AI21" s="10"/>
      <c r="AJ21" s="10"/>
      <c r="AK21" s="10"/>
      <c r="AL21" s="10"/>
      <c r="AM21" s="10"/>
      <c r="AN21" s="10"/>
      <c r="AO21" s="10"/>
      <c r="AP21" s="10"/>
    </row>
    <row r="22" spans="2:42" ht="15" x14ac:dyDescent="0.25">
      <c r="B22" s="647"/>
      <c r="C22" s="642"/>
      <c r="D22" s="633"/>
      <c r="E22" s="633"/>
      <c r="F22" s="216" t="str">
        <f>'3-IDENTIFICACIÓN DEL RIESGO'!H25</f>
        <v>Causa 2 Riesgo 2</v>
      </c>
      <c r="G22" s="216" t="str">
        <f>'3-IDENTIFICACIÓN DEL RIESGO'!L25</f>
        <v>Consecuencia 2 Riesgo 2</v>
      </c>
      <c r="H22" s="637"/>
      <c r="I22" s="637"/>
      <c r="J22" s="637"/>
      <c r="K22" s="635"/>
      <c r="L22" s="168"/>
      <c r="M22" s="130">
        <f>'5-CONTROLES'!L25</f>
        <v>0</v>
      </c>
      <c r="N22" s="130">
        <f>'5-CONTROLES'!K25</f>
        <v>0</v>
      </c>
      <c r="O22" s="130">
        <f>'5-CONTROLES'!F25</f>
        <v>0</v>
      </c>
      <c r="P22" s="130">
        <f>'5-CONTROLES'!G25</f>
        <v>0</v>
      </c>
      <c r="Q22" s="10"/>
      <c r="R22" s="130" t="str">
        <f>'5-CONTROLES'!AB25</f>
        <v>Débil</v>
      </c>
      <c r="S22" s="130">
        <f>'5-CONTROLES'!AC25</f>
        <v>0</v>
      </c>
      <c r="T22" s="130" t="str">
        <f>'5-CONTROLES'!AD25</f>
        <v>Débil</v>
      </c>
      <c r="U22" s="633"/>
      <c r="V22" s="635"/>
      <c r="W22" s="635"/>
      <c r="X22" s="637"/>
      <c r="Y22" s="635"/>
      <c r="Z22" s="168"/>
      <c r="AA22" s="10"/>
      <c r="AB22" s="10"/>
      <c r="AC22" s="10"/>
      <c r="AD22" s="10"/>
      <c r="AE22" s="10"/>
      <c r="AF22" s="10"/>
      <c r="AG22" s="10"/>
      <c r="AH22" s="10"/>
      <c r="AI22" s="10"/>
      <c r="AJ22" s="10"/>
      <c r="AK22" s="10"/>
      <c r="AL22" s="10"/>
      <c r="AM22" s="10"/>
      <c r="AN22" s="10"/>
      <c r="AO22" s="10"/>
      <c r="AP22" s="10"/>
    </row>
    <row r="23" spans="2:42" ht="15" customHeight="1" x14ac:dyDescent="0.25">
      <c r="B23" s="647"/>
      <c r="C23" s="641"/>
      <c r="D23" s="632" t="str">
        <f>'3-IDENTIFICACIÓN DEL RIESGO'!G26</f>
        <v>Riesgo 3</v>
      </c>
      <c r="E23" s="632" t="s">
        <v>389</v>
      </c>
      <c r="F23" s="216" t="str">
        <f>'3-IDENTIFICACIÓN DEL RIESGO'!H26</f>
        <v>Causa 1 Riesgo 3</v>
      </c>
      <c r="G23" s="216" t="str">
        <f>'3-IDENTIFICACIÓN DEL RIESGO'!L26</f>
        <v>Consecuencia 1 Riesgo 3</v>
      </c>
      <c r="H23" s="636">
        <f>'4-VALORACIÓN DEL RIESGO'!G18</f>
        <v>0</v>
      </c>
      <c r="I23" s="636" t="str">
        <f>'4-VALORACIÓN DEL RIESGO'!AC18</f>
        <v>Moderado</v>
      </c>
      <c r="J23" s="636" t="b">
        <f>'4-VALORACIÓN DEL RIESGO'!AE18</f>
        <v>0</v>
      </c>
      <c r="K23" s="634" t="str">
        <f>'4-VALORACIÓN DEL RIESGO'!AF18</f>
        <v>Reducir</v>
      </c>
      <c r="L23" s="168"/>
      <c r="M23" s="130">
        <f>'5-CONTROLES'!L26</f>
        <v>0</v>
      </c>
      <c r="N23" s="130">
        <f>'5-CONTROLES'!K26</f>
        <v>0</v>
      </c>
      <c r="O23" s="130">
        <f>'5-CONTROLES'!F26</f>
        <v>0</v>
      </c>
      <c r="P23" s="130">
        <f>'5-CONTROLES'!G26</f>
        <v>0</v>
      </c>
      <c r="Q23" s="10"/>
      <c r="R23" s="130" t="str">
        <f>'5-CONTROLES'!AB26</f>
        <v>Débil</v>
      </c>
      <c r="S23" s="130">
        <f>'5-CONTROLES'!AC26</f>
        <v>0</v>
      </c>
      <c r="T23" s="130" t="str">
        <f>'5-CONTROLES'!AD26</f>
        <v>Débil</v>
      </c>
      <c r="U23" s="632" t="e">
        <f>'5-CONTROLES'!AH26</f>
        <v>#DIV/0!</v>
      </c>
      <c r="V23" s="634" t="e">
        <f>'5-CONTROLES'!AL26</f>
        <v>#DIV/0!</v>
      </c>
      <c r="W23" s="634" t="e">
        <f>'5-CONTROLES'!AP26</f>
        <v>#DIV/0!</v>
      </c>
      <c r="X23" s="636" t="e">
        <f>'5-CONTROLES'!AQ26</f>
        <v>#DIV/0!</v>
      </c>
      <c r="Y23" s="634" t="str">
        <f>'5-CONTROLES'!AS26</f>
        <v>Actividad preventiva</v>
      </c>
      <c r="Z23" s="168"/>
      <c r="AA23" s="10"/>
      <c r="AB23" s="10"/>
      <c r="AC23" s="10"/>
      <c r="AD23" s="10"/>
      <c r="AE23" s="10"/>
      <c r="AF23" s="10"/>
      <c r="AG23" s="10"/>
      <c r="AH23" s="10"/>
      <c r="AI23" s="10"/>
      <c r="AJ23" s="10"/>
      <c r="AK23" s="10"/>
      <c r="AL23" s="10"/>
      <c r="AM23" s="10"/>
      <c r="AN23" s="10"/>
      <c r="AO23" s="10"/>
      <c r="AP23" s="10"/>
    </row>
    <row r="24" spans="2:42" ht="15" x14ac:dyDescent="0.25">
      <c r="B24" s="647"/>
      <c r="C24" s="642"/>
      <c r="D24" s="633"/>
      <c r="E24" s="633"/>
      <c r="F24" s="216" t="str">
        <f>'3-IDENTIFICACIÓN DEL RIESGO'!H27</f>
        <v>Causa 2 Riesgo 3</v>
      </c>
      <c r="G24" s="216" t="str">
        <f>'3-IDENTIFICACIÓN DEL RIESGO'!L27</f>
        <v>Consecuencia 2 Riesgo 3</v>
      </c>
      <c r="H24" s="637"/>
      <c r="I24" s="637"/>
      <c r="J24" s="637"/>
      <c r="K24" s="635"/>
      <c r="L24" s="168"/>
      <c r="M24" s="130">
        <f>'5-CONTROLES'!L27</f>
        <v>0</v>
      </c>
      <c r="N24" s="130">
        <f>'5-CONTROLES'!K27</f>
        <v>0</v>
      </c>
      <c r="O24" s="130">
        <f>'5-CONTROLES'!F27</f>
        <v>0</v>
      </c>
      <c r="P24" s="130">
        <f>'5-CONTROLES'!G27</f>
        <v>0</v>
      </c>
      <c r="Q24" s="10"/>
      <c r="R24" s="130" t="str">
        <f>'5-CONTROLES'!AB27</f>
        <v>Débil</v>
      </c>
      <c r="S24" s="130">
        <f>'5-CONTROLES'!AC27</f>
        <v>0</v>
      </c>
      <c r="T24" s="130" t="str">
        <f>'5-CONTROLES'!AD27</f>
        <v>Débil</v>
      </c>
      <c r="U24" s="633"/>
      <c r="V24" s="635"/>
      <c r="W24" s="635"/>
      <c r="X24" s="637"/>
      <c r="Y24" s="635"/>
      <c r="Z24" s="168"/>
      <c r="AA24" s="10"/>
      <c r="AB24" s="10"/>
      <c r="AC24" s="10"/>
      <c r="AD24" s="10"/>
      <c r="AE24" s="10"/>
      <c r="AF24" s="10"/>
      <c r="AG24" s="10"/>
      <c r="AH24" s="10"/>
      <c r="AI24" s="10"/>
      <c r="AJ24" s="10"/>
      <c r="AK24" s="10"/>
      <c r="AL24" s="10"/>
      <c r="AM24" s="10"/>
      <c r="AN24" s="10"/>
      <c r="AO24" s="10"/>
      <c r="AP24" s="10"/>
    </row>
    <row r="25" spans="2:42" ht="15" customHeight="1" x14ac:dyDescent="0.25">
      <c r="B25" s="647"/>
      <c r="C25" s="641"/>
      <c r="D25" s="632" t="str">
        <f>'3-IDENTIFICACIÓN DEL RIESGO'!G28</f>
        <v>Riesgo 4</v>
      </c>
      <c r="E25" s="632" t="s">
        <v>389</v>
      </c>
      <c r="F25" s="216" t="str">
        <f>'3-IDENTIFICACIÓN DEL RIESGO'!H28</f>
        <v>Causa 1 Riesgo 4</v>
      </c>
      <c r="G25" s="216" t="str">
        <f>'3-IDENTIFICACIÓN DEL RIESGO'!L28</f>
        <v>Consecuencia 1 Riesgo 4</v>
      </c>
      <c r="H25" s="636">
        <f>'4-VALORACIÓN DEL RIESGO'!G19</f>
        <v>0</v>
      </c>
      <c r="I25" s="636" t="str">
        <f>'4-VALORACIÓN DEL RIESGO'!AC19</f>
        <v>Moderado</v>
      </c>
      <c r="J25" s="636" t="b">
        <f>'4-VALORACIÓN DEL RIESGO'!AE19</f>
        <v>0</v>
      </c>
      <c r="K25" s="634" t="str">
        <f>'4-VALORACIÓN DEL RIESGO'!AF19</f>
        <v>Reducir</v>
      </c>
      <c r="L25" s="168"/>
      <c r="M25" s="130">
        <f>'5-CONTROLES'!L28</f>
        <v>0</v>
      </c>
      <c r="N25" s="130">
        <f>'5-CONTROLES'!K28</f>
        <v>0</v>
      </c>
      <c r="O25" s="130">
        <f>'5-CONTROLES'!F28</f>
        <v>0</v>
      </c>
      <c r="P25" s="130">
        <f>'5-CONTROLES'!G28</f>
        <v>0</v>
      </c>
      <c r="Q25" s="10"/>
      <c r="R25" s="130" t="str">
        <f>'5-CONTROLES'!AB28</f>
        <v>Débil</v>
      </c>
      <c r="S25" s="130">
        <f>'5-CONTROLES'!AC28</f>
        <v>0</v>
      </c>
      <c r="T25" s="130" t="str">
        <f>'5-CONTROLES'!AD28</f>
        <v>Débil</v>
      </c>
      <c r="U25" s="632" t="e">
        <f>'5-CONTROLES'!AH28</f>
        <v>#DIV/0!</v>
      </c>
      <c r="V25" s="634" t="e">
        <f>'5-CONTROLES'!AL28</f>
        <v>#DIV/0!</v>
      </c>
      <c r="W25" s="634" t="e">
        <f>'5-CONTROLES'!AP28</f>
        <v>#DIV/0!</v>
      </c>
      <c r="X25" s="636" t="e">
        <f>'5-CONTROLES'!AQ28</f>
        <v>#DIV/0!</v>
      </c>
      <c r="Y25" s="634" t="str">
        <f>'5-CONTROLES'!AS28</f>
        <v>Actividad preventiva</v>
      </c>
      <c r="Z25" s="168"/>
      <c r="AA25" s="10"/>
      <c r="AB25" s="10"/>
      <c r="AC25" s="10"/>
      <c r="AD25" s="10"/>
      <c r="AE25" s="10"/>
      <c r="AF25" s="10"/>
      <c r="AG25" s="10"/>
      <c r="AH25" s="10"/>
      <c r="AI25" s="10"/>
      <c r="AJ25" s="10"/>
      <c r="AK25" s="10"/>
      <c r="AL25" s="10"/>
      <c r="AM25" s="10"/>
      <c r="AN25" s="10"/>
      <c r="AO25" s="10"/>
      <c r="AP25" s="10"/>
    </row>
    <row r="26" spans="2:42" ht="15" x14ac:dyDescent="0.25">
      <c r="B26" s="647"/>
      <c r="C26" s="642"/>
      <c r="D26" s="633"/>
      <c r="E26" s="633"/>
      <c r="F26" s="216" t="str">
        <f>'3-IDENTIFICACIÓN DEL RIESGO'!H29</f>
        <v>Causa 2 Riesgo 4</v>
      </c>
      <c r="G26" s="216" t="str">
        <f>'3-IDENTIFICACIÓN DEL RIESGO'!L29</f>
        <v>Consecuencia 2 Riesgo 4</v>
      </c>
      <c r="H26" s="637"/>
      <c r="I26" s="637"/>
      <c r="J26" s="637"/>
      <c r="K26" s="635"/>
      <c r="L26" s="168"/>
      <c r="M26" s="130">
        <f>'5-CONTROLES'!L29</f>
        <v>0</v>
      </c>
      <c r="N26" s="130">
        <f>'5-CONTROLES'!K29</f>
        <v>0</v>
      </c>
      <c r="O26" s="130">
        <f>'5-CONTROLES'!F29</f>
        <v>0</v>
      </c>
      <c r="P26" s="130">
        <f>'5-CONTROLES'!G29</f>
        <v>0</v>
      </c>
      <c r="Q26" s="10"/>
      <c r="R26" s="130" t="str">
        <f>'5-CONTROLES'!AB29</f>
        <v>Débil</v>
      </c>
      <c r="S26" s="130">
        <f>'5-CONTROLES'!AC29</f>
        <v>0</v>
      </c>
      <c r="T26" s="130" t="str">
        <f>'5-CONTROLES'!AD29</f>
        <v>Débil</v>
      </c>
      <c r="U26" s="633"/>
      <c r="V26" s="635"/>
      <c r="W26" s="635"/>
      <c r="X26" s="637"/>
      <c r="Y26" s="635"/>
      <c r="Z26" s="168"/>
      <c r="AA26" s="10"/>
      <c r="AB26" s="10"/>
      <c r="AC26" s="10"/>
      <c r="AD26" s="10"/>
      <c r="AE26" s="10"/>
      <c r="AF26" s="10"/>
      <c r="AG26" s="10"/>
      <c r="AH26" s="10"/>
      <c r="AI26" s="10"/>
      <c r="AJ26" s="10"/>
      <c r="AK26" s="10"/>
      <c r="AL26" s="10"/>
      <c r="AM26" s="10"/>
      <c r="AN26" s="10"/>
      <c r="AO26" s="10"/>
      <c r="AP26" s="10"/>
    </row>
    <row r="27" spans="2:42" ht="15" customHeight="1" x14ac:dyDescent="0.25">
      <c r="B27" s="647"/>
      <c r="C27" s="641"/>
      <c r="D27" s="632" t="str">
        <f>'3-IDENTIFICACIÓN DEL RIESGO'!G30</f>
        <v>Riesgo 5</v>
      </c>
      <c r="E27" s="632" t="s">
        <v>389</v>
      </c>
      <c r="F27" s="216" t="str">
        <f>'3-IDENTIFICACIÓN DEL RIESGO'!H30</f>
        <v>Causa 1 Riesgo 5</v>
      </c>
      <c r="G27" s="216" t="str">
        <f>'3-IDENTIFICACIÓN DEL RIESGO'!L30</f>
        <v>Consecuencia 1 Riesgo 5</v>
      </c>
      <c r="H27" s="636">
        <f>'4-VALORACIÓN DEL RIESGO'!G20</f>
        <v>0</v>
      </c>
      <c r="I27" s="636" t="str">
        <f>'4-VALORACIÓN DEL RIESGO'!AC20</f>
        <v>Moderado</v>
      </c>
      <c r="J27" s="636" t="b">
        <f>'4-VALORACIÓN DEL RIESGO'!AE20</f>
        <v>0</v>
      </c>
      <c r="K27" s="634" t="str">
        <f>'4-VALORACIÓN DEL RIESGO'!AF20</f>
        <v>Reducir</v>
      </c>
      <c r="L27" s="168"/>
      <c r="M27" s="130">
        <f>'5-CONTROLES'!L30</f>
        <v>0</v>
      </c>
      <c r="N27" s="130">
        <f>'5-CONTROLES'!K30</f>
        <v>0</v>
      </c>
      <c r="O27" s="130">
        <f>'5-CONTROLES'!F30</f>
        <v>0</v>
      </c>
      <c r="P27" s="130">
        <f>'5-CONTROLES'!G30</f>
        <v>0</v>
      </c>
      <c r="Q27" s="10"/>
      <c r="R27" s="130" t="str">
        <f>'5-CONTROLES'!AB30</f>
        <v>Débil</v>
      </c>
      <c r="S27" s="130">
        <f>'5-CONTROLES'!AC30</f>
        <v>0</v>
      </c>
      <c r="T27" s="130" t="str">
        <f>'5-CONTROLES'!AD30</f>
        <v>Débil</v>
      </c>
      <c r="U27" s="632" t="e">
        <f>'5-CONTROLES'!AH30</f>
        <v>#DIV/0!</v>
      </c>
      <c r="V27" s="634" t="e">
        <f>'5-CONTROLES'!AL30</f>
        <v>#DIV/0!</v>
      </c>
      <c r="W27" s="634" t="e">
        <f>'5-CONTROLES'!AP30</f>
        <v>#DIV/0!</v>
      </c>
      <c r="X27" s="636" t="e">
        <f>'5-CONTROLES'!AQ30</f>
        <v>#DIV/0!</v>
      </c>
      <c r="Y27" s="634" t="str">
        <f>'5-CONTROLES'!AS30</f>
        <v>Actividad preventiva</v>
      </c>
      <c r="Z27" s="168"/>
      <c r="AA27" s="10"/>
      <c r="AB27" s="10"/>
      <c r="AC27" s="10"/>
      <c r="AD27" s="10"/>
      <c r="AE27" s="10"/>
      <c r="AF27" s="10"/>
      <c r="AG27" s="10"/>
      <c r="AH27" s="10"/>
      <c r="AI27" s="10"/>
      <c r="AJ27" s="10"/>
      <c r="AK27" s="10"/>
      <c r="AL27" s="10"/>
      <c r="AM27" s="10"/>
      <c r="AN27" s="10"/>
      <c r="AO27" s="10"/>
      <c r="AP27" s="10"/>
    </row>
    <row r="28" spans="2:42" ht="15" x14ac:dyDescent="0.25">
      <c r="B28" s="648"/>
      <c r="C28" s="642"/>
      <c r="D28" s="633"/>
      <c r="E28" s="633"/>
      <c r="F28" s="216" t="str">
        <f>'3-IDENTIFICACIÓN DEL RIESGO'!H31</f>
        <v>Causa 2 Riesgo 5</v>
      </c>
      <c r="G28" s="216" t="str">
        <f>'3-IDENTIFICACIÓN DEL RIESGO'!L31</f>
        <v>Consecuencia 2 Riesgo 5</v>
      </c>
      <c r="H28" s="637"/>
      <c r="I28" s="637"/>
      <c r="J28" s="637"/>
      <c r="K28" s="635"/>
      <c r="L28" s="168"/>
      <c r="M28" s="130">
        <f>'5-CONTROLES'!L31</f>
        <v>0</v>
      </c>
      <c r="N28" s="130">
        <f>'5-CONTROLES'!K31</f>
        <v>0</v>
      </c>
      <c r="O28" s="130">
        <f>'5-CONTROLES'!F31</f>
        <v>0</v>
      </c>
      <c r="P28" s="130">
        <f>'5-CONTROLES'!G31</f>
        <v>0</v>
      </c>
      <c r="Q28" s="10"/>
      <c r="R28" s="130" t="str">
        <f>'5-CONTROLES'!AB31</f>
        <v>Débil</v>
      </c>
      <c r="S28" s="130">
        <f>'5-CONTROLES'!AC31</f>
        <v>0</v>
      </c>
      <c r="T28" s="130" t="str">
        <f>'5-CONTROLES'!AD31</f>
        <v>Débil</v>
      </c>
      <c r="U28" s="633"/>
      <c r="V28" s="635"/>
      <c r="W28" s="635"/>
      <c r="X28" s="637"/>
      <c r="Y28" s="635"/>
      <c r="Z28" s="168"/>
      <c r="AA28" s="10"/>
      <c r="AB28" s="10"/>
      <c r="AC28" s="10"/>
      <c r="AD28" s="10"/>
      <c r="AE28" s="10"/>
      <c r="AF28" s="10"/>
      <c r="AG28" s="10"/>
      <c r="AH28" s="10"/>
      <c r="AI28" s="10"/>
      <c r="AJ28" s="10"/>
      <c r="AK28" s="10"/>
      <c r="AL28" s="10"/>
      <c r="AM28" s="10"/>
      <c r="AN28" s="10"/>
      <c r="AO28" s="10"/>
      <c r="AP28" s="10"/>
    </row>
    <row r="29" spans="2:42" ht="30.75" customHeight="1" x14ac:dyDescent="0.25">
      <c r="B29" s="646" t="str">
        <f>'3-IDENTIFICACIÓN DEL RIESGO'!B32</f>
        <v>Inteligencia de la información.</v>
      </c>
      <c r="C29" s="641" t="s">
        <v>1014</v>
      </c>
      <c r="D29" s="632" t="str">
        <f>'3-IDENTIFICACIÓN DEL RIESGO'!G32</f>
        <v>Estructurar proyectos de TI para beneficio específico de un tercero o propio.</v>
      </c>
      <c r="E29" s="632" t="s">
        <v>389</v>
      </c>
      <c r="F29" s="216" t="str">
        <f>'3-IDENTIFICACIÓN DEL RIESGO'!H32</f>
        <v>Tráfico de influencias.</v>
      </c>
      <c r="G29" s="216" t="str">
        <f>'3-IDENTIFICACIÓN DEL RIESGO'!L32</f>
        <v>Perdida de la eficiencia tecnológica.</v>
      </c>
      <c r="H29" s="636" t="str">
        <f>'4-VALORACIÓN DEL RIESGO'!G21</f>
        <v>Rara Vez</v>
      </c>
      <c r="I29" s="636" t="str">
        <f>'4-VALORACIÓN DEL RIESGO'!AC21</f>
        <v>Mayor</v>
      </c>
      <c r="J29" s="636" t="str">
        <f>'4-VALORACIÓN DEL RIESGO'!AE21</f>
        <v>Alto</v>
      </c>
      <c r="K29" s="634" t="str">
        <f>'4-VALORACIÓN DEL RIESGO'!AF21</f>
        <v>Reducir</v>
      </c>
      <c r="L29" s="168" t="s">
        <v>1015</v>
      </c>
      <c r="M29" s="130" t="str">
        <f>'5-CONTROLES'!L32</f>
        <v>Mesa de Trabajo para la identificación, validación y aprobación de proyectos de TI</v>
      </c>
      <c r="N29" s="130" t="str">
        <f>'5-CONTROLES'!K32</f>
        <v>Acta de reunión</v>
      </c>
      <c r="O29" s="130" t="str">
        <f>'5-CONTROLES'!F32</f>
        <v>Subdirección de Sistemas de Información de Tierras</v>
      </c>
      <c r="P29" s="130">
        <f>'5-CONTROLES'!G32</f>
        <v>0</v>
      </c>
      <c r="Q29" s="10"/>
      <c r="R29" s="130" t="str">
        <f>'5-CONTROLES'!AB32</f>
        <v>Moderado</v>
      </c>
      <c r="S29" s="130" t="str">
        <f>'5-CONTROLES'!AC32</f>
        <v>Fuerte</v>
      </c>
      <c r="T29" s="130" t="str">
        <f>'5-CONTROLES'!AD32</f>
        <v>Moderado</v>
      </c>
      <c r="U29" s="632" t="str">
        <f>'5-CONTROLES'!AH32</f>
        <v>Moderado</v>
      </c>
      <c r="V29" s="634" t="str">
        <f>'5-CONTROLES'!AL32</f>
        <v>Rara Vez</v>
      </c>
      <c r="W29" s="634" t="str">
        <f>'5-CONTROLES'!AP32</f>
        <v>Mayor</v>
      </c>
      <c r="X29" s="636" t="str">
        <f>'5-CONTROLES'!AQ32</f>
        <v>Alto</v>
      </c>
      <c r="Y29" s="634" t="str">
        <f>'5-CONTROLES'!AS32</f>
        <v>Actividad preventiva</v>
      </c>
      <c r="Z29" s="168" t="s">
        <v>1016</v>
      </c>
      <c r="AA29" s="224" t="s">
        <v>802</v>
      </c>
      <c r="AB29" s="9" t="s">
        <v>803</v>
      </c>
      <c r="AC29" s="224" t="s">
        <v>804</v>
      </c>
      <c r="AD29" s="224">
        <v>4</v>
      </c>
      <c r="AE29" s="224"/>
      <c r="AF29" s="224"/>
      <c r="AG29" s="224">
        <v>1</v>
      </c>
      <c r="AH29" s="224"/>
      <c r="AI29" s="224"/>
      <c r="AJ29" s="224">
        <v>1</v>
      </c>
      <c r="AK29" s="224"/>
      <c r="AL29" s="224"/>
      <c r="AM29" s="224">
        <v>1</v>
      </c>
      <c r="AN29" s="224"/>
      <c r="AO29" s="224"/>
      <c r="AP29" s="224">
        <v>1</v>
      </c>
    </row>
    <row r="30" spans="2:42" ht="15" x14ac:dyDescent="0.25">
      <c r="B30" s="647"/>
      <c r="C30" s="642"/>
      <c r="D30" s="633"/>
      <c r="E30" s="633"/>
      <c r="F30" s="216" t="str">
        <f>'3-IDENTIFICACIÓN DEL RIESGO'!H33</f>
        <v>Manejo indebido de la información</v>
      </c>
      <c r="G30" s="216" t="str">
        <f>'3-IDENTIFICACIÓN DEL RIESGO'!L33</f>
        <v>Afectación del desarrollo de las actividades misionales.</v>
      </c>
      <c r="H30" s="637"/>
      <c r="I30" s="637"/>
      <c r="J30" s="637"/>
      <c r="K30" s="635"/>
      <c r="L30" s="168"/>
      <c r="M30" s="130">
        <f>'5-CONTROLES'!L33</f>
        <v>0</v>
      </c>
      <c r="N30" s="130">
        <f>'5-CONTROLES'!K33</f>
        <v>0</v>
      </c>
      <c r="O30" s="130">
        <f>'5-CONTROLES'!F33</f>
        <v>0</v>
      </c>
      <c r="P30" s="130">
        <f>'5-CONTROLES'!G33</f>
        <v>0</v>
      </c>
      <c r="Q30" s="10"/>
      <c r="R30" s="130" t="str">
        <f>'5-CONTROLES'!AB33</f>
        <v>Débil</v>
      </c>
      <c r="S30" s="130">
        <f>'5-CONTROLES'!AC33</f>
        <v>0</v>
      </c>
      <c r="T30" s="130" t="str">
        <f>'5-CONTROLES'!AD33</f>
        <v>Débil</v>
      </c>
      <c r="U30" s="633"/>
      <c r="V30" s="635"/>
      <c r="W30" s="635"/>
      <c r="X30" s="637"/>
      <c r="Y30" s="635"/>
      <c r="Z30" s="168"/>
      <c r="AA30" s="10"/>
      <c r="AB30" s="9"/>
      <c r="AC30" s="10"/>
      <c r="AD30" s="10"/>
      <c r="AE30" s="10"/>
      <c r="AF30" s="10"/>
      <c r="AG30" s="10"/>
      <c r="AH30" s="10"/>
      <c r="AI30" s="10"/>
      <c r="AJ30" s="10"/>
      <c r="AK30" s="10"/>
      <c r="AL30" s="10"/>
      <c r="AM30" s="10"/>
      <c r="AN30" s="10"/>
      <c r="AO30" s="10"/>
      <c r="AP30" s="10"/>
    </row>
    <row r="31" spans="2:42" ht="15" customHeight="1" x14ac:dyDescent="0.25">
      <c r="B31" s="647"/>
      <c r="C31" s="641"/>
      <c r="D31" s="632" t="str">
        <f>'3-IDENTIFICACIÓN DEL RIESGO'!G34</f>
        <v>Riesgo 2</v>
      </c>
      <c r="E31" s="632" t="s">
        <v>389</v>
      </c>
      <c r="F31" s="216" t="str">
        <f>'3-IDENTIFICACIÓN DEL RIESGO'!H34</f>
        <v>Causa 1 Riesgo 2</v>
      </c>
      <c r="G31" s="216" t="str">
        <f>'3-IDENTIFICACIÓN DEL RIESGO'!L34</f>
        <v>Consecuencia 1 Riesgo 2</v>
      </c>
      <c r="H31" s="636">
        <f>'4-VALORACIÓN DEL RIESGO'!G22</f>
        <v>0</v>
      </c>
      <c r="I31" s="636" t="str">
        <f>'4-VALORACIÓN DEL RIESGO'!AC22</f>
        <v>Moderado</v>
      </c>
      <c r="J31" s="636" t="b">
        <f>'4-VALORACIÓN DEL RIESGO'!AE22</f>
        <v>0</v>
      </c>
      <c r="K31" s="634" t="str">
        <f>'4-VALORACIÓN DEL RIESGO'!AF22</f>
        <v>Reducir</v>
      </c>
      <c r="L31" s="168"/>
      <c r="M31" s="130">
        <f>'5-CONTROLES'!L34</f>
        <v>0</v>
      </c>
      <c r="N31" s="130">
        <f>'5-CONTROLES'!K34</f>
        <v>0</v>
      </c>
      <c r="O31" s="130">
        <f>'5-CONTROLES'!F34</f>
        <v>0</v>
      </c>
      <c r="P31" s="130">
        <f>'5-CONTROLES'!G34</f>
        <v>0</v>
      </c>
      <c r="Q31" s="10"/>
      <c r="R31" s="130" t="str">
        <f>'5-CONTROLES'!AB34</f>
        <v>Débil</v>
      </c>
      <c r="S31" s="130">
        <f>'5-CONTROLES'!AC34</f>
        <v>0</v>
      </c>
      <c r="T31" s="130" t="str">
        <f>'5-CONTROLES'!AD34</f>
        <v>Débil</v>
      </c>
      <c r="U31" s="632" t="e">
        <f>'5-CONTROLES'!AH34</f>
        <v>#DIV/0!</v>
      </c>
      <c r="V31" s="634" t="e">
        <f>'5-CONTROLES'!AL34</f>
        <v>#DIV/0!</v>
      </c>
      <c r="W31" s="634" t="e">
        <f>'5-CONTROLES'!AP34</f>
        <v>#DIV/0!</v>
      </c>
      <c r="X31" s="636" t="e">
        <f>'5-CONTROLES'!AQ34</f>
        <v>#DIV/0!</v>
      </c>
      <c r="Y31" s="634" t="str">
        <f>'5-CONTROLES'!AS34</f>
        <v>Actividad preventiva</v>
      </c>
      <c r="Z31" s="168"/>
      <c r="AA31" s="10"/>
      <c r="AB31" s="9"/>
      <c r="AC31" s="10"/>
      <c r="AD31" s="10"/>
      <c r="AE31" s="10"/>
      <c r="AF31" s="10"/>
      <c r="AG31" s="10"/>
      <c r="AH31" s="10"/>
      <c r="AI31" s="10"/>
      <c r="AJ31" s="10"/>
      <c r="AK31" s="10"/>
      <c r="AL31" s="10"/>
      <c r="AM31" s="10"/>
      <c r="AN31" s="10"/>
      <c r="AO31" s="10"/>
      <c r="AP31" s="10"/>
    </row>
    <row r="32" spans="2:42" ht="15" x14ac:dyDescent="0.25">
      <c r="B32" s="647"/>
      <c r="C32" s="642"/>
      <c r="D32" s="633"/>
      <c r="E32" s="633"/>
      <c r="F32" s="216" t="str">
        <f>'3-IDENTIFICACIÓN DEL RIESGO'!H35</f>
        <v>Causa 2 Riesgo 2</v>
      </c>
      <c r="G32" s="216" t="str">
        <f>'3-IDENTIFICACIÓN DEL RIESGO'!L35</f>
        <v>Consecuencia 2 Riesgo 2</v>
      </c>
      <c r="H32" s="637"/>
      <c r="I32" s="637"/>
      <c r="J32" s="637"/>
      <c r="K32" s="635"/>
      <c r="L32" s="168"/>
      <c r="M32" s="130">
        <f>'5-CONTROLES'!L35</f>
        <v>0</v>
      </c>
      <c r="N32" s="130">
        <f>'5-CONTROLES'!K35</f>
        <v>0</v>
      </c>
      <c r="O32" s="130">
        <f>'5-CONTROLES'!F35</f>
        <v>0</v>
      </c>
      <c r="P32" s="130">
        <f>'5-CONTROLES'!G35</f>
        <v>0</v>
      </c>
      <c r="Q32" s="10"/>
      <c r="R32" s="130" t="str">
        <f>'5-CONTROLES'!AB35</f>
        <v>Débil</v>
      </c>
      <c r="S32" s="130">
        <f>'5-CONTROLES'!AC35</f>
        <v>0</v>
      </c>
      <c r="T32" s="130" t="str">
        <f>'5-CONTROLES'!AD35</f>
        <v>Débil</v>
      </c>
      <c r="U32" s="633"/>
      <c r="V32" s="635"/>
      <c r="W32" s="635"/>
      <c r="X32" s="637"/>
      <c r="Y32" s="635"/>
      <c r="Z32" s="168"/>
      <c r="AA32" s="10"/>
      <c r="AB32" s="9"/>
      <c r="AC32" s="10"/>
      <c r="AD32" s="10"/>
      <c r="AE32" s="10"/>
      <c r="AF32" s="10"/>
      <c r="AG32" s="10"/>
      <c r="AH32" s="10"/>
      <c r="AI32" s="10"/>
      <c r="AJ32" s="10"/>
      <c r="AK32" s="10"/>
      <c r="AL32" s="10"/>
      <c r="AM32" s="10"/>
      <c r="AN32" s="10"/>
      <c r="AO32" s="10"/>
      <c r="AP32" s="10"/>
    </row>
    <row r="33" spans="2:42" ht="15" customHeight="1" x14ac:dyDescent="0.25">
      <c r="B33" s="647"/>
      <c r="C33" s="641"/>
      <c r="D33" s="632" t="str">
        <f>'3-IDENTIFICACIÓN DEL RIESGO'!G36</f>
        <v>Riesgo 3</v>
      </c>
      <c r="E33" s="632" t="s">
        <v>389</v>
      </c>
      <c r="F33" s="216" t="str">
        <f>'3-IDENTIFICACIÓN DEL RIESGO'!H36</f>
        <v>Causa 1 Riesgo 3</v>
      </c>
      <c r="G33" s="216" t="str">
        <f>'3-IDENTIFICACIÓN DEL RIESGO'!L36</f>
        <v>Consecuencia 1 Riesgo 3</v>
      </c>
      <c r="H33" s="636">
        <f>'4-VALORACIÓN DEL RIESGO'!G23</f>
        <v>0</v>
      </c>
      <c r="I33" s="636" t="str">
        <f>'4-VALORACIÓN DEL RIESGO'!AC23</f>
        <v>Moderado</v>
      </c>
      <c r="J33" s="636" t="b">
        <f>'4-VALORACIÓN DEL RIESGO'!AE23</f>
        <v>0</v>
      </c>
      <c r="K33" s="634" t="str">
        <f>'4-VALORACIÓN DEL RIESGO'!AF23</f>
        <v>Reducir</v>
      </c>
      <c r="L33" s="168"/>
      <c r="M33" s="130">
        <f>'5-CONTROLES'!L36</f>
        <v>0</v>
      </c>
      <c r="N33" s="130">
        <f>'5-CONTROLES'!K36</f>
        <v>0</v>
      </c>
      <c r="O33" s="130">
        <f>'5-CONTROLES'!F36</f>
        <v>0</v>
      </c>
      <c r="P33" s="130">
        <f>'5-CONTROLES'!G36</f>
        <v>0</v>
      </c>
      <c r="Q33" s="10"/>
      <c r="R33" s="130" t="str">
        <f>'5-CONTROLES'!AB36</f>
        <v>Débil</v>
      </c>
      <c r="S33" s="130">
        <f>'5-CONTROLES'!AC36</f>
        <v>0</v>
      </c>
      <c r="T33" s="130" t="str">
        <f>'5-CONTROLES'!AD36</f>
        <v>Débil</v>
      </c>
      <c r="U33" s="632" t="e">
        <f>'5-CONTROLES'!AH36</f>
        <v>#DIV/0!</v>
      </c>
      <c r="V33" s="634" t="e">
        <f>'5-CONTROLES'!AL36</f>
        <v>#DIV/0!</v>
      </c>
      <c r="W33" s="634" t="e">
        <f>'5-CONTROLES'!AP36</f>
        <v>#DIV/0!</v>
      </c>
      <c r="X33" s="636" t="e">
        <f>'5-CONTROLES'!AQ36</f>
        <v>#DIV/0!</v>
      </c>
      <c r="Y33" s="634" t="str">
        <f>'5-CONTROLES'!AS36</f>
        <v>Actividad preventiva</v>
      </c>
      <c r="Z33" s="168"/>
      <c r="AA33" s="10"/>
      <c r="AB33" s="9"/>
      <c r="AC33" s="10"/>
      <c r="AD33" s="10"/>
      <c r="AE33" s="10"/>
      <c r="AF33" s="10"/>
      <c r="AG33" s="10"/>
      <c r="AH33" s="10"/>
      <c r="AI33" s="10"/>
      <c r="AJ33" s="10"/>
      <c r="AK33" s="10"/>
      <c r="AL33" s="10"/>
      <c r="AM33" s="10"/>
      <c r="AN33" s="10"/>
      <c r="AO33" s="10"/>
      <c r="AP33" s="10"/>
    </row>
    <row r="34" spans="2:42" ht="15" x14ac:dyDescent="0.25">
      <c r="B34" s="647"/>
      <c r="C34" s="642"/>
      <c r="D34" s="633"/>
      <c r="E34" s="633"/>
      <c r="F34" s="216" t="str">
        <f>'3-IDENTIFICACIÓN DEL RIESGO'!H37</f>
        <v>Causa 2 Riesgo 3</v>
      </c>
      <c r="G34" s="216" t="str">
        <f>'3-IDENTIFICACIÓN DEL RIESGO'!L37</f>
        <v>Consecuencia 2 Riesgo 3</v>
      </c>
      <c r="H34" s="637"/>
      <c r="I34" s="637"/>
      <c r="J34" s="637"/>
      <c r="K34" s="635"/>
      <c r="L34" s="168"/>
      <c r="M34" s="130">
        <f>'5-CONTROLES'!L37</f>
        <v>0</v>
      </c>
      <c r="N34" s="130">
        <f>'5-CONTROLES'!K37</f>
        <v>0</v>
      </c>
      <c r="O34" s="130">
        <f>'5-CONTROLES'!F37</f>
        <v>0</v>
      </c>
      <c r="P34" s="130">
        <f>'5-CONTROLES'!G37</f>
        <v>0</v>
      </c>
      <c r="Q34" s="10"/>
      <c r="R34" s="130" t="str">
        <f>'5-CONTROLES'!AB37</f>
        <v>Débil</v>
      </c>
      <c r="S34" s="130">
        <f>'5-CONTROLES'!AC37</f>
        <v>0</v>
      </c>
      <c r="T34" s="130" t="str">
        <f>'5-CONTROLES'!AD37</f>
        <v>Débil</v>
      </c>
      <c r="U34" s="633"/>
      <c r="V34" s="635"/>
      <c r="W34" s="635"/>
      <c r="X34" s="637"/>
      <c r="Y34" s="635"/>
      <c r="Z34" s="168"/>
      <c r="AA34" s="10"/>
      <c r="AB34" s="9"/>
      <c r="AC34" s="10"/>
      <c r="AD34" s="10"/>
      <c r="AE34" s="10"/>
      <c r="AF34" s="10"/>
      <c r="AG34" s="10"/>
      <c r="AH34" s="10"/>
      <c r="AI34" s="10"/>
      <c r="AJ34" s="10"/>
      <c r="AK34" s="10"/>
      <c r="AL34" s="10"/>
      <c r="AM34" s="10"/>
      <c r="AN34" s="10"/>
      <c r="AO34" s="10"/>
      <c r="AP34" s="10"/>
    </row>
    <row r="35" spans="2:42" ht="15" customHeight="1" x14ac:dyDescent="0.25">
      <c r="B35" s="647"/>
      <c r="C35" s="641"/>
      <c r="D35" s="632" t="str">
        <f>'3-IDENTIFICACIÓN DEL RIESGO'!G38</f>
        <v>Riesgo 4</v>
      </c>
      <c r="E35" s="632" t="s">
        <v>389</v>
      </c>
      <c r="F35" s="216" t="str">
        <f>'3-IDENTIFICACIÓN DEL RIESGO'!H38</f>
        <v>Causa 1 Riesgo 4</v>
      </c>
      <c r="G35" s="216" t="str">
        <f>'3-IDENTIFICACIÓN DEL RIESGO'!L38</f>
        <v>Consecuencia 1 Riesgo 4</v>
      </c>
      <c r="H35" s="636">
        <f>'4-VALORACIÓN DEL RIESGO'!G24</f>
        <v>0</v>
      </c>
      <c r="I35" s="636" t="str">
        <f>'4-VALORACIÓN DEL RIESGO'!AC24</f>
        <v>Moderado</v>
      </c>
      <c r="J35" s="636" t="b">
        <f>'4-VALORACIÓN DEL RIESGO'!AE24</f>
        <v>0</v>
      </c>
      <c r="K35" s="634" t="str">
        <f>'4-VALORACIÓN DEL RIESGO'!AF24</f>
        <v>Reducir</v>
      </c>
      <c r="L35" s="168"/>
      <c r="M35" s="130">
        <f>'5-CONTROLES'!L38</f>
        <v>0</v>
      </c>
      <c r="N35" s="130">
        <f>'5-CONTROLES'!K38</f>
        <v>0</v>
      </c>
      <c r="O35" s="130">
        <f>'5-CONTROLES'!F38</f>
        <v>0</v>
      </c>
      <c r="P35" s="130">
        <f>'5-CONTROLES'!G38</f>
        <v>0</v>
      </c>
      <c r="Q35" s="10"/>
      <c r="R35" s="130" t="str">
        <f>'5-CONTROLES'!AB38</f>
        <v>Débil</v>
      </c>
      <c r="S35" s="130">
        <f>'5-CONTROLES'!AC38</f>
        <v>0</v>
      </c>
      <c r="T35" s="130" t="str">
        <f>'5-CONTROLES'!AD38</f>
        <v>Débil</v>
      </c>
      <c r="U35" s="632" t="e">
        <f>'5-CONTROLES'!AH38</f>
        <v>#DIV/0!</v>
      </c>
      <c r="V35" s="634" t="e">
        <f>'5-CONTROLES'!AL38</f>
        <v>#DIV/0!</v>
      </c>
      <c r="W35" s="634" t="e">
        <f>'5-CONTROLES'!AP38</f>
        <v>#DIV/0!</v>
      </c>
      <c r="X35" s="636" t="e">
        <f>'5-CONTROLES'!AQ38</f>
        <v>#DIV/0!</v>
      </c>
      <c r="Y35" s="634" t="str">
        <f>'5-CONTROLES'!AS38</f>
        <v>Actividad preventiva</v>
      </c>
      <c r="Z35" s="168"/>
      <c r="AA35" s="10"/>
      <c r="AB35" s="9"/>
      <c r="AC35" s="10"/>
      <c r="AD35" s="10"/>
      <c r="AE35" s="10"/>
      <c r="AF35" s="10"/>
      <c r="AG35" s="10"/>
      <c r="AH35" s="10"/>
      <c r="AI35" s="10"/>
      <c r="AJ35" s="10"/>
      <c r="AK35" s="10"/>
      <c r="AL35" s="10"/>
      <c r="AM35" s="10"/>
      <c r="AN35" s="10"/>
      <c r="AO35" s="10"/>
      <c r="AP35" s="10"/>
    </row>
    <row r="36" spans="2:42" ht="15" x14ac:dyDescent="0.25">
      <c r="B36" s="647"/>
      <c r="C36" s="642"/>
      <c r="D36" s="633"/>
      <c r="E36" s="633"/>
      <c r="F36" s="216" t="str">
        <f>'3-IDENTIFICACIÓN DEL RIESGO'!H39</f>
        <v>Causa 2 Riesgo 4</v>
      </c>
      <c r="G36" s="216" t="str">
        <f>'3-IDENTIFICACIÓN DEL RIESGO'!L39</f>
        <v>Consecuencia 2 Riesgo 4</v>
      </c>
      <c r="H36" s="637"/>
      <c r="I36" s="637"/>
      <c r="J36" s="637"/>
      <c r="K36" s="635"/>
      <c r="L36" s="168"/>
      <c r="M36" s="130">
        <f>'5-CONTROLES'!L39</f>
        <v>0</v>
      </c>
      <c r="N36" s="130">
        <f>'5-CONTROLES'!K39</f>
        <v>0</v>
      </c>
      <c r="O36" s="130">
        <f>'5-CONTROLES'!F39</f>
        <v>0</v>
      </c>
      <c r="P36" s="130">
        <f>'5-CONTROLES'!G39</f>
        <v>0</v>
      </c>
      <c r="Q36" s="10"/>
      <c r="R36" s="130" t="str">
        <f>'5-CONTROLES'!AB39</f>
        <v>Débil</v>
      </c>
      <c r="S36" s="130">
        <f>'5-CONTROLES'!AC39</f>
        <v>0</v>
      </c>
      <c r="T36" s="130" t="str">
        <f>'5-CONTROLES'!AD39</f>
        <v>Débil</v>
      </c>
      <c r="U36" s="633"/>
      <c r="V36" s="635"/>
      <c r="W36" s="635"/>
      <c r="X36" s="637"/>
      <c r="Y36" s="635"/>
      <c r="Z36" s="168"/>
      <c r="AA36" s="10"/>
      <c r="AB36" s="9"/>
      <c r="AC36" s="10"/>
      <c r="AD36" s="10"/>
      <c r="AE36" s="10"/>
      <c r="AF36" s="10"/>
      <c r="AG36" s="10"/>
      <c r="AH36" s="10"/>
      <c r="AI36" s="10"/>
      <c r="AJ36" s="10"/>
      <c r="AK36" s="10"/>
      <c r="AL36" s="10"/>
      <c r="AM36" s="10"/>
      <c r="AN36" s="10"/>
      <c r="AO36" s="10"/>
      <c r="AP36" s="10"/>
    </row>
    <row r="37" spans="2:42" ht="15" customHeight="1" x14ac:dyDescent="0.25">
      <c r="B37" s="647"/>
      <c r="C37" s="641"/>
      <c r="D37" s="632" t="str">
        <f>'3-IDENTIFICACIÓN DEL RIESGO'!G40</f>
        <v>Riesgo 5</v>
      </c>
      <c r="E37" s="632" t="s">
        <v>389</v>
      </c>
      <c r="F37" s="216" t="str">
        <f>'3-IDENTIFICACIÓN DEL RIESGO'!H40</f>
        <v>Causa 1 Riesgo 5</v>
      </c>
      <c r="G37" s="216" t="str">
        <f>'3-IDENTIFICACIÓN DEL RIESGO'!L40</f>
        <v>Consecuencia 1 Riesgo 5</v>
      </c>
      <c r="H37" s="636">
        <f>'4-VALORACIÓN DEL RIESGO'!G25</f>
        <v>0</v>
      </c>
      <c r="I37" s="636" t="str">
        <f>'4-VALORACIÓN DEL RIESGO'!AC25</f>
        <v>Moderado</v>
      </c>
      <c r="J37" s="636" t="b">
        <f>'4-VALORACIÓN DEL RIESGO'!AE25</f>
        <v>0</v>
      </c>
      <c r="K37" s="634" t="str">
        <f>'4-VALORACIÓN DEL RIESGO'!AF25</f>
        <v>Reducir</v>
      </c>
      <c r="L37" s="168"/>
      <c r="M37" s="130">
        <f>'5-CONTROLES'!L40</f>
        <v>0</v>
      </c>
      <c r="N37" s="130">
        <f>'5-CONTROLES'!K40</f>
        <v>0</v>
      </c>
      <c r="O37" s="130">
        <f>'5-CONTROLES'!F40</f>
        <v>0</v>
      </c>
      <c r="P37" s="130">
        <f>'5-CONTROLES'!G40</f>
        <v>0</v>
      </c>
      <c r="Q37" s="10"/>
      <c r="R37" s="130" t="str">
        <f>'5-CONTROLES'!AB40</f>
        <v>Débil</v>
      </c>
      <c r="S37" s="130">
        <f>'5-CONTROLES'!AC40</f>
        <v>0</v>
      </c>
      <c r="T37" s="130" t="str">
        <f>'5-CONTROLES'!AD40</f>
        <v>Débil</v>
      </c>
      <c r="U37" s="632" t="e">
        <f>'5-CONTROLES'!AH40</f>
        <v>#DIV/0!</v>
      </c>
      <c r="V37" s="634" t="e">
        <f>'5-CONTROLES'!AL40</f>
        <v>#DIV/0!</v>
      </c>
      <c r="W37" s="634" t="e">
        <f>'5-CONTROLES'!AP40</f>
        <v>#DIV/0!</v>
      </c>
      <c r="X37" s="636" t="e">
        <f>'5-CONTROLES'!AQ40</f>
        <v>#DIV/0!</v>
      </c>
      <c r="Y37" s="634" t="str">
        <f>'5-CONTROLES'!AS40</f>
        <v>Actividad preventiva</v>
      </c>
      <c r="Z37" s="168"/>
      <c r="AA37" s="10"/>
      <c r="AB37" s="9"/>
      <c r="AC37" s="10"/>
      <c r="AD37" s="10"/>
      <c r="AE37" s="10"/>
      <c r="AF37" s="10"/>
      <c r="AG37" s="10"/>
      <c r="AH37" s="10"/>
      <c r="AI37" s="10"/>
      <c r="AJ37" s="10"/>
      <c r="AK37" s="10"/>
      <c r="AL37" s="10"/>
      <c r="AM37" s="10"/>
      <c r="AN37" s="10"/>
      <c r="AO37" s="10"/>
      <c r="AP37" s="10"/>
    </row>
    <row r="38" spans="2:42" ht="15" x14ac:dyDescent="0.25">
      <c r="B38" s="648"/>
      <c r="C38" s="642"/>
      <c r="D38" s="633"/>
      <c r="E38" s="633"/>
      <c r="F38" s="216" t="str">
        <f>'3-IDENTIFICACIÓN DEL RIESGO'!H41</f>
        <v>Causa 2 Riesgo 5</v>
      </c>
      <c r="G38" s="216" t="str">
        <f>'3-IDENTIFICACIÓN DEL RIESGO'!L41</f>
        <v>Consecuencia 2 Riesgo 5</v>
      </c>
      <c r="H38" s="637"/>
      <c r="I38" s="637"/>
      <c r="J38" s="637"/>
      <c r="K38" s="635"/>
      <c r="L38" s="168"/>
      <c r="M38" s="130">
        <f>'5-CONTROLES'!L41</f>
        <v>0</v>
      </c>
      <c r="N38" s="130">
        <f>'5-CONTROLES'!K41</f>
        <v>0</v>
      </c>
      <c r="O38" s="130">
        <f>'5-CONTROLES'!F41</f>
        <v>0</v>
      </c>
      <c r="P38" s="130">
        <f>'5-CONTROLES'!G41</f>
        <v>0</v>
      </c>
      <c r="Q38" s="10"/>
      <c r="R38" s="130" t="str">
        <f>'5-CONTROLES'!AB41</f>
        <v>Débil</v>
      </c>
      <c r="S38" s="130">
        <f>'5-CONTROLES'!AC41</f>
        <v>0</v>
      </c>
      <c r="T38" s="130" t="str">
        <f>'5-CONTROLES'!AD41</f>
        <v>Débil</v>
      </c>
      <c r="U38" s="633"/>
      <c r="V38" s="635"/>
      <c r="W38" s="635"/>
      <c r="X38" s="637"/>
      <c r="Y38" s="635"/>
      <c r="Z38" s="168"/>
      <c r="AA38" s="10"/>
      <c r="AB38" s="9"/>
      <c r="AC38" s="10"/>
      <c r="AD38" s="10"/>
      <c r="AE38" s="10"/>
      <c r="AF38" s="10"/>
      <c r="AG38" s="10"/>
      <c r="AH38" s="10"/>
      <c r="AI38" s="10"/>
      <c r="AJ38" s="10"/>
      <c r="AK38" s="10"/>
      <c r="AL38" s="10"/>
      <c r="AM38" s="10"/>
      <c r="AN38" s="10"/>
      <c r="AO38" s="10"/>
      <c r="AP38" s="10"/>
    </row>
    <row r="39" spans="2:42" ht="57.75" customHeight="1" x14ac:dyDescent="0.25">
      <c r="B39" s="646" t="str">
        <f>'3-IDENTIFICACIÓN DEL RIESGO'!B42</f>
        <v>Gestión del Modelo de Atención.</v>
      </c>
      <c r="C39" s="641" t="s">
        <v>1017</v>
      </c>
      <c r="D39" s="632" t="str">
        <f>'3-IDENTIFICACIÓN DEL RIESGO'!G42</f>
        <v>Omitir o dilatar intencionalmente la gestión de PQRSD para beneficio propio o de terceros</v>
      </c>
      <c r="E39" s="632" t="s">
        <v>389</v>
      </c>
      <c r="F39" s="216" t="str">
        <f>'3-IDENTIFICACIÓN DEL RIESGO'!H42</f>
        <v>Intereses económicos</v>
      </c>
      <c r="G39" s="216" t="str">
        <f>'3-IDENTIFICACIÓN DEL RIESGO'!L42</f>
        <v>Pérdida de la credibilidad institucional e investigaciones y sanciones</v>
      </c>
      <c r="H39" s="636" t="str">
        <f>'4-VALORACIÓN DEL RIESGO'!G26</f>
        <v>Posible</v>
      </c>
      <c r="I39" s="636" t="str">
        <f>'4-VALORACIÓN DEL RIESGO'!AC26</f>
        <v>Catastrófico</v>
      </c>
      <c r="J39" s="636" t="str">
        <f>'4-VALORACIÓN DEL RIESGO'!AE26</f>
        <v>Extremo</v>
      </c>
      <c r="K39" s="634" t="str">
        <f>'4-VALORACIÓN DEL RIESGO'!AF26</f>
        <v>Reducir</v>
      </c>
      <c r="L39" s="168" t="s">
        <v>1019</v>
      </c>
      <c r="M39" s="130" t="str">
        <f>'5-CONTROLES'!L42</f>
        <v>Seguimiento a la gestión y respuesta de la PQRSD</v>
      </c>
      <c r="N39" s="130" t="str">
        <f>'5-CONTROLES'!K42</f>
        <v xml:space="preserve">1. Informe de gestión de las PQRSD
2. Envío de información sobre el avance de la gestión realizada por las dependencias mediante correos electrónicos. </v>
      </c>
      <c r="O39" s="130" t="str">
        <f>'5-CONTROLES'!F42</f>
        <v>Secretaría General - Servicio al Ciudadano</v>
      </c>
      <c r="P39" s="130" t="str">
        <f>'5-CONTROLES'!G42</f>
        <v>Trimestral</v>
      </c>
      <c r="Q39" s="224" t="s">
        <v>936</v>
      </c>
      <c r="R39" s="130" t="str">
        <f>'5-CONTROLES'!AB42</f>
        <v>Débil</v>
      </c>
      <c r="S39" s="130" t="str">
        <f>'5-CONTROLES'!AC42</f>
        <v>Fuerte</v>
      </c>
      <c r="T39" s="130" t="str">
        <f>'5-CONTROLES'!AD42</f>
        <v>Débil</v>
      </c>
      <c r="U39" s="632" t="str">
        <f>'5-CONTROLES'!AH42</f>
        <v>Débil</v>
      </c>
      <c r="V39" s="634" t="str">
        <f>'5-CONTROLES'!AL42</f>
        <v>Posible</v>
      </c>
      <c r="W39" s="634" t="str">
        <f>'5-CONTROLES'!AP42</f>
        <v>Catastrófico</v>
      </c>
      <c r="X39" s="636" t="str">
        <f>'5-CONTROLES'!AQ42</f>
        <v>Extremo</v>
      </c>
      <c r="Y39" s="634" t="str">
        <f>'5-CONTROLES'!AS42</f>
        <v>Actividad preventiva</v>
      </c>
      <c r="Z39" s="168" t="s">
        <v>1020</v>
      </c>
      <c r="AA39" s="224" t="s">
        <v>938</v>
      </c>
      <c r="AB39" s="5" t="s">
        <v>939</v>
      </c>
      <c r="AC39" s="5" t="s">
        <v>940</v>
      </c>
      <c r="AD39" s="224">
        <v>3</v>
      </c>
      <c r="AE39" s="169"/>
      <c r="AF39" s="169"/>
      <c r="AG39" s="169"/>
      <c r="AH39" s="224">
        <v>1</v>
      </c>
      <c r="AI39" s="224"/>
      <c r="AJ39" s="224"/>
      <c r="AK39" s="224"/>
      <c r="AL39" s="224">
        <v>1</v>
      </c>
      <c r="AM39" s="224"/>
      <c r="AN39" s="224"/>
      <c r="AO39" s="224"/>
      <c r="AP39" s="224">
        <v>1</v>
      </c>
    </row>
    <row r="40" spans="2:42" ht="12.75" customHeight="1" x14ac:dyDescent="0.25">
      <c r="B40" s="647"/>
      <c r="C40" s="642"/>
      <c r="D40" s="633"/>
      <c r="E40" s="633"/>
      <c r="F40" s="216" t="str">
        <f>'3-IDENTIFICACIÓN DEL RIESGO'!H43</f>
        <v>Ofrecimiento de sobornos</v>
      </c>
      <c r="G40" s="216" t="str">
        <f>'3-IDENTIFICACIÓN DEL RIESGO'!L43</f>
        <v>Inoportunidad en el servicio al ciudadano</v>
      </c>
      <c r="H40" s="637"/>
      <c r="I40" s="637"/>
      <c r="J40" s="637"/>
      <c r="K40" s="635"/>
      <c r="L40" s="168"/>
      <c r="M40" s="130">
        <f>'5-CONTROLES'!L43</f>
        <v>0</v>
      </c>
      <c r="N40" s="130">
        <f>'5-CONTROLES'!K43</f>
        <v>0</v>
      </c>
      <c r="O40" s="130">
        <f>'5-CONTROLES'!F43</f>
        <v>0</v>
      </c>
      <c r="P40" s="130">
        <f>'5-CONTROLES'!G43</f>
        <v>0</v>
      </c>
      <c r="Q40" s="224"/>
      <c r="R40" s="130" t="str">
        <f>'5-CONTROLES'!AB43</f>
        <v>Débil</v>
      </c>
      <c r="S40" s="130">
        <f>'5-CONTROLES'!AC43</f>
        <v>0</v>
      </c>
      <c r="T40" s="130" t="str">
        <f>'5-CONTROLES'!AD43</f>
        <v>Débil</v>
      </c>
      <c r="U40" s="633"/>
      <c r="V40" s="635"/>
      <c r="W40" s="635"/>
      <c r="X40" s="637"/>
      <c r="Y40" s="635"/>
      <c r="Z40" s="168"/>
      <c r="AA40" s="224"/>
      <c r="AB40" s="5"/>
      <c r="AC40" s="5"/>
      <c r="AD40" s="169"/>
      <c r="AE40" s="169"/>
      <c r="AF40" s="169"/>
      <c r="AG40" s="169"/>
      <c r="AH40" s="169"/>
      <c r="AI40" s="169"/>
      <c r="AJ40" s="169"/>
      <c r="AK40" s="169"/>
      <c r="AL40" s="169"/>
      <c r="AM40" s="169"/>
      <c r="AN40" s="169"/>
      <c r="AO40" s="169"/>
      <c r="AP40" s="169"/>
    </row>
    <row r="41" spans="2:42" ht="61.5" customHeight="1" x14ac:dyDescent="0.25">
      <c r="B41" s="647"/>
      <c r="C41" s="641" t="s">
        <v>1018</v>
      </c>
      <c r="D41" s="632" t="str">
        <f>'3-IDENTIFICACIÓN DEL RIESGO'!G44</f>
        <v>Solicitar y/o recibir dinero o cualquier otro beneficio personal a cambio de la promesa de éxito en la realización o priorización de un trámite</v>
      </c>
      <c r="E41" s="632" t="s">
        <v>389</v>
      </c>
      <c r="F41" s="216" t="str">
        <f>'3-IDENTIFICACIÓN DEL RIESGO'!H44</f>
        <v>Amenazas</v>
      </c>
      <c r="G41" s="216" t="str">
        <f>'3-IDENTIFICACIÓN DEL RIESGO'!L44</f>
        <v>Pérdida de la credibilidad institucional e investigaciones y sanciones</v>
      </c>
      <c r="H41" s="636" t="str">
        <f>'4-VALORACIÓN DEL RIESGO'!G27</f>
        <v>Posible</v>
      </c>
      <c r="I41" s="636" t="str">
        <f>'4-VALORACIÓN DEL RIESGO'!AC27</f>
        <v>Catastrófico</v>
      </c>
      <c r="J41" s="636" t="str">
        <f>'4-VALORACIÓN DEL RIESGO'!AE27</f>
        <v>Extremo</v>
      </c>
      <c r="K41" s="634" t="str">
        <f>'4-VALORACIÓN DEL RIESGO'!AF27</f>
        <v>Reducir</v>
      </c>
      <c r="L41" s="168" t="s">
        <v>1021</v>
      </c>
      <c r="M41" s="130" t="str">
        <f>'5-CONTROLES'!L44</f>
        <v xml:space="preserve">Campaña de sensibilizaicón frente a los trámites dirigida a la ciudadanía </v>
      </c>
      <c r="N41" s="130" t="str">
        <f>'5-CONTROLES'!K44</f>
        <v>Banners publicados y/o mensajes enviados y/o piezas informativas publicadas</v>
      </c>
      <c r="O41" s="130" t="str">
        <f>'5-CONTROLES'!F44</f>
        <v>Secretaría General - Servicio al Ciudadano</v>
      </c>
      <c r="P41" s="130" t="str">
        <f>'5-CONTROLES'!G44</f>
        <v>Cuatrimestral</v>
      </c>
      <c r="Q41" s="224" t="s">
        <v>937</v>
      </c>
      <c r="R41" s="130" t="str">
        <f>'5-CONTROLES'!AB44</f>
        <v>Débil</v>
      </c>
      <c r="S41" s="130" t="str">
        <f>'5-CONTROLES'!AC44</f>
        <v>Fuerte</v>
      </c>
      <c r="T41" s="130" t="str">
        <f>'5-CONTROLES'!AD44</f>
        <v>Débil</v>
      </c>
      <c r="U41" s="632" t="str">
        <f>'5-CONTROLES'!AH44</f>
        <v>Moderado</v>
      </c>
      <c r="V41" s="634" t="str">
        <f>'5-CONTROLES'!AL44</f>
        <v>Improbable</v>
      </c>
      <c r="W41" s="634" t="str">
        <f>'5-CONTROLES'!AP44</f>
        <v>Catastrófico</v>
      </c>
      <c r="X41" s="636" t="str">
        <f>'5-CONTROLES'!AQ44</f>
        <v>Extremo</v>
      </c>
      <c r="Y41" s="634" t="str">
        <f>'5-CONTROLES'!AS44</f>
        <v>Actividad preventiva</v>
      </c>
      <c r="Z41" s="168" t="s">
        <v>1023</v>
      </c>
      <c r="AA41" s="5" t="s">
        <v>941</v>
      </c>
      <c r="AB41" s="5" t="s">
        <v>942</v>
      </c>
      <c r="AC41" s="5" t="s">
        <v>940</v>
      </c>
      <c r="AD41" s="224">
        <v>2</v>
      </c>
      <c r="AE41" s="224"/>
      <c r="AF41" s="224"/>
      <c r="AG41" s="224"/>
      <c r="AH41" s="224"/>
      <c r="AI41" s="224"/>
      <c r="AJ41" s="224">
        <v>1</v>
      </c>
      <c r="AK41" s="224"/>
      <c r="AL41" s="224"/>
      <c r="AM41" s="224"/>
      <c r="AN41" s="224"/>
      <c r="AO41" s="224"/>
      <c r="AP41" s="224">
        <v>1</v>
      </c>
    </row>
    <row r="42" spans="2:42" ht="62.25" customHeight="1" x14ac:dyDescent="0.25">
      <c r="B42" s="647"/>
      <c r="C42" s="642"/>
      <c r="D42" s="633"/>
      <c r="E42" s="633"/>
      <c r="F42" s="216" t="str">
        <f>'3-IDENTIFICACIÓN DEL RIESGO'!H45</f>
        <v>Sobornos</v>
      </c>
      <c r="G42" s="216" t="str">
        <f>'3-IDENTIFICACIÓN DEL RIESGO'!L45</f>
        <v>Oportunidad para estafas a ciudadanos</v>
      </c>
      <c r="H42" s="637"/>
      <c r="I42" s="637"/>
      <c r="J42" s="637"/>
      <c r="K42" s="635"/>
      <c r="L42" s="168" t="s">
        <v>1022</v>
      </c>
      <c r="M42" s="130" t="str">
        <f>'5-CONTROLES'!L45</f>
        <v>Protocolo de atención en el canal telefónico que incluya libreto frente a los trámites</v>
      </c>
      <c r="N42" s="130" t="str">
        <f>'5-CONTROLES'!K45</f>
        <v>Grabación de la llamada en CallCenter</v>
      </c>
      <c r="O42" s="130" t="str">
        <f>'5-CONTROLES'!F45</f>
        <v>Secretaría General - Servicio al Ciudadano</v>
      </c>
      <c r="P42" s="130" t="str">
        <f>'5-CONTROLES'!G45</f>
        <v>Trimestral</v>
      </c>
      <c r="Q42" s="224" t="s">
        <v>937</v>
      </c>
      <c r="R42" s="130" t="str">
        <f>'5-CONTROLES'!AB45</f>
        <v>Fuerte</v>
      </c>
      <c r="S42" s="130" t="str">
        <f>'5-CONTROLES'!AC45</f>
        <v>Fuerte</v>
      </c>
      <c r="T42" s="130" t="str">
        <f>'5-CONTROLES'!AD45</f>
        <v>Fuerte</v>
      </c>
      <c r="U42" s="633"/>
      <c r="V42" s="635"/>
      <c r="W42" s="635"/>
      <c r="X42" s="637"/>
      <c r="Y42" s="635"/>
      <c r="Z42" s="168"/>
      <c r="AA42" s="5"/>
      <c r="AB42" s="5"/>
      <c r="AC42" s="5"/>
      <c r="AD42" s="169"/>
      <c r="AE42" s="169"/>
      <c r="AF42" s="169"/>
      <c r="AG42" s="169"/>
      <c r="AH42" s="169"/>
      <c r="AI42" s="169"/>
      <c r="AJ42" s="169"/>
      <c r="AK42" s="169"/>
      <c r="AL42" s="169"/>
      <c r="AM42" s="169"/>
      <c r="AN42" s="169"/>
      <c r="AO42" s="169"/>
      <c r="AP42" s="169"/>
    </row>
    <row r="43" spans="2:42" ht="15" customHeight="1" x14ac:dyDescent="0.25">
      <c r="B43" s="647"/>
      <c r="C43" s="641"/>
      <c r="D43" s="632" t="str">
        <f>'3-IDENTIFICACIÓN DEL RIESGO'!G46</f>
        <v>Riesgo 3</v>
      </c>
      <c r="E43" s="632" t="s">
        <v>389</v>
      </c>
      <c r="F43" s="216" t="str">
        <f>'3-IDENTIFICACIÓN DEL RIESGO'!H46</f>
        <v>Causa 1 Riesgo 3</v>
      </c>
      <c r="G43" s="216" t="str">
        <f>'3-IDENTIFICACIÓN DEL RIESGO'!L46</f>
        <v>Consecuencia 1 Riesgo 3</v>
      </c>
      <c r="H43" s="636">
        <f>'4-VALORACIÓN DEL RIESGO'!G28</f>
        <v>0</v>
      </c>
      <c r="I43" s="636" t="str">
        <f>'4-VALORACIÓN DEL RIESGO'!AC28</f>
        <v>Moderado</v>
      </c>
      <c r="J43" s="636" t="b">
        <f>'4-VALORACIÓN DEL RIESGO'!AE28</f>
        <v>0</v>
      </c>
      <c r="K43" s="634" t="str">
        <f>'4-VALORACIÓN DEL RIESGO'!AF28</f>
        <v>Reducir</v>
      </c>
      <c r="L43" s="168"/>
      <c r="M43" s="130">
        <f>'5-CONTROLES'!L46</f>
        <v>0</v>
      </c>
      <c r="N43" s="130">
        <f>'5-CONTROLES'!K46</f>
        <v>0</v>
      </c>
      <c r="O43" s="130">
        <f>'5-CONTROLES'!F46</f>
        <v>0</v>
      </c>
      <c r="P43" s="130">
        <f>'5-CONTROLES'!G46</f>
        <v>0</v>
      </c>
      <c r="Q43" s="10"/>
      <c r="R43" s="130" t="str">
        <f>'5-CONTROLES'!AB46</f>
        <v>Débil</v>
      </c>
      <c r="S43" s="130">
        <f>'5-CONTROLES'!AC46</f>
        <v>0</v>
      </c>
      <c r="T43" s="130" t="str">
        <f>'5-CONTROLES'!AD46</f>
        <v>Débil</v>
      </c>
      <c r="U43" s="632" t="e">
        <f>'5-CONTROLES'!AH46</f>
        <v>#DIV/0!</v>
      </c>
      <c r="V43" s="634" t="e">
        <f>'5-CONTROLES'!AL46</f>
        <v>#DIV/0!</v>
      </c>
      <c r="W43" s="634" t="e">
        <f>'5-CONTROLES'!AP46</f>
        <v>#DIV/0!</v>
      </c>
      <c r="X43" s="636" t="e">
        <f>'5-CONTROLES'!AQ46</f>
        <v>#DIV/0!</v>
      </c>
      <c r="Y43" s="634" t="str">
        <f>'5-CONTROLES'!AS46</f>
        <v>Actividad preventiva</v>
      </c>
      <c r="Z43" s="168"/>
      <c r="AA43" s="5"/>
      <c r="AB43" s="5"/>
      <c r="AC43" s="5"/>
      <c r="AD43" s="169"/>
      <c r="AE43" s="169"/>
      <c r="AF43" s="169"/>
      <c r="AG43" s="169"/>
      <c r="AH43" s="169"/>
      <c r="AI43" s="169"/>
      <c r="AJ43" s="169"/>
      <c r="AK43" s="169"/>
      <c r="AL43" s="169"/>
      <c r="AM43" s="169"/>
      <c r="AN43" s="169"/>
      <c r="AO43" s="169"/>
      <c r="AP43" s="169"/>
    </row>
    <row r="44" spans="2:42" ht="15" x14ac:dyDescent="0.25">
      <c r="B44" s="647"/>
      <c r="C44" s="642"/>
      <c r="D44" s="633"/>
      <c r="E44" s="633"/>
      <c r="F44" s="216" t="str">
        <f>'3-IDENTIFICACIÓN DEL RIESGO'!H47</f>
        <v>Causa 2 Riesgo 3</v>
      </c>
      <c r="G44" s="216" t="str">
        <f>'3-IDENTIFICACIÓN DEL RIESGO'!L47</f>
        <v>Consecuencia 2 Riesgo 3</v>
      </c>
      <c r="H44" s="637"/>
      <c r="I44" s="637"/>
      <c r="J44" s="637"/>
      <c r="K44" s="635"/>
      <c r="L44" s="168"/>
      <c r="M44" s="130">
        <f>'5-CONTROLES'!L47</f>
        <v>0</v>
      </c>
      <c r="N44" s="130">
        <f>'5-CONTROLES'!K47</f>
        <v>0</v>
      </c>
      <c r="O44" s="130">
        <f>'5-CONTROLES'!F47</f>
        <v>0</v>
      </c>
      <c r="P44" s="130">
        <f>'5-CONTROLES'!G47</f>
        <v>0</v>
      </c>
      <c r="Q44" s="10"/>
      <c r="R44" s="130" t="str">
        <f>'5-CONTROLES'!AB47</f>
        <v>Débil</v>
      </c>
      <c r="S44" s="130">
        <f>'5-CONTROLES'!AC47</f>
        <v>0</v>
      </c>
      <c r="T44" s="130" t="str">
        <f>'5-CONTROLES'!AD47</f>
        <v>Débil</v>
      </c>
      <c r="U44" s="633"/>
      <c r="V44" s="635"/>
      <c r="W44" s="635"/>
      <c r="X44" s="637"/>
      <c r="Y44" s="635"/>
      <c r="Z44" s="168"/>
      <c r="AA44" s="5"/>
      <c r="AB44" s="5"/>
      <c r="AC44" s="5"/>
      <c r="AD44" s="169"/>
      <c r="AE44" s="169"/>
      <c r="AF44" s="169"/>
      <c r="AG44" s="169"/>
      <c r="AH44" s="169"/>
      <c r="AI44" s="169"/>
      <c r="AJ44" s="169"/>
      <c r="AK44" s="169"/>
      <c r="AL44" s="169"/>
      <c r="AM44" s="169"/>
      <c r="AN44" s="169"/>
      <c r="AO44" s="169"/>
      <c r="AP44" s="169"/>
    </row>
    <row r="45" spans="2:42" ht="15" customHeight="1" x14ac:dyDescent="0.25">
      <c r="B45" s="647"/>
      <c r="C45" s="641"/>
      <c r="D45" s="632" t="str">
        <f>'3-IDENTIFICACIÓN DEL RIESGO'!G48</f>
        <v>Riesgo 4</v>
      </c>
      <c r="E45" s="632" t="s">
        <v>389</v>
      </c>
      <c r="F45" s="216" t="str">
        <f>'3-IDENTIFICACIÓN DEL RIESGO'!H48</f>
        <v>Causa 1 Riesgo 4</v>
      </c>
      <c r="G45" s="216" t="str">
        <f>'3-IDENTIFICACIÓN DEL RIESGO'!L48</f>
        <v>Consecuencia 1 Riesgo 4</v>
      </c>
      <c r="H45" s="636">
        <f>'4-VALORACIÓN DEL RIESGO'!G29</f>
        <v>0</v>
      </c>
      <c r="I45" s="636" t="str">
        <f>'4-VALORACIÓN DEL RIESGO'!AC29</f>
        <v>Moderado</v>
      </c>
      <c r="J45" s="636" t="b">
        <f>'4-VALORACIÓN DEL RIESGO'!AE29</f>
        <v>0</v>
      </c>
      <c r="K45" s="634" t="str">
        <f>'4-VALORACIÓN DEL RIESGO'!AF29</f>
        <v>Reducir</v>
      </c>
      <c r="L45" s="168"/>
      <c r="M45" s="130">
        <f>'5-CONTROLES'!L48</f>
        <v>0</v>
      </c>
      <c r="N45" s="130">
        <f>'5-CONTROLES'!K48</f>
        <v>0</v>
      </c>
      <c r="O45" s="130">
        <f>'5-CONTROLES'!F48</f>
        <v>0</v>
      </c>
      <c r="P45" s="130">
        <f>'5-CONTROLES'!G48</f>
        <v>0</v>
      </c>
      <c r="Q45" s="10"/>
      <c r="R45" s="130" t="str">
        <f>'5-CONTROLES'!AB48</f>
        <v>Débil</v>
      </c>
      <c r="S45" s="130">
        <f>'5-CONTROLES'!AC48</f>
        <v>0</v>
      </c>
      <c r="T45" s="130" t="str">
        <f>'5-CONTROLES'!AD48</f>
        <v>Débil</v>
      </c>
      <c r="U45" s="632" t="e">
        <f>'5-CONTROLES'!AH48</f>
        <v>#DIV/0!</v>
      </c>
      <c r="V45" s="634" t="e">
        <f>'5-CONTROLES'!AL48</f>
        <v>#DIV/0!</v>
      </c>
      <c r="W45" s="634" t="e">
        <f>'5-CONTROLES'!AP48</f>
        <v>#DIV/0!</v>
      </c>
      <c r="X45" s="636" t="e">
        <f>'5-CONTROLES'!AQ48</f>
        <v>#DIV/0!</v>
      </c>
      <c r="Y45" s="634" t="str">
        <f>'5-CONTROLES'!AS48</f>
        <v>Actividad preventiva</v>
      </c>
      <c r="Z45" s="168"/>
      <c r="AA45" s="5"/>
      <c r="AB45" s="5"/>
      <c r="AC45" s="5"/>
      <c r="AD45" s="5"/>
      <c r="AE45" s="5"/>
      <c r="AF45" s="5"/>
      <c r="AG45" s="5"/>
      <c r="AH45" s="5"/>
      <c r="AI45" s="5"/>
      <c r="AJ45" s="5"/>
      <c r="AK45" s="5"/>
      <c r="AL45" s="5"/>
      <c r="AM45" s="5"/>
      <c r="AN45" s="5"/>
      <c r="AO45" s="5"/>
      <c r="AP45" s="5"/>
    </row>
    <row r="46" spans="2:42" ht="15" x14ac:dyDescent="0.25">
      <c r="B46" s="647"/>
      <c r="C46" s="642"/>
      <c r="D46" s="633"/>
      <c r="E46" s="633"/>
      <c r="F46" s="216" t="str">
        <f>'3-IDENTIFICACIÓN DEL RIESGO'!H49</f>
        <v>Causa 2 Riesgo 4</v>
      </c>
      <c r="G46" s="216" t="str">
        <f>'3-IDENTIFICACIÓN DEL RIESGO'!L49</f>
        <v>Consecuencia 2 Riesgo 4</v>
      </c>
      <c r="H46" s="637"/>
      <c r="I46" s="637"/>
      <c r="J46" s="637"/>
      <c r="K46" s="635"/>
      <c r="L46" s="168"/>
      <c r="M46" s="130">
        <f>'5-CONTROLES'!L49</f>
        <v>0</v>
      </c>
      <c r="N46" s="130">
        <f>'5-CONTROLES'!K49</f>
        <v>0</v>
      </c>
      <c r="O46" s="130">
        <f>'5-CONTROLES'!F49</f>
        <v>0</v>
      </c>
      <c r="P46" s="130">
        <f>'5-CONTROLES'!G49</f>
        <v>0</v>
      </c>
      <c r="Q46" s="5"/>
      <c r="R46" s="130" t="str">
        <f>'5-CONTROLES'!AB49</f>
        <v>Débil</v>
      </c>
      <c r="S46" s="130">
        <f>'5-CONTROLES'!AC49</f>
        <v>0</v>
      </c>
      <c r="T46" s="130" t="str">
        <f>'5-CONTROLES'!AD49</f>
        <v>Débil</v>
      </c>
      <c r="U46" s="633"/>
      <c r="V46" s="635"/>
      <c r="W46" s="635"/>
      <c r="X46" s="637"/>
      <c r="Y46" s="635"/>
      <c r="Z46" s="168"/>
      <c r="AA46" s="5"/>
      <c r="AB46" s="5"/>
      <c r="AC46" s="5"/>
      <c r="AD46" s="169"/>
      <c r="AE46" s="169"/>
      <c r="AF46" s="169"/>
      <c r="AG46" s="169"/>
      <c r="AH46" s="169"/>
      <c r="AI46" s="169"/>
      <c r="AJ46" s="169"/>
      <c r="AK46" s="169"/>
      <c r="AL46" s="169"/>
      <c r="AM46" s="169"/>
      <c r="AN46" s="169"/>
      <c r="AO46" s="169"/>
      <c r="AP46" s="169"/>
    </row>
    <row r="47" spans="2:42" ht="15" customHeight="1" x14ac:dyDescent="0.25">
      <c r="B47" s="647"/>
      <c r="C47" s="641"/>
      <c r="D47" s="632" t="str">
        <f>'3-IDENTIFICACIÓN DEL RIESGO'!G50</f>
        <v>Riesgo 5</v>
      </c>
      <c r="E47" s="632" t="s">
        <v>389</v>
      </c>
      <c r="F47" s="216" t="str">
        <f>'3-IDENTIFICACIÓN DEL RIESGO'!H50</f>
        <v>Causa 1 Riesgo 5</v>
      </c>
      <c r="G47" s="216" t="str">
        <f>'3-IDENTIFICACIÓN DEL RIESGO'!L50</f>
        <v>Consecuencia 1 Riesgo 5</v>
      </c>
      <c r="H47" s="636">
        <f>'4-VALORACIÓN DEL RIESGO'!G30</f>
        <v>0</v>
      </c>
      <c r="I47" s="636" t="str">
        <f>'4-VALORACIÓN DEL RIESGO'!AC30</f>
        <v>Moderado</v>
      </c>
      <c r="J47" s="636" t="b">
        <f>'4-VALORACIÓN DEL RIESGO'!AE30</f>
        <v>0</v>
      </c>
      <c r="K47" s="634" t="str">
        <f>'4-VALORACIÓN DEL RIESGO'!AF30</f>
        <v>Reducir</v>
      </c>
      <c r="L47" s="168"/>
      <c r="M47" s="130">
        <f>'5-CONTROLES'!L50</f>
        <v>0</v>
      </c>
      <c r="N47" s="130">
        <f>'5-CONTROLES'!K50</f>
        <v>0</v>
      </c>
      <c r="O47" s="130">
        <f>'5-CONTROLES'!F50</f>
        <v>0</v>
      </c>
      <c r="P47" s="130">
        <f>'5-CONTROLES'!G50</f>
        <v>0</v>
      </c>
      <c r="Q47" s="5"/>
      <c r="R47" s="130" t="str">
        <f>'5-CONTROLES'!AB50</f>
        <v>Débil</v>
      </c>
      <c r="S47" s="130">
        <f>'5-CONTROLES'!AC50</f>
        <v>0</v>
      </c>
      <c r="T47" s="130" t="str">
        <f>'5-CONTROLES'!AD50</f>
        <v>Débil</v>
      </c>
      <c r="U47" s="632" t="e">
        <f>'5-CONTROLES'!AH50</f>
        <v>#DIV/0!</v>
      </c>
      <c r="V47" s="634" t="e">
        <f>'5-CONTROLES'!AL50</f>
        <v>#DIV/0!</v>
      </c>
      <c r="W47" s="634" t="e">
        <f>'5-CONTROLES'!AP50</f>
        <v>#DIV/0!</v>
      </c>
      <c r="X47" s="636" t="e">
        <f>'5-CONTROLES'!AQ50</f>
        <v>#DIV/0!</v>
      </c>
      <c r="Y47" s="634" t="str">
        <f>'5-CONTROLES'!AS50</f>
        <v>Actividad preventiva</v>
      </c>
      <c r="Z47" s="168"/>
      <c r="AA47" s="5"/>
      <c r="AB47" s="5"/>
      <c r="AC47" s="5"/>
      <c r="AD47" s="169"/>
      <c r="AE47" s="169"/>
      <c r="AF47" s="169"/>
      <c r="AG47" s="169"/>
      <c r="AH47" s="169"/>
      <c r="AI47" s="169"/>
      <c r="AJ47" s="169"/>
      <c r="AK47" s="169"/>
      <c r="AL47" s="169"/>
      <c r="AM47" s="169"/>
      <c r="AN47" s="169"/>
      <c r="AO47" s="169"/>
      <c r="AP47" s="169"/>
    </row>
    <row r="48" spans="2:42" ht="15" x14ac:dyDescent="0.25">
      <c r="B48" s="647"/>
      <c r="C48" s="642"/>
      <c r="D48" s="633"/>
      <c r="E48" s="633"/>
      <c r="F48" s="216" t="str">
        <f>'3-IDENTIFICACIÓN DEL RIESGO'!H51</f>
        <v>Causa 2 Riesgo 5</v>
      </c>
      <c r="G48" s="216" t="str">
        <f>'3-IDENTIFICACIÓN DEL RIESGO'!L51</f>
        <v>Consecuencia 2 Riesgo 5</v>
      </c>
      <c r="H48" s="637"/>
      <c r="I48" s="637"/>
      <c r="J48" s="637"/>
      <c r="K48" s="635"/>
      <c r="L48" s="168"/>
      <c r="M48" s="130">
        <f>'5-CONTROLES'!L51</f>
        <v>0</v>
      </c>
      <c r="N48" s="130">
        <f>'5-CONTROLES'!K51</f>
        <v>0</v>
      </c>
      <c r="O48" s="130">
        <f>'5-CONTROLES'!F51</f>
        <v>0</v>
      </c>
      <c r="P48" s="130">
        <f>'5-CONTROLES'!G51</f>
        <v>0</v>
      </c>
      <c r="Q48" s="5"/>
      <c r="R48" s="130" t="str">
        <f>'5-CONTROLES'!AB51</f>
        <v>Débil</v>
      </c>
      <c r="S48" s="130">
        <f>'5-CONTROLES'!AC51</f>
        <v>0</v>
      </c>
      <c r="T48" s="130" t="str">
        <f>'5-CONTROLES'!AD51</f>
        <v>Débil</v>
      </c>
      <c r="U48" s="633"/>
      <c r="V48" s="635"/>
      <c r="W48" s="635"/>
      <c r="X48" s="637"/>
      <c r="Y48" s="635"/>
      <c r="Z48" s="168"/>
      <c r="AA48" s="5"/>
      <c r="AB48" s="5"/>
      <c r="AC48" s="5"/>
      <c r="AD48" s="169"/>
      <c r="AE48" s="169"/>
      <c r="AF48" s="169"/>
      <c r="AG48" s="169"/>
      <c r="AH48" s="169"/>
      <c r="AI48" s="169"/>
      <c r="AJ48" s="169"/>
      <c r="AK48" s="169"/>
      <c r="AL48" s="169"/>
      <c r="AM48" s="169"/>
      <c r="AN48" s="169"/>
      <c r="AO48" s="169"/>
      <c r="AP48" s="169"/>
    </row>
    <row r="49" spans="2:42" ht="69" customHeight="1" x14ac:dyDescent="0.25">
      <c r="B49" s="655" t="str">
        <f>'3-IDENTIFICACIÓN DEL RIESGO'!B52</f>
        <v>Planificación del Ordenamiento Social de la Propiedad</v>
      </c>
      <c r="C49" s="641" t="s">
        <v>1024</v>
      </c>
      <c r="D49" s="632" t="str">
        <f>'3-IDENTIFICACIÓN DEL RIESGO'!G52</f>
        <v>Alterar u omitir la información física o jurídica de los predios durante la Formulación e implementación de Planes de Ordenamiento Social de la Propiedad, para favorecer a terceros.</v>
      </c>
      <c r="E49" s="632" t="s">
        <v>389</v>
      </c>
      <c r="F49" s="216" t="str">
        <f>'3-IDENTIFICACIÓN DEL RIESGO'!H52</f>
        <v>Presencia de intereses políticos</v>
      </c>
      <c r="G49" s="216" t="str">
        <f>'3-IDENTIFICACIÓN DEL RIESGO'!L52</f>
        <v>Investigaciones y sanciones.</v>
      </c>
      <c r="H49" s="636" t="str">
        <f>'4-VALORACIÓN DEL RIESGO'!G31</f>
        <v>Posible</v>
      </c>
      <c r="I49" s="636" t="str">
        <f>'4-VALORACIÓN DEL RIESGO'!AC31</f>
        <v>Catastrófico</v>
      </c>
      <c r="J49" s="636" t="str">
        <f>'4-VALORACIÓN DEL RIESGO'!AE31</f>
        <v>Extremo</v>
      </c>
      <c r="K49" s="634" t="str">
        <f>'4-VALORACIÓN DEL RIESGO'!AF31</f>
        <v>Reducir</v>
      </c>
      <c r="L49" s="168" t="s">
        <v>1028</v>
      </c>
      <c r="M49" s="130" t="str">
        <f>'5-CONTROLES'!L52</f>
        <v xml:space="preserve">Promover  la participación comunitaria  en la formulación e implementación de los POSPR. en el marco de la  cultura de la veeduria  y  rendición de cuenta </v>
      </c>
      <c r="N49" s="130" t="str">
        <f>'5-CONTROLES'!K52</f>
        <v>1. Listados de asistencia o informes de la activida realizada.
2, Memorandos o correos electrónicos remitidos a la Oficina de la Inspección de Tierras</v>
      </c>
      <c r="O49" s="130" t="str">
        <f>'5-CONTROLES'!F52</f>
        <v>Subdirección de Planeación Operativa</v>
      </c>
      <c r="P49" s="130" t="str">
        <f>'5-CONTROLES'!G52</f>
        <v>Cada vez que se formula y/o implementa un Plan de Ordenamiento Social de la Propiedad en un municipio programado.</v>
      </c>
      <c r="Q49" s="5" t="s">
        <v>754</v>
      </c>
      <c r="R49" s="130" t="str">
        <f>'5-CONTROLES'!AB52</f>
        <v>Fuerte</v>
      </c>
      <c r="S49" s="130" t="str">
        <f>'5-CONTROLES'!AC52</f>
        <v>Fuerte</v>
      </c>
      <c r="T49" s="130" t="str">
        <f>'5-CONTROLES'!AD52</f>
        <v>Fuerte</v>
      </c>
      <c r="U49" s="632" t="str">
        <f>'5-CONTROLES'!AH52</f>
        <v>Moderado</v>
      </c>
      <c r="V49" s="634" t="str">
        <f>'5-CONTROLES'!AL52</f>
        <v>Improbable</v>
      </c>
      <c r="W49" s="634" t="str">
        <f>'5-CONTROLES'!AP52</f>
        <v>Catastrófico</v>
      </c>
      <c r="X49" s="636" t="str">
        <f>'5-CONTROLES'!AQ52</f>
        <v>Extremo</v>
      </c>
      <c r="Y49" s="634" t="str">
        <f>'5-CONTROLES'!AS52</f>
        <v>Actividad preventiva</v>
      </c>
      <c r="Z49" s="168" t="s">
        <v>1035</v>
      </c>
      <c r="AA49" s="5" t="s">
        <v>756</v>
      </c>
      <c r="AB49" s="5" t="s">
        <v>731</v>
      </c>
      <c r="AC49" s="224" t="s">
        <v>757</v>
      </c>
      <c r="AD49" s="224">
        <v>5</v>
      </c>
      <c r="AE49" s="224"/>
      <c r="AF49" s="224"/>
      <c r="AG49" s="224"/>
      <c r="AH49" s="224">
        <v>1</v>
      </c>
      <c r="AI49" s="224"/>
      <c r="AJ49" s="224"/>
      <c r="AK49" s="224"/>
      <c r="AL49" s="224">
        <v>2</v>
      </c>
      <c r="AM49" s="224"/>
      <c r="AN49" s="224"/>
      <c r="AO49" s="224">
        <v>2</v>
      </c>
      <c r="AP49" s="224"/>
    </row>
    <row r="50" spans="2:42" ht="58.5" customHeight="1" x14ac:dyDescent="0.25">
      <c r="B50" s="656"/>
      <c r="C50" s="642"/>
      <c r="D50" s="633"/>
      <c r="E50" s="633"/>
      <c r="F50" s="216" t="str">
        <f>'3-IDENTIFICACIÓN DEL RIESGO'!H53</f>
        <v>Debilidad en la auditoria de la información del componente físico-jurídico  capturada en campo.</v>
      </c>
      <c r="G50" s="216" t="str">
        <f>'3-IDENTIFICACIÓN DEL RIESGO'!L53</f>
        <v>Perdida de credibilidad institucional</v>
      </c>
      <c r="H50" s="637"/>
      <c r="I50" s="637"/>
      <c r="J50" s="637"/>
      <c r="K50" s="635"/>
      <c r="L50" s="168" t="s">
        <v>1029</v>
      </c>
      <c r="M50" s="130" t="str">
        <f>'5-CONTROLES'!L53</f>
        <v>Validar la información catastral por parte de la ANT en calidad de gestor catastral bajo los lineamientos vigentes de la autoridad catastral.</v>
      </c>
      <c r="N50" s="130" t="str">
        <f>'5-CONTROLES'!K53</f>
        <v>Informes de calidad.</v>
      </c>
      <c r="O50" s="130" t="str">
        <f>'5-CONTROLES'!F53</f>
        <v>Subdirección de Planeación Operativa</v>
      </c>
      <c r="P50" s="130" t="str">
        <f>'5-CONTROLES'!G53</f>
        <v>Cada vez que se formula y/o implementa un Plan de Ordenamiento Social de la Propiedad en un municipio programado.</v>
      </c>
      <c r="Q50" s="5" t="s">
        <v>755</v>
      </c>
      <c r="R50" s="130" t="str">
        <f>'5-CONTROLES'!AB53</f>
        <v>Moderado</v>
      </c>
      <c r="S50" s="130" t="str">
        <f>'5-CONTROLES'!AC53</f>
        <v>Fuerte</v>
      </c>
      <c r="T50" s="130" t="str">
        <f>'5-CONTROLES'!AD53</f>
        <v>Moderado</v>
      </c>
      <c r="U50" s="633"/>
      <c r="V50" s="635"/>
      <c r="W50" s="635"/>
      <c r="X50" s="637"/>
      <c r="Y50" s="635"/>
      <c r="Z50" s="168" t="s">
        <v>1036</v>
      </c>
      <c r="AA50" s="5" t="s">
        <v>758</v>
      </c>
      <c r="AB50" s="5" t="s">
        <v>731</v>
      </c>
      <c r="AC50" s="224" t="s">
        <v>759</v>
      </c>
      <c r="AD50" s="224">
        <v>3</v>
      </c>
      <c r="AE50" s="224"/>
      <c r="AF50" s="224"/>
      <c r="AG50" s="224"/>
      <c r="AH50" s="224"/>
      <c r="AI50" s="224"/>
      <c r="AJ50" s="224"/>
      <c r="AK50" s="224"/>
      <c r="AL50" s="224"/>
      <c r="AM50" s="224"/>
      <c r="AN50" s="224">
        <v>3</v>
      </c>
      <c r="AO50" s="224"/>
      <c r="AP50" s="224"/>
    </row>
    <row r="51" spans="2:42" ht="69" customHeight="1" x14ac:dyDescent="0.25">
      <c r="B51" s="656"/>
      <c r="C51" s="641" t="s">
        <v>1025</v>
      </c>
      <c r="D51" s="632" t="str">
        <f>'3-IDENTIFICACIÓN DEL RIESGO'!G54</f>
        <v>Solicitar o recibir dinero o dádivas por la realización u omisión de actuaciones como gestores catastrales, con el propósito de beneficiar a un tercero</v>
      </c>
      <c r="E51" s="632" t="s">
        <v>389</v>
      </c>
      <c r="F51" s="216" t="str">
        <f>'3-IDENTIFICACIÓN DEL RIESGO'!H54</f>
        <v>Presencia de intereses políticos y/o económicos</v>
      </c>
      <c r="G51" s="216" t="str">
        <f>'3-IDENTIFICACIÓN DEL RIESGO'!L54</f>
        <v>Investigaciones y sanciones.</v>
      </c>
      <c r="H51" s="636" t="str">
        <f>'4-VALORACIÓN DEL RIESGO'!G32</f>
        <v>Posible</v>
      </c>
      <c r="I51" s="636" t="str">
        <f>'4-VALORACIÓN DEL RIESGO'!AC32</f>
        <v>Catastrófico</v>
      </c>
      <c r="J51" s="636" t="str">
        <f>'4-VALORACIÓN DEL RIESGO'!AE32</f>
        <v>Extremo</v>
      </c>
      <c r="K51" s="634" t="str">
        <f>'4-VALORACIÓN DEL RIESGO'!AF32</f>
        <v>Reducir</v>
      </c>
      <c r="L51" s="168" t="s">
        <v>1030</v>
      </c>
      <c r="M51" s="130" t="str">
        <f>'5-CONTROLES'!L54</f>
        <v xml:space="preserve">Gestionar la difusion  de mensajes comunicacionales anticorrupción en el marco de espacios de participación ciudadana
</v>
      </c>
      <c r="N51" s="130" t="str">
        <f>'5-CONTROLES'!K54</f>
        <v>1. Listados de asistencia o informes de la activida realizada
2. Presentaciones o piezas comunicativas elaboradas..
2, Memorandos o correos electrónicos remitidos a la Oficina de la Inspección de Tierras</v>
      </c>
      <c r="O51" s="130" t="str">
        <f>'5-CONTROLES'!F54</f>
        <v>Subdirección de Planeación Operativa</v>
      </c>
      <c r="P51" s="130" t="str">
        <f>'5-CONTROLES'!G54</f>
        <v>Cada vez que se  implementa un Plan de Ordenamiento Social de la Propiedad en un municipio programado.</v>
      </c>
      <c r="Q51" s="5" t="s">
        <v>754</v>
      </c>
      <c r="R51" s="130" t="str">
        <f>'5-CONTROLES'!AB54</f>
        <v>Fuerte</v>
      </c>
      <c r="S51" s="130" t="str">
        <f>'5-CONTROLES'!AC54</f>
        <v>Fuerte</v>
      </c>
      <c r="T51" s="130" t="str">
        <f>'5-CONTROLES'!AD54</f>
        <v>Fuerte</v>
      </c>
      <c r="U51" s="632" t="str">
        <f>'5-CONTROLES'!AH54</f>
        <v>Fuerte</v>
      </c>
      <c r="V51" s="634" t="str">
        <f>'5-CONTROLES'!AL54</f>
        <v>Rara Vez</v>
      </c>
      <c r="W51" s="634" t="str">
        <f>'5-CONTROLES'!AP54</f>
        <v>Mayor</v>
      </c>
      <c r="X51" s="636" t="str">
        <f>'5-CONTROLES'!AQ54</f>
        <v>Alto</v>
      </c>
      <c r="Y51" s="634" t="str">
        <f>'5-CONTROLES'!AS54</f>
        <v>Actividad preventiva</v>
      </c>
      <c r="Z51" s="168" t="s">
        <v>1037</v>
      </c>
      <c r="AA51" s="224" t="s">
        <v>760</v>
      </c>
      <c r="AB51" s="5" t="s">
        <v>731</v>
      </c>
      <c r="AC51" s="224" t="s">
        <v>761</v>
      </c>
      <c r="AD51" s="224">
        <v>5</v>
      </c>
      <c r="AE51" s="224"/>
      <c r="AF51" s="224"/>
      <c r="AG51" s="224"/>
      <c r="AH51" s="224">
        <v>1</v>
      </c>
      <c r="AI51" s="224"/>
      <c r="AJ51" s="224"/>
      <c r="AK51" s="224"/>
      <c r="AL51" s="224">
        <v>2</v>
      </c>
      <c r="AM51" s="224"/>
      <c r="AN51" s="224"/>
      <c r="AO51" s="224">
        <v>2</v>
      </c>
      <c r="AP51" s="224"/>
    </row>
    <row r="52" spans="2:42" ht="15" x14ac:dyDescent="0.25">
      <c r="B52" s="656"/>
      <c r="C52" s="642"/>
      <c r="D52" s="633"/>
      <c r="E52" s="633"/>
      <c r="F52" s="216" t="str">
        <f>'3-IDENTIFICACIÓN DEL RIESGO'!H55</f>
        <v>Causa 2 Riesgo 2</v>
      </c>
      <c r="G52" s="216" t="str">
        <f>'3-IDENTIFICACIÓN DEL RIESGO'!L55</f>
        <v>Perdida de credibilidad institucional</v>
      </c>
      <c r="H52" s="637"/>
      <c r="I52" s="637"/>
      <c r="J52" s="637"/>
      <c r="K52" s="635"/>
      <c r="L52" s="168"/>
      <c r="M52" s="130">
        <f>'5-CONTROLES'!L55</f>
        <v>0</v>
      </c>
      <c r="N52" s="130">
        <f>'5-CONTROLES'!K55</f>
        <v>0</v>
      </c>
      <c r="O52" s="130">
        <f>'5-CONTROLES'!F55</f>
        <v>0</v>
      </c>
      <c r="P52" s="130">
        <f>'5-CONTROLES'!G55</f>
        <v>0</v>
      </c>
      <c r="Q52" s="5"/>
      <c r="R52" s="130" t="str">
        <f>'5-CONTROLES'!AB55</f>
        <v>Débil</v>
      </c>
      <c r="S52" s="130">
        <f>'5-CONTROLES'!AC55</f>
        <v>0</v>
      </c>
      <c r="T52" s="130" t="str">
        <f>'5-CONTROLES'!AD55</f>
        <v>Débil</v>
      </c>
      <c r="U52" s="633"/>
      <c r="V52" s="635"/>
      <c r="W52" s="635"/>
      <c r="X52" s="637"/>
      <c r="Y52" s="635"/>
      <c r="Z52" s="168"/>
      <c r="AA52" s="10"/>
      <c r="AB52" s="9"/>
      <c r="AC52" s="10"/>
      <c r="AD52" s="170"/>
      <c r="AE52" s="170"/>
      <c r="AF52" s="170"/>
      <c r="AG52" s="170"/>
      <c r="AH52" s="170"/>
      <c r="AI52" s="170"/>
      <c r="AJ52" s="170"/>
      <c r="AK52" s="170"/>
      <c r="AL52" s="170"/>
      <c r="AM52" s="170"/>
      <c r="AN52" s="170"/>
      <c r="AO52" s="170"/>
      <c r="AP52" s="170"/>
    </row>
    <row r="53" spans="2:42" ht="45.75" customHeight="1" x14ac:dyDescent="0.25">
      <c r="B53" s="656"/>
      <c r="C53" s="641" t="s">
        <v>1026</v>
      </c>
      <c r="D53" s="632" t="str">
        <f>'3-IDENTIFICACIÓN DEL RIESGO'!G56</f>
        <v>Solicitar o recibir dadivas por diligenciamiento, entrega del Formulario de Inscripción de Sujetos de Ordenamiento o por inscripción en el Registro de Sujetos de Ordenamiento</v>
      </c>
      <c r="E53" s="632" t="s">
        <v>389</v>
      </c>
      <c r="F53" s="216" t="str">
        <f>'3-IDENTIFICACIÓN DEL RIESGO'!H56</f>
        <v>Falta de ética profesional del funcionario o personal vinculado a la entidad.</v>
      </c>
      <c r="G53" s="216" t="str">
        <f>'3-IDENTIFICACIÓN DEL RIESGO'!L56</f>
        <v>Deterioro de la imagen institucional.</v>
      </c>
      <c r="H53" s="636" t="str">
        <f>'4-VALORACIÓN DEL RIESGO'!G33</f>
        <v>Rara Vez</v>
      </c>
      <c r="I53" s="636" t="str">
        <f>'4-VALORACIÓN DEL RIESGO'!AC33</f>
        <v>Mayor</v>
      </c>
      <c r="J53" s="636" t="str">
        <f>'4-VALORACIÓN DEL RIESGO'!AE33</f>
        <v>Alto</v>
      </c>
      <c r="K53" s="634" t="str">
        <f>'4-VALORACIÓN DEL RIESGO'!AF33</f>
        <v>Reducir</v>
      </c>
      <c r="L53" s="168" t="s">
        <v>1031</v>
      </c>
      <c r="M53" s="130" t="str">
        <f>'5-CONTROLES'!L56</f>
        <v>Acceso controlado a la información a través de permisos  para el registro de solicitudes FISO.</v>
      </c>
      <c r="N53" s="130" t="str">
        <f>'5-CONTROLES'!K56</f>
        <v>Acuerdo de Confidencialidad</v>
      </c>
      <c r="O53" s="130" t="str">
        <f>'5-CONTROLES'!F56</f>
        <v>Subdirección de Sistemas de Información de Tierras</v>
      </c>
      <c r="P53" s="130" t="str">
        <f>'5-CONTROLES'!G56</f>
        <v>Para cada usuario</v>
      </c>
      <c r="Q53" s="5" t="s">
        <v>807</v>
      </c>
      <c r="R53" s="130" t="str">
        <f>'5-CONTROLES'!AB56</f>
        <v>Fuerte</v>
      </c>
      <c r="S53" s="130" t="str">
        <f>'5-CONTROLES'!AC56</f>
        <v>Fuerte</v>
      </c>
      <c r="T53" s="130" t="str">
        <f>'5-CONTROLES'!AD56</f>
        <v>Fuerte</v>
      </c>
      <c r="U53" s="632" t="str">
        <f>'5-CONTROLES'!AH56</f>
        <v>Moderado</v>
      </c>
      <c r="V53" s="634" t="str">
        <f>'5-CONTROLES'!AL56</f>
        <v>Rara Vez</v>
      </c>
      <c r="W53" s="634" t="str">
        <f>'5-CONTROLES'!AP56</f>
        <v>Mayor</v>
      </c>
      <c r="X53" s="636" t="str">
        <f>'5-CONTROLES'!AQ56</f>
        <v>Alto</v>
      </c>
      <c r="Y53" s="634" t="str">
        <f>'5-CONTROLES'!AS56</f>
        <v>Actividad preventiva</v>
      </c>
      <c r="Z53" s="168" t="s">
        <v>1038</v>
      </c>
      <c r="AA53" s="224" t="s">
        <v>808</v>
      </c>
      <c r="AB53" s="224" t="s">
        <v>809</v>
      </c>
      <c r="AC53" s="224" t="s">
        <v>810</v>
      </c>
      <c r="AD53" s="224">
        <v>2</v>
      </c>
      <c r="AE53" s="224"/>
      <c r="AF53" s="224"/>
      <c r="AG53" s="224"/>
      <c r="AH53" s="224">
        <v>1</v>
      </c>
      <c r="AI53" s="224"/>
      <c r="AJ53" s="224"/>
      <c r="AK53" s="224"/>
      <c r="AL53" s="224"/>
      <c r="AM53" s="224"/>
      <c r="AN53" s="224">
        <v>1</v>
      </c>
      <c r="AO53" s="224"/>
      <c r="AP53" s="224"/>
    </row>
    <row r="54" spans="2:42" ht="25.5" x14ac:dyDescent="0.25">
      <c r="B54" s="656"/>
      <c r="C54" s="642"/>
      <c r="D54" s="633"/>
      <c r="E54" s="633"/>
      <c r="F54" s="216" t="str">
        <f>'3-IDENTIFICACIÓN DEL RIESGO'!H57</f>
        <v xml:space="preserve">Falta de controles en el manejo de la información </v>
      </c>
      <c r="G54" s="216" t="str">
        <f>'3-IDENTIFICACIÓN DEL RIESGO'!L57</f>
        <v>Hallazgos, observaciones y/o acciones sancionatorias por parte de los organismos de control.</v>
      </c>
      <c r="H54" s="637"/>
      <c r="I54" s="637"/>
      <c r="J54" s="637"/>
      <c r="K54" s="635"/>
      <c r="L54" s="168" t="s">
        <v>1032</v>
      </c>
      <c r="M54" s="130" t="str">
        <f>'5-CONTROLES'!L57</f>
        <v>Validación de numeración de FISO al ingresar al sistema</v>
      </c>
      <c r="N54" s="130" t="str">
        <f>'5-CONTROLES'!K57</f>
        <v>Validación del SIT</v>
      </c>
      <c r="O54" s="130" t="str">
        <f>'5-CONTROLES'!F57</f>
        <v>Subdirección de Sistemas de Información de Tierras</v>
      </c>
      <c r="P54" s="130" t="str">
        <f>'5-CONTROLES'!G57</f>
        <v>Permanente</v>
      </c>
      <c r="Q54" s="5" t="s">
        <v>805</v>
      </c>
      <c r="R54" s="130" t="str">
        <f>'5-CONTROLES'!AB57</f>
        <v>Moderado</v>
      </c>
      <c r="S54" s="130" t="str">
        <f>'5-CONTROLES'!AC57</f>
        <v>Fuerte</v>
      </c>
      <c r="T54" s="130" t="str">
        <f>'5-CONTROLES'!AD57</f>
        <v>Moderado</v>
      </c>
      <c r="U54" s="633"/>
      <c r="V54" s="635"/>
      <c r="W54" s="635"/>
      <c r="X54" s="637"/>
      <c r="Y54" s="635"/>
      <c r="Z54" s="168"/>
      <c r="AA54" s="10"/>
      <c r="AB54" s="9"/>
      <c r="AC54" s="10"/>
      <c r="AD54" s="170"/>
      <c r="AE54" s="10"/>
      <c r="AF54" s="10"/>
      <c r="AG54" s="170"/>
      <c r="AH54" s="10"/>
      <c r="AI54" s="10"/>
      <c r="AJ54" s="170"/>
      <c r="AK54" s="10"/>
      <c r="AL54" s="10"/>
      <c r="AM54" s="170"/>
      <c r="AN54" s="10"/>
      <c r="AO54" s="10"/>
      <c r="AP54" s="170"/>
    </row>
    <row r="55" spans="2:42" ht="29.25" customHeight="1" x14ac:dyDescent="0.25">
      <c r="B55" s="656"/>
      <c r="C55" s="641" t="s">
        <v>1027</v>
      </c>
      <c r="D55" s="632" t="str">
        <f>'3-IDENTIFICACIÓN DEL RIESGO'!G58</f>
        <v>Alterar u omitir información en desarrollo del procedimiento de Registro de Sujetos de Ordenamiento, para favorecer a terceros.</v>
      </c>
      <c r="E55" s="632" t="s">
        <v>389</v>
      </c>
      <c r="F55" s="216" t="str">
        <f>'3-IDENTIFICACIÓN DEL RIESGO'!H58</f>
        <v>Desconocimiento de la normatividad y lineamientos establecidos para el desarrollo del registro de sujetos de ordenamiento</v>
      </c>
      <c r="G55" s="216" t="str">
        <f>'3-IDENTIFICACIÓN DEL RIESGO'!L58</f>
        <v>Pérdida de la credibilidad institucional.</v>
      </c>
      <c r="H55" s="636" t="str">
        <f>'4-VALORACIÓN DEL RIESGO'!G34</f>
        <v>Rara Vez</v>
      </c>
      <c r="I55" s="636" t="str">
        <f>'4-VALORACIÓN DEL RIESGO'!AC34</f>
        <v>Mayor</v>
      </c>
      <c r="J55" s="636" t="str">
        <f>'4-VALORACIÓN DEL RIESGO'!AE34</f>
        <v>Alto</v>
      </c>
      <c r="K55" s="634" t="str">
        <f>'4-VALORACIÓN DEL RIESGO'!AF34</f>
        <v>Reducir</v>
      </c>
      <c r="L55" s="168" t="s">
        <v>1033</v>
      </c>
      <c r="M55" s="130" t="str">
        <f>'5-CONTROLES'!L58</f>
        <v>Acceso controlado a la información a través de permisos  para el registro de solicitudes FISO.</v>
      </c>
      <c r="N55" s="130" t="str">
        <f>'5-CONTROLES'!K58</f>
        <v>Acuerdo de Confidencialidad</v>
      </c>
      <c r="O55" s="130" t="str">
        <f>'5-CONTROLES'!F58</f>
        <v>Subdirección de Sistemas de Información de Tierras</v>
      </c>
      <c r="P55" s="130" t="str">
        <f>'5-CONTROLES'!G58</f>
        <v>Para cada usuario</v>
      </c>
      <c r="Q55" s="5" t="s">
        <v>807</v>
      </c>
      <c r="R55" s="130" t="str">
        <f>'5-CONTROLES'!AB58</f>
        <v>Fuerte</v>
      </c>
      <c r="S55" s="130" t="str">
        <f>'5-CONTROLES'!AC58</f>
        <v>Fuerte</v>
      </c>
      <c r="T55" s="130" t="str">
        <f>'5-CONTROLES'!AD58</f>
        <v>Fuerte</v>
      </c>
      <c r="U55" s="632" t="str">
        <f>'5-CONTROLES'!AH58</f>
        <v>Fuerte</v>
      </c>
      <c r="V55" s="634" t="str">
        <f>'5-CONTROLES'!AL58</f>
        <v>Rara Vez</v>
      </c>
      <c r="W55" s="634" t="str">
        <f>'5-CONTROLES'!AP58</f>
        <v>Mayor</v>
      </c>
      <c r="X55" s="636" t="str">
        <f>'5-CONTROLES'!AQ58</f>
        <v>Alto</v>
      </c>
      <c r="Y55" s="634" t="str">
        <f>'5-CONTROLES'!AS58</f>
        <v>Actividad preventiva</v>
      </c>
      <c r="Z55" s="168"/>
      <c r="AA55" s="226" t="s">
        <v>982</v>
      </c>
      <c r="AB55" s="10"/>
      <c r="AC55" s="10"/>
      <c r="AD55" s="10"/>
      <c r="AE55" s="10"/>
      <c r="AF55" s="10"/>
      <c r="AG55" s="10"/>
      <c r="AH55" s="10"/>
      <c r="AI55" s="10"/>
      <c r="AJ55" s="10"/>
      <c r="AK55" s="10"/>
      <c r="AL55" s="10"/>
      <c r="AM55" s="10"/>
      <c r="AN55" s="10"/>
      <c r="AO55" s="10"/>
      <c r="AP55" s="10"/>
    </row>
    <row r="56" spans="2:42" ht="32.25" customHeight="1" x14ac:dyDescent="0.25">
      <c r="B56" s="656"/>
      <c r="C56" s="642"/>
      <c r="D56" s="633"/>
      <c r="E56" s="633"/>
      <c r="F56" s="216" t="str">
        <f>'3-IDENTIFICACIÓN DEL RIESGO'!H59</f>
        <v>Causa 2 Riesgo 2</v>
      </c>
      <c r="G56" s="216" t="str">
        <f>'3-IDENTIFICACIÓN DEL RIESGO'!L59</f>
        <v>Demandas contra la entidad y/o funcionarios</v>
      </c>
      <c r="H56" s="637"/>
      <c r="I56" s="637"/>
      <c r="J56" s="637"/>
      <c r="K56" s="635"/>
      <c r="L56" s="168" t="s">
        <v>1034</v>
      </c>
      <c r="M56" s="130" t="str">
        <f>'5-CONTROLES'!L59</f>
        <v>Aplicar controles de calidad de manera aleatoria al proceso de registro, categorización y calificación de los sujetos de ordenamiento, de acuerdo a información consignada en el FISO.</v>
      </c>
      <c r="N56" s="130" t="str">
        <f>'5-CONTROLES'!K59</f>
        <v>Excel de calidad</v>
      </c>
      <c r="O56" s="130" t="str">
        <f>'5-CONTROLES'!F59</f>
        <v>Subdirección de Sistemas de Información de Tierras</v>
      </c>
      <c r="P56" s="130" t="str">
        <f>'5-CONTROLES'!G59</f>
        <v>Permanente</v>
      </c>
      <c r="Q56" s="5" t="s">
        <v>806</v>
      </c>
      <c r="R56" s="130" t="str">
        <f>'5-CONTROLES'!AB59</f>
        <v>Fuerte</v>
      </c>
      <c r="S56" s="130" t="str">
        <f>'5-CONTROLES'!AC59</f>
        <v>Fuerte</v>
      </c>
      <c r="T56" s="130" t="str">
        <f>'5-CONTROLES'!AD59</f>
        <v>Fuerte</v>
      </c>
      <c r="U56" s="633"/>
      <c r="V56" s="635"/>
      <c r="W56" s="635"/>
      <c r="X56" s="637"/>
      <c r="Y56" s="635"/>
      <c r="Z56" s="168"/>
      <c r="AA56" s="10"/>
      <c r="AB56" s="10"/>
      <c r="AC56" s="10"/>
      <c r="AD56" s="10"/>
      <c r="AE56" s="10"/>
      <c r="AF56" s="10"/>
      <c r="AG56" s="10"/>
      <c r="AH56" s="10"/>
      <c r="AI56" s="10"/>
      <c r="AJ56" s="10"/>
      <c r="AK56" s="10"/>
      <c r="AL56" s="10"/>
      <c r="AM56" s="10"/>
      <c r="AN56" s="10"/>
      <c r="AO56" s="10"/>
      <c r="AP56" s="10"/>
    </row>
    <row r="57" spans="2:42" ht="15" customHeight="1" x14ac:dyDescent="0.25">
      <c r="B57" s="656"/>
      <c r="C57" s="641"/>
      <c r="D57" s="632" t="str">
        <f>'3-IDENTIFICACIÓN DEL RIESGO'!G60</f>
        <v>Riesgo 5</v>
      </c>
      <c r="E57" s="632" t="s">
        <v>389</v>
      </c>
      <c r="F57" s="216" t="str">
        <f>'3-IDENTIFICACIÓN DEL RIESGO'!H60</f>
        <v>Causa 1 Riesgo 5</v>
      </c>
      <c r="G57" s="216" t="str">
        <f>'3-IDENTIFICACIÓN DEL RIESGO'!L60</f>
        <v>Consecuencia 1 Riesgo 5</v>
      </c>
      <c r="H57" s="636">
        <f>'4-VALORACIÓN DEL RIESGO'!G35</f>
        <v>0</v>
      </c>
      <c r="I57" s="636" t="str">
        <f>'4-VALORACIÓN DEL RIESGO'!AC35</f>
        <v>Moderado</v>
      </c>
      <c r="J57" s="636" t="b">
        <f>'4-VALORACIÓN DEL RIESGO'!AE35</f>
        <v>0</v>
      </c>
      <c r="K57" s="634" t="str">
        <f>'4-VALORACIÓN DEL RIESGO'!AF35</f>
        <v>Reducir</v>
      </c>
      <c r="L57" s="168"/>
      <c r="M57" s="130">
        <f>'5-CONTROLES'!L60</f>
        <v>0</v>
      </c>
      <c r="N57" s="130">
        <f>'5-CONTROLES'!K60</f>
        <v>0</v>
      </c>
      <c r="O57" s="130">
        <f>'5-CONTROLES'!F60</f>
        <v>0</v>
      </c>
      <c r="P57" s="130">
        <f>'5-CONTROLES'!G60</f>
        <v>0</v>
      </c>
      <c r="Q57" s="5"/>
      <c r="R57" s="130" t="str">
        <f>'5-CONTROLES'!AB60</f>
        <v>Débil</v>
      </c>
      <c r="S57" s="130">
        <f>'5-CONTROLES'!AC60</f>
        <v>0</v>
      </c>
      <c r="T57" s="130" t="str">
        <f>'5-CONTROLES'!AD60</f>
        <v>Débil</v>
      </c>
      <c r="U57" s="632" t="e">
        <f>'5-CONTROLES'!AH60</f>
        <v>#DIV/0!</v>
      </c>
      <c r="V57" s="634" t="e">
        <f>'5-CONTROLES'!AL60</f>
        <v>#DIV/0!</v>
      </c>
      <c r="W57" s="634" t="e">
        <f>'5-CONTROLES'!AP60</f>
        <v>#DIV/0!</v>
      </c>
      <c r="X57" s="636" t="e">
        <f>'5-CONTROLES'!AQ60</f>
        <v>#DIV/0!</v>
      </c>
      <c r="Y57" s="634" t="str">
        <f>'5-CONTROLES'!AS60</f>
        <v>Actividad preventiva</v>
      </c>
      <c r="Z57" s="168"/>
      <c r="AA57" s="10"/>
      <c r="AB57" s="10"/>
      <c r="AC57" s="10"/>
      <c r="AD57" s="10"/>
      <c r="AE57" s="10"/>
      <c r="AF57" s="10"/>
      <c r="AG57" s="10"/>
      <c r="AH57" s="10"/>
      <c r="AI57" s="10"/>
      <c r="AJ57" s="10"/>
      <c r="AK57" s="10"/>
      <c r="AL57" s="10"/>
      <c r="AM57" s="10"/>
      <c r="AN57" s="10"/>
      <c r="AO57" s="10"/>
      <c r="AP57" s="10"/>
    </row>
    <row r="58" spans="2:42" ht="15" x14ac:dyDescent="0.25">
      <c r="B58" s="657"/>
      <c r="C58" s="642"/>
      <c r="D58" s="633"/>
      <c r="E58" s="633"/>
      <c r="F58" s="216" t="str">
        <f>'3-IDENTIFICACIÓN DEL RIESGO'!H61</f>
        <v>Causa 2 Riesgo 5</v>
      </c>
      <c r="G58" s="216" t="str">
        <f>'3-IDENTIFICACIÓN DEL RIESGO'!L61</f>
        <v>Consecuencia 2 Riesgo 5</v>
      </c>
      <c r="H58" s="637"/>
      <c r="I58" s="637"/>
      <c r="J58" s="637"/>
      <c r="K58" s="635"/>
      <c r="L58" s="168"/>
      <c r="M58" s="130">
        <f>'5-CONTROLES'!L61</f>
        <v>0</v>
      </c>
      <c r="N58" s="130">
        <f>'5-CONTROLES'!K61</f>
        <v>0</v>
      </c>
      <c r="O58" s="130">
        <f>'5-CONTROLES'!F61</f>
        <v>0</v>
      </c>
      <c r="P58" s="130">
        <f>'5-CONTROLES'!G61</f>
        <v>0</v>
      </c>
      <c r="Q58" s="5"/>
      <c r="R58" s="130" t="str">
        <f>'5-CONTROLES'!AB61</f>
        <v>Débil</v>
      </c>
      <c r="S58" s="130">
        <f>'5-CONTROLES'!AC61</f>
        <v>0</v>
      </c>
      <c r="T58" s="130" t="str">
        <f>'5-CONTROLES'!AD61</f>
        <v>Débil</v>
      </c>
      <c r="U58" s="633"/>
      <c r="V58" s="635"/>
      <c r="W58" s="635"/>
      <c r="X58" s="637"/>
      <c r="Y58" s="635"/>
      <c r="Z58" s="168"/>
      <c r="AA58" s="10"/>
      <c r="AB58" s="10"/>
      <c r="AC58" s="10"/>
      <c r="AD58" s="10"/>
      <c r="AE58" s="10"/>
      <c r="AF58" s="10"/>
      <c r="AG58" s="10"/>
      <c r="AH58" s="10"/>
      <c r="AI58" s="10"/>
      <c r="AJ58" s="10"/>
      <c r="AK58" s="10"/>
      <c r="AL58" s="10"/>
      <c r="AM58" s="10"/>
      <c r="AN58" s="10"/>
      <c r="AO58" s="10"/>
      <c r="AP58" s="10"/>
    </row>
    <row r="59" spans="2:42" ht="36.75" customHeight="1" x14ac:dyDescent="0.25">
      <c r="B59" s="655" t="str">
        <f>'3-IDENTIFICACIÓN DEL RIESGO'!B62</f>
        <v>Seguridad Jurídica sobre la Titularidad de la Tierra y los Territorios</v>
      </c>
      <c r="C59" s="641" t="s">
        <v>1039</v>
      </c>
      <c r="D59" s="632"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59" s="632" t="s">
        <v>389</v>
      </c>
      <c r="F59" s="632" t="str">
        <f>'3-IDENTIFICACIÓN DEL RIESGO'!H62</f>
        <v>Deficiencias en la comunicación y desconocimiento de los usuarios sobre los trámites de procesos agrarios y formalización de la propiedad privada rural, acorde a la normatividad vigente.</v>
      </c>
      <c r="G59" s="632" t="str">
        <f>'3-IDENTIFICACIÓN DEL RIESGO'!L62</f>
        <v>Afectación en el cumplimiento de la garantía a la seguridad jurídica de la tierra.</v>
      </c>
      <c r="H59" s="636" t="str">
        <f>'4-VALORACIÓN DEL RIESGO'!G36</f>
        <v>Posible</v>
      </c>
      <c r="I59" s="636" t="str">
        <f>'4-VALORACIÓN DEL RIESGO'!AC36</f>
        <v>Catastrófico</v>
      </c>
      <c r="J59" s="636" t="str">
        <f>'4-VALORACIÓN DEL RIESGO'!AE36</f>
        <v>Extremo</v>
      </c>
      <c r="K59" s="634" t="str">
        <f>'4-VALORACIÓN DEL RIESGO'!AF36</f>
        <v>Reducir</v>
      </c>
      <c r="L59" s="641" t="s">
        <v>1041</v>
      </c>
      <c r="M59" s="632" t="str">
        <f>'5-CONTROLES'!L62</f>
        <v>Revisión de los actos administrativos por parte de los líderes de los procesos agrarios y la formalización de la propiedad privada rural antes de ser suscritos por parte de los Subdirectores.</v>
      </c>
      <c r="N59" s="632" t="str">
        <f>'5-CONTROLES'!K62</f>
        <v>Listado de los actos administrativos suscritos por las Subdirecciones, teniendo en cuenta que cada acto administrativo debe ir con visto bueno de cada líder.</v>
      </c>
      <c r="O59" s="632" t="str">
        <f>'5-CONTROLES'!F62</f>
        <v>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v>
      </c>
      <c r="P59" s="632" t="str">
        <f>'5-CONTROLES'!G62</f>
        <v>Por demanda (diario)</v>
      </c>
      <c r="Q59" s="673" t="s">
        <v>495</v>
      </c>
      <c r="R59" s="632" t="str">
        <f>'5-CONTROLES'!AB62</f>
        <v>Débil</v>
      </c>
      <c r="S59" s="632" t="str">
        <f>'5-CONTROLES'!AC62</f>
        <v>Débil</v>
      </c>
      <c r="T59" s="632" t="str">
        <f>'5-CONTROLES'!AD62</f>
        <v>Débil</v>
      </c>
      <c r="U59" s="632" t="str">
        <f>'5-CONTROLES'!AH62</f>
        <v>Débil</v>
      </c>
      <c r="V59" s="634" t="str">
        <f>'5-CONTROLES'!AL62</f>
        <v>Posible</v>
      </c>
      <c r="W59" s="634" t="str">
        <f>'5-CONTROLES'!AP62</f>
        <v>Catastrófico</v>
      </c>
      <c r="X59" s="636" t="str">
        <f>'5-CONTROLES'!AQ62</f>
        <v>Extremo</v>
      </c>
      <c r="Y59" s="634" t="str">
        <f>'5-CONTROLES'!AS62</f>
        <v>Actividad preventiva</v>
      </c>
      <c r="Z59" s="168" t="s">
        <v>1108</v>
      </c>
      <c r="AA59" s="10" t="s">
        <v>497</v>
      </c>
      <c r="AB59" s="10" t="s">
        <v>498</v>
      </c>
      <c r="AC59" s="10" t="s">
        <v>499</v>
      </c>
      <c r="AD59" s="10">
        <v>1</v>
      </c>
      <c r="AE59" s="10"/>
      <c r="AF59" s="10"/>
      <c r="AG59" s="10"/>
      <c r="AH59" s="10"/>
      <c r="AI59" s="10"/>
      <c r="AJ59" s="10">
        <v>1</v>
      </c>
      <c r="AK59" s="10"/>
      <c r="AL59" s="10"/>
      <c r="AM59" s="10"/>
      <c r="AN59" s="10"/>
      <c r="AO59" s="10"/>
      <c r="AP59" s="10"/>
    </row>
    <row r="60" spans="2:42" ht="46.5" customHeight="1" x14ac:dyDescent="0.25">
      <c r="B60" s="656"/>
      <c r="C60" s="645"/>
      <c r="D60" s="638"/>
      <c r="E60" s="638"/>
      <c r="F60" s="638"/>
      <c r="G60" s="638"/>
      <c r="H60" s="640"/>
      <c r="I60" s="640"/>
      <c r="J60" s="640"/>
      <c r="K60" s="639"/>
      <c r="L60" s="645"/>
      <c r="M60" s="638"/>
      <c r="N60" s="638"/>
      <c r="O60" s="638"/>
      <c r="P60" s="638"/>
      <c r="Q60" s="674"/>
      <c r="R60" s="638"/>
      <c r="S60" s="638"/>
      <c r="T60" s="638"/>
      <c r="U60" s="638"/>
      <c r="V60" s="639"/>
      <c r="W60" s="639"/>
      <c r="X60" s="640"/>
      <c r="Y60" s="639"/>
      <c r="Z60" s="168" t="s">
        <v>1109</v>
      </c>
      <c r="AA60" s="217" t="s">
        <v>500</v>
      </c>
      <c r="AB60" s="217" t="s">
        <v>501</v>
      </c>
      <c r="AC60" s="217" t="s">
        <v>502</v>
      </c>
      <c r="AD60" s="217">
        <v>1</v>
      </c>
      <c r="AE60" s="217"/>
      <c r="AF60" s="217"/>
      <c r="AG60" s="217"/>
      <c r="AH60" s="217"/>
      <c r="AI60" s="217"/>
      <c r="AJ60" s="217">
        <v>1</v>
      </c>
      <c r="AK60" s="217"/>
      <c r="AL60" s="217"/>
      <c r="AM60" s="217"/>
      <c r="AN60" s="217"/>
      <c r="AO60" s="217"/>
      <c r="AP60" s="217"/>
    </row>
    <row r="61" spans="2:42" ht="32.25" customHeight="1" x14ac:dyDescent="0.25">
      <c r="B61" s="656"/>
      <c r="C61" s="645"/>
      <c r="D61" s="638"/>
      <c r="E61" s="638"/>
      <c r="F61" s="638"/>
      <c r="G61" s="638"/>
      <c r="H61" s="640"/>
      <c r="I61" s="640"/>
      <c r="J61" s="640"/>
      <c r="K61" s="639"/>
      <c r="L61" s="645"/>
      <c r="M61" s="638"/>
      <c r="N61" s="638"/>
      <c r="O61" s="638"/>
      <c r="P61" s="638"/>
      <c r="Q61" s="674"/>
      <c r="R61" s="638"/>
      <c r="S61" s="638"/>
      <c r="T61" s="638"/>
      <c r="U61" s="638"/>
      <c r="V61" s="639"/>
      <c r="W61" s="639"/>
      <c r="X61" s="640"/>
      <c r="Y61" s="639"/>
      <c r="Z61" s="168" t="s">
        <v>1110</v>
      </c>
      <c r="AA61" s="220" t="s">
        <v>503</v>
      </c>
      <c r="AB61" s="220" t="s">
        <v>504</v>
      </c>
      <c r="AC61" s="220" t="s">
        <v>505</v>
      </c>
      <c r="AD61" s="217">
        <v>1</v>
      </c>
      <c r="AE61" s="217"/>
      <c r="AF61" s="217"/>
      <c r="AG61" s="217"/>
      <c r="AH61" s="217"/>
      <c r="AI61" s="217"/>
      <c r="AJ61" s="217">
        <v>1</v>
      </c>
      <c r="AK61" s="217"/>
      <c r="AL61" s="217"/>
      <c r="AM61" s="217"/>
      <c r="AN61" s="217"/>
      <c r="AO61" s="217"/>
      <c r="AP61" s="217"/>
    </row>
    <row r="62" spans="2:42" ht="35.25" customHeight="1" x14ac:dyDescent="0.25">
      <c r="B62" s="656"/>
      <c r="C62" s="645"/>
      <c r="D62" s="638"/>
      <c r="E62" s="638"/>
      <c r="F62" s="638"/>
      <c r="G62" s="638"/>
      <c r="H62" s="640"/>
      <c r="I62" s="640"/>
      <c r="J62" s="640"/>
      <c r="K62" s="639"/>
      <c r="L62" s="645"/>
      <c r="M62" s="638"/>
      <c r="N62" s="638"/>
      <c r="O62" s="638"/>
      <c r="P62" s="638"/>
      <c r="Q62" s="674"/>
      <c r="R62" s="638"/>
      <c r="S62" s="638"/>
      <c r="T62" s="638"/>
      <c r="U62" s="638"/>
      <c r="V62" s="639"/>
      <c r="W62" s="639"/>
      <c r="X62" s="640"/>
      <c r="Y62" s="639"/>
      <c r="Z62" s="168" t="s">
        <v>1111</v>
      </c>
      <c r="AA62" s="217" t="s">
        <v>506</v>
      </c>
      <c r="AB62" s="217" t="s">
        <v>507</v>
      </c>
      <c r="AC62" s="217" t="s">
        <v>508</v>
      </c>
      <c r="AD62" s="217">
        <v>2</v>
      </c>
      <c r="AE62" s="217"/>
      <c r="AF62" s="217"/>
      <c r="AG62" s="217"/>
      <c r="AH62" s="217"/>
      <c r="AI62" s="217"/>
      <c r="AJ62" s="217">
        <v>1</v>
      </c>
      <c r="AK62" s="217"/>
      <c r="AL62" s="217"/>
      <c r="AM62" s="217"/>
      <c r="AN62" s="217"/>
      <c r="AO62" s="217"/>
      <c r="AP62" s="217"/>
    </row>
    <row r="63" spans="2:42" ht="39" customHeight="1" x14ac:dyDescent="0.25">
      <c r="B63" s="656"/>
      <c r="C63" s="645"/>
      <c r="D63" s="638"/>
      <c r="E63" s="638"/>
      <c r="F63" s="633"/>
      <c r="G63" s="633"/>
      <c r="H63" s="640"/>
      <c r="I63" s="640"/>
      <c r="J63" s="640"/>
      <c r="K63" s="639"/>
      <c r="L63" s="642"/>
      <c r="M63" s="633"/>
      <c r="N63" s="633"/>
      <c r="O63" s="633"/>
      <c r="P63" s="633"/>
      <c r="Q63" s="272"/>
      <c r="R63" s="633"/>
      <c r="S63" s="633"/>
      <c r="T63" s="633"/>
      <c r="U63" s="638"/>
      <c r="V63" s="639"/>
      <c r="W63" s="639"/>
      <c r="X63" s="640"/>
      <c r="Y63" s="639"/>
      <c r="Z63" s="168" t="s">
        <v>1112</v>
      </c>
      <c r="AA63" s="217" t="s">
        <v>509</v>
      </c>
      <c r="AB63" s="217" t="s">
        <v>510</v>
      </c>
      <c r="AC63" s="217" t="s">
        <v>511</v>
      </c>
      <c r="AD63" s="217">
        <v>1</v>
      </c>
      <c r="AE63" s="217"/>
      <c r="AF63" s="217"/>
      <c r="AG63" s="217"/>
      <c r="AH63" s="217"/>
      <c r="AI63" s="217"/>
      <c r="AJ63" s="217"/>
      <c r="AK63" s="217">
        <v>1</v>
      </c>
      <c r="AL63" s="217"/>
      <c r="AM63" s="217"/>
      <c r="AN63" s="217"/>
      <c r="AO63" s="217"/>
      <c r="AP63" s="217"/>
    </row>
    <row r="64" spans="2:42" ht="46.5" customHeight="1" x14ac:dyDescent="0.25">
      <c r="B64" s="656"/>
      <c r="C64" s="642"/>
      <c r="D64" s="633"/>
      <c r="E64" s="633"/>
      <c r="F64" s="216" t="str">
        <f>'3-IDENTIFICACIÓN DEL RIESGO'!H63</f>
        <v>Ineficiencia en los tiempos de respuesta de la Agencia Nacional de Tierras frente a la resolución de procesos agrarios y formalización de la propiedad privada rural.</v>
      </c>
      <c r="G64" s="216" t="str">
        <f>'3-IDENTIFICACIÓN DEL RIESGO'!L63</f>
        <v>Aumento de conflictos en los territorios.</v>
      </c>
      <c r="H64" s="637"/>
      <c r="I64" s="637"/>
      <c r="J64" s="637"/>
      <c r="K64" s="635"/>
      <c r="L64" s="168" t="s">
        <v>1115</v>
      </c>
      <c r="M64" s="130" t="str">
        <f>'5-CONTROLES'!L63</f>
        <v>Dentro de los procesos agrarios y la formalización de la propiedad privada rural se garantiza la participación permanente del Ministerio Público</v>
      </c>
      <c r="N64" s="130" t="str">
        <f>'5-CONTROLES'!K63</f>
        <v>Correos electrónicos y/o documentos físicos.</v>
      </c>
      <c r="O64" s="130" t="str">
        <f>'5-CONTROLES'!F63</f>
        <v>Dirección de Gestión Jurídica de Tierras: 
- Contratistas – Encargados de las notificaciones.</v>
      </c>
      <c r="P64" s="130" t="str">
        <f>'5-CONTROLES'!G63</f>
        <v>Por demanda (diario)</v>
      </c>
      <c r="Q64" s="10" t="s">
        <v>496</v>
      </c>
      <c r="R64" s="130" t="str">
        <f>'5-CONTROLES'!AB63</f>
        <v>Débil</v>
      </c>
      <c r="S64" s="130" t="str">
        <f>'5-CONTROLES'!AC63</f>
        <v>Débil</v>
      </c>
      <c r="T64" s="130" t="str">
        <f>'5-CONTROLES'!AD63</f>
        <v>Débil</v>
      </c>
      <c r="U64" s="633"/>
      <c r="V64" s="635"/>
      <c r="W64" s="635"/>
      <c r="X64" s="637"/>
      <c r="Y64" s="635"/>
      <c r="Z64" s="168" t="s">
        <v>1114</v>
      </c>
      <c r="AA64" s="10" t="s">
        <v>512</v>
      </c>
      <c r="AB64" s="10" t="s">
        <v>507</v>
      </c>
      <c r="AC64" s="10" t="s">
        <v>513</v>
      </c>
      <c r="AD64" s="10">
        <v>1</v>
      </c>
      <c r="AE64" s="10"/>
      <c r="AF64" s="10"/>
      <c r="AG64" s="10">
        <v>1</v>
      </c>
      <c r="AH64" s="10"/>
      <c r="AI64" s="10"/>
      <c r="AJ64" s="10"/>
      <c r="AK64" s="10"/>
      <c r="AL64" s="10"/>
      <c r="AM64" s="10"/>
      <c r="AN64" s="10"/>
      <c r="AO64" s="10"/>
      <c r="AP64" s="10"/>
    </row>
    <row r="65" spans="2:42" ht="30" customHeight="1" x14ac:dyDescent="0.25">
      <c r="B65" s="656"/>
      <c r="C65" s="641" t="s">
        <v>1040</v>
      </c>
      <c r="D65" s="632" t="str">
        <f>'3-IDENTIFICACIÓN DEL RIESGO'!G64</f>
        <v>Ofrecer en UGT promesa de éxito en la realización o priorización de un trámite a cambio de un beneficio personal</v>
      </c>
      <c r="E65" s="632" t="s">
        <v>389</v>
      </c>
      <c r="F65" s="216" t="str">
        <f>'3-IDENTIFICACIÓN DEL RIESGO'!H64</f>
        <v>Presión por partes interesadas</v>
      </c>
      <c r="G65" s="216" t="str">
        <f>'3-IDENTIFICACIÓN DEL RIESGO'!L64</f>
        <v>Deterioro de la imagen institucional</v>
      </c>
      <c r="H65" s="636" t="str">
        <f>'4-VALORACIÓN DEL RIESGO'!G37</f>
        <v>Probable</v>
      </c>
      <c r="I65" s="636" t="str">
        <f>'4-VALORACIÓN DEL RIESGO'!AC37</f>
        <v>Catastrófico</v>
      </c>
      <c r="J65" s="636" t="str">
        <f>'4-VALORACIÓN DEL RIESGO'!AE37</f>
        <v>Extremo</v>
      </c>
      <c r="K65" s="634" t="str">
        <f>'4-VALORACIÓN DEL RIESGO'!AF37</f>
        <v>Reducir</v>
      </c>
      <c r="L65" s="168" t="s">
        <v>1042</v>
      </c>
      <c r="M65" s="130" t="str">
        <f>'5-CONTROLES'!L64</f>
        <v>Jornadas de sensibilización de los equipos de trabajo de la ANT, sobre las sanciones que se incurren al alterar o modificar los procedimientos establecidos por la Entidad.</v>
      </c>
      <c r="N65" s="130" t="str">
        <f>'5-CONTROLES'!K64</f>
        <v>Jornadas de sensibilización realizdas</v>
      </c>
      <c r="O65" s="130" t="str">
        <f>'5-CONTROLES'!F64</f>
        <v>Líderes de Unidades de Gestión Territorial UGT</v>
      </c>
      <c r="P65" s="130" t="str">
        <f>'5-CONTROLES'!G64</f>
        <v>Según programación</v>
      </c>
      <c r="Q65" s="10"/>
      <c r="R65" s="130" t="str">
        <f>'5-CONTROLES'!AB64</f>
        <v>Débil</v>
      </c>
      <c r="S65" s="130" t="str">
        <f>'5-CONTROLES'!AC64</f>
        <v>Moderado</v>
      </c>
      <c r="T65" s="130" t="str">
        <f>'5-CONTROLES'!AD64</f>
        <v>Débil</v>
      </c>
      <c r="U65" s="632" t="str">
        <f>'5-CONTROLES'!AH64</f>
        <v>Débil</v>
      </c>
      <c r="V65" s="634" t="str">
        <f>'5-CONTROLES'!AL64</f>
        <v>Probable</v>
      </c>
      <c r="W65" s="634" t="str">
        <f>'5-CONTROLES'!AP64</f>
        <v>Catastrófico</v>
      </c>
      <c r="X65" s="636" t="str">
        <f>'5-CONTROLES'!AQ64</f>
        <v>Extremo</v>
      </c>
      <c r="Y65" s="634" t="str">
        <f>'5-CONTROLES'!AS64</f>
        <v>Actividad preventiva</v>
      </c>
      <c r="Z65" s="168" t="s">
        <v>1113</v>
      </c>
      <c r="AA65" s="10" t="s">
        <v>662</v>
      </c>
      <c r="AB65" s="10" t="s">
        <v>663</v>
      </c>
      <c r="AC65" s="10" t="s">
        <v>664</v>
      </c>
      <c r="AD65" s="10">
        <v>8</v>
      </c>
      <c r="AE65" s="10"/>
      <c r="AF65" s="10"/>
      <c r="AG65" s="10"/>
      <c r="AH65" s="10"/>
      <c r="AI65" s="10"/>
      <c r="AJ65" s="10"/>
      <c r="AK65" s="10"/>
      <c r="AL65" s="10"/>
      <c r="AM65" s="10"/>
      <c r="AN65" s="10"/>
      <c r="AO65" s="10">
        <v>8</v>
      </c>
      <c r="AP65" s="10"/>
    </row>
    <row r="66" spans="2:42" ht="15" x14ac:dyDescent="0.25">
      <c r="B66" s="656"/>
      <c r="C66" s="642"/>
      <c r="D66" s="633"/>
      <c r="E66" s="633"/>
      <c r="F66" s="216" t="str">
        <f>'3-IDENTIFICACIÓN DEL RIESGO'!H65</f>
        <v>Intereses particulares de servidores públicos</v>
      </c>
      <c r="G66" s="216" t="str">
        <f>'3-IDENTIFICACIÓN DEL RIESGO'!L65</f>
        <v>Detrimento patrimonial</v>
      </c>
      <c r="H66" s="637"/>
      <c r="I66" s="637"/>
      <c r="J66" s="637"/>
      <c r="K66" s="635"/>
      <c r="L66" s="168"/>
      <c r="M66" s="130">
        <f>'5-CONTROLES'!L65</f>
        <v>0</v>
      </c>
      <c r="N66" s="130">
        <f>'5-CONTROLES'!K65</f>
        <v>0</v>
      </c>
      <c r="O66" s="130">
        <f>'5-CONTROLES'!F65</f>
        <v>0</v>
      </c>
      <c r="P66" s="130">
        <f>'5-CONTROLES'!G65</f>
        <v>0</v>
      </c>
      <c r="Q66" s="10"/>
      <c r="R66" s="130" t="str">
        <f>'5-CONTROLES'!AB65</f>
        <v>Débil</v>
      </c>
      <c r="S66" s="130">
        <f>'5-CONTROLES'!AC65</f>
        <v>0</v>
      </c>
      <c r="T66" s="130" t="str">
        <f>'5-CONTROLES'!AD65</f>
        <v>Débil</v>
      </c>
      <c r="U66" s="633"/>
      <c r="V66" s="635"/>
      <c r="W66" s="635"/>
      <c r="X66" s="637"/>
      <c r="Y66" s="635"/>
      <c r="Z66" s="168"/>
      <c r="AA66" s="10"/>
      <c r="AB66" s="10"/>
      <c r="AC66" s="10"/>
      <c r="AD66" s="10"/>
      <c r="AE66" s="10"/>
      <c r="AF66" s="10"/>
      <c r="AG66" s="10"/>
      <c r="AH66" s="10"/>
      <c r="AI66" s="10"/>
      <c r="AJ66" s="10"/>
      <c r="AK66" s="10"/>
      <c r="AL66" s="10"/>
      <c r="AM66" s="10"/>
      <c r="AN66" s="10"/>
      <c r="AO66" s="10"/>
      <c r="AP66" s="10"/>
    </row>
    <row r="67" spans="2:42" ht="15" customHeight="1" x14ac:dyDescent="0.25">
      <c r="B67" s="656"/>
      <c r="C67" s="641"/>
      <c r="D67" s="632" t="str">
        <f>'3-IDENTIFICACIÓN DEL RIESGO'!G66</f>
        <v>Riesgo 3</v>
      </c>
      <c r="E67" s="632" t="s">
        <v>389</v>
      </c>
      <c r="F67" s="216" t="str">
        <f>'3-IDENTIFICACIÓN DEL RIESGO'!H66</f>
        <v>Causa 1 Riesgo 3</v>
      </c>
      <c r="G67" s="216" t="str">
        <f>'3-IDENTIFICACIÓN DEL RIESGO'!L66</f>
        <v>Consecuencia 1 Riesgo 3</v>
      </c>
      <c r="H67" s="636">
        <f>'4-VALORACIÓN DEL RIESGO'!G38</f>
        <v>0</v>
      </c>
      <c r="I67" s="636" t="str">
        <f>'4-VALORACIÓN DEL RIESGO'!AC38</f>
        <v>Moderado</v>
      </c>
      <c r="J67" s="636" t="b">
        <f>'4-VALORACIÓN DEL RIESGO'!AE38</f>
        <v>0</v>
      </c>
      <c r="K67" s="634" t="str">
        <f>'4-VALORACIÓN DEL RIESGO'!AF38</f>
        <v>Reducir</v>
      </c>
      <c r="L67" s="168"/>
      <c r="M67" s="130">
        <f>'5-CONTROLES'!L66</f>
        <v>0</v>
      </c>
      <c r="N67" s="130">
        <f>'5-CONTROLES'!K66</f>
        <v>0</v>
      </c>
      <c r="O67" s="130">
        <f>'5-CONTROLES'!F66</f>
        <v>0</v>
      </c>
      <c r="P67" s="130">
        <f>'5-CONTROLES'!G66</f>
        <v>0</v>
      </c>
      <c r="Q67" s="10"/>
      <c r="R67" s="130" t="str">
        <f>'5-CONTROLES'!AB66</f>
        <v>Débil</v>
      </c>
      <c r="S67" s="130">
        <f>'5-CONTROLES'!AC66</f>
        <v>0</v>
      </c>
      <c r="T67" s="130" t="str">
        <f>'5-CONTROLES'!AD66</f>
        <v>Débil</v>
      </c>
      <c r="U67" s="632" t="e">
        <f>'5-CONTROLES'!AH66</f>
        <v>#DIV/0!</v>
      </c>
      <c r="V67" s="634" t="e">
        <f>'5-CONTROLES'!AL66</f>
        <v>#DIV/0!</v>
      </c>
      <c r="W67" s="634" t="e">
        <f>'5-CONTROLES'!AP66</f>
        <v>#DIV/0!</v>
      </c>
      <c r="X67" s="636" t="e">
        <f>'5-CONTROLES'!AQ66</f>
        <v>#DIV/0!</v>
      </c>
      <c r="Y67" s="634" t="str">
        <f>'5-CONTROLES'!AS66</f>
        <v>Actividad preventiva</v>
      </c>
      <c r="Z67" s="168"/>
      <c r="AA67" s="10"/>
      <c r="AB67" s="10"/>
      <c r="AC67" s="10"/>
      <c r="AD67" s="10"/>
      <c r="AE67" s="10"/>
      <c r="AF67" s="10"/>
      <c r="AG67" s="10"/>
      <c r="AH67" s="10"/>
      <c r="AI67" s="10"/>
      <c r="AJ67" s="10"/>
      <c r="AK67" s="10"/>
      <c r="AL67" s="10"/>
      <c r="AM67" s="10"/>
      <c r="AN67" s="10"/>
      <c r="AO67" s="10"/>
      <c r="AP67" s="10"/>
    </row>
    <row r="68" spans="2:42" ht="15" x14ac:dyDescent="0.25">
      <c r="B68" s="656"/>
      <c r="C68" s="642"/>
      <c r="D68" s="633"/>
      <c r="E68" s="633"/>
      <c r="F68" s="216" t="str">
        <f>'3-IDENTIFICACIÓN DEL RIESGO'!H67</f>
        <v>Causa 2 Riesgo 3</v>
      </c>
      <c r="G68" s="216" t="str">
        <f>'3-IDENTIFICACIÓN DEL RIESGO'!L67</f>
        <v>Consecuencia 2 Riesgo 3</v>
      </c>
      <c r="H68" s="637"/>
      <c r="I68" s="637"/>
      <c r="J68" s="637"/>
      <c r="K68" s="635"/>
      <c r="L68" s="168"/>
      <c r="M68" s="130">
        <f>'5-CONTROLES'!L67</f>
        <v>0</v>
      </c>
      <c r="N68" s="130">
        <f>'5-CONTROLES'!K67</f>
        <v>0</v>
      </c>
      <c r="O68" s="130">
        <f>'5-CONTROLES'!F67</f>
        <v>0</v>
      </c>
      <c r="P68" s="130">
        <f>'5-CONTROLES'!G67</f>
        <v>0</v>
      </c>
      <c r="Q68" s="10"/>
      <c r="R68" s="130" t="str">
        <f>'5-CONTROLES'!AB67</f>
        <v>Débil</v>
      </c>
      <c r="S68" s="130">
        <f>'5-CONTROLES'!AC67</f>
        <v>0</v>
      </c>
      <c r="T68" s="130" t="str">
        <f>'5-CONTROLES'!AD67</f>
        <v>Débil</v>
      </c>
      <c r="U68" s="633"/>
      <c r="V68" s="635"/>
      <c r="W68" s="635"/>
      <c r="X68" s="637"/>
      <c r="Y68" s="635"/>
      <c r="Z68" s="168"/>
      <c r="AA68" s="10"/>
      <c r="AB68" s="10"/>
      <c r="AC68" s="10"/>
      <c r="AD68" s="10"/>
      <c r="AE68" s="10"/>
      <c r="AF68" s="10"/>
      <c r="AG68" s="10"/>
      <c r="AH68" s="10"/>
      <c r="AI68" s="10"/>
      <c r="AJ68" s="10"/>
      <c r="AK68" s="10"/>
      <c r="AL68" s="10"/>
      <c r="AM68" s="10"/>
      <c r="AN68" s="10"/>
      <c r="AO68" s="10"/>
      <c r="AP68" s="10"/>
    </row>
    <row r="69" spans="2:42" ht="15" customHeight="1" x14ac:dyDescent="0.25">
      <c r="B69" s="656"/>
      <c r="C69" s="641"/>
      <c r="D69" s="632" t="str">
        <f>'3-IDENTIFICACIÓN DEL RIESGO'!G68</f>
        <v>Riesgo 4</v>
      </c>
      <c r="E69" s="632" t="s">
        <v>389</v>
      </c>
      <c r="F69" s="216" t="str">
        <f>'3-IDENTIFICACIÓN DEL RIESGO'!H68</f>
        <v>Causa 1 Riesgo 4</v>
      </c>
      <c r="G69" s="216" t="str">
        <f>'3-IDENTIFICACIÓN DEL RIESGO'!L68</f>
        <v>Consecuencia 1 Riesgo 4</v>
      </c>
      <c r="H69" s="636">
        <f>'4-VALORACIÓN DEL RIESGO'!G39</f>
        <v>0</v>
      </c>
      <c r="I69" s="636" t="str">
        <f>'4-VALORACIÓN DEL RIESGO'!AC39</f>
        <v>Moderado</v>
      </c>
      <c r="J69" s="636" t="b">
        <f>'4-VALORACIÓN DEL RIESGO'!AE39</f>
        <v>0</v>
      </c>
      <c r="K69" s="634" t="str">
        <f>'4-VALORACIÓN DEL RIESGO'!AF39</f>
        <v>Reducir</v>
      </c>
      <c r="L69" s="168"/>
      <c r="M69" s="130">
        <f>'5-CONTROLES'!L68</f>
        <v>0</v>
      </c>
      <c r="N69" s="130">
        <f>'5-CONTROLES'!K68</f>
        <v>0</v>
      </c>
      <c r="O69" s="130">
        <f>'5-CONTROLES'!F68</f>
        <v>0</v>
      </c>
      <c r="P69" s="130">
        <f>'5-CONTROLES'!G68</f>
        <v>0</v>
      </c>
      <c r="Q69" s="5"/>
      <c r="R69" s="130" t="str">
        <f>'5-CONTROLES'!AB68</f>
        <v>Débil</v>
      </c>
      <c r="S69" s="130">
        <f>'5-CONTROLES'!AC68</f>
        <v>0</v>
      </c>
      <c r="T69" s="130" t="str">
        <f>'5-CONTROLES'!AD68</f>
        <v>Débil</v>
      </c>
      <c r="U69" s="632" t="e">
        <f>'5-CONTROLES'!AH68</f>
        <v>#DIV/0!</v>
      </c>
      <c r="V69" s="634" t="e">
        <f>'5-CONTROLES'!AL68</f>
        <v>#DIV/0!</v>
      </c>
      <c r="W69" s="634" t="e">
        <f>'5-CONTROLES'!AP68</f>
        <v>#DIV/0!</v>
      </c>
      <c r="X69" s="636" t="e">
        <f>'5-CONTROLES'!AQ68</f>
        <v>#DIV/0!</v>
      </c>
      <c r="Y69" s="634" t="str">
        <f>'5-CONTROLES'!AS68</f>
        <v>Actividad preventiva</v>
      </c>
      <c r="Z69" s="168"/>
      <c r="AA69" s="10"/>
      <c r="AB69" s="10"/>
      <c r="AC69" s="10"/>
      <c r="AD69" s="10"/>
      <c r="AE69" s="10"/>
      <c r="AF69" s="10"/>
      <c r="AG69" s="10"/>
      <c r="AH69" s="10"/>
      <c r="AI69" s="10"/>
      <c r="AJ69" s="10"/>
      <c r="AK69" s="10"/>
      <c r="AL69" s="10"/>
      <c r="AM69" s="10"/>
      <c r="AN69" s="10"/>
      <c r="AO69" s="10"/>
      <c r="AP69" s="10"/>
    </row>
    <row r="70" spans="2:42" ht="15" x14ac:dyDescent="0.25">
      <c r="B70" s="656"/>
      <c r="C70" s="642"/>
      <c r="D70" s="633"/>
      <c r="E70" s="633"/>
      <c r="F70" s="216" t="str">
        <f>'3-IDENTIFICACIÓN DEL RIESGO'!H69</f>
        <v>Causa 2 Riesgo 4</v>
      </c>
      <c r="G70" s="216" t="str">
        <f>'3-IDENTIFICACIÓN DEL RIESGO'!L69</f>
        <v>Consecuencia 2 Riesgo 4</v>
      </c>
      <c r="H70" s="637"/>
      <c r="I70" s="637"/>
      <c r="J70" s="637"/>
      <c r="K70" s="635"/>
      <c r="L70" s="168"/>
      <c r="M70" s="130">
        <f>'5-CONTROLES'!L69</f>
        <v>0</v>
      </c>
      <c r="N70" s="130">
        <f>'5-CONTROLES'!K69</f>
        <v>0</v>
      </c>
      <c r="O70" s="130">
        <f>'5-CONTROLES'!F69</f>
        <v>0</v>
      </c>
      <c r="P70" s="130">
        <f>'5-CONTROLES'!G69</f>
        <v>0</v>
      </c>
      <c r="Q70" s="5"/>
      <c r="R70" s="130" t="str">
        <f>'5-CONTROLES'!AB69</f>
        <v>Débil</v>
      </c>
      <c r="S70" s="130">
        <f>'5-CONTROLES'!AC69</f>
        <v>0</v>
      </c>
      <c r="T70" s="130" t="str">
        <f>'5-CONTROLES'!AD69</f>
        <v>Débil</v>
      </c>
      <c r="U70" s="633"/>
      <c r="V70" s="635"/>
      <c r="W70" s="635"/>
      <c r="X70" s="637"/>
      <c r="Y70" s="635"/>
      <c r="Z70" s="168"/>
      <c r="AA70" s="10"/>
      <c r="AB70" s="10"/>
      <c r="AC70" s="10"/>
      <c r="AD70" s="10"/>
      <c r="AE70" s="10"/>
      <c r="AF70" s="10"/>
      <c r="AG70" s="10"/>
      <c r="AH70" s="10"/>
      <c r="AI70" s="10"/>
      <c r="AJ70" s="10"/>
      <c r="AK70" s="10"/>
      <c r="AL70" s="10"/>
      <c r="AM70" s="10"/>
      <c r="AN70" s="10"/>
      <c r="AO70" s="10"/>
      <c r="AP70" s="10"/>
    </row>
    <row r="71" spans="2:42" ht="15" customHeight="1" x14ac:dyDescent="0.25">
      <c r="B71" s="656"/>
      <c r="C71" s="641"/>
      <c r="D71" s="632" t="str">
        <f>'3-IDENTIFICACIÓN DEL RIESGO'!G70</f>
        <v>Riesgo 5</v>
      </c>
      <c r="E71" s="632" t="s">
        <v>389</v>
      </c>
      <c r="F71" s="216" t="str">
        <f>'3-IDENTIFICACIÓN DEL RIESGO'!H70</f>
        <v>Causa 1 Riesgo 5</v>
      </c>
      <c r="G71" s="216" t="str">
        <f>'3-IDENTIFICACIÓN DEL RIESGO'!L70</f>
        <v>Consecuencia 1 Riesgo 5</v>
      </c>
      <c r="H71" s="636">
        <f>'4-VALORACIÓN DEL RIESGO'!G40</f>
        <v>0</v>
      </c>
      <c r="I71" s="636" t="str">
        <f>'4-VALORACIÓN DEL RIESGO'!AC40</f>
        <v>Moderado</v>
      </c>
      <c r="J71" s="636" t="b">
        <f>'4-VALORACIÓN DEL RIESGO'!AE40</f>
        <v>0</v>
      </c>
      <c r="K71" s="634" t="str">
        <f>'4-VALORACIÓN DEL RIESGO'!AF40</f>
        <v>Reducir</v>
      </c>
      <c r="L71" s="168"/>
      <c r="M71" s="130">
        <f>'5-CONTROLES'!L70</f>
        <v>0</v>
      </c>
      <c r="N71" s="130">
        <f>'5-CONTROLES'!K70</f>
        <v>0</v>
      </c>
      <c r="O71" s="130">
        <f>'5-CONTROLES'!F70</f>
        <v>0</v>
      </c>
      <c r="P71" s="130">
        <f>'5-CONTROLES'!G70</f>
        <v>0</v>
      </c>
      <c r="Q71" s="5"/>
      <c r="R71" s="130" t="str">
        <f>'5-CONTROLES'!AB70</f>
        <v>Débil</v>
      </c>
      <c r="S71" s="130">
        <f>'5-CONTROLES'!AC70</f>
        <v>0</v>
      </c>
      <c r="T71" s="130" t="str">
        <f>'5-CONTROLES'!AD70</f>
        <v>Débil</v>
      </c>
      <c r="U71" s="632" t="e">
        <f>'5-CONTROLES'!AH70</f>
        <v>#DIV/0!</v>
      </c>
      <c r="V71" s="634" t="e">
        <f>'5-CONTROLES'!AL70</f>
        <v>#DIV/0!</v>
      </c>
      <c r="W71" s="634" t="e">
        <f>'5-CONTROLES'!AP70</f>
        <v>#DIV/0!</v>
      </c>
      <c r="X71" s="636" t="e">
        <f>'5-CONTROLES'!AQ70</f>
        <v>#DIV/0!</v>
      </c>
      <c r="Y71" s="634" t="str">
        <f>'5-CONTROLES'!AS70</f>
        <v>Actividad preventiva</v>
      </c>
      <c r="Z71" s="168"/>
      <c r="AA71" s="10"/>
      <c r="AB71" s="10"/>
      <c r="AC71" s="10"/>
      <c r="AD71" s="10"/>
      <c r="AE71" s="10"/>
      <c r="AF71" s="10"/>
      <c r="AG71" s="10"/>
      <c r="AH71" s="10"/>
      <c r="AI71" s="10"/>
      <c r="AJ71" s="10"/>
      <c r="AK71" s="10"/>
      <c r="AL71" s="10"/>
      <c r="AM71" s="10"/>
      <c r="AN71" s="10"/>
      <c r="AO71" s="10"/>
      <c r="AP71" s="10"/>
    </row>
    <row r="72" spans="2:42" ht="15" x14ac:dyDescent="0.25">
      <c r="B72" s="657"/>
      <c r="C72" s="642"/>
      <c r="D72" s="633"/>
      <c r="E72" s="633"/>
      <c r="F72" s="216" t="str">
        <f>'3-IDENTIFICACIÓN DEL RIESGO'!H71</f>
        <v>Causa 2 Riesgo 5</v>
      </c>
      <c r="G72" s="216" t="str">
        <f>'3-IDENTIFICACIÓN DEL RIESGO'!L71</f>
        <v>Consecuencia 2 Riesgo 5</v>
      </c>
      <c r="H72" s="637"/>
      <c r="I72" s="637"/>
      <c r="J72" s="637"/>
      <c r="K72" s="635"/>
      <c r="L72" s="168"/>
      <c r="M72" s="130">
        <f>'5-CONTROLES'!L71</f>
        <v>0</v>
      </c>
      <c r="N72" s="130">
        <f>'5-CONTROLES'!K71</f>
        <v>0</v>
      </c>
      <c r="O72" s="130">
        <f>'5-CONTROLES'!F71</f>
        <v>0</v>
      </c>
      <c r="P72" s="130">
        <f>'5-CONTROLES'!G71</f>
        <v>0</v>
      </c>
      <c r="Q72" s="5"/>
      <c r="R72" s="130" t="str">
        <f>'5-CONTROLES'!AB71</f>
        <v>Débil</v>
      </c>
      <c r="S72" s="130">
        <f>'5-CONTROLES'!AC71</f>
        <v>0</v>
      </c>
      <c r="T72" s="130" t="str">
        <f>'5-CONTROLES'!AD71</f>
        <v>Débil</v>
      </c>
      <c r="U72" s="633"/>
      <c r="V72" s="635"/>
      <c r="W72" s="635"/>
      <c r="X72" s="637"/>
      <c r="Y72" s="635"/>
      <c r="Z72" s="168"/>
      <c r="AA72" s="10"/>
      <c r="AB72" s="10"/>
      <c r="AC72" s="10"/>
      <c r="AD72" s="10"/>
      <c r="AE72" s="10"/>
      <c r="AF72" s="10"/>
      <c r="AG72" s="10"/>
      <c r="AH72" s="10"/>
      <c r="AI72" s="10"/>
      <c r="AJ72" s="10"/>
      <c r="AK72" s="10"/>
      <c r="AL72" s="10"/>
      <c r="AM72" s="10"/>
      <c r="AN72" s="10"/>
      <c r="AO72" s="10"/>
      <c r="AP72" s="10"/>
    </row>
    <row r="73" spans="2:42" ht="53.25" customHeight="1" x14ac:dyDescent="0.25">
      <c r="B73" s="646" t="str">
        <f>'3-IDENTIFICACIÓN DEL RIESGO'!B72</f>
        <v>Acceso a la Propiedad de la Tierra y los Territorios</v>
      </c>
      <c r="C73" s="641" t="s">
        <v>1043</v>
      </c>
      <c r="D73" s="632" t="str">
        <f>'3-IDENTIFICACIÓN DEL RIESGO'!G72</f>
        <v>Uso de la información registrada en la visita agronomica o estudio preliminar y complementario de títulos  de expedientes de Compra Directa de la DAT para  beneficio propio o de particulares.</v>
      </c>
      <c r="E73" s="632" t="s">
        <v>389</v>
      </c>
      <c r="F73" s="216"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73" s="216" t="str">
        <f>'3-IDENTIFICACIÓN DEL RIESGO'!L72</f>
        <v>Afectación en el logro de indicadores y metas asociadas a compra de predios en actividades misionales .</v>
      </c>
      <c r="H73" s="636" t="str">
        <f>'4-VALORACIÓN DEL RIESGO'!G41</f>
        <v>Probable</v>
      </c>
      <c r="I73" s="636" t="str">
        <f>'4-VALORACIÓN DEL RIESGO'!AC41</f>
        <v>Catastrófico</v>
      </c>
      <c r="J73" s="636" t="str">
        <f>'4-VALORACIÓN DEL RIESGO'!AE41</f>
        <v>Extremo</v>
      </c>
      <c r="K73" s="634" t="str">
        <f>'4-VALORACIÓN DEL RIESGO'!AF41</f>
        <v>Reducir</v>
      </c>
      <c r="L73" s="168" t="s">
        <v>1052</v>
      </c>
      <c r="M73" s="130" t="str">
        <f>'5-CONTROLES'!L72</f>
        <v>Verificar que el formato ACCTI F 007 Visita de caracterización del predio este adecuamente diligenciado con registro de resultados de visita agronómica y topográfica, mediante la revisión de  un expediente cada cuatrimestre del año</v>
      </c>
      <c r="N73" s="130" t="str">
        <f>'5-CONTROLES'!K72</f>
        <v xml:space="preserve">ACCTI-F-007 Forma unificada de visita de caracterización </v>
      </c>
      <c r="O73" s="130" t="str">
        <f>'5-CONTROLES'!F72</f>
        <v>Dirección de Acceso a Tierras (Profesional de Compra Directa DAT)</v>
      </c>
      <c r="P73" s="130" t="str">
        <f>'5-CONTROLES'!G72</f>
        <v>Trimestral</v>
      </c>
      <c r="Q73" s="9" t="s">
        <v>606</v>
      </c>
      <c r="R73" s="130" t="str">
        <f>'5-CONTROLES'!AB72</f>
        <v>Fuerte</v>
      </c>
      <c r="S73" s="130" t="str">
        <f>'5-CONTROLES'!AC72</f>
        <v>Fuerte</v>
      </c>
      <c r="T73" s="130" t="str">
        <f>'5-CONTROLES'!AD72</f>
        <v>Fuerte</v>
      </c>
      <c r="U73" s="632" t="str">
        <f>'5-CONTROLES'!AH72</f>
        <v>Fuerte</v>
      </c>
      <c r="V73" s="634" t="str">
        <f>'5-CONTROLES'!AL72</f>
        <v>Improbable</v>
      </c>
      <c r="W73" s="634" t="str">
        <f>'5-CONTROLES'!AP72</f>
        <v>Catastrófico</v>
      </c>
      <c r="X73" s="636" t="str">
        <f>'5-CONTROLES'!AQ72</f>
        <v>Extremo</v>
      </c>
      <c r="Y73" s="634" t="str">
        <f>'5-CONTROLES'!AS72</f>
        <v>Actividad preventiva</v>
      </c>
      <c r="Z73" s="168" t="s">
        <v>1067</v>
      </c>
      <c r="AA73" s="9" t="s">
        <v>618</v>
      </c>
      <c r="AB73" s="9" t="s">
        <v>619</v>
      </c>
      <c r="AC73" s="9" t="s">
        <v>620</v>
      </c>
      <c r="AD73" s="222">
        <v>1</v>
      </c>
      <c r="AE73" s="9"/>
      <c r="AF73" s="9"/>
      <c r="AG73" s="222">
        <v>0.5</v>
      </c>
      <c r="AH73" s="9"/>
      <c r="AI73" s="9"/>
      <c r="AJ73" s="9"/>
      <c r="AK73" s="9"/>
      <c r="AL73" s="222">
        <v>0.5</v>
      </c>
      <c r="AM73" s="9"/>
      <c r="AN73" s="9"/>
      <c r="AO73" s="9"/>
      <c r="AP73" s="9"/>
    </row>
    <row r="74" spans="2:42" ht="71.25" customHeight="1" x14ac:dyDescent="0.25">
      <c r="B74" s="647"/>
      <c r="C74" s="642"/>
      <c r="D74" s="633"/>
      <c r="E74" s="633"/>
      <c r="F74" s="216" t="str">
        <f>'3-IDENTIFICACIÓN DEL RIESGO'!H73</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74" s="216" t="str">
        <f>'3-IDENTIFICACIÓN DEL RIESGO'!L73</f>
        <v>Investigaciones por parte de órganos de control.</v>
      </c>
      <c r="H74" s="637"/>
      <c r="I74" s="637"/>
      <c r="J74" s="637"/>
      <c r="K74" s="635"/>
      <c r="L74" s="168" t="s">
        <v>1053</v>
      </c>
      <c r="M74" s="130" t="str">
        <f>'5-CONTROLES'!L73</f>
        <v>Verificar  que el ACCTI F 022 Estudio preliminar y complementario de títulos este debidamente diligenciadol y cumpla con requisitos, mediante la revisiónn de un expediente cada cuatrimestre del año</v>
      </c>
      <c r="N74" s="130" t="str">
        <f>'5-CONTROLES'!K73</f>
        <v xml:space="preserve">ACCTI-F-022 Estudio preliminar y complementario de títulos
</v>
      </c>
      <c r="O74" s="130" t="str">
        <f>'5-CONTROLES'!F73</f>
        <v>Dirección de Acceso a Tierras (Profesional de Compra Directa DAT)</v>
      </c>
      <c r="P74" s="130" t="str">
        <f>'5-CONTROLES'!G73</f>
        <v>Trimestral</v>
      </c>
      <c r="Q74" s="9" t="s">
        <v>607</v>
      </c>
      <c r="R74" s="130" t="str">
        <f>'5-CONTROLES'!AB73</f>
        <v>Fuerte</v>
      </c>
      <c r="S74" s="130" t="str">
        <f>'5-CONTROLES'!AC73</f>
        <v>Fuerte</v>
      </c>
      <c r="T74" s="130" t="str">
        <f>'5-CONTROLES'!AD73</f>
        <v>Fuerte</v>
      </c>
      <c r="U74" s="633"/>
      <c r="V74" s="635"/>
      <c r="W74" s="635"/>
      <c r="X74" s="637"/>
      <c r="Y74" s="635"/>
      <c r="Z74" s="168" t="s">
        <v>1068</v>
      </c>
      <c r="AA74" s="9" t="s">
        <v>621</v>
      </c>
      <c r="AB74" s="9" t="s">
        <v>619</v>
      </c>
      <c r="AC74" s="9" t="s">
        <v>622</v>
      </c>
      <c r="AD74" s="222">
        <v>1</v>
      </c>
      <c r="AE74" s="9"/>
      <c r="AF74" s="9"/>
      <c r="AG74" s="222">
        <v>0.5</v>
      </c>
      <c r="AH74" s="9"/>
      <c r="AI74" s="9"/>
      <c r="AJ74" s="9"/>
      <c r="AK74" s="9"/>
      <c r="AL74" s="222">
        <v>0.5</v>
      </c>
      <c r="AM74" s="9"/>
      <c r="AN74" s="9"/>
      <c r="AO74" s="9"/>
      <c r="AP74" s="222"/>
    </row>
    <row r="75" spans="2:42" ht="47.25" customHeight="1" x14ac:dyDescent="0.25">
      <c r="B75" s="647"/>
      <c r="C75" s="641" t="s">
        <v>1044</v>
      </c>
      <c r="D75" s="632"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75" s="632" t="s">
        <v>389</v>
      </c>
      <c r="F75" s="216" t="str">
        <f>'3-IDENTIFICACIÓN DEL RIESGO'!H74</f>
        <v xml:space="preserve">Presencia de intereses particulares o conductas de recibir o solicitar beneficios por parte de los profesionales asignados para el estudio de predios objeto de materialización del subsidio </v>
      </c>
      <c r="G75" s="216" t="str">
        <f>'3-IDENTIFICACIÓN DEL RIESGO'!L74</f>
        <v>Afectación en el logro de indicadores y metas asociadas a adquisición de predios en zonas focalizadas</v>
      </c>
      <c r="H75" s="636" t="str">
        <f>'4-VALORACIÓN DEL RIESGO'!G42</f>
        <v>Probable</v>
      </c>
      <c r="I75" s="636" t="str">
        <f>'4-VALORACIÓN DEL RIESGO'!AC42</f>
        <v>Catastrófico</v>
      </c>
      <c r="J75" s="636" t="str">
        <f>'4-VALORACIÓN DEL RIESGO'!AE42</f>
        <v>Extremo</v>
      </c>
      <c r="K75" s="634" t="str">
        <f>'4-VALORACIÓN DEL RIESGO'!AF42</f>
        <v>Reducir</v>
      </c>
      <c r="L75" s="168" t="s">
        <v>1054</v>
      </c>
      <c r="M75" s="130" t="str">
        <f>'5-CONTROLES'!L74</f>
        <v>Verificar el cumplimiento de requisitos del (los) propietario (s) del predio (s) como condiciones habilitantes del programa,  mediante la revisión de un expediente en  cada trimestre</v>
      </c>
      <c r="N75" s="130" t="str">
        <f>'5-CONTROLES'!K74</f>
        <v>Comunicaciones oficiales escritas por parte del profesional responsable dirijidas a los interesados (propietario del predio o solicitante del subsidio)</v>
      </c>
      <c r="O75" s="130" t="str">
        <f>'5-CONTROLES'!F74</f>
        <v>Subdirección de Acceso a Tierras en Zonas Focalizadas  (Profesionales asignados)</v>
      </c>
      <c r="P75" s="130" t="str">
        <f>'5-CONTROLES'!G74</f>
        <v>Trimestral</v>
      </c>
      <c r="Q75" s="9" t="s">
        <v>608</v>
      </c>
      <c r="R75" s="130" t="str">
        <f>'5-CONTROLES'!AB74</f>
        <v>Fuerte</v>
      </c>
      <c r="S75" s="130" t="str">
        <f>'5-CONTROLES'!AC74</f>
        <v>Fuerte</v>
      </c>
      <c r="T75" s="130" t="str">
        <f>'5-CONTROLES'!AD74</f>
        <v>Fuerte</v>
      </c>
      <c r="U75" s="632" t="str">
        <f>'5-CONTROLES'!AH74</f>
        <v>Fuerte</v>
      </c>
      <c r="V75" s="634" t="str">
        <f>'5-CONTROLES'!AL74</f>
        <v>Improbable</v>
      </c>
      <c r="W75" s="634" t="str">
        <f>'5-CONTROLES'!AP74</f>
        <v>Catastrófico</v>
      </c>
      <c r="X75" s="636" t="str">
        <f>'5-CONTROLES'!AQ74</f>
        <v>Extremo</v>
      </c>
      <c r="Y75" s="634" t="str">
        <f>'5-CONTROLES'!AS74</f>
        <v>Actividad preventiva</v>
      </c>
      <c r="Z75" s="168" t="s">
        <v>1069</v>
      </c>
      <c r="AA75" s="9" t="s">
        <v>623</v>
      </c>
      <c r="AB75" s="9" t="s">
        <v>619</v>
      </c>
      <c r="AC75" s="222" t="s">
        <v>624</v>
      </c>
      <c r="AD75" s="222">
        <v>1</v>
      </c>
      <c r="AE75" s="9"/>
      <c r="AF75" s="222">
        <v>0.3</v>
      </c>
      <c r="AG75" s="9"/>
      <c r="AH75" s="9"/>
      <c r="AI75" s="9"/>
      <c r="AJ75" s="222">
        <v>0.4</v>
      </c>
      <c r="AK75" s="9"/>
      <c r="AL75" s="9"/>
      <c r="AM75" s="9"/>
      <c r="AN75" s="222">
        <v>0.3</v>
      </c>
      <c r="AO75" s="9"/>
      <c r="AP75" s="222"/>
    </row>
    <row r="76" spans="2:42" ht="54" customHeight="1" x14ac:dyDescent="0.25">
      <c r="B76" s="647"/>
      <c r="C76" s="642"/>
      <c r="D76" s="633"/>
      <c r="E76" s="633"/>
      <c r="F76" s="216" t="str">
        <f>'3-IDENTIFICACIÓN DEL RIESGO'!H75</f>
        <v>Desconocimiento de los requisitos establecidos en el Procedimiento ACCTI-P-016 Materialización del Subsidio  - Adquisición del predio por parte del equipo profesional asignado</v>
      </c>
      <c r="G76" s="216" t="str">
        <f>'3-IDENTIFICACIÓN DEL RIESGO'!L75</f>
        <v>Investigaciones internas (control interno) o externas (por parte de órganos de control)</v>
      </c>
      <c r="H76" s="637"/>
      <c r="I76" s="637"/>
      <c r="J76" s="637"/>
      <c r="K76" s="635"/>
      <c r="L76" s="168" t="s">
        <v>1055</v>
      </c>
      <c r="M76" s="130" t="str">
        <f>'5-CONTROLES'!L75</f>
        <v>Verificar los requisitos jurídicos y técnicos  de los predios objetos del subsidio, mediante la revisión de un expediente en cada trimestre</v>
      </c>
      <c r="N76" s="130" t="str">
        <f>'5-CONTROLES'!K75</f>
        <v>Comunicaciones oficiales escritas por parte del profesional responsable dirijidas a los interesados (propietario del predio o solicitante del subsidio)</v>
      </c>
      <c r="O76" s="130" t="str">
        <f>'5-CONTROLES'!F75</f>
        <v>Subdirección de Acceso a Tierras en Zonas Focalizadas  (Profesionales asignados)</v>
      </c>
      <c r="P76" s="130" t="str">
        <f>'5-CONTROLES'!G75</f>
        <v>Trimestral</v>
      </c>
      <c r="Q76" s="9" t="s">
        <v>609</v>
      </c>
      <c r="R76" s="130" t="str">
        <f>'5-CONTROLES'!AB75</f>
        <v>Fuerte</v>
      </c>
      <c r="S76" s="130" t="str">
        <f>'5-CONTROLES'!AC75</f>
        <v>Fuerte</v>
      </c>
      <c r="T76" s="130" t="str">
        <f>'5-CONTROLES'!AD75</f>
        <v>Fuerte</v>
      </c>
      <c r="U76" s="633"/>
      <c r="V76" s="635"/>
      <c r="W76" s="635"/>
      <c r="X76" s="637"/>
      <c r="Y76" s="635"/>
      <c r="Z76" s="168" t="s">
        <v>1070</v>
      </c>
      <c r="AA76" s="9" t="s">
        <v>625</v>
      </c>
      <c r="AB76" s="9" t="s">
        <v>626</v>
      </c>
      <c r="AC76" s="9" t="s">
        <v>627</v>
      </c>
      <c r="AD76" s="222">
        <v>1</v>
      </c>
      <c r="AE76" s="223"/>
      <c r="AF76" s="223"/>
      <c r="AG76" s="222">
        <v>0.5</v>
      </c>
      <c r="AH76" s="223"/>
      <c r="AI76" s="223"/>
      <c r="AJ76" s="223"/>
      <c r="AK76" s="222">
        <v>0.5</v>
      </c>
      <c r="AL76" s="223"/>
      <c r="AM76" s="223"/>
      <c r="AN76" s="223"/>
      <c r="AO76" s="222"/>
      <c r="AP76" s="222"/>
    </row>
    <row r="77" spans="2:42" ht="54.75" customHeight="1" x14ac:dyDescent="0.25">
      <c r="B77" s="647"/>
      <c r="C77" s="641" t="s">
        <v>1045</v>
      </c>
      <c r="D77" s="632" t="str">
        <f>'3-IDENTIFICACIÓN DEL RIESGO'!G76</f>
        <v xml:space="preserve">Manipulación de la información en las diferentes etapas del procedimiento de Revocatoria Directa de la DAT para beneficio propio y/o  de particulares </v>
      </c>
      <c r="E77" s="632" t="s">
        <v>389</v>
      </c>
      <c r="F77" s="216" t="str">
        <f>'3-IDENTIFICACIÓN DEL RIESGO'!H76</f>
        <v xml:space="preserve">Presencia de intereses particulares o conductas de recibir o solicitar beneficios en la verificación del estudio del caso recibido para limitación de la Propiedad por parte del profesional de SATN designado para la revisión </v>
      </c>
      <c r="G77" s="216" t="str">
        <f>'3-IDENTIFICACIÓN DEL RIESGO'!L76</f>
        <v>Afectación en el logro de indicadores y metas asociadas a limitación a la Propiedad aprobadas en al SATN</v>
      </c>
      <c r="H77" s="636" t="str">
        <f>'4-VALORACIÓN DEL RIESGO'!G43</f>
        <v>Probable</v>
      </c>
      <c r="I77" s="636" t="str">
        <f>'4-VALORACIÓN DEL RIESGO'!AC43</f>
        <v>Catastrófico</v>
      </c>
      <c r="J77" s="636" t="str">
        <f>'4-VALORACIÓN DEL RIESGO'!AE43</f>
        <v>Extremo</v>
      </c>
      <c r="K77" s="634" t="str">
        <f>'4-VALORACIÓN DEL RIESGO'!AF43</f>
        <v>Reducir</v>
      </c>
      <c r="L77" s="168" t="s">
        <v>1056</v>
      </c>
      <c r="M77" s="130" t="str">
        <f>'5-CONTROLES'!L76</f>
        <v xml:space="preserve">Revisar e impulsar los procesos de Revocatoria en curso, mediante dligenciamiento de lista de chequeo y/o matriz de revocatoria. </v>
      </c>
      <c r="N77" s="130" t="str">
        <f>'5-CONTROLES'!K76</f>
        <v>Lista de chequeo de Revocatoria 
ACCTI-F-097 Matriz de Revocatoria actualizada</v>
      </c>
      <c r="O77" s="130" t="str">
        <f>'5-CONTROLES'!F76</f>
        <v>Subdirección de Acceso a Tierras por Demanda y Descongestión   (Profesionales asignados)</v>
      </c>
      <c r="P77" s="130" t="str">
        <f>'5-CONTROLES'!G76</f>
        <v>Mensual</v>
      </c>
      <c r="Q77" s="221" t="s">
        <v>610</v>
      </c>
      <c r="R77" s="130" t="str">
        <f>'5-CONTROLES'!AB76</f>
        <v>Fuerte</v>
      </c>
      <c r="S77" s="130" t="str">
        <f>'5-CONTROLES'!AC76</f>
        <v>Fuerte</v>
      </c>
      <c r="T77" s="130" t="str">
        <f>'5-CONTROLES'!AD76</f>
        <v>Fuerte</v>
      </c>
      <c r="U77" s="632" t="str">
        <f>'5-CONTROLES'!AH76</f>
        <v>Fuerte</v>
      </c>
      <c r="V77" s="634" t="str">
        <f>'5-CONTROLES'!AL76</f>
        <v>Improbable</v>
      </c>
      <c r="W77" s="634" t="str">
        <f>'5-CONTROLES'!AP76</f>
        <v>Catastrófico</v>
      </c>
      <c r="X77" s="636" t="str">
        <f>'5-CONTROLES'!AQ76</f>
        <v>Extremo</v>
      </c>
      <c r="Y77" s="634" t="str">
        <f>'5-CONTROLES'!AS76</f>
        <v>Actividad preventiva</v>
      </c>
      <c r="Z77" s="168" t="s">
        <v>1071</v>
      </c>
      <c r="AA77" s="9" t="s">
        <v>628</v>
      </c>
      <c r="AB77" s="9" t="s">
        <v>619</v>
      </c>
      <c r="AC77" s="222" t="s">
        <v>629</v>
      </c>
      <c r="AD77" s="222">
        <v>1</v>
      </c>
      <c r="AE77" s="9"/>
      <c r="AF77" s="222">
        <v>0.5</v>
      </c>
      <c r="AG77" s="9"/>
      <c r="AH77" s="9"/>
      <c r="AI77" s="9"/>
      <c r="AJ77" s="9"/>
      <c r="AK77" s="9"/>
      <c r="AL77" s="222">
        <v>0.5</v>
      </c>
      <c r="AM77" s="9"/>
      <c r="AN77" s="9"/>
      <c r="AO77" s="9"/>
      <c r="AP77" s="222"/>
    </row>
    <row r="78" spans="2:42" ht="67.5" customHeight="1" x14ac:dyDescent="0.25">
      <c r="B78" s="647"/>
      <c r="C78" s="642"/>
      <c r="D78" s="633"/>
      <c r="E78" s="633"/>
      <c r="F78" s="216" t="str">
        <f>'3-IDENTIFICACIÓN DEL RIESGO'!H77</f>
        <v>Desconocimiento de los requisitos establecidos en el Procedimiento ACCTI-P-005 Revocatoria del acto de adjudicación de Baldios a persona natural por parte de colaboradores nuevos que ingresan al grupo funcional de LP en la SATDD</v>
      </c>
      <c r="G78" s="216" t="str">
        <f>'3-IDENTIFICACIÓN DEL RIESGO'!L77</f>
        <v>Investigaciones internas (control interno) o externas (por parte de órganos de control)</v>
      </c>
      <c r="H78" s="637"/>
      <c r="I78" s="637"/>
      <c r="J78" s="637"/>
      <c r="K78" s="635"/>
      <c r="L78" s="168" t="s">
        <v>1057</v>
      </c>
      <c r="M78" s="130" t="str">
        <f>'5-CONTROLES'!L77</f>
        <v>Incorporar  la solicitud de Revocatoria en la ACCTI-F-097  matriz de Revocatoria Directa oportunamente</v>
      </c>
      <c r="N78" s="130" t="str">
        <f>'5-CONTROLES'!K77</f>
        <v xml:space="preserve">ACCTI-F-097  matriz de Revocatoria Directa </v>
      </c>
      <c r="O78" s="130" t="str">
        <f>'5-CONTROLES'!F77</f>
        <v>Subdirección de Acceso a Tierras por Demanda y Descongestión   (Profesionales asignados)</v>
      </c>
      <c r="P78" s="130" t="str">
        <f>'5-CONTROLES'!G77</f>
        <v>Mensual</v>
      </c>
      <c r="Q78" s="9" t="s">
        <v>611</v>
      </c>
      <c r="R78" s="130" t="str">
        <f>'5-CONTROLES'!AB77</f>
        <v>Fuerte</v>
      </c>
      <c r="S78" s="130" t="str">
        <f>'5-CONTROLES'!AC77</f>
        <v>Fuerte</v>
      </c>
      <c r="T78" s="130" t="str">
        <f>'5-CONTROLES'!AD77</f>
        <v>Fuerte</v>
      </c>
      <c r="U78" s="633"/>
      <c r="V78" s="635"/>
      <c r="W78" s="635"/>
      <c r="X78" s="637"/>
      <c r="Y78" s="635"/>
      <c r="Z78" s="168" t="s">
        <v>1072</v>
      </c>
      <c r="AA78" s="9" t="s">
        <v>630</v>
      </c>
      <c r="AB78" s="9" t="s">
        <v>631</v>
      </c>
      <c r="AC78" s="9" t="s">
        <v>632</v>
      </c>
      <c r="AD78" s="222">
        <v>1</v>
      </c>
      <c r="AE78" s="9"/>
      <c r="AF78" s="9"/>
      <c r="AG78" s="222">
        <v>0.5</v>
      </c>
      <c r="AH78" s="9"/>
      <c r="AI78" s="9"/>
      <c r="AJ78" s="9"/>
      <c r="AK78" s="9"/>
      <c r="AL78" s="9"/>
      <c r="AM78" s="222">
        <v>0.5</v>
      </c>
      <c r="AN78" s="9"/>
      <c r="AO78" s="9"/>
      <c r="AP78" s="222"/>
    </row>
    <row r="79" spans="2:42" ht="66" customHeight="1" x14ac:dyDescent="0.25">
      <c r="B79" s="647"/>
      <c r="C79" s="641" t="s">
        <v>1046</v>
      </c>
      <c r="D79" s="632" t="str">
        <f>'3-IDENTIFICACIÓN DEL RIESGO'!G78</f>
        <v>Manipulación de la información entregada a las  subdirecciones misionales según el  POSPR-P-006 P Procedimiento Unico de Ordenamiento Social de la Propiedad,  para beneficio propio o de terceros</v>
      </c>
      <c r="E79" s="632" t="s">
        <v>389</v>
      </c>
      <c r="F79" s="216" t="str">
        <f>'3-IDENTIFICACIÓN DEL RIESGO'!H78</f>
        <v>Presencia de intereses particulares o conductas de recibir o solicitar beneficios por parte de los profesionales asignados para la adjudicación de predios baldios y bienes fiscales patrimoniales en las zonas focalizadas</v>
      </c>
      <c r="G79" s="216" t="str">
        <f>'3-IDENTIFICACIÓN DEL RIESGO'!L78</f>
        <v>Afectación en el logro de indicadores y metas asociadas a adjudicación de predios baldios y bienes fiscales patrimoniales en los municipios focalizados</v>
      </c>
      <c r="H79" s="636" t="str">
        <f>'4-VALORACIÓN DEL RIESGO'!G44</f>
        <v>Probable</v>
      </c>
      <c r="I79" s="636" t="str">
        <f>'4-VALORACIÓN DEL RIESGO'!AC44</f>
        <v>Catastrófico</v>
      </c>
      <c r="J79" s="636" t="str">
        <f>'4-VALORACIÓN DEL RIESGO'!AE44</f>
        <v>Extremo</v>
      </c>
      <c r="K79" s="634" t="str">
        <f>'4-VALORACIÓN DEL RIESGO'!AF44</f>
        <v>Reducir</v>
      </c>
      <c r="L79" s="168" t="s">
        <v>1058</v>
      </c>
      <c r="M79" s="130" t="str">
        <f>'5-CONTROLES'!L78</f>
        <v>Verificar el cumplimiento de  requisitos habilitantes para continuar con la adjudicacion de predios baldios y bienes fiscales patrimoniales en los municipios focalizados, según el procedimiento</v>
      </c>
      <c r="N79" s="130" t="str">
        <f>'5-CONTROLES'!K78</f>
        <v>Resolución apertura prueba (incumplimiento de requisitos)  O  Resolución apertura de caso (cumplimiento de requisitos) según aplique</v>
      </c>
      <c r="O79" s="130" t="str">
        <f>'5-CONTROLES'!F78</f>
        <v>Subdirección de Acceso a Tierras en Zonas Focalizadas  (Profesionales asignados)</v>
      </c>
      <c r="P79" s="130" t="str">
        <f>'5-CONTROLES'!G78</f>
        <v>Semestral</v>
      </c>
      <c r="Q79" s="221" t="s">
        <v>612</v>
      </c>
      <c r="R79" s="130" t="str">
        <f>'5-CONTROLES'!AB78</f>
        <v>Fuerte</v>
      </c>
      <c r="S79" s="130" t="str">
        <f>'5-CONTROLES'!AC78</f>
        <v>Fuerte</v>
      </c>
      <c r="T79" s="130" t="str">
        <f>'5-CONTROLES'!AD78</f>
        <v>Fuerte</v>
      </c>
      <c r="U79" s="632" t="str">
        <f>'5-CONTROLES'!AH78</f>
        <v>Fuerte</v>
      </c>
      <c r="V79" s="634" t="str">
        <f>'5-CONTROLES'!AL78</f>
        <v>Improbable</v>
      </c>
      <c r="W79" s="634" t="str">
        <f>'5-CONTROLES'!AP78</f>
        <v>Catastrófico</v>
      </c>
      <c r="X79" s="636" t="str">
        <f>'5-CONTROLES'!AQ78</f>
        <v>Extremo</v>
      </c>
      <c r="Y79" s="634" t="str">
        <f>'5-CONTROLES'!AS78</f>
        <v>Actividad preventiva</v>
      </c>
      <c r="Z79" s="168" t="s">
        <v>1073</v>
      </c>
      <c r="AA79" s="9" t="s">
        <v>633</v>
      </c>
      <c r="AB79" s="9" t="s">
        <v>619</v>
      </c>
      <c r="AC79" s="222" t="s">
        <v>634</v>
      </c>
      <c r="AD79" s="222">
        <v>0.9</v>
      </c>
      <c r="AE79" s="9"/>
      <c r="AF79" s="222">
        <v>0.3</v>
      </c>
      <c r="AG79" s="9"/>
      <c r="AH79" s="9"/>
      <c r="AI79" s="9"/>
      <c r="AJ79" s="222">
        <v>0.3</v>
      </c>
      <c r="AK79" s="9"/>
      <c r="AL79" s="9"/>
      <c r="AM79" s="9"/>
      <c r="AN79" s="222">
        <v>0.3</v>
      </c>
      <c r="AO79" s="9"/>
      <c r="AP79" s="222"/>
    </row>
    <row r="80" spans="2:42" ht="75.75" customHeight="1" x14ac:dyDescent="0.25">
      <c r="B80" s="647"/>
      <c r="C80" s="642"/>
      <c r="D80" s="633"/>
      <c r="E80" s="633"/>
      <c r="F80" s="216" t="str">
        <f>'3-IDENTIFICACIÓN DEL RIESGO'!H79</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80" s="216" t="str">
        <f>'3-IDENTIFICACIÓN DEL RIESGO'!L79</f>
        <v>Investigaciones internas (control interno) o externas (por parte de órganos de control)</v>
      </c>
      <c r="H80" s="637"/>
      <c r="I80" s="637"/>
      <c r="J80" s="637"/>
      <c r="K80" s="635"/>
      <c r="L80" s="168" t="s">
        <v>1059</v>
      </c>
      <c r="M80" s="130" t="str">
        <f>'5-CONTROLES'!L79</f>
        <v>Realizar el informe técnico juridico preliminar con base en el análisis de la informaciónn aportada del procedimiento</v>
      </c>
      <c r="N80" s="130" t="str">
        <f>'5-CONTROLES'!K79</f>
        <v>Informe técnico jurídico preliminar</v>
      </c>
      <c r="O80" s="130" t="str">
        <f>'5-CONTROLES'!F79</f>
        <v>Subdirección de Acceso a Tierras en Zonas Focalizadas  (Profesionales asignados)</v>
      </c>
      <c r="P80" s="130" t="str">
        <f>'5-CONTROLES'!G79</f>
        <v>Semestral</v>
      </c>
      <c r="Q80" s="221" t="s">
        <v>613</v>
      </c>
      <c r="R80" s="130" t="str">
        <f>'5-CONTROLES'!AB79</f>
        <v>Fuerte</v>
      </c>
      <c r="S80" s="130" t="str">
        <f>'5-CONTROLES'!AC79</f>
        <v>Fuerte</v>
      </c>
      <c r="T80" s="130" t="str">
        <f>'5-CONTROLES'!AD79</f>
        <v>Fuerte</v>
      </c>
      <c r="U80" s="633"/>
      <c r="V80" s="635"/>
      <c r="W80" s="635"/>
      <c r="X80" s="637"/>
      <c r="Y80" s="635"/>
      <c r="Z80" s="168" t="s">
        <v>1074</v>
      </c>
      <c r="AA80" s="9" t="s">
        <v>635</v>
      </c>
      <c r="AB80" s="9" t="s">
        <v>636</v>
      </c>
      <c r="AC80" s="9" t="s">
        <v>627</v>
      </c>
      <c r="AD80" s="222">
        <v>0.9</v>
      </c>
      <c r="AE80" s="223"/>
      <c r="AF80" s="223"/>
      <c r="AG80" s="222">
        <v>0.45</v>
      </c>
      <c r="AH80" s="223"/>
      <c r="AI80" s="223"/>
      <c r="AJ80" s="223"/>
      <c r="AK80" s="222">
        <v>0.45</v>
      </c>
      <c r="AL80" s="223"/>
      <c r="AM80" s="223"/>
      <c r="AN80" s="223"/>
      <c r="AO80" s="223"/>
      <c r="AP80" s="223"/>
    </row>
    <row r="81" spans="2:42" ht="27" customHeight="1" x14ac:dyDescent="0.25">
      <c r="B81" s="647"/>
      <c r="C81" s="641" t="s">
        <v>1047</v>
      </c>
      <c r="D81" s="632" t="str">
        <f>'3-IDENTIFICACIÓN DEL RIESGO'!G80</f>
        <v>Ofrecer en UGT promesa de éxito en la realización o priorización de un trámite a cambio de un beneficio personal</v>
      </c>
      <c r="E81" s="632" t="s">
        <v>389</v>
      </c>
      <c r="F81" s="216" t="str">
        <f>'3-IDENTIFICACIÓN DEL RIESGO'!H80</f>
        <v>Presión por partes interesadas</v>
      </c>
      <c r="G81" s="216" t="str">
        <f>'3-IDENTIFICACIÓN DEL RIESGO'!L80</f>
        <v>Deterioro de la imagen institucional</v>
      </c>
      <c r="H81" s="636" t="str">
        <f>'4-VALORACIÓN DEL RIESGO'!G45</f>
        <v>Probable</v>
      </c>
      <c r="I81" s="636" t="str">
        <f>'4-VALORACIÓN DEL RIESGO'!AC45</f>
        <v>Catastrófico</v>
      </c>
      <c r="J81" s="636" t="str">
        <f>'4-VALORACIÓN DEL RIESGO'!AE45</f>
        <v>Extremo</v>
      </c>
      <c r="K81" s="634" t="str">
        <f>'4-VALORACIÓN DEL RIESGO'!AF45</f>
        <v>Reducir</v>
      </c>
      <c r="L81" s="168" t="s">
        <v>1060</v>
      </c>
      <c r="M81" s="130" t="str">
        <f>'5-CONTROLES'!L80</f>
        <v>Jornadas de sensibilización de los equipos de trabajo de la ANT, sobre las sanciones que se incurren al alterar o modificar los procedimientos establecidos por la Entidad.</v>
      </c>
      <c r="N81" s="130" t="str">
        <f>'5-CONTROLES'!K80</f>
        <v>Jornadas de sensibilización realizdas</v>
      </c>
      <c r="O81" s="130" t="str">
        <f>'5-CONTROLES'!F80</f>
        <v>Líderes de Unidades de Gestión Territorial UGT</v>
      </c>
      <c r="P81" s="130" t="str">
        <f>'5-CONTROLES'!G80</f>
        <v>Según programación</v>
      </c>
      <c r="Q81" s="172"/>
      <c r="R81" s="130" t="str">
        <f>'5-CONTROLES'!AB80</f>
        <v>Débil</v>
      </c>
      <c r="S81" s="130" t="str">
        <f>'5-CONTROLES'!AC80</f>
        <v>Moderado</v>
      </c>
      <c r="T81" s="130" t="str">
        <f>'5-CONTROLES'!AD80</f>
        <v>Débil</v>
      </c>
      <c r="U81" s="632" t="str">
        <f>'5-CONTROLES'!AH80</f>
        <v>Débil</v>
      </c>
      <c r="V81" s="634" t="str">
        <f>'5-CONTROLES'!AL80</f>
        <v>Probable</v>
      </c>
      <c r="W81" s="634" t="str">
        <f>'5-CONTROLES'!AP80</f>
        <v>Catastrófico</v>
      </c>
      <c r="X81" s="636" t="str">
        <f>'5-CONTROLES'!AQ80</f>
        <v>Extremo</v>
      </c>
      <c r="Y81" s="634" t="str">
        <f>'5-CONTROLES'!AS80</f>
        <v>Actividad preventiva</v>
      </c>
      <c r="Z81" s="168" t="s">
        <v>1075</v>
      </c>
      <c r="AA81" s="217" t="s">
        <v>662</v>
      </c>
      <c r="AB81" s="217" t="s">
        <v>663</v>
      </c>
      <c r="AC81" s="217" t="s">
        <v>664</v>
      </c>
      <c r="AD81" s="217">
        <v>8</v>
      </c>
      <c r="AE81" s="217"/>
      <c r="AF81" s="217"/>
      <c r="AG81" s="217"/>
      <c r="AH81" s="217"/>
      <c r="AI81" s="217"/>
      <c r="AJ81" s="217"/>
      <c r="AK81" s="217"/>
      <c r="AL81" s="217"/>
      <c r="AM81" s="217"/>
      <c r="AN81" s="217"/>
      <c r="AO81" s="217">
        <v>8</v>
      </c>
      <c r="AP81" s="173"/>
    </row>
    <row r="82" spans="2:42" ht="15" x14ac:dyDescent="0.25">
      <c r="B82" s="647"/>
      <c r="C82" s="642"/>
      <c r="D82" s="633"/>
      <c r="E82" s="633"/>
      <c r="F82" s="216" t="str">
        <f>'3-IDENTIFICACIÓN DEL RIESGO'!H81</f>
        <v>Intereses particulares de servidores públicos</v>
      </c>
      <c r="G82" s="216" t="str">
        <f>'3-IDENTIFICACIÓN DEL RIESGO'!L81</f>
        <v>Detrimento patrimonial</v>
      </c>
      <c r="H82" s="637"/>
      <c r="I82" s="637"/>
      <c r="J82" s="637"/>
      <c r="K82" s="635"/>
      <c r="L82" s="168"/>
      <c r="M82" s="130">
        <f>'5-CONTROLES'!L81</f>
        <v>0</v>
      </c>
      <c r="N82" s="130">
        <f>'5-CONTROLES'!K81</f>
        <v>0</v>
      </c>
      <c r="O82" s="130">
        <f>'5-CONTROLES'!F81</f>
        <v>0</v>
      </c>
      <c r="P82" s="130">
        <f>'5-CONTROLES'!G81</f>
        <v>0</v>
      </c>
      <c r="Q82" s="10"/>
      <c r="R82" s="130" t="str">
        <f>'5-CONTROLES'!AB81</f>
        <v>Débil</v>
      </c>
      <c r="S82" s="130">
        <f>'5-CONTROLES'!AC81</f>
        <v>0</v>
      </c>
      <c r="T82" s="130" t="str">
        <f>'5-CONTROLES'!AD81</f>
        <v>Débil</v>
      </c>
      <c r="U82" s="633"/>
      <c r="V82" s="635"/>
      <c r="W82" s="635"/>
      <c r="X82" s="637"/>
      <c r="Y82" s="635"/>
      <c r="Z82" s="168"/>
      <c r="AA82" s="10"/>
      <c r="AB82" s="10"/>
      <c r="AC82" s="10"/>
      <c r="AD82" s="173"/>
      <c r="AE82" s="10"/>
      <c r="AF82" s="10"/>
      <c r="AG82" s="10"/>
      <c r="AH82" s="10"/>
      <c r="AI82" s="10"/>
      <c r="AJ82" s="10"/>
      <c r="AK82" s="10"/>
      <c r="AL82" s="10"/>
      <c r="AM82" s="10"/>
      <c r="AN82" s="10"/>
      <c r="AO82" s="10"/>
      <c r="AP82" s="170"/>
    </row>
    <row r="83" spans="2:42" ht="84" customHeight="1" x14ac:dyDescent="0.25">
      <c r="B83" s="647"/>
      <c r="C83" s="641" t="s">
        <v>1048</v>
      </c>
      <c r="D83" s="632" t="str">
        <f>'3-IDENTIFICACIÓN DEL RIESGO'!G82</f>
        <v>Adquisición de predios sin pleno cumplimiento de requisitos o por fuera de las necesidades y prioridades establecidas por la ANT, para beneficio de particulares</v>
      </c>
      <c r="E83" s="632" t="s">
        <v>389</v>
      </c>
      <c r="F83" s="216" t="str">
        <f>'3-IDENTIFICACIÓN DEL RIESGO'!H82</f>
        <v>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v>
      </c>
      <c r="G83" s="216" t="str">
        <f>'3-IDENTIFICACIÓN DEL RIESGO'!L82</f>
        <v>Detrimento patrimonial debido al abuso indebido de los recursos de la entidad</v>
      </c>
      <c r="H83" s="636" t="str">
        <f>'4-VALORACIÓN DEL RIESGO'!G46</f>
        <v>Probable</v>
      </c>
      <c r="I83" s="636" t="str">
        <f>'4-VALORACIÓN DEL RIESGO'!AC46</f>
        <v>Catastrófico</v>
      </c>
      <c r="J83" s="636" t="str">
        <f>'4-VALORACIÓN DEL RIESGO'!AE46</f>
        <v>Extremo</v>
      </c>
      <c r="K83" s="634" t="str">
        <f>'4-VALORACIÓN DEL RIESGO'!AF46</f>
        <v>Reducir</v>
      </c>
      <c r="L83" s="168" t="s">
        <v>1061</v>
      </c>
      <c r="M83" s="130"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v>
      </c>
      <c r="N83" s="130" t="str">
        <f>'5-CONTROLES'!K82</f>
        <v>La forma ACCTI-F-021 FORMA OFERTA VOLUNTARIA DE PREDIOS debidamente diligencia y con anexos.</v>
      </c>
      <c r="O83" s="130" t="str">
        <f>'5-CONTROLES'!F82</f>
        <v>Líder equipo compra de predios -  Dirección de Asuntos Étnicos</v>
      </c>
      <c r="P83" s="130" t="str">
        <f>'5-CONTROLES'!G82</f>
        <v xml:space="preserve">cada vez que se les asigne una oferta voluntaria para adquirir un predio </v>
      </c>
      <c r="Q83" s="5" t="s">
        <v>708</v>
      </c>
      <c r="R83" s="130" t="str">
        <f>'5-CONTROLES'!AB82</f>
        <v>Fuerte</v>
      </c>
      <c r="S83" s="130" t="str">
        <f>'5-CONTROLES'!AC82</f>
        <v>Fuerte</v>
      </c>
      <c r="T83" s="130" t="str">
        <f>'5-CONTROLES'!AD82</f>
        <v>Fuerte</v>
      </c>
      <c r="U83" s="632" t="str">
        <f>'5-CONTROLES'!AH82</f>
        <v>Fuerte</v>
      </c>
      <c r="V83" s="634" t="str">
        <f>'5-CONTROLES'!AL82</f>
        <v>Improbable</v>
      </c>
      <c r="W83" s="634" t="str">
        <f>'5-CONTROLES'!AP82</f>
        <v>Catastrófico</v>
      </c>
      <c r="X83" s="636" t="str">
        <f>'5-CONTROLES'!AQ82</f>
        <v>Extremo</v>
      </c>
      <c r="Y83" s="634" t="str">
        <f>'5-CONTROLES'!AS82</f>
        <v>Actividad preventiva</v>
      </c>
      <c r="Z83" s="168" t="s">
        <v>1076</v>
      </c>
      <c r="AA83" s="10" t="s">
        <v>714</v>
      </c>
      <c r="AB83" s="10" t="s">
        <v>715</v>
      </c>
      <c r="AC83" s="10" t="s">
        <v>716</v>
      </c>
      <c r="AD83" s="173">
        <v>1</v>
      </c>
      <c r="AE83" s="173"/>
      <c r="AF83" s="173"/>
      <c r="AG83" s="173"/>
      <c r="AH83" s="173"/>
      <c r="AI83" s="173"/>
      <c r="AJ83" s="173">
        <v>1</v>
      </c>
      <c r="AK83" s="173"/>
      <c r="AL83" s="173"/>
      <c r="AM83" s="173"/>
      <c r="AN83" s="173"/>
      <c r="AO83" s="173"/>
      <c r="AP83" s="173"/>
    </row>
    <row r="84" spans="2:42" ht="45" customHeight="1" x14ac:dyDescent="0.25">
      <c r="B84" s="647"/>
      <c r="C84" s="642"/>
      <c r="D84" s="633"/>
      <c r="E84" s="633"/>
      <c r="F84" s="216" t="str">
        <f>'3-IDENTIFICACIÓN DEL RIESGO'!H83</f>
        <v>Debilidades en el seguimiento y aplicación de los controles establecidos en el procedimiento.</v>
      </c>
      <c r="G84" s="216" t="str">
        <f>'3-IDENTIFICACIÓN DEL RIESGO'!L83</f>
        <v>Demandas y sanciones judiciale</v>
      </c>
      <c r="H84" s="637"/>
      <c r="I84" s="637"/>
      <c r="J84" s="637"/>
      <c r="K84" s="635"/>
      <c r="L84" s="168"/>
      <c r="M84" s="130">
        <f>'5-CONTROLES'!L83</f>
        <v>0</v>
      </c>
      <c r="N84" s="130">
        <f>'5-CONTROLES'!K83</f>
        <v>0</v>
      </c>
      <c r="O84" s="130">
        <f>'5-CONTROLES'!F83</f>
        <v>0</v>
      </c>
      <c r="P84" s="130">
        <f>'5-CONTROLES'!G83</f>
        <v>0</v>
      </c>
      <c r="Q84" s="5"/>
      <c r="R84" s="130" t="str">
        <f>'5-CONTROLES'!AB83</f>
        <v>Débil</v>
      </c>
      <c r="S84" s="130">
        <f>'5-CONTROLES'!AC83</f>
        <v>0</v>
      </c>
      <c r="T84" s="130" t="str">
        <f>'5-CONTROLES'!AD83</f>
        <v>Débil</v>
      </c>
      <c r="U84" s="633"/>
      <c r="V84" s="635"/>
      <c r="W84" s="635"/>
      <c r="X84" s="637"/>
      <c r="Y84" s="635"/>
      <c r="Z84" s="168"/>
      <c r="AA84" s="10"/>
      <c r="AB84" s="10"/>
      <c r="AC84" s="10"/>
      <c r="AD84" s="173"/>
      <c r="AE84" s="173"/>
      <c r="AF84" s="173"/>
      <c r="AG84" s="173"/>
      <c r="AH84" s="173"/>
      <c r="AI84" s="173"/>
      <c r="AJ84" s="173"/>
      <c r="AK84" s="173"/>
      <c r="AL84" s="173"/>
      <c r="AM84" s="173"/>
      <c r="AN84" s="173"/>
      <c r="AO84" s="173"/>
      <c r="AP84" s="173"/>
    </row>
    <row r="85" spans="2:42" ht="87" customHeight="1" x14ac:dyDescent="0.25">
      <c r="B85" s="647"/>
      <c r="C85" s="641" t="s">
        <v>1049</v>
      </c>
      <c r="D85" s="632" t="str">
        <f>'3-IDENTIFICACIÓN DEL RIESGO'!G84</f>
        <v>Desviación de recursos en el desarrollo del proceso de la Iniciativa Comunitaria con enfoque diferencial étnico para beneficio personal de un contratista o funcionario, o un tercero.</v>
      </c>
      <c r="E85" s="632" t="s">
        <v>389</v>
      </c>
      <c r="F85" s="216" t="str">
        <f>'3-IDENTIFICACIÓN DEL RIESGO'!H84</f>
        <v>Omisión de la construcción participativa de la propuesta de iniciativa comunitaria</v>
      </c>
      <c r="G85" s="216" t="str">
        <f>'3-IDENTIFICACIÓN DEL RIESGO'!L84</f>
        <v>Vulneración en derechos colectivos de comunidades.</v>
      </c>
      <c r="H85" s="636" t="str">
        <f>'4-VALORACIÓN DEL RIESGO'!G47</f>
        <v>Posible</v>
      </c>
      <c r="I85" s="636" t="str">
        <f>'4-VALORACIÓN DEL RIESGO'!AC47</f>
        <v>Catastrófico</v>
      </c>
      <c r="J85" s="636" t="str">
        <f>'4-VALORACIÓN DEL RIESGO'!AE47</f>
        <v>Extremo</v>
      </c>
      <c r="K85" s="634" t="str">
        <f>'4-VALORACIÓN DEL RIESGO'!AF47</f>
        <v>Reducir</v>
      </c>
      <c r="L85" s="168" t="s">
        <v>1062</v>
      </c>
      <c r="M85" s="130" t="str">
        <f>'5-CONTROLES'!L84</f>
        <v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v>
      </c>
      <c r="N85" s="130" t="str">
        <f>'5-CONTROLES'!K84</f>
        <v xml:space="preserve">Las evidencias se registraran en un acta de socialización de la guía y formulación participativa de la iniciativa comunitaria </v>
      </c>
      <c r="O85" s="130" t="str">
        <f>'5-CONTROLES'!F84</f>
        <v xml:space="preserve">El equipo técnico de Iniciativas Comunitarias de la Dirección de Asuntos Étnicos </v>
      </c>
      <c r="P85" s="130" t="str">
        <f>'5-CONTROLES'!G84</f>
        <v>Siempre que haya una solicitud de iniciativa comunitaria</v>
      </c>
      <c r="Q85" s="5" t="s">
        <v>709</v>
      </c>
      <c r="R85" s="130" t="str">
        <f>'5-CONTROLES'!AB84</f>
        <v>Fuerte</v>
      </c>
      <c r="S85" s="130" t="str">
        <f>'5-CONTROLES'!AC84</f>
        <v>Fuerte</v>
      </c>
      <c r="T85" s="130" t="str">
        <f>'5-CONTROLES'!AD84</f>
        <v>Fuerte</v>
      </c>
      <c r="U85" s="632" t="str">
        <f>'5-CONTROLES'!AH84</f>
        <v>Fuerte</v>
      </c>
      <c r="V85" s="634" t="str">
        <f>'5-CONTROLES'!AL84</f>
        <v>Rara Vez</v>
      </c>
      <c r="W85" s="634" t="str">
        <f>'5-CONTROLES'!AP84</f>
        <v>Catastrófico</v>
      </c>
      <c r="X85" s="636" t="str">
        <f>'5-CONTROLES'!AQ84</f>
        <v>Extremo</v>
      </c>
      <c r="Y85" s="634" t="str">
        <f>'5-CONTROLES'!AS84</f>
        <v>Actividad preventiva</v>
      </c>
      <c r="Z85" s="168" t="s">
        <v>1077</v>
      </c>
      <c r="AA85" s="10" t="s">
        <v>717</v>
      </c>
      <c r="AB85" s="10" t="s">
        <v>718</v>
      </c>
      <c r="AC85" s="10" t="s">
        <v>719</v>
      </c>
      <c r="AD85" s="225">
        <v>1</v>
      </c>
      <c r="AE85" s="173"/>
      <c r="AF85" s="173"/>
      <c r="AG85" s="173"/>
      <c r="AH85" s="173"/>
      <c r="AI85" s="225">
        <v>1</v>
      </c>
      <c r="AJ85" s="173"/>
      <c r="AK85" s="173"/>
      <c r="AL85" s="173"/>
      <c r="AM85" s="173"/>
      <c r="AN85" s="173"/>
      <c r="AO85" s="173"/>
      <c r="AP85" s="173"/>
    </row>
    <row r="86" spans="2:42" ht="78.75" customHeight="1" x14ac:dyDescent="0.25">
      <c r="B86" s="647"/>
      <c r="C86" s="642"/>
      <c r="D86" s="633"/>
      <c r="E86" s="633"/>
      <c r="F86" s="216" t="str">
        <f>'3-IDENTIFICACIÓN DEL RIESGO'!H85</f>
        <v>Intervención de un tercero en la construcción de la propuesta de iniciativa comunitaria</v>
      </c>
      <c r="G86" s="216" t="str">
        <f>'3-IDENTIFICACIÓN DEL RIESGO'!L85</f>
        <v xml:space="preserve"> Detrimento patrimonial</v>
      </c>
      <c r="H86" s="637"/>
      <c r="I86" s="637"/>
      <c r="J86" s="637"/>
      <c r="K86" s="635"/>
      <c r="L86" s="168" t="s">
        <v>1063</v>
      </c>
      <c r="M86" s="130" t="str">
        <f>'5-CONTROLES'!L85</f>
        <v>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v>
      </c>
      <c r="N86" s="130" t="str">
        <f>'5-CONTROLES'!K85</f>
        <v>Se deben anexar  el cuadro de criterios habilitantes para ser proveedor, cuadro comparativo de cotizaciones y el cuadro de criterios de evaluación de las propuestas de los proveedores</v>
      </c>
      <c r="O86" s="130" t="str">
        <f>'5-CONTROLES'!F85</f>
        <v xml:space="preserve">El equipo técnico de Iniciativas Comunitarias de la Dirección de Asuntos Étnicos </v>
      </c>
      <c r="P86" s="130" t="str">
        <f>'5-CONTROLES'!G85</f>
        <v>Una vez sea aprobada la cofinanciación de la iniciativa comunitaria  se seleccionará el comité de compras</v>
      </c>
      <c r="Q86" s="5" t="s">
        <v>710</v>
      </c>
      <c r="R86" s="130" t="str">
        <f>'5-CONTROLES'!AB85</f>
        <v>Fuerte</v>
      </c>
      <c r="S86" s="130" t="str">
        <f>'5-CONTROLES'!AC85</f>
        <v>Fuerte</v>
      </c>
      <c r="T86" s="130" t="str">
        <f>'5-CONTROLES'!AD85</f>
        <v>Fuerte</v>
      </c>
      <c r="U86" s="633"/>
      <c r="V86" s="635"/>
      <c r="W86" s="635"/>
      <c r="X86" s="637"/>
      <c r="Y86" s="635"/>
      <c r="Z86" s="168" t="s">
        <v>1078</v>
      </c>
      <c r="AA86" s="10" t="s">
        <v>720</v>
      </c>
      <c r="AB86" s="10" t="s">
        <v>721</v>
      </c>
      <c r="AC86" s="10" t="s">
        <v>722</v>
      </c>
      <c r="AD86" s="225">
        <v>1</v>
      </c>
      <c r="AE86" s="10"/>
      <c r="AF86" s="10"/>
      <c r="AG86" s="10"/>
      <c r="AH86" s="10"/>
      <c r="AI86" s="225">
        <v>1</v>
      </c>
      <c r="AJ86" s="174"/>
      <c r="AK86" s="10"/>
      <c r="AL86" s="10"/>
      <c r="AM86" s="10"/>
      <c r="AN86" s="10"/>
      <c r="AO86" s="10"/>
      <c r="AP86" s="10"/>
    </row>
    <row r="87" spans="2:42" ht="33" customHeight="1" x14ac:dyDescent="0.25">
      <c r="B87" s="647"/>
      <c r="C87" s="641" t="s">
        <v>1050</v>
      </c>
      <c r="D87" s="632" t="str">
        <f>'3-IDENTIFICACIÓN DEL RIESGO'!G86</f>
        <v>Dilación en la atención a las solicitudes de comunidades étnicas favoreciendo intereses particulares.</v>
      </c>
      <c r="E87" s="632" t="s">
        <v>389</v>
      </c>
      <c r="F87" s="216" t="str">
        <f>'3-IDENTIFICACIÓN DEL RIESGO'!H86</f>
        <v>Carencia de criterios técnicos de priorización para la atención de solicitudes de comunidades étnicas.</v>
      </c>
      <c r="G87" s="216" t="str">
        <f>'3-IDENTIFICACIÓN DEL RIESGO'!L86</f>
        <v xml:space="preserve">Inequidad en la atención a las solicitudes presentadas por comunidades étnicas. </v>
      </c>
      <c r="H87" s="636" t="str">
        <f>'4-VALORACIÓN DEL RIESGO'!G48</f>
        <v>Probable</v>
      </c>
      <c r="I87" s="636" t="str">
        <f>'4-VALORACIÓN DEL RIESGO'!AC48</f>
        <v>Catastrófico</v>
      </c>
      <c r="J87" s="636" t="str">
        <f>'4-VALORACIÓN DEL RIESGO'!AE48</f>
        <v>Extremo</v>
      </c>
      <c r="K87" s="634" t="str">
        <f>'4-VALORACIÓN DEL RIESGO'!AF48</f>
        <v>Reducir</v>
      </c>
      <c r="L87" s="168" t="s">
        <v>1064</v>
      </c>
      <c r="M87" s="130" t="str">
        <f>'5-CONTROLES'!L86</f>
        <v>Realizar control mediante matriz de seguimiento a los procedimientos administrativos de legalización para comunidades étnicas (indígenas y negras)</v>
      </c>
      <c r="N87" s="130" t="str">
        <f>'5-CONTROLES'!K86</f>
        <v>Matriz de seguimiento de la ejecución del plan de atención para comunidades étnicas.</v>
      </c>
      <c r="O87" s="130" t="str">
        <f>'5-CONTROLES'!F86</f>
        <v>Equipo de Subdirección de Asuntos Étnicos</v>
      </c>
      <c r="P87" s="130" t="str">
        <f>'5-CONTROLES'!G86</f>
        <v>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v>
      </c>
      <c r="Q87" s="5" t="s">
        <v>711</v>
      </c>
      <c r="R87" s="130" t="str">
        <f>'5-CONTROLES'!AB86</f>
        <v>Moderado</v>
      </c>
      <c r="S87" s="130" t="str">
        <f>'5-CONTROLES'!AC86</f>
        <v>Moderado</v>
      </c>
      <c r="T87" s="130" t="str">
        <f>'5-CONTROLES'!AD86</f>
        <v>Moderado</v>
      </c>
      <c r="U87" s="632" t="str">
        <f>'5-CONTROLES'!AH86</f>
        <v>Moderado</v>
      </c>
      <c r="V87" s="634" t="str">
        <f>'5-CONTROLES'!AL86</f>
        <v>Posible</v>
      </c>
      <c r="W87" s="634" t="str">
        <f>'5-CONTROLES'!AP86</f>
        <v>Catastrófico</v>
      </c>
      <c r="X87" s="636" t="str">
        <f>'5-CONTROLES'!AQ86</f>
        <v>Extremo</v>
      </c>
      <c r="Y87" s="634" t="str">
        <f>'5-CONTROLES'!AS86</f>
        <v>Actividad preventiva</v>
      </c>
      <c r="Z87" s="168" t="s">
        <v>1079</v>
      </c>
      <c r="AA87" s="10" t="s">
        <v>723</v>
      </c>
      <c r="AB87" s="10" t="s">
        <v>701</v>
      </c>
      <c r="AC87" s="10" t="s">
        <v>724</v>
      </c>
      <c r="AD87" s="174">
        <v>3</v>
      </c>
      <c r="AE87" s="174"/>
      <c r="AF87" s="174"/>
      <c r="AG87" s="174"/>
      <c r="AH87" s="174">
        <v>1</v>
      </c>
      <c r="AI87" s="174"/>
      <c r="AJ87" s="174"/>
      <c r="AK87" s="174"/>
      <c r="AL87" s="174">
        <v>1</v>
      </c>
      <c r="AM87" s="174"/>
      <c r="AN87" s="174"/>
      <c r="AO87" s="174"/>
      <c r="AP87" s="174">
        <v>1</v>
      </c>
    </row>
    <row r="88" spans="2:42" ht="39.75" customHeight="1" x14ac:dyDescent="0.25">
      <c r="B88" s="647"/>
      <c r="C88" s="642"/>
      <c r="D88" s="633"/>
      <c r="E88" s="633"/>
      <c r="F88" s="216" t="str">
        <f>'3-IDENTIFICACIÓN DEL RIESGO'!H87</f>
        <v>Causa 2 Riesgo 8</v>
      </c>
      <c r="G88" s="216" t="str">
        <f>'3-IDENTIFICACIÓN DEL RIESGO'!L87</f>
        <v>Consecuencia 2 Riesgo 8</v>
      </c>
      <c r="H88" s="637"/>
      <c r="I88" s="637"/>
      <c r="J88" s="637"/>
      <c r="K88" s="635"/>
      <c r="L88" s="168"/>
      <c r="M88" s="130">
        <f>'5-CONTROLES'!L87</f>
        <v>0</v>
      </c>
      <c r="N88" s="130">
        <f>'5-CONTROLES'!K87</f>
        <v>0</v>
      </c>
      <c r="O88" s="130">
        <f>'5-CONTROLES'!F87</f>
        <v>0</v>
      </c>
      <c r="P88" s="130">
        <f>'5-CONTROLES'!G87</f>
        <v>0</v>
      </c>
      <c r="Q88" s="5"/>
      <c r="R88" s="130" t="str">
        <f>'5-CONTROLES'!AB87</f>
        <v>Débil</v>
      </c>
      <c r="S88" s="130">
        <f>'5-CONTROLES'!AC87</f>
        <v>0</v>
      </c>
      <c r="T88" s="130" t="str">
        <f>'5-CONTROLES'!AD87</f>
        <v>Débil</v>
      </c>
      <c r="U88" s="633"/>
      <c r="V88" s="635"/>
      <c r="W88" s="635"/>
      <c r="X88" s="637"/>
      <c r="Y88" s="635"/>
      <c r="Z88" s="168"/>
      <c r="AA88" s="10"/>
      <c r="AB88" s="10"/>
      <c r="AC88" s="10"/>
      <c r="AD88" s="174"/>
      <c r="AE88" s="174"/>
      <c r="AF88" s="174"/>
      <c r="AG88" s="174"/>
      <c r="AH88" s="174"/>
      <c r="AI88" s="174"/>
      <c r="AJ88" s="174"/>
      <c r="AK88" s="174"/>
      <c r="AL88" s="174"/>
      <c r="AM88" s="174"/>
      <c r="AN88" s="174"/>
      <c r="AO88" s="174"/>
      <c r="AP88" s="174"/>
    </row>
    <row r="89" spans="2:42" ht="51.75" customHeight="1" x14ac:dyDescent="0.25">
      <c r="B89" s="647"/>
      <c r="C89" s="641" t="s">
        <v>1051</v>
      </c>
      <c r="D89" s="632" t="str">
        <f>'3-IDENTIFICACIÓN DEL RIESGO'!G88</f>
        <v>Favorecimiento en la atención de solicitudes de legalización de territorios colectivos a comunidades étnicas específicas por parte de la Subdirección de Asuntos Étnicos, desconociendo el principio de equidad.</v>
      </c>
      <c r="E89" s="632" t="s">
        <v>389</v>
      </c>
      <c r="F89" s="216" t="str">
        <f>'3-IDENTIFICACIÓN DEL RIESGO'!H88</f>
        <v>Carencia de criterios técnicos estandarizados para priorizar la atención de las solicitudes de legalización en los territorios colectivos a comunidades étnicas por parte de la Subdirección de Asuntos Étnicos</v>
      </c>
      <c r="G89" s="216" t="str">
        <f>'3-IDENTIFICACIÓN DEL RIESGO'!L88</f>
        <v xml:space="preserve">Inequidad en la atención a las solicitudes presentadas por comunidades étnicas. </v>
      </c>
      <c r="H89" s="636" t="str">
        <f>'4-VALORACIÓN DEL RIESGO'!G49</f>
        <v>Posible</v>
      </c>
      <c r="I89" s="636" t="str">
        <f>'4-VALORACIÓN DEL RIESGO'!AC49</f>
        <v>Catastrófico</v>
      </c>
      <c r="J89" s="636" t="str">
        <f>'4-VALORACIÓN DEL RIESGO'!AE49</f>
        <v>Extremo</v>
      </c>
      <c r="K89" s="634" t="str">
        <f>'4-VALORACIÓN DEL RIESGO'!AF49</f>
        <v>Reducir</v>
      </c>
      <c r="L89" s="168" t="s">
        <v>1065</v>
      </c>
      <c r="M89" s="130" t="str">
        <f>'5-CONTROLES'!L88</f>
        <v>Generar un documento donde se establezcan los criterios técnicos estándar de priorización para la atención de las solicitudes de legalización de territorios colectivos a comunidades étnicas por parte de la Subdirección de Asuntos Étnicos</v>
      </c>
      <c r="N89" s="130" t="str">
        <f>'5-CONTROLES'!K88</f>
        <v>Documento de criterios técnicos de priorización de solicitudes con certificación de Gestión de Calidad.</v>
      </c>
      <c r="O89" s="130" t="str">
        <f>'5-CONTROLES'!F88</f>
        <v>Equipo de Subdirección de Asuntos Étnicos</v>
      </c>
      <c r="P89" s="130" t="str">
        <f>'5-CONTROLES'!G88</f>
        <v>Anual</v>
      </c>
      <c r="Q89" s="5" t="s">
        <v>713</v>
      </c>
      <c r="R89" s="130" t="str">
        <f>'5-CONTROLES'!AB88</f>
        <v>Moderado</v>
      </c>
      <c r="S89" s="130" t="str">
        <f>'5-CONTROLES'!AC88</f>
        <v>Moderado</v>
      </c>
      <c r="T89" s="130" t="str">
        <f>'5-CONTROLES'!AD88</f>
        <v>Moderado</v>
      </c>
      <c r="U89" s="632" t="str">
        <f>'5-CONTROLES'!AH88</f>
        <v>Moderado</v>
      </c>
      <c r="V89" s="634" t="str">
        <f>'5-CONTROLES'!AL88</f>
        <v>Improbable</v>
      </c>
      <c r="W89" s="634" t="str">
        <f>'5-CONTROLES'!AP88</f>
        <v>Catastrófico</v>
      </c>
      <c r="X89" s="636" t="str">
        <f>'5-CONTROLES'!AQ88</f>
        <v>Extremo</v>
      </c>
      <c r="Y89" s="634" t="str">
        <f>'5-CONTROLES'!AS88</f>
        <v>Actividad preventiva</v>
      </c>
      <c r="Z89" s="168" t="s">
        <v>1080</v>
      </c>
      <c r="AA89" s="10" t="s">
        <v>725</v>
      </c>
      <c r="AB89" s="218" t="s">
        <v>701</v>
      </c>
      <c r="AC89" s="10" t="s">
        <v>726</v>
      </c>
      <c r="AD89" s="225">
        <v>1</v>
      </c>
      <c r="AE89" s="174"/>
      <c r="AF89" s="174"/>
      <c r="AG89" s="225">
        <v>0.5</v>
      </c>
      <c r="AH89" s="174"/>
      <c r="AI89" s="174"/>
      <c r="AJ89" s="174"/>
      <c r="AK89" s="174"/>
      <c r="AL89" s="174"/>
      <c r="AM89" s="225">
        <v>0.5</v>
      </c>
      <c r="AN89" s="174"/>
      <c r="AO89" s="174"/>
      <c r="AP89" s="174"/>
    </row>
    <row r="90" spans="2:42" ht="65.25" customHeight="1" x14ac:dyDescent="0.25">
      <c r="B90" s="647"/>
      <c r="C90" s="642"/>
      <c r="D90" s="633"/>
      <c r="E90" s="633"/>
      <c r="F90" s="216" t="str">
        <f>'3-IDENTIFICACIÓN DEL RIESGO'!H89</f>
        <v>Causa 2 Riesgo 9</v>
      </c>
      <c r="G90" s="216" t="str">
        <f>'3-IDENTIFICACIÓN DEL RIESGO'!L89</f>
        <v>Consecuencia 2 Riesgo 9</v>
      </c>
      <c r="H90" s="637"/>
      <c r="I90" s="637"/>
      <c r="J90" s="637"/>
      <c r="K90" s="635"/>
      <c r="L90" s="168" t="s">
        <v>1066</v>
      </c>
      <c r="M90" s="130" t="str">
        <f>'5-CONTROLES'!L89</f>
        <v>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v>
      </c>
      <c r="N90" s="130" t="str">
        <f>'5-CONTROLES'!K89</f>
        <v>1. Plan de Acción por vigencias, definido de acuerdo con la correspondiente priorización de solicitudes.
2. Informe de seguimiento a la ejecución del Plan de Acción.</v>
      </c>
      <c r="O90" s="130" t="str">
        <f>'5-CONTROLES'!F89</f>
        <v>Equipo de Subdirección de Asuntos Étnicos</v>
      </c>
      <c r="P90" s="130" t="str">
        <f>'5-CONTROLES'!G89</f>
        <v>Anual</v>
      </c>
      <c r="Q90" s="10" t="s">
        <v>712</v>
      </c>
      <c r="R90" s="130" t="str">
        <f>'5-CONTROLES'!AB89</f>
        <v>Moderado</v>
      </c>
      <c r="S90" s="130" t="str">
        <f>'5-CONTROLES'!AC89</f>
        <v>Moderado</v>
      </c>
      <c r="T90" s="130" t="str">
        <f>'5-CONTROLES'!AD89</f>
        <v>Moderado</v>
      </c>
      <c r="U90" s="633"/>
      <c r="V90" s="635"/>
      <c r="W90" s="635"/>
      <c r="X90" s="637"/>
      <c r="Y90" s="635"/>
      <c r="Z90" s="168"/>
      <c r="AA90" s="10"/>
      <c r="AB90" s="10"/>
      <c r="AC90" s="10"/>
      <c r="AD90" s="174"/>
      <c r="AE90" s="10"/>
      <c r="AF90" s="10"/>
      <c r="AG90" s="10"/>
      <c r="AH90" s="10"/>
      <c r="AI90" s="10"/>
      <c r="AJ90" s="10"/>
      <c r="AK90" s="10"/>
      <c r="AL90" s="10"/>
      <c r="AM90" s="10"/>
      <c r="AN90" s="10"/>
      <c r="AO90" s="10"/>
      <c r="AP90" s="10"/>
    </row>
    <row r="91" spans="2:42" ht="56.25" customHeight="1" x14ac:dyDescent="0.25">
      <c r="B91" s="643" t="str">
        <f>'3-IDENTIFICACIÓN DEL RIESGO'!B90</f>
        <v>Administración de Tierras.</v>
      </c>
      <c r="C91" s="641" t="s">
        <v>1081</v>
      </c>
      <c r="D91" s="632" t="str">
        <f>'3-IDENTIFICACIÓN DEL RIESGO'!G90</f>
        <v>Solicitud o aceptación de dádivas por agilizar trámites o proferir decisiones administrativas relacionadas con solicitudes de limitación a la propiedad para beneficio de un particular y/o tercero</v>
      </c>
      <c r="E91" s="632" t="s">
        <v>389</v>
      </c>
      <c r="F91" s="216"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91" s="216" t="str">
        <f>'3-IDENTIFICACIÓN DEL RIESGO'!L90</f>
        <v>Detrimento patrimonial o defraudación  tanto de los particulares como del Estado</v>
      </c>
      <c r="H91" s="636" t="str">
        <f>'4-VALORACIÓN DEL RIESGO'!G50</f>
        <v>Probable</v>
      </c>
      <c r="I91" s="636" t="str">
        <f>'4-VALORACIÓN DEL RIESGO'!AC50</f>
        <v>Catastrófico</v>
      </c>
      <c r="J91" s="636" t="str">
        <f>'4-VALORACIÓN DEL RIESGO'!AE50</f>
        <v>Extremo</v>
      </c>
      <c r="K91" s="634" t="str">
        <f>'4-VALORACIÓN DEL RIESGO'!AF50</f>
        <v>Reducir</v>
      </c>
      <c r="L91" s="171" t="s">
        <v>1084</v>
      </c>
      <c r="M91" s="130" t="str">
        <f>'5-CONTROLES'!L90</f>
        <v xml:space="preserve">Registrar en cada decisión de LP proferida la validación por parte del líder de LP y el Asesor o delegado de la SATN </v>
      </c>
      <c r="N91" s="130" t="str">
        <f>'5-CONTROLES'!K90</f>
        <v>Comunicaciones de LP con vistos buenos</v>
      </c>
      <c r="O91" s="130" t="str">
        <f>'5-CONTROLES'!F90</f>
        <v>Subdirección de Administración de Tierras de la Nación  (Profesionales asignados)</v>
      </c>
      <c r="P91" s="130" t="str">
        <f>'5-CONTROLES'!G90</f>
        <v>Trimestral</v>
      </c>
      <c r="Q91" s="221" t="s">
        <v>614</v>
      </c>
      <c r="R91" s="130" t="str">
        <f>'5-CONTROLES'!AB90</f>
        <v>Fuerte</v>
      </c>
      <c r="S91" s="130" t="str">
        <f>'5-CONTROLES'!AC90</f>
        <v>Fuerte</v>
      </c>
      <c r="T91" s="130" t="str">
        <f>'5-CONTROLES'!AD90</f>
        <v>Fuerte</v>
      </c>
      <c r="U91" s="632" t="str">
        <f>'5-CONTROLES'!AH90</f>
        <v>Fuerte</v>
      </c>
      <c r="V91" s="634" t="str">
        <f>'5-CONTROLES'!AL90</f>
        <v>Improbable</v>
      </c>
      <c r="W91" s="634" t="str">
        <f>'5-CONTROLES'!AP90</f>
        <v>Catastrófico</v>
      </c>
      <c r="X91" s="636" t="str">
        <f>'5-CONTROLES'!AQ90</f>
        <v>Extremo</v>
      </c>
      <c r="Y91" s="634" t="str">
        <f>'5-CONTROLES'!AS90</f>
        <v>Actividad preventiva</v>
      </c>
      <c r="Z91" s="171" t="s">
        <v>1089</v>
      </c>
      <c r="AA91" s="9" t="s">
        <v>637</v>
      </c>
      <c r="AB91" s="9" t="s">
        <v>619</v>
      </c>
      <c r="AC91" s="222" t="s">
        <v>638</v>
      </c>
      <c r="AD91" s="222">
        <v>1</v>
      </c>
      <c r="AE91" s="9"/>
      <c r="AF91" s="222">
        <v>0.5</v>
      </c>
      <c r="AG91" s="9"/>
      <c r="AH91" s="9"/>
      <c r="AI91" s="9"/>
      <c r="AJ91" s="9"/>
      <c r="AK91" s="9"/>
      <c r="AL91" s="222">
        <v>0.5</v>
      </c>
      <c r="AM91" s="9"/>
      <c r="AN91" s="9"/>
      <c r="AO91" s="9"/>
      <c r="AP91" s="222"/>
    </row>
    <row r="92" spans="2:42" ht="50.25" customHeight="1" x14ac:dyDescent="0.25">
      <c r="B92" s="643"/>
      <c r="C92" s="642"/>
      <c r="D92" s="633"/>
      <c r="E92" s="633"/>
      <c r="F92" s="216" t="str">
        <f>'3-IDENTIFICACIÓN DEL RIESGO'!H91</f>
        <v>Desconocimiento de los requisitos establecidos en el Procedimiento ADMTI-P-006 Limitación a la Propiedad por parte de colaboradores nuevos que ingresan al grupo funcional de LP en la SATN</v>
      </c>
      <c r="G92" s="216" t="str">
        <f>'3-IDENTIFICACIÓN DEL RIESGO'!L91</f>
        <v>Investigaciones internas (control interno) o externas (por parte de órganos de control)</v>
      </c>
      <c r="H92" s="637"/>
      <c r="I92" s="637"/>
      <c r="J92" s="637"/>
      <c r="K92" s="635"/>
      <c r="L92" s="171" t="s">
        <v>1085</v>
      </c>
      <c r="M92" s="130" t="str">
        <f>'5-CONTROLES'!L91</f>
        <v>Revisar el  cumplimiento de controles del procedimiento de LP, por parte del profesional (lider) del grupo funcional en dos decisiones administrativas de LP definitivas  cada cuatrimestre</v>
      </c>
      <c r="N92" s="130" t="str">
        <f>'5-CONTROLES'!K91</f>
        <v>Acta de reunión de revisión de decisiones sobre LP</v>
      </c>
      <c r="O92" s="130" t="str">
        <f>'5-CONTROLES'!F91</f>
        <v>Subdirección de Administración de Tierras de la Nación  (Profesionales asignados)</v>
      </c>
      <c r="P92" s="130" t="str">
        <f>'5-CONTROLES'!G91</f>
        <v>Trimestral</v>
      </c>
      <c r="Q92" s="9" t="s">
        <v>615</v>
      </c>
      <c r="R92" s="130" t="str">
        <f>'5-CONTROLES'!AB91</f>
        <v>Fuerte</v>
      </c>
      <c r="S92" s="130" t="str">
        <f>'5-CONTROLES'!AC91</f>
        <v>Fuerte</v>
      </c>
      <c r="T92" s="130" t="str">
        <f>'5-CONTROLES'!AD91</f>
        <v>Fuerte</v>
      </c>
      <c r="U92" s="633"/>
      <c r="V92" s="635"/>
      <c r="W92" s="635"/>
      <c r="X92" s="637"/>
      <c r="Y92" s="635"/>
      <c r="Z92" s="171" t="s">
        <v>1090</v>
      </c>
      <c r="AA92" s="9" t="s">
        <v>639</v>
      </c>
      <c r="AB92" s="9" t="s">
        <v>640</v>
      </c>
      <c r="AC92" s="9" t="s">
        <v>641</v>
      </c>
      <c r="AD92" s="222">
        <v>1</v>
      </c>
      <c r="AE92" s="9"/>
      <c r="AF92" s="9"/>
      <c r="AG92" s="222">
        <v>0.5</v>
      </c>
      <c r="AH92" s="9"/>
      <c r="AI92" s="9"/>
      <c r="AJ92" s="9"/>
      <c r="AK92" s="9"/>
      <c r="AL92" s="9"/>
      <c r="AM92" s="222">
        <v>0.5</v>
      </c>
      <c r="AN92" s="9"/>
      <c r="AO92" s="9"/>
      <c r="AP92" s="222"/>
    </row>
    <row r="93" spans="2:42" ht="62.25" customHeight="1" x14ac:dyDescent="0.25">
      <c r="B93" s="643"/>
      <c r="C93" s="641" t="s">
        <v>1082</v>
      </c>
      <c r="D93" s="632" t="str">
        <f>'3-IDENTIFICACIÓN DEL RIESGO'!G92</f>
        <v>Uso de la  información sobre adjudicación  de baldios a Entidades de Derecho Publico para beneficio particular o de terceros</v>
      </c>
      <c r="E93" s="632" t="s">
        <v>389</v>
      </c>
      <c r="F93" s="216" t="str">
        <f>'3-IDENTIFICACIÓN DEL RIESGO'!H92</f>
        <v xml:space="preserve">Presencia de intereses particulares o conductas de recibir o solicitar beneficios en la adjudicación de terrenos baldios de la Nación a Entidades de Derecho Público por parte del profesional de SATN designado </v>
      </c>
      <c r="G93" s="216" t="str">
        <f>'3-IDENTIFICACIÓN DEL RIESGO'!L92</f>
        <v>Afectación en el logro de indicadores y metas asociadas a Entidades de Derecho Público aprobadas en la DAT - SATN</v>
      </c>
      <c r="H93" s="636" t="str">
        <f>'4-VALORACIÓN DEL RIESGO'!G51</f>
        <v>Probable</v>
      </c>
      <c r="I93" s="636" t="str">
        <f>'4-VALORACIÓN DEL RIESGO'!AC51</f>
        <v>Catastrófico</v>
      </c>
      <c r="J93" s="636" t="str">
        <f>'4-VALORACIÓN DEL RIESGO'!AE51</f>
        <v>Extremo</v>
      </c>
      <c r="K93" s="634" t="str">
        <f>'4-VALORACIÓN DEL RIESGO'!AF51</f>
        <v>Reducir</v>
      </c>
      <c r="L93" s="171" t="s">
        <v>1086</v>
      </c>
      <c r="M93" s="130" t="str">
        <f>'5-CONTROLES'!L92</f>
        <v>Realizar la revisión juridica inicial y técnica de las solicitudes de adjudicación de baldios a EDP recibidos en la SATN</v>
      </c>
      <c r="N93" s="130" t="str">
        <f>'5-CONTROLES'!K92</f>
        <v xml:space="preserve">ACCTI-F-064 FORMA AUTO ARCHIVO
ACCTI-F-065 FORMA AUTO DE ARCHIVO POR DESISTIMIENTO TÁCITO O EXPRESO </v>
      </c>
      <c r="O93" s="130" t="str">
        <f>'5-CONTROLES'!F92</f>
        <v>Subdirección de Administración de Tierras de la Nación  (Profesionales asignados)</v>
      </c>
      <c r="P93" s="130" t="str">
        <f>'5-CONTROLES'!G92</f>
        <v>Trimestral</v>
      </c>
      <c r="Q93" s="221" t="s">
        <v>616</v>
      </c>
      <c r="R93" s="130" t="str">
        <f>'5-CONTROLES'!AB92</f>
        <v>Fuerte</v>
      </c>
      <c r="S93" s="130" t="str">
        <f>'5-CONTROLES'!AC92</f>
        <v>Fuerte</v>
      </c>
      <c r="T93" s="130" t="str">
        <f>'5-CONTROLES'!AD92</f>
        <v>Fuerte</v>
      </c>
      <c r="U93" s="632" t="str">
        <f>'5-CONTROLES'!AH92</f>
        <v>Fuerte</v>
      </c>
      <c r="V93" s="634" t="str">
        <f>'5-CONTROLES'!AL92</f>
        <v>Improbable</v>
      </c>
      <c r="W93" s="634" t="str">
        <f>'5-CONTROLES'!AP92</f>
        <v>Catastrófico</v>
      </c>
      <c r="X93" s="636" t="str">
        <f>'5-CONTROLES'!AQ92</f>
        <v>Extremo</v>
      </c>
      <c r="Y93" s="634" t="str">
        <f>'5-CONTROLES'!AS92</f>
        <v>Actividad preventiva</v>
      </c>
      <c r="Z93" s="171" t="s">
        <v>1091</v>
      </c>
      <c r="AA93" s="9" t="s">
        <v>642</v>
      </c>
      <c r="AB93" s="9" t="s">
        <v>619</v>
      </c>
      <c r="AC93" s="222" t="s">
        <v>643</v>
      </c>
      <c r="AD93" s="222">
        <v>1</v>
      </c>
      <c r="AE93" s="9"/>
      <c r="AF93" s="222">
        <v>0.5</v>
      </c>
      <c r="AG93" s="9"/>
      <c r="AH93" s="9"/>
      <c r="AI93" s="9"/>
      <c r="AJ93" s="9"/>
      <c r="AK93" s="9"/>
      <c r="AL93" s="222">
        <v>0.5</v>
      </c>
      <c r="AM93" s="9"/>
      <c r="AN93" s="9"/>
      <c r="AO93" s="9"/>
      <c r="AP93" s="9"/>
    </row>
    <row r="94" spans="2:42" ht="51.75" customHeight="1" x14ac:dyDescent="0.25">
      <c r="B94" s="643"/>
      <c r="C94" s="642"/>
      <c r="D94" s="633"/>
      <c r="E94" s="633"/>
      <c r="F94" s="216" t="str">
        <f>'3-IDENTIFICACIÓN DEL RIESGO'!H93</f>
        <v>Desconocimiento de los requisitos establecidos en el Procedimiento de Adjudicación de Baldios a Entidades de Derecho Púiblcio por colaboradores nuevos que ingresan al grupo funcional de LP en la SATN</v>
      </c>
      <c r="G94" s="216" t="str">
        <f>'3-IDENTIFICACIÓN DEL RIESGO'!L93</f>
        <v>Investigaciones internas (control interno) o externas (por parte de órganos de control)</v>
      </c>
      <c r="H94" s="637"/>
      <c r="I94" s="637"/>
      <c r="J94" s="637"/>
      <c r="K94" s="635"/>
      <c r="L94" s="171" t="s">
        <v>1087</v>
      </c>
      <c r="M94" s="130" t="str">
        <f>'5-CONTROLES'!L93</f>
        <v>Actualizar la matriz de seguimiento de solicitudes de EDP según trámites adelantados</v>
      </c>
      <c r="N94" s="130" t="str">
        <f>'5-CONTROLES'!K93</f>
        <v>ACCTI-F-032  Matriz de seguimiento de solicitudes de EDP</v>
      </c>
      <c r="O94" s="130" t="str">
        <f>'5-CONTROLES'!F93</f>
        <v>Subdirección de Administración de Tierras de la Nación  (Profesionales asignados)</v>
      </c>
      <c r="P94" s="130" t="str">
        <f>'5-CONTROLES'!G93</f>
        <v>Trimestral</v>
      </c>
      <c r="Q94" s="221" t="s">
        <v>617</v>
      </c>
      <c r="R94" s="130" t="str">
        <f>'5-CONTROLES'!AB93</f>
        <v>Fuerte</v>
      </c>
      <c r="S94" s="130" t="str">
        <f>'5-CONTROLES'!AC93</f>
        <v>Fuerte</v>
      </c>
      <c r="T94" s="130" t="str">
        <f>'5-CONTROLES'!AD93</f>
        <v>Fuerte</v>
      </c>
      <c r="U94" s="633"/>
      <c r="V94" s="635"/>
      <c r="W94" s="635"/>
      <c r="X94" s="637"/>
      <c r="Y94" s="635"/>
      <c r="Z94" s="171" t="s">
        <v>1092</v>
      </c>
      <c r="AA94" s="9" t="s">
        <v>644</v>
      </c>
      <c r="AB94" s="9" t="s">
        <v>645</v>
      </c>
      <c r="AC94" s="9" t="s">
        <v>646</v>
      </c>
      <c r="AD94" s="222">
        <v>1</v>
      </c>
      <c r="AE94" s="9"/>
      <c r="AF94" s="9"/>
      <c r="AG94" s="222">
        <v>0.5</v>
      </c>
      <c r="AH94" s="222"/>
      <c r="AI94" s="9"/>
      <c r="AJ94" s="9"/>
      <c r="AK94" s="9"/>
      <c r="AL94" s="9"/>
      <c r="AM94" s="222">
        <v>0.5</v>
      </c>
      <c r="AN94" s="9"/>
      <c r="AO94" s="9"/>
      <c r="AP94" s="9"/>
    </row>
    <row r="95" spans="2:42" ht="36" customHeight="1" x14ac:dyDescent="0.25">
      <c r="B95" s="643"/>
      <c r="C95" s="641" t="s">
        <v>1083</v>
      </c>
      <c r="D95" s="632" t="str">
        <f>'3-IDENTIFICACIÓN DEL RIESGO'!G94</f>
        <v>Ofrecer en UGT promesa de éxito en la realización o priorización de un trámite a cambio de un beneficio personal</v>
      </c>
      <c r="E95" s="632" t="s">
        <v>389</v>
      </c>
      <c r="F95" s="216" t="str">
        <f>'3-IDENTIFICACIÓN DEL RIESGO'!H94</f>
        <v>Presión por partes interesadas</v>
      </c>
      <c r="G95" s="216" t="str">
        <f>'3-IDENTIFICACIÓN DEL RIESGO'!L94</f>
        <v>Deterioro de la imagen institucional</v>
      </c>
      <c r="H95" s="636" t="str">
        <f>'4-VALORACIÓN DEL RIESGO'!G52</f>
        <v>Probable</v>
      </c>
      <c r="I95" s="636" t="str">
        <f>'4-VALORACIÓN DEL RIESGO'!AC52</f>
        <v>Catastrófico</v>
      </c>
      <c r="J95" s="636" t="str">
        <f>'4-VALORACIÓN DEL RIESGO'!AE52</f>
        <v>Extremo</v>
      </c>
      <c r="K95" s="634" t="str">
        <f>'4-VALORACIÓN DEL RIESGO'!AF52</f>
        <v>Reducir</v>
      </c>
      <c r="L95" s="171" t="s">
        <v>1088</v>
      </c>
      <c r="M95" s="130" t="str">
        <f>'5-CONTROLES'!L94</f>
        <v>Jornadas de sensibilización de los equipos de trabajo de la ANT, sobre las sanciones que se incurren al alterar o modificar los procedimientos establecidos por la Entidad.</v>
      </c>
      <c r="N95" s="130" t="str">
        <f>'5-CONTROLES'!K94</f>
        <v>Jornadas de sensibilización realizdas</v>
      </c>
      <c r="O95" s="130" t="str">
        <f>'5-CONTROLES'!F94</f>
        <v>Líderes de Unidades de Gestión Territorial UGT</v>
      </c>
      <c r="P95" s="130" t="str">
        <f>'5-CONTROLES'!G94</f>
        <v>Según programación</v>
      </c>
      <c r="Q95" s="172"/>
      <c r="R95" s="130" t="str">
        <f>'5-CONTROLES'!AB94</f>
        <v>Débil</v>
      </c>
      <c r="S95" s="130" t="str">
        <f>'5-CONTROLES'!AC94</f>
        <v>Moderado</v>
      </c>
      <c r="T95" s="130" t="str">
        <f>'5-CONTROLES'!AD94</f>
        <v>Débil</v>
      </c>
      <c r="U95" s="632" t="str">
        <f>'5-CONTROLES'!AH94</f>
        <v>Débil</v>
      </c>
      <c r="V95" s="634" t="str">
        <f>'5-CONTROLES'!AL94</f>
        <v>Probable</v>
      </c>
      <c r="W95" s="634" t="str">
        <f>'5-CONTROLES'!AP94</f>
        <v>Catastrófico</v>
      </c>
      <c r="X95" s="636" t="str">
        <f>'5-CONTROLES'!AQ94</f>
        <v>Extremo</v>
      </c>
      <c r="Y95" s="634" t="str">
        <f>'5-CONTROLES'!AS94</f>
        <v>Actividad preventiva</v>
      </c>
      <c r="Z95" s="171" t="s">
        <v>1093</v>
      </c>
      <c r="AA95" s="217" t="s">
        <v>662</v>
      </c>
      <c r="AB95" s="217" t="s">
        <v>663</v>
      </c>
      <c r="AC95" s="217" t="s">
        <v>664</v>
      </c>
      <c r="AD95" s="217">
        <v>8</v>
      </c>
      <c r="AE95" s="217"/>
      <c r="AF95" s="217"/>
      <c r="AG95" s="217"/>
      <c r="AH95" s="217"/>
      <c r="AI95" s="217"/>
      <c r="AJ95" s="217"/>
      <c r="AK95" s="217"/>
      <c r="AL95" s="217"/>
      <c r="AM95" s="217"/>
      <c r="AN95" s="217"/>
      <c r="AO95" s="217">
        <v>8</v>
      </c>
      <c r="AP95" s="5"/>
    </row>
    <row r="96" spans="2:42" ht="15" x14ac:dyDescent="0.25">
      <c r="B96" s="643"/>
      <c r="C96" s="642"/>
      <c r="D96" s="633"/>
      <c r="E96" s="633"/>
      <c r="F96" s="216" t="str">
        <f>'3-IDENTIFICACIÓN DEL RIESGO'!H95</f>
        <v>Intereses particulares de servidores públicos</v>
      </c>
      <c r="G96" s="216" t="str">
        <f>'3-IDENTIFICACIÓN DEL RIESGO'!L95</f>
        <v>Detrimento patrimonial</v>
      </c>
      <c r="H96" s="637"/>
      <c r="I96" s="637"/>
      <c r="J96" s="637"/>
      <c r="K96" s="635"/>
      <c r="L96" s="171"/>
      <c r="M96" s="130">
        <f>'5-CONTROLES'!L95</f>
        <v>0</v>
      </c>
      <c r="N96" s="130">
        <f>'5-CONTROLES'!K95</f>
        <v>0</v>
      </c>
      <c r="O96" s="130">
        <f>'5-CONTROLES'!F95</f>
        <v>0</v>
      </c>
      <c r="P96" s="130">
        <f>'5-CONTROLES'!G95</f>
        <v>0</v>
      </c>
      <c r="Q96" s="172"/>
      <c r="R96" s="130" t="str">
        <f>'5-CONTROLES'!AB95</f>
        <v>Débil</v>
      </c>
      <c r="S96" s="130">
        <f>'5-CONTROLES'!AC95</f>
        <v>0</v>
      </c>
      <c r="T96" s="130" t="str">
        <f>'5-CONTROLES'!AD95</f>
        <v>Débil</v>
      </c>
      <c r="U96" s="633"/>
      <c r="V96" s="635"/>
      <c r="W96" s="635"/>
      <c r="X96" s="637"/>
      <c r="Y96" s="635"/>
      <c r="Z96" s="171"/>
      <c r="AA96" s="5"/>
      <c r="AB96" s="5"/>
      <c r="AC96" s="5"/>
      <c r="AD96" s="169"/>
      <c r="AE96" s="5"/>
      <c r="AF96" s="5"/>
      <c r="AG96" s="5"/>
      <c r="AH96" s="169"/>
      <c r="AI96" s="5"/>
      <c r="AJ96" s="5"/>
      <c r="AK96" s="5"/>
      <c r="AL96" s="5"/>
      <c r="AM96" s="5"/>
      <c r="AN96" s="5"/>
      <c r="AO96" s="5"/>
      <c r="AP96" s="5"/>
    </row>
    <row r="97" spans="2:42" ht="15" x14ac:dyDescent="0.25">
      <c r="B97" s="643"/>
      <c r="C97" s="641"/>
      <c r="D97" s="632" t="str">
        <f>'3-IDENTIFICACIÓN DEL RIESGO'!G96</f>
        <v>Riesgo 4</v>
      </c>
      <c r="E97" s="632" t="s">
        <v>389</v>
      </c>
      <c r="F97" s="216" t="str">
        <f>'3-IDENTIFICACIÓN DEL RIESGO'!H96</f>
        <v>Causa 1 Riesgo 4</v>
      </c>
      <c r="G97" s="216" t="str">
        <f>'3-IDENTIFICACIÓN DEL RIESGO'!L96</f>
        <v>Consecuencia 1 Riesgo 4</v>
      </c>
      <c r="H97" s="636">
        <f>'4-VALORACIÓN DEL RIESGO'!G53</f>
        <v>0</v>
      </c>
      <c r="I97" s="636" t="str">
        <f>'4-VALORACIÓN DEL RIESGO'!AC53</f>
        <v>Moderado</v>
      </c>
      <c r="J97" s="636" t="b">
        <f>'4-VALORACIÓN DEL RIESGO'!AE53</f>
        <v>0</v>
      </c>
      <c r="K97" s="634" t="str">
        <f>'4-VALORACIÓN DEL RIESGO'!AF53</f>
        <v>Reducir</v>
      </c>
      <c r="L97" s="171"/>
      <c r="M97" s="130">
        <f>'5-CONTROLES'!L96</f>
        <v>0</v>
      </c>
      <c r="N97" s="130">
        <f>'5-CONTROLES'!K96</f>
        <v>0</v>
      </c>
      <c r="O97" s="130">
        <f>'5-CONTROLES'!F96</f>
        <v>0</v>
      </c>
      <c r="P97" s="130">
        <f>'5-CONTROLES'!G96</f>
        <v>0</v>
      </c>
      <c r="Q97" s="172"/>
      <c r="R97" s="130" t="str">
        <f>'5-CONTROLES'!AB96</f>
        <v>Débil</v>
      </c>
      <c r="S97" s="130">
        <f>'5-CONTROLES'!AC96</f>
        <v>0</v>
      </c>
      <c r="T97" s="130" t="str">
        <f>'5-CONTROLES'!AD96</f>
        <v>Débil</v>
      </c>
      <c r="U97" s="632" t="e">
        <f>'5-CONTROLES'!AH96</f>
        <v>#DIV/0!</v>
      </c>
      <c r="V97" s="634" t="e">
        <f>'5-CONTROLES'!AL96</f>
        <v>#DIV/0!</v>
      </c>
      <c r="W97" s="634" t="e">
        <f>'5-CONTROLES'!AP96</f>
        <v>#DIV/0!</v>
      </c>
      <c r="X97" s="636" t="e">
        <f>'5-CONTROLES'!AQ96</f>
        <v>#DIV/0!</v>
      </c>
      <c r="Y97" s="634" t="str">
        <f>'5-CONTROLES'!AS96</f>
        <v>Actividad preventiva</v>
      </c>
      <c r="Z97" s="171"/>
      <c r="AA97" s="5"/>
      <c r="AB97" s="5"/>
      <c r="AC97" s="5"/>
      <c r="AD97" s="169"/>
      <c r="AE97" s="5"/>
      <c r="AF97" s="5"/>
      <c r="AG97" s="5"/>
      <c r="AH97" s="169"/>
      <c r="AI97" s="5"/>
      <c r="AJ97" s="5"/>
      <c r="AK97" s="5"/>
      <c r="AL97" s="5"/>
      <c r="AM97" s="5"/>
      <c r="AN97" s="5"/>
      <c r="AO97" s="5"/>
      <c r="AP97" s="5"/>
    </row>
    <row r="98" spans="2:42" ht="15" x14ac:dyDescent="0.25">
      <c r="B98" s="643"/>
      <c r="C98" s="642"/>
      <c r="D98" s="633"/>
      <c r="E98" s="633"/>
      <c r="F98" s="216" t="str">
        <f>'3-IDENTIFICACIÓN DEL RIESGO'!H97</f>
        <v>Causa 2 Riesgo 4</v>
      </c>
      <c r="G98" s="216" t="str">
        <f>'3-IDENTIFICACIÓN DEL RIESGO'!L97</f>
        <v>Consecuencia 2 Riesgo 4</v>
      </c>
      <c r="H98" s="637"/>
      <c r="I98" s="637"/>
      <c r="J98" s="637"/>
      <c r="K98" s="635"/>
      <c r="L98" s="171"/>
      <c r="M98" s="130">
        <f>'5-CONTROLES'!L97</f>
        <v>0</v>
      </c>
      <c r="N98" s="130">
        <f>'5-CONTROLES'!K97</f>
        <v>0</v>
      </c>
      <c r="O98" s="130">
        <f>'5-CONTROLES'!F97</f>
        <v>0</v>
      </c>
      <c r="P98" s="130">
        <f>'5-CONTROLES'!G97</f>
        <v>0</v>
      </c>
      <c r="Q98" s="172"/>
      <c r="R98" s="130" t="str">
        <f>'5-CONTROLES'!AB97</f>
        <v>Débil</v>
      </c>
      <c r="S98" s="130">
        <f>'5-CONTROLES'!AC97</f>
        <v>0</v>
      </c>
      <c r="T98" s="130" t="str">
        <f>'5-CONTROLES'!AD97</f>
        <v>Débil</v>
      </c>
      <c r="U98" s="633"/>
      <c r="V98" s="635"/>
      <c r="W98" s="635"/>
      <c r="X98" s="637"/>
      <c r="Y98" s="635"/>
      <c r="Z98" s="171"/>
      <c r="AA98" s="5"/>
      <c r="AB98" s="5"/>
      <c r="AC98" s="5"/>
      <c r="AD98" s="5"/>
      <c r="AE98" s="5"/>
      <c r="AF98" s="5"/>
      <c r="AG98" s="5"/>
      <c r="AH98" s="5"/>
      <c r="AI98" s="5"/>
      <c r="AJ98" s="5"/>
      <c r="AK98" s="5"/>
      <c r="AL98" s="5"/>
      <c r="AM98" s="5"/>
      <c r="AN98" s="5"/>
      <c r="AO98" s="5"/>
      <c r="AP98" s="5"/>
    </row>
    <row r="99" spans="2:42" ht="15" x14ac:dyDescent="0.25">
      <c r="B99" s="643"/>
      <c r="C99" s="641"/>
      <c r="D99" s="632" t="str">
        <f>'3-IDENTIFICACIÓN DEL RIESGO'!G98</f>
        <v>Riesgo 5</v>
      </c>
      <c r="E99" s="632" t="s">
        <v>389</v>
      </c>
      <c r="F99" s="216" t="str">
        <f>'3-IDENTIFICACIÓN DEL RIESGO'!H98</f>
        <v>Causa 1 Riesgo 5</v>
      </c>
      <c r="G99" s="216" t="str">
        <f>'3-IDENTIFICACIÓN DEL RIESGO'!L98</f>
        <v>Consecuencia 1 Riesgo 5</v>
      </c>
      <c r="H99" s="636">
        <f>'4-VALORACIÓN DEL RIESGO'!G54</f>
        <v>0</v>
      </c>
      <c r="I99" s="636" t="str">
        <f>'4-VALORACIÓN DEL RIESGO'!AC54</f>
        <v>Moderado</v>
      </c>
      <c r="J99" s="636" t="b">
        <f>'4-VALORACIÓN DEL RIESGO'!AE54</f>
        <v>0</v>
      </c>
      <c r="K99" s="634" t="str">
        <f>'4-VALORACIÓN DEL RIESGO'!AF54</f>
        <v>Reducir</v>
      </c>
      <c r="L99" s="168"/>
      <c r="M99" s="130">
        <f>'5-CONTROLES'!L98</f>
        <v>0</v>
      </c>
      <c r="N99" s="130">
        <f>'5-CONTROLES'!K98</f>
        <v>0</v>
      </c>
      <c r="O99" s="130">
        <f>'5-CONTROLES'!F98</f>
        <v>0</v>
      </c>
      <c r="P99" s="130">
        <f>'5-CONTROLES'!G98</f>
        <v>0</v>
      </c>
      <c r="Q99" s="10"/>
      <c r="R99" s="130" t="str">
        <f>'5-CONTROLES'!AB98</f>
        <v>Débil</v>
      </c>
      <c r="S99" s="130">
        <f>'5-CONTROLES'!AC98</f>
        <v>0</v>
      </c>
      <c r="T99" s="130" t="str">
        <f>'5-CONTROLES'!AD98</f>
        <v>Débil</v>
      </c>
      <c r="U99" s="632" t="e">
        <f>'5-CONTROLES'!AH98</f>
        <v>#DIV/0!</v>
      </c>
      <c r="V99" s="634" t="e">
        <f>'5-CONTROLES'!AL98</f>
        <v>#DIV/0!</v>
      </c>
      <c r="W99" s="634" t="e">
        <f>'5-CONTROLES'!AP98</f>
        <v>#DIV/0!</v>
      </c>
      <c r="X99" s="636" t="e">
        <f>'5-CONTROLES'!AQ98</f>
        <v>#DIV/0!</v>
      </c>
      <c r="Y99" s="634" t="str">
        <f>'5-CONTROLES'!AS98</f>
        <v>Actividad preventiva</v>
      </c>
      <c r="Z99" s="168"/>
      <c r="AA99" s="175"/>
      <c r="AB99" s="175"/>
      <c r="AC99" s="176"/>
      <c r="AD99" s="177"/>
      <c r="AE99" s="175"/>
      <c r="AF99" s="175"/>
      <c r="AG99" s="175"/>
      <c r="AH99" s="175"/>
      <c r="AI99" s="175"/>
      <c r="AJ99" s="175"/>
      <c r="AK99" s="175"/>
      <c r="AL99" s="175"/>
      <c r="AM99" s="175"/>
      <c r="AN99" s="175"/>
      <c r="AO99" s="175"/>
      <c r="AP99" s="178"/>
    </row>
    <row r="100" spans="2:42" ht="15" x14ac:dyDescent="0.25">
      <c r="B100" s="643"/>
      <c r="C100" s="642"/>
      <c r="D100" s="633"/>
      <c r="E100" s="633"/>
      <c r="F100" s="216" t="str">
        <f>'3-IDENTIFICACIÓN DEL RIESGO'!H99</f>
        <v>Causa 2 Riesgo 5</v>
      </c>
      <c r="G100" s="216" t="str">
        <f>'3-IDENTIFICACIÓN DEL RIESGO'!L99</f>
        <v>Consecuencia 2 Riesgo 5</v>
      </c>
      <c r="H100" s="637"/>
      <c r="I100" s="637"/>
      <c r="J100" s="637"/>
      <c r="K100" s="635"/>
      <c r="L100" s="171"/>
      <c r="M100" s="130">
        <f>'5-CONTROLES'!L99</f>
        <v>0</v>
      </c>
      <c r="N100" s="130">
        <f>'5-CONTROLES'!K99</f>
        <v>0</v>
      </c>
      <c r="O100" s="130">
        <f>'5-CONTROLES'!F99</f>
        <v>0</v>
      </c>
      <c r="P100" s="130">
        <f>'5-CONTROLES'!G99</f>
        <v>0</v>
      </c>
      <c r="Q100" s="10"/>
      <c r="R100" s="130" t="str">
        <f>'5-CONTROLES'!AB99</f>
        <v>Débil</v>
      </c>
      <c r="S100" s="130">
        <f>'5-CONTROLES'!AC99</f>
        <v>0</v>
      </c>
      <c r="T100" s="130" t="str">
        <f>'5-CONTROLES'!AD99</f>
        <v>Débil</v>
      </c>
      <c r="U100" s="633"/>
      <c r="V100" s="635"/>
      <c r="W100" s="635"/>
      <c r="X100" s="637"/>
      <c r="Y100" s="635"/>
      <c r="Z100" s="171"/>
      <c r="AA100" s="176"/>
      <c r="AB100" s="175"/>
      <c r="AC100" s="176"/>
      <c r="AD100" s="10"/>
      <c r="AE100" s="175"/>
      <c r="AF100" s="175"/>
      <c r="AG100" s="175"/>
      <c r="AH100" s="175"/>
      <c r="AI100" s="175"/>
      <c r="AJ100" s="175"/>
      <c r="AK100" s="176"/>
      <c r="AL100" s="175"/>
      <c r="AM100" s="175"/>
      <c r="AN100" s="175"/>
      <c r="AO100" s="175"/>
      <c r="AP100" s="178"/>
    </row>
    <row r="101" spans="2:42" ht="15" x14ac:dyDescent="0.25">
      <c r="B101" s="643" t="str">
        <f>'3-IDENTIFICACIÓN DEL RIESGO'!B100</f>
        <v>Evaluación del Impacto del Ordenamiento Social de la Propiedad Rural</v>
      </c>
      <c r="C101" s="641"/>
      <c r="D101" s="632" t="str">
        <f>'3-IDENTIFICACIÓN DEL RIESGO'!G100</f>
        <v>***Sin información de riesgos de corrupción</v>
      </c>
      <c r="E101" s="632" t="s">
        <v>389</v>
      </c>
      <c r="F101" s="216" t="str">
        <f>'3-IDENTIFICACIÓN DEL RIESGO'!H100</f>
        <v>Causa 1 Riesgo 1</v>
      </c>
      <c r="G101" s="216" t="str">
        <f>'3-IDENTIFICACIÓN DEL RIESGO'!L100</f>
        <v>Consecuencia 1 Riesgo 1</v>
      </c>
      <c r="H101" s="636">
        <f>'4-VALORACIÓN DEL RIESGO'!G55</f>
        <v>0</v>
      </c>
      <c r="I101" s="636" t="str">
        <f>'4-VALORACIÓN DEL RIESGO'!AC55</f>
        <v>Moderado</v>
      </c>
      <c r="J101" s="636" t="b">
        <f>'4-VALORACIÓN DEL RIESGO'!AE55</f>
        <v>0</v>
      </c>
      <c r="K101" s="634" t="str">
        <f>'4-VALORACIÓN DEL RIESGO'!AF55</f>
        <v>Reducir</v>
      </c>
      <c r="L101" s="171"/>
      <c r="M101" s="130">
        <f>'5-CONTROLES'!L100</f>
        <v>0</v>
      </c>
      <c r="N101" s="130">
        <f>'5-CONTROLES'!K100</f>
        <v>0</v>
      </c>
      <c r="O101" s="130">
        <f>'5-CONTROLES'!F100</f>
        <v>0</v>
      </c>
      <c r="P101" s="130">
        <f>'5-CONTROLES'!G100</f>
        <v>0</v>
      </c>
      <c r="Q101" s="10"/>
      <c r="R101" s="130" t="str">
        <f>'5-CONTROLES'!AB100</f>
        <v>Débil</v>
      </c>
      <c r="S101" s="130">
        <f>'5-CONTROLES'!AC100</f>
        <v>0</v>
      </c>
      <c r="T101" s="130" t="str">
        <f>'5-CONTROLES'!AD100</f>
        <v>Débil</v>
      </c>
      <c r="U101" s="632" t="e">
        <f>'5-CONTROLES'!AH100</f>
        <v>#DIV/0!</v>
      </c>
      <c r="V101" s="634" t="e">
        <f>'5-CONTROLES'!AL100</f>
        <v>#DIV/0!</v>
      </c>
      <c r="W101" s="634" t="e">
        <f>'5-CONTROLES'!AP100</f>
        <v>#DIV/0!</v>
      </c>
      <c r="X101" s="636" t="e">
        <f>'5-CONTROLES'!AQ100</f>
        <v>#DIV/0!</v>
      </c>
      <c r="Y101" s="634" t="str">
        <f>'5-CONTROLES'!AS100</f>
        <v>Actividad preventiva</v>
      </c>
      <c r="Z101" s="171"/>
      <c r="AA101" s="176"/>
      <c r="AB101" s="175"/>
      <c r="AC101" s="176"/>
      <c r="AD101" s="10"/>
      <c r="AE101" s="175"/>
      <c r="AF101" s="175"/>
      <c r="AG101" s="175"/>
      <c r="AH101" s="175"/>
      <c r="AI101" s="175"/>
      <c r="AJ101" s="175"/>
      <c r="AK101" s="176"/>
      <c r="AL101" s="175"/>
      <c r="AM101" s="175"/>
      <c r="AN101" s="175"/>
      <c r="AO101" s="175"/>
      <c r="AP101" s="178"/>
    </row>
    <row r="102" spans="2:42" ht="15" x14ac:dyDescent="0.25">
      <c r="B102" s="643"/>
      <c r="C102" s="642"/>
      <c r="D102" s="633"/>
      <c r="E102" s="633"/>
      <c r="F102" s="216" t="str">
        <f>'3-IDENTIFICACIÓN DEL RIESGO'!H101</f>
        <v>Causa 2 Riesgo 1</v>
      </c>
      <c r="G102" s="216" t="str">
        <f>'3-IDENTIFICACIÓN DEL RIESGO'!L101</f>
        <v>Consecuencia 2 Riesgo 1</v>
      </c>
      <c r="H102" s="637"/>
      <c r="I102" s="637"/>
      <c r="J102" s="637"/>
      <c r="K102" s="635"/>
      <c r="L102" s="171"/>
      <c r="M102" s="130">
        <f>'5-CONTROLES'!L101</f>
        <v>0</v>
      </c>
      <c r="N102" s="130">
        <f>'5-CONTROLES'!K101</f>
        <v>0</v>
      </c>
      <c r="O102" s="130">
        <f>'5-CONTROLES'!F101</f>
        <v>0</v>
      </c>
      <c r="P102" s="130">
        <f>'5-CONTROLES'!G101</f>
        <v>0</v>
      </c>
      <c r="Q102" s="10"/>
      <c r="R102" s="130" t="str">
        <f>'5-CONTROLES'!AB101</f>
        <v>Débil</v>
      </c>
      <c r="S102" s="130">
        <f>'5-CONTROLES'!AC101</f>
        <v>0</v>
      </c>
      <c r="T102" s="130" t="str">
        <f>'5-CONTROLES'!AD101</f>
        <v>Débil</v>
      </c>
      <c r="U102" s="633"/>
      <c r="V102" s="635"/>
      <c r="W102" s="635"/>
      <c r="X102" s="637"/>
      <c r="Y102" s="635"/>
      <c r="Z102" s="171"/>
      <c r="AA102" s="176"/>
      <c r="AB102" s="175"/>
      <c r="AC102" s="176"/>
      <c r="AD102" s="10"/>
      <c r="AE102" s="175"/>
      <c r="AF102" s="175"/>
      <c r="AG102" s="175"/>
      <c r="AH102" s="175"/>
      <c r="AI102" s="175"/>
      <c r="AJ102" s="175"/>
      <c r="AK102" s="176"/>
      <c r="AL102" s="175"/>
      <c r="AM102" s="175"/>
      <c r="AN102" s="175"/>
      <c r="AO102" s="175"/>
      <c r="AP102" s="178"/>
    </row>
    <row r="103" spans="2:42" ht="15" x14ac:dyDescent="0.25">
      <c r="B103" s="643"/>
      <c r="C103" s="641"/>
      <c r="D103" s="632" t="str">
        <f>'3-IDENTIFICACIÓN DEL RIESGO'!G102</f>
        <v>Riesgo 2</v>
      </c>
      <c r="E103" s="632" t="s">
        <v>389</v>
      </c>
      <c r="F103" s="216" t="str">
        <f>'3-IDENTIFICACIÓN DEL RIESGO'!H102</f>
        <v>Causa 1 Riesgo 2</v>
      </c>
      <c r="G103" s="216" t="str">
        <f>'3-IDENTIFICACIÓN DEL RIESGO'!L102</f>
        <v>Consecuencia 1 Riesgo 2</v>
      </c>
      <c r="H103" s="636">
        <f>'4-VALORACIÓN DEL RIESGO'!G56</f>
        <v>0</v>
      </c>
      <c r="I103" s="636" t="str">
        <f>'4-VALORACIÓN DEL RIESGO'!AC56</f>
        <v>Moderado</v>
      </c>
      <c r="J103" s="636" t="b">
        <f>'4-VALORACIÓN DEL RIESGO'!AE56</f>
        <v>0</v>
      </c>
      <c r="K103" s="634" t="str">
        <f>'4-VALORACIÓN DEL RIESGO'!AF56</f>
        <v>Reducir</v>
      </c>
      <c r="L103" s="171"/>
      <c r="M103" s="130">
        <f>'5-CONTROLES'!L102</f>
        <v>0</v>
      </c>
      <c r="N103" s="130">
        <f>'5-CONTROLES'!K102</f>
        <v>0</v>
      </c>
      <c r="O103" s="130">
        <f>'5-CONTROLES'!F102</f>
        <v>0</v>
      </c>
      <c r="P103" s="130">
        <f>'5-CONTROLES'!G102</f>
        <v>0</v>
      </c>
      <c r="Q103" s="10"/>
      <c r="R103" s="130" t="str">
        <f>'5-CONTROLES'!AB102</f>
        <v>Débil</v>
      </c>
      <c r="S103" s="130">
        <f>'5-CONTROLES'!AC102</f>
        <v>0</v>
      </c>
      <c r="T103" s="130" t="str">
        <f>'5-CONTROLES'!AD102</f>
        <v>Débil</v>
      </c>
      <c r="U103" s="632" t="e">
        <f>'5-CONTROLES'!AH102</f>
        <v>#DIV/0!</v>
      </c>
      <c r="V103" s="634" t="e">
        <f>'5-CONTROLES'!AL102</f>
        <v>#DIV/0!</v>
      </c>
      <c r="W103" s="634" t="e">
        <f>'5-CONTROLES'!AP102</f>
        <v>#DIV/0!</v>
      </c>
      <c r="X103" s="636" t="e">
        <f>'5-CONTROLES'!AQ102</f>
        <v>#DIV/0!</v>
      </c>
      <c r="Y103" s="634" t="str">
        <f>'5-CONTROLES'!AS102</f>
        <v>Actividad preventiva</v>
      </c>
      <c r="Z103" s="171"/>
      <c r="AA103" s="176"/>
      <c r="AB103" s="175"/>
      <c r="AC103" s="176"/>
      <c r="AD103" s="10"/>
      <c r="AE103" s="175"/>
      <c r="AF103" s="175"/>
      <c r="AG103" s="175"/>
      <c r="AH103" s="175"/>
      <c r="AI103" s="175"/>
      <c r="AJ103" s="175"/>
      <c r="AK103" s="176"/>
      <c r="AL103" s="175"/>
      <c r="AM103" s="175"/>
      <c r="AN103" s="175"/>
      <c r="AO103" s="175"/>
      <c r="AP103" s="178"/>
    </row>
    <row r="104" spans="2:42" ht="15" x14ac:dyDescent="0.25">
      <c r="B104" s="643"/>
      <c r="C104" s="642"/>
      <c r="D104" s="633"/>
      <c r="E104" s="633"/>
      <c r="F104" s="216" t="str">
        <f>'3-IDENTIFICACIÓN DEL RIESGO'!H103</f>
        <v>Causa 2 Riesgo 2</v>
      </c>
      <c r="G104" s="216" t="str">
        <f>'3-IDENTIFICACIÓN DEL RIESGO'!L103</f>
        <v>Consecuencia 2 Riesgo 2</v>
      </c>
      <c r="H104" s="637"/>
      <c r="I104" s="637"/>
      <c r="J104" s="637"/>
      <c r="K104" s="635"/>
      <c r="L104" s="171"/>
      <c r="M104" s="130">
        <f>'5-CONTROLES'!L103</f>
        <v>0</v>
      </c>
      <c r="N104" s="130">
        <f>'5-CONTROLES'!K103</f>
        <v>0</v>
      </c>
      <c r="O104" s="130">
        <f>'5-CONTROLES'!F103</f>
        <v>0</v>
      </c>
      <c r="P104" s="130">
        <f>'5-CONTROLES'!G103</f>
        <v>0</v>
      </c>
      <c r="Q104" s="10"/>
      <c r="R104" s="130" t="str">
        <f>'5-CONTROLES'!AB103</f>
        <v>Débil</v>
      </c>
      <c r="S104" s="130">
        <f>'5-CONTROLES'!AC103</f>
        <v>0</v>
      </c>
      <c r="T104" s="130" t="str">
        <f>'5-CONTROLES'!AD103</f>
        <v>Débil</v>
      </c>
      <c r="U104" s="633"/>
      <c r="V104" s="635"/>
      <c r="W104" s="635"/>
      <c r="X104" s="637"/>
      <c r="Y104" s="635"/>
      <c r="Z104" s="171"/>
      <c r="AA104" s="176"/>
      <c r="AB104" s="175"/>
      <c r="AC104" s="176"/>
      <c r="AD104" s="10"/>
      <c r="AE104" s="175"/>
      <c r="AF104" s="175"/>
      <c r="AG104" s="175"/>
      <c r="AH104" s="175"/>
      <c r="AI104" s="175"/>
      <c r="AJ104" s="175"/>
      <c r="AK104" s="176"/>
      <c r="AL104" s="175"/>
      <c r="AM104" s="175"/>
      <c r="AN104" s="175"/>
      <c r="AO104" s="175"/>
      <c r="AP104" s="178"/>
    </row>
    <row r="105" spans="2:42" ht="15" x14ac:dyDescent="0.25">
      <c r="B105" s="643"/>
      <c r="C105" s="641"/>
      <c r="D105" s="632" t="str">
        <f>'3-IDENTIFICACIÓN DEL RIESGO'!G104</f>
        <v>Riesgo 3</v>
      </c>
      <c r="E105" s="632" t="s">
        <v>389</v>
      </c>
      <c r="F105" s="216" t="str">
        <f>'3-IDENTIFICACIÓN DEL RIESGO'!H104</f>
        <v>Causa 1 Riesgo 3</v>
      </c>
      <c r="G105" s="216" t="str">
        <f>'3-IDENTIFICACIÓN DEL RIESGO'!L104</f>
        <v>Consecuencia 1 Riesgo 3</v>
      </c>
      <c r="H105" s="636">
        <f>'4-VALORACIÓN DEL RIESGO'!G57</f>
        <v>0</v>
      </c>
      <c r="I105" s="636" t="str">
        <f>'4-VALORACIÓN DEL RIESGO'!AC57</f>
        <v>Moderado</v>
      </c>
      <c r="J105" s="636" t="b">
        <f>'4-VALORACIÓN DEL RIESGO'!AE57</f>
        <v>0</v>
      </c>
      <c r="K105" s="634" t="str">
        <f>'4-VALORACIÓN DEL RIESGO'!AF57</f>
        <v>Reducir</v>
      </c>
      <c r="L105" s="171"/>
      <c r="M105" s="130">
        <f>'5-CONTROLES'!L104</f>
        <v>0</v>
      </c>
      <c r="N105" s="130">
        <f>'5-CONTROLES'!K104</f>
        <v>0</v>
      </c>
      <c r="O105" s="130">
        <f>'5-CONTROLES'!F104</f>
        <v>0</v>
      </c>
      <c r="P105" s="130">
        <f>'5-CONTROLES'!G104</f>
        <v>0</v>
      </c>
      <c r="Q105" s="10"/>
      <c r="R105" s="130" t="str">
        <f>'5-CONTROLES'!AB104</f>
        <v>Débil</v>
      </c>
      <c r="S105" s="130">
        <f>'5-CONTROLES'!AC104</f>
        <v>0</v>
      </c>
      <c r="T105" s="130" t="str">
        <f>'5-CONTROLES'!AD104</f>
        <v>Débil</v>
      </c>
      <c r="U105" s="632" t="e">
        <f>'5-CONTROLES'!AH104</f>
        <v>#DIV/0!</v>
      </c>
      <c r="V105" s="634" t="e">
        <f>'5-CONTROLES'!AL104</f>
        <v>#DIV/0!</v>
      </c>
      <c r="W105" s="634" t="e">
        <f>'5-CONTROLES'!AP104</f>
        <v>#DIV/0!</v>
      </c>
      <c r="X105" s="636" t="e">
        <f>'5-CONTROLES'!AQ104</f>
        <v>#DIV/0!</v>
      </c>
      <c r="Y105" s="634" t="str">
        <f>'5-CONTROLES'!AS104</f>
        <v>Actividad preventiva</v>
      </c>
      <c r="Z105" s="171"/>
      <c r="AA105" s="176"/>
      <c r="AB105" s="175"/>
      <c r="AC105" s="176"/>
      <c r="AD105" s="10"/>
      <c r="AE105" s="175"/>
      <c r="AF105" s="175"/>
      <c r="AG105" s="175"/>
      <c r="AH105" s="175"/>
      <c r="AI105" s="175"/>
      <c r="AJ105" s="175"/>
      <c r="AK105" s="176"/>
      <c r="AL105" s="175"/>
      <c r="AM105" s="175"/>
      <c r="AN105" s="175"/>
      <c r="AO105" s="175"/>
      <c r="AP105" s="178"/>
    </row>
    <row r="106" spans="2:42" ht="15" x14ac:dyDescent="0.25">
      <c r="B106" s="643"/>
      <c r="C106" s="642"/>
      <c r="D106" s="633"/>
      <c r="E106" s="633"/>
      <c r="F106" s="216" t="str">
        <f>'3-IDENTIFICACIÓN DEL RIESGO'!H105</f>
        <v>Causa 2 Riesgo 3</v>
      </c>
      <c r="G106" s="216" t="str">
        <f>'3-IDENTIFICACIÓN DEL RIESGO'!L105</f>
        <v>Consecuencia 2 Riesgo 3</v>
      </c>
      <c r="H106" s="637"/>
      <c r="I106" s="637"/>
      <c r="J106" s="637"/>
      <c r="K106" s="635"/>
      <c r="L106" s="171"/>
      <c r="M106" s="130">
        <f>'5-CONTROLES'!L105</f>
        <v>0</v>
      </c>
      <c r="N106" s="130">
        <f>'5-CONTROLES'!K105</f>
        <v>0</v>
      </c>
      <c r="O106" s="130">
        <f>'5-CONTROLES'!F105</f>
        <v>0</v>
      </c>
      <c r="P106" s="130">
        <f>'5-CONTROLES'!G105</f>
        <v>0</v>
      </c>
      <c r="Q106" s="10"/>
      <c r="R106" s="130" t="str">
        <f>'5-CONTROLES'!AB105</f>
        <v>Débil</v>
      </c>
      <c r="S106" s="130">
        <f>'5-CONTROLES'!AC105</f>
        <v>0</v>
      </c>
      <c r="T106" s="130" t="str">
        <f>'5-CONTROLES'!AD105</f>
        <v>Débil</v>
      </c>
      <c r="U106" s="633"/>
      <c r="V106" s="635"/>
      <c r="W106" s="635"/>
      <c r="X106" s="637"/>
      <c r="Y106" s="635"/>
      <c r="Z106" s="171"/>
      <c r="AA106" s="176"/>
      <c r="AB106" s="175"/>
      <c r="AC106" s="176"/>
      <c r="AD106" s="10"/>
      <c r="AE106" s="175"/>
      <c r="AF106" s="175"/>
      <c r="AG106" s="175"/>
      <c r="AH106" s="175"/>
      <c r="AI106" s="175"/>
      <c r="AJ106" s="175"/>
      <c r="AK106" s="176"/>
      <c r="AL106" s="175"/>
      <c r="AM106" s="175"/>
      <c r="AN106" s="175"/>
      <c r="AO106" s="175"/>
      <c r="AP106" s="178"/>
    </row>
    <row r="107" spans="2:42" ht="15" x14ac:dyDescent="0.25">
      <c r="B107" s="643"/>
      <c r="C107" s="641"/>
      <c r="D107" s="632" t="str">
        <f>'3-IDENTIFICACIÓN DEL RIESGO'!G106</f>
        <v>Riesgo 4</v>
      </c>
      <c r="E107" s="632" t="s">
        <v>389</v>
      </c>
      <c r="F107" s="216" t="str">
        <f>'3-IDENTIFICACIÓN DEL RIESGO'!H106</f>
        <v>Causa 1 Riesgo 4</v>
      </c>
      <c r="G107" s="216" t="str">
        <f>'3-IDENTIFICACIÓN DEL RIESGO'!L106</f>
        <v>Consecuencia 1 Riesgo 4</v>
      </c>
      <c r="H107" s="636">
        <f>'4-VALORACIÓN DEL RIESGO'!G58</f>
        <v>0</v>
      </c>
      <c r="I107" s="636" t="str">
        <f>'4-VALORACIÓN DEL RIESGO'!AC58</f>
        <v>Moderado</v>
      </c>
      <c r="J107" s="636" t="b">
        <f>'4-VALORACIÓN DEL RIESGO'!AE58</f>
        <v>0</v>
      </c>
      <c r="K107" s="634" t="str">
        <f>'4-VALORACIÓN DEL RIESGO'!AF58</f>
        <v>Reducir</v>
      </c>
      <c r="L107" s="171"/>
      <c r="M107" s="130">
        <f>'5-CONTROLES'!L106</f>
        <v>0</v>
      </c>
      <c r="N107" s="130">
        <f>'5-CONTROLES'!K106</f>
        <v>0</v>
      </c>
      <c r="O107" s="130">
        <f>'5-CONTROLES'!F106</f>
        <v>0</v>
      </c>
      <c r="P107" s="130">
        <f>'5-CONTROLES'!G106</f>
        <v>0</v>
      </c>
      <c r="Q107" s="10"/>
      <c r="R107" s="130" t="str">
        <f>'5-CONTROLES'!AB106</f>
        <v>Débil</v>
      </c>
      <c r="S107" s="130">
        <f>'5-CONTROLES'!AC106</f>
        <v>0</v>
      </c>
      <c r="T107" s="130" t="str">
        <f>'5-CONTROLES'!AD106</f>
        <v>Débil</v>
      </c>
      <c r="U107" s="632" t="e">
        <f>'5-CONTROLES'!AH106</f>
        <v>#DIV/0!</v>
      </c>
      <c r="V107" s="634" t="e">
        <f>'5-CONTROLES'!AL106</f>
        <v>#DIV/0!</v>
      </c>
      <c r="W107" s="634" t="e">
        <f>'5-CONTROLES'!AP106</f>
        <v>#DIV/0!</v>
      </c>
      <c r="X107" s="636" t="e">
        <f>'5-CONTROLES'!AQ106</f>
        <v>#DIV/0!</v>
      </c>
      <c r="Y107" s="634" t="str">
        <f>'5-CONTROLES'!AS106</f>
        <v>Actividad preventiva</v>
      </c>
      <c r="Z107" s="171"/>
      <c r="AA107" s="176"/>
      <c r="AB107" s="175"/>
      <c r="AC107" s="176"/>
      <c r="AD107" s="10"/>
      <c r="AE107" s="175"/>
      <c r="AF107" s="175"/>
      <c r="AG107" s="175"/>
      <c r="AH107" s="175"/>
      <c r="AI107" s="175"/>
      <c r="AJ107" s="175"/>
      <c r="AK107" s="176"/>
      <c r="AL107" s="175"/>
      <c r="AM107" s="175"/>
      <c r="AN107" s="175"/>
      <c r="AO107" s="175"/>
      <c r="AP107" s="178"/>
    </row>
    <row r="108" spans="2:42" ht="15" x14ac:dyDescent="0.25">
      <c r="B108" s="643"/>
      <c r="C108" s="642"/>
      <c r="D108" s="633"/>
      <c r="E108" s="633"/>
      <c r="F108" s="216" t="str">
        <f>'3-IDENTIFICACIÓN DEL RIESGO'!H107</f>
        <v>Causa 2 Riesgo 4</v>
      </c>
      <c r="G108" s="216" t="str">
        <f>'3-IDENTIFICACIÓN DEL RIESGO'!L107</f>
        <v>Consecuencia 2 Riesgo 4</v>
      </c>
      <c r="H108" s="637"/>
      <c r="I108" s="637"/>
      <c r="J108" s="637"/>
      <c r="K108" s="635"/>
      <c r="L108" s="171"/>
      <c r="M108" s="130">
        <f>'5-CONTROLES'!L107</f>
        <v>0</v>
      </c>
      <c r="N108" s="130">
        <f>'5-CONTROLES'!K107</f>
        <v>0</v>
      </c>
      <c r="O108" s="130">
        <f>'5-CONTROLES'!F107</f>
        <v>0</v>
      </c>
      <c r="P108" s="130">
        <f>'5-CONTROLES'!G107</f>
        <v>0</v>
      </c>
      <c r="Q108" s="10"/>
      <c r="R108" s="130" t="str">
        <f>'5-CONTROLES'!AB107</f>
        <v>Débil</v>
      </c>
      <c r="S108" s="130">
        <f>'5-CONTROLES'!AC107</f>
        <v>0</v>
      </c>
      <c r="T108" s="130" t="str">
        <f>'5-CONTROLES'!AD107</f>
        <v>Débil</v>
      </c>
      <c r="U108" s="633"/>
      <c r="V108" s="635"/>
      <c r="W108" s="635"/>
      <c r="X108" s="637"/>
      <c r="Y108" s="635"/>
      <c r="Z108" s="171"/>
      <c r="AA108" s="176"/>
      <c r="AB108" s="175"/>
      <c r="AC108" s="176"/>
      <c r="AD108" s="10"/>
      <c r="AE108" s="175"/>
      <c r="AF108" s="175"/>
      <c r="AG108" s="175"/>
      <c r="AH108" s="175"/>
      <c r="AI108" s="175"/>
      <c r="AJ108" s="175"/>
      <c r="AK108" s="176"/>
      <c r="AL108" s="175"/>
      <c r="AM108" s="175"/>
      <c r="AN108" s="175"/>
      <c r="AO108" s="175"/>
      <c r="AP108" s="178"/>
    </row>
    <row r="109" spans="2:42" ht="15" x14ac:dyDescent="0.25">
      <c r="B109" s="643"/>
      <c r="C109" s="641"/>
      <c r="D109" s="632" t="str">
        <f>'3-IDENTIFICACIÓN DEL RIESGO'!G108</f>
        <v>Riesgo 5</v>
      </c>
      <c r="E109" s="632" t="s">
        <v>389</v>
      </c>
      <c r="F109" s="216" t="str">
        <f>'3-IDENTIFICACIÓN DEL RIESGO'!H108</f>
        <v>Causa 1 Riesgo 5</v>
      </c>
      <c r="G109" s="216" t="str">
        <f>'3-IDENTIFICACIÓN DEL RIESGO'!L108</f>
        <v>Consecuencia 1 Riesgo 5</v>
      </c>
      <c r="H109" s="636">
        <f>'4-VALORACIÓN DEL RIESGO'!G59</f>
        <v>0</v>
      </c>
      <c r="I109" s="636" t="str">
        <f>'4-VALORACIÓN DEL RIESGO'!AC59</f>
        <v>Moderado</v>
      </c>
      <c r="J109" s="636" t="b">
        <f>'4-VALORACIÓN DEL RIESGO'!AE59</f>
        <v>0</v>
      </c>
      <c r="K109" s="634" t="str">
        <f>'4-VALORACIÓN DEL RIESGO'!AF59</f>
        <v>Reducir</v>
      </c>
      <c r="L109" s="171"/>
      <c r="M109" s="130">
        <f>'5-CONTROLES'!L108</f>
        <v>0</v>
      </c>
      <c r="N109" s="130">
        <f>'5-CONTROLES'!K108</f>
        <v>0</v>
      </c>
      <c r="O109" s="130">
        <f>'5-CONTROLES'!F108</f>
        <v>0</v>
      </c>
      <c r="P109" s="130">
        <f>'5-CONTROLES'!G108</f>
        <v>0</v>
      </c>
      <c r="Q109" s="10"/>
      <c r="R109" s="130" t="str">
        <f>'5-CONTROLES'!AB108</f>
        <v>Débil</v>
      </c>
      <c r="S109" s="130">
        <f>'5-CONTROLES'!AC108</f>
        <v>0</v>
      </c>
      <c r="T109" s="130" t="str">
        <f>'5-CONTROLES'!AD108</f>
        <v>Débil</v>
      </c>
      <c r="U109" s="632" t="e">
        <f>'5-CONTROLES'!AH108</f>
        <v>#DIV/0!</v>
      </c>
      <c r="V109" s="634" t="e">
        <f>'5-CONTROLES'!AL108</f>
        <v>#DIV/0!</v>
      </c>
      <c r="W109" s="634" t="e">
        <f>'5-CONTROLES'!AP108</f>
        <v>#DIV/0!</v>
      </c>
      <c r="X109" s="636" t="e">
        <f>'5-CONTROLES'!AQ108</f>
        <v>#DIV/0!</v>
      </c>
      <c r="Y109" s="634" t="str">
        <f>'5-CONTROLES'!AS108</f>
        <v>Actividad preventiva</v>
      </c>
      <c r="Z109" s="171"/>
      <c r="AA109" s="176"/>
      <c r="AB109" s="175"/>
      <c r="AC109" s="176"/>
      <c r="AD109" s="10"/>
      <c r="AE109" s="175"/>
      <c r="AF109" s="175"/>
      <c r="AG109" s="175"/>
      <c r="AH109" s="175"/>
      <c r="AI109" s="175"/>
      <c r="AJ109" s="175"/>
      <c r="AK109" s="176"/>
      <c r="AL109" s="175"/>
      <c r="AM109" s="175"/>
      <c r="AN109" s="175"/>
      <c r="AO109" s="175"/>
      <c r="AP109" s="178"/>
    </row>
    <row r="110" spans="2:42" ht="15" x14ac:dyDescent="0.25">
      <c r="B110" s="643"/>
      <c r="C110" s="642"/>
      <c r="D110" s="633"/>
      <c r="E110" s="633"/>
      <c r="F110" s="216" t="str">
        <f>'3-IDENTIFICACIÓN DEL RIESGO'!H109</f>
        <v>Causa 2 Riesgo 5</v>
      </c>
      <c r="G110" s="216" t="str">
        <f>'3-IDENTIFICACIÓN DEL RIESGO'!L109</f>
        <v>Consecuencia 2 Riesgo 5</v>
      </c>
      <c r="H110" s="637"/>
      <c r="I110" s="637"/>
      <c r="J110" s="637"/>
      <c r="K110" s="635"/>
      <c r="L110" s="171"/>
      <c r="M110" s="130">
        <f>'5-CONTROLES'!L109</f>
        <v>0</v>
      </c>
      <c r="N110" s="130">
        <f>'5-CONTROLES'!K109</f>
        <v>0</v>
      </c>
      <c r="O110" s="130">
        <f>'5-CONTROLES'!F109</f>
        <v>0</v>
      </c>
      <c r="P110" s="130">
        <f>'5-CONTROLES'!G109</f>
        <v>0</v>
      </c>
      <c r="Q110" s="10"/>
      <c r="R110" s="130" t="str">
        <f>'5-CONTROLES'!AB109</f>
        <v>Débil</v>
      </c>
      <c r="S110" s="130">
        <f>'5-CONTROLES'!AC109</f>
        <v>0</v>
      </c>
      <c r="T110" s="130" t="str">
        <f>'5-CONTROLES'!AD109</f>
        <v>Débil</v>
      </c>
      <c r="U110" s="633"/>
      <c r="V110" s="635"/>
      <c r="W110" s="635"/>
      <c r="X110" s="637"/>
      <c r="Y110" s="635"/>
      <c r="Z110" s="171"/>
      <c r="AA110" s="176"/>
      <c r="AB110" s="175"/>
      <c r="AC110" s="176"/>
      <c r="AD110" s="10"/>
      <c r="AE110" s="175"/>
      <c r="AF110" s="175"/>
      <c r="AG110" s="175"/>
      <c r="AH110" s="175"/>
      <c r="AI110" s="175"/>
      <c r="AJ110" s="175"/>
      <c r="AK110" s="176"/>
      <c r="AL110" s="175"/>
      <c r="AM110" s="175"/>
      <c r="AN110" s="175"/>
      <c r="AO110" s="175"/>
      <c r="AP110" s="178"/>
    </row>
    <row r="111" spans="2:42" ht="106.5" customHeight="1" x14ac:dyDescent="0.25">
      <c r="B111" s="643" t="str">
        <f>'3-IDENTIFICACIÓN DEL RIESGO'!B110</f>
        <v>Gestión de la Información</v>
      </c>
      <c r="C111" s="641" t="s">
        <v>1095</v>
      </c>
      <c r="D111" s="632" t="str">
        <f>'3-IDENTIFICACIÓN DEL RIESGO'!G110</f>
        <v>Manipulación la información en la visita técnica, levantamientos topográficos y avalúos comerciales para beneficio de particulares.</v>
      </c>
      <c r="E111" s="632" t="s">
        <v>389</v>
      </c>
      <c r="F111" s="216" t="str">
        <f>'3-IDENTIFICACIÓN DEL RIESGO'!H110</f>
        <v>Presencia de intereses particulares para la modificación de los precios de los predios; incluidas las conductas de recibir o solicitar beneficios por parte de un servidor público o contratista de operadores.</v>
      </c>
      <c r="G111" s="216" t="str">
        <f>'3-IDENTIFICACIÓN DEL RIESGO'!L110</f>
        <v xml:space="preserve"> Afectación en el desarrollo de las actividades misionales.</v>
      </c>
      <c r="H111" s="636">
        <f>'4-VALORACIÓN DEL RIESGO'!G60</f>
        <v>0</v>
      </c>
      <c r="I111" s="636" t="str">
        <f>'4-VALORACIÓN DEL RIESGO'!AC60</f>
        <v>Moderado</v>
      </c>
      <c r="J111" s="636" t="b">
        <f>'4-VALORACIÓN DEL RIESGO'!AE60</f>
        <v>0</v>
      </c>
      <c r="K111" s="634" t="str">
        <f>'4-VALORACIÓN DEL RIESGO'!AF60</f>
        <v>Reducir</v>
      </c>
      <c r="L111" s="168"/>
      <c r="M111" s="227" t="str">
        <f>'5-CONTROLES'!L110</f>
        <v>SIN VALORACIÓN DEL RIESGO NI DEFINICION DE CONTROLES</v>
      </c>
      <c r="N111" s="130">
        <f>'5-CONTROLES'!K110</f>
        <v>0</v>
      </c>
      <c r="O111" s="227" t="str">
        <f>'5-CONTROLES'!F110</f>
        <v>Asesor de la Dirección General para asuntos de geografía y topografía</v>
      </c>
      <c r="P111" s="130">
        <f>'5-CONTROLES'!G110</f>
        <v>0</v>
      </c>
      <c r="Q111" s="5"/>
      <c r="R111" s="130" t="str">
        <f>'5-CONTROLES'!AB110</f>
        <v>Débil</v>
      </c>
      <c r="S111" s="130">
        <f>'5-CONTROLES'!AC110</f>
        <v>0</v>
      </c>
      <c r="T111" s="130" t="str">
        <f>'5-CONTROLES'!AD110</f>
        <v>Débil</v>
      </c>
      <c r="U111" s="632" t="e">
        <f>'5-CONTROLES'!AH110</f>
        <v>#DIV/0!</v>
      </c>
      <c r="V111" s="634" t="e">
        <f>'5-CONTROLES'!AL110</f>
        <v>#DIV/0!</v>
      </c>
      <c r="W111" s="634" t="e">
        <f>'5-CONTROLES'!AP110</f>
        <v>#DIV/0!</v>
      </c>
      <c r="X111" s="636" t="e">
        <f>'5-CONTROLES'!AQ110</f>
        <v>#DIV/0!</v>
      </c>
      <c r="Y111" s="634" t="str">
        <f>'5-CONTROLES'!AS110</f>
        <v>Actividad preventiva</v>
      </c>
      <c r="Z111" s="168"/>
      <c r="AA111" s="226" t="s">
        <v>982</v>
      </c>
      <c r="AB111" s="10"/>
      <c r="AC111" s="10"/>
      <c r="AD111" s="10"/>
      <c r="AE111" s="10"/>
      <c r="AF111" s="10"/>
      <c r="AG111" s="10"/>
      <c r="AH111" s="10"/>
      <c r="AI111" s="10"/>
      <c r="AJ111" s="10"/>
      <c r="AK111" s="10"/>
      <c r="AL111" s="10"/>
      <c r="AM111" s="10"/>
      <c r="AN111" s="10"/>
      <c r="AO111" s="10"/>
      <c r="AP111" s="10"/>
    </row>
    <row r="112" spans="2:42" ht="36.75" customHeight="1" x14ac:dyDescent="0.25">
      <c r="B112" s="643"/>
      <c r="C112" s="642"/>
      <c r="D112" s="633"/>
      <c r="E112" s="633"/>
      <c r="F112" s="216" t="str">
        <f>'3-IDENTIFICACIÓN DEL RIESGO'!H111</f>
        <v>Desarrollo de actividades por fuera de las normas, procedimientos, parámetros y criterios establecidos.</v>
      </c>
      <c r="G112" s="216" t="str">
        <f>'3-IDENTIFICACIÓN DEL RIESGO'!L111</f>
        <v>Investigaciones por parte de órganos de control.</v>
      </c>
      <c r="H112" s="637"/>
      <c r="I112" s="637"/>
      <c r="J112" s="637"/>
      <c r="K112" s="635"/>
      <c r="L112" s="168"/>
      <c r="M112" s="130">
        <f>'5-CONTROLES'!L111</f>
        <v>0</v>
      </c>
      <c r="N112" s="130">
        <f>'5-CONTROLES'!K111</f>
        <v>0</v>
      </c>
      <c r="O112" s="130">
        <f>'5-CONTROLES'!F111</f>
        <v>0</v>
      </c>
      <c r="P112" s="130">
        <f>'5-CONTROLES'!G111</f>
        <v>0</v>
      </c>
      <c r="Q112" s="5"/>
      <c r="R112" s="130" t="str">
        <f>'5-CONTROLES'!AB111</f>
        <v>Débil</v>
      </c>
      <c r="S112" s="130">
        <f>'5-CONTROLES'!AC111</f>
        <v>0</v>
      </c>
      <c r="T112" s="130" t="str">
        <f>'5-CONTROLES'!AD111</f>
        <v>Débil</v>
      </c>
      <c r="U112" s="633"/>
      <c r="V112" s="635"/>
      <c r="W112" s="635"/>
      <c r="X112" s="637"/>
      <c r="Y112" s="635"/>
      <c r="Z112" s="168"/>
      <c r="AA112" s="10"/>
      <c r="AB112" s="10"/>
      <c r="AC112" s="10"/>
      <c r="AD112" s="10"/>
      <c r="AE112" s="10"/>
      <c r="AF112" s="10"/>
      <c r="AG112" s="10"/>
      <c r="AH112" s="10"/>
      <c r="AI112" s="10"/>
      <c r="AJ112" s="10"/>
      <c r="AK112" s="10"/>
      <c r="AL112" s="10"/>
      <c r="AM112" s="10"/>
      <c r="AN112" s="10"/>
      <c r="AO112" s="10"/>
      <c r="AP112" s="10"/>
    </row>
    <row r="113" spans="2:42" ht="15" x14ac:dyDescent="0.25">
      <c r="B113" s="643"/>
      <c r="C113" s="641"/>
      <c r="D113" s="632" t="str">
        <f>'3-IDENTIFICACIÓN DEL RIESGO'!G112</f>
        <v>Riesgo 2</v>
      </c>
      <c r="E113" s="632" t="s">
        <v>389</v>
      </c>
      <c r="F113" s="216" t="str">
        <f>'3-IDENTIFICACIÓN DEL RIESGO'!H112</f>
        <v>Causa 1 Riesgo 2</v>
      </c>
      <c r="G113" s="216" t="str">
        <f>'3-IDENTIFICACIÓN DEL RIESGO'!L112</f>
        <v>Consecuencia 1 Riesgo 2</v>
      </c>
      <c r="H113" s="636">
        <f>'4-VALORACIÓN DEL RIESGO'!G61</f>
        <v>0</v>
      </c>
      <c r="I113" s="636" t="str">
        <f>'4-VALORACIÓN DEL RIESGO'!AC61</f>
        <v>Moderado</v>
      </c>
      <c r="J113" s="636" t="b">
        <f>'4-VALORACIÓN DEL RIESGO'!AE61</f>
        <v>0</v>
      </c>
      <c r="K113" s="634" t="str">
        <f>'4-VALORACIÓN DEL RIESGO'!AF61</f>
        <v>Reducir</v>
      </c>
      <c r="L113" s="168"/>
      <c r="M113" s="130">
        <f>'5-CONTROLES'!L112</f>
        <v>0</v>
      </c>
      <c r="N113" s="130">
        <f>'5-CONTROLES'!K112</f>
        <v>0</v>
      </c>
      <c r="O113" s="130">
        <f>'5-CONTROLES'!F112</f>
        <v>0</v>
      </c>
      <c r="P113" s="130">
        <f>'5-CONTROLES'!G112</f>
        <v>0</v>
      </c>
      <c r="Q113" s="5"/>
      <c r="R113" s="130" t="str">
        <f>'5-CONTROLES'!AB112</f>
        <v>Débil</v>
      </c>
      <c r="S113" s="130">
        <f>'5-CONTROLES'!AC112</f>
        <v>0</v>
      </c>
      <c r="T113" s="130" t="str">
        <f>'5-CONTROLES'!AD112</f>
        <v>Débil</v>
      </c>
      <c r="U113" s="632" t="e">
        <f>'5-CONTROLES'!AH112</f>
        <v>#DIV/0!</v>
      </c>
      <c r="V113" s="634" t="e">
        <f>'5-CONTROLES'!AL112</f>
        <v>#DIV/0!</v>
      </c>
      <c r="W113" s="634" t="e">
        <f>'5-CONTROLES'!AP112</f>
        <v>#DIV/0!</v>
      </c>
      <c r="X113" s="636" t="e">
        <f>'5-CONTROLES'!AQ112</f>
        <v>#DIV/0!</v>
      </c>
      <c r="Y113" s="634" t="str">
        <f>'5-CONTROLES'!AS112</f>
        <v>Actividad preventiva</v>
      </c>
      <c r="Z113" s="168"/>
      <c r="AA113" s="10"/>
      <c r="AB113" s="10"/>
      <c r="AC113" s="10"/>
      <c r="AD113" s="10"/>
      <c r="AE113" s="10"/>
      <c r="AF113" s="10"/>
      <c r="AG113" s="10"/>
      <c r="AH113" s="10"/>
      <c r="AI113" s="10"/>
      <c r="AJ113" s="10"/>
      <c r="AK113" s="10"/>
      <c r="AL113" s="10"/>
      <c r="AM113" s="10"/>
      <c r="AN113" s="10"/>
      <c r="AO113" s="10"/>
      <c r="AP113" s="10"/>
    </row>
    <row r="114" spans="2:42" ht="15" x14ac:dyDescent="0.25">
      <c r="B114" s="643"/>
      <c r="C114" s="642"/>
      <c r="D114" s="633"/>
      <c r="E114" s="633"/>
      <c r="F114" s="216" t="str">
        <f>'3-IDENTIFICACIÓN DEL RIESGO'!H113</f>
        <v>Causa 2 Riesgo 2</v>
      </c>
      <c r="G114" s="216" t="str">
        <f>'3-IDENTIFICACIÓN DEL RIESGO'!L113</f>
        <v>Consecuencia 2 Riesgo 2</v>
      </c>
      <c r="H114" s="637"/>
      <c r="I114" s="637"/>
      <c r="J114" s="637"/>
      <c r="K114" s="635"/>
      <c r="L114" s="168"/>
      <c r="M114" s="130">
        <f>'5-CONTROLES'!L113</f>
        <v>0</v>
      </c>
      <c r="N114" s="130">
        <f>'5-CONTROLES'!K113</f>
        <v>0</v>
      </c>
      <c r="O114" s="130">
        <f>'5-CONTROLES'!F113</f>
        <v>0</v>
      </c>
      <c r="P114" s="130">
        <f>'5-CONTROLES'!G113</f>
        <v>0</v>
      </c>
      <c r="Q114" s="5"/>
      <c r="R114" s="130" t="str">
        <f>'5-CONTROLES'!AB113</f>
        <v>Débil</v>
      </c>
      <c r="S114" s="130">
        <f>'5-CONTROLES'!AC113</f>
        <v>0</v>
      </c>
      <c r="T114" s="130" t="str">
        <f>'5-CONTROLES'!AD113</f>
        <v>Débil</v>
      </c>
      <c r="U114" s="633"/>
      <c r="V114" s="635"/>
      <c r="W114" s="635"/>
      <c r="X114" s="637"/>
      <c r="Y114" s="635"/>
      <c r="Z114" s="168"/>
      <c r="AA114" s="10"/>
      <c r="AB114" s="10"/>
      <c r="AC114" s="10"/>
      <c r="AD114" s="10"/>
      <c r="AE114" s="10"/>
      <c r="AF114" s="10"/>
      <c r="AG114" s="10"/>
      <c r="AH114" s="10"/>
      <c r="AI114" s="10"/>
      <c r="AJ114" s="10"/>
      <c r="AK114" s="10"/>
      <c r="AL114" s="10"/>
      <c r="AM114" s="10"/>
      <c r="AN114" s="10"/>
      <c r="AO114" s="10"/>
      <c r="AP114" s="10"/>
    </row>
    <row r="115" spans="2:42" ht="15" x14ac:dyDescent="0.25">
      <c r="B115" s="643"/>
      <c r="C115" s="641"/>
      <c r="D115" s="632" t="str">
        <f>'3-IDENTIFICACIÓN DEL RIESGO'!G114</f>
        <v>Riesgo 3</v>
      </c>
      <c r="E115" s="632" t="s">
        <v>389</v>
      </c>
      <c r="F115" s="216" t="str">
        <f>'3-IDENTIFICACIÓN DEL RIESGO'!H114</f>
        <v>Causa 1 Riesgo 3</v>
      </c>
      <c r="G115" s="216" t="str">
        <f>'3-IDENTIFICACIÓN DEL RIESGO'!L114</f>
        <v>Consecuencia 1 Riesgo 3</v>
      </c>
      <c r="H115" s="636">
        <f>'4-VALORACIÓN DEL RIESGO'!G62</f>
        <v>0</v>
      </c>
      <c r="I115" s="636" t="str">
        <f>'4-VALORACIÓN DEL RIESGO'!AC62</f>
        <v>Moderado</v>
      </c>
      <c r="J115" s="636" t="b">
        <f>'4-VALORACIÓN DEL RIESGO'!AE62</f>
        <v>0</v>
      </c>
      <c r="K115" s="634" t="str">
        <f>'4-VALORACIÓN DEL RIESGO'!AF62</f>
        <v>Reducir</v>
      </c>
      <c r="L115" s="168"/>
      <c r="M115" s="130">
        <f>'5-CONTROLES'!L114</f>
        <v>0</v>
      </c>
      <c r="N115" s="130">
        <f>'5-CONTROLES'!K114</f>
        <v>0</v>
      </c>
      <c r="O115" s="130">
        <f>'5-CONTROLES'!F114</f>
        <v>0</v>
      </c>
      <c r="P115" s="130">
        <f>'5-CONTROLES'!G114</f>
        <v>0</v>
      </c>
      <c r="Q115" s="5"/>
      <c r="R115" s="130" t="str">
        <f>'5-CONTROLES'!AB114</f>
        <v>Débil</v>
      </c>
      <c r="S115" s="130">
        <f>'5-CONTROLES'!AC114</f>
        <v>0</v>
      </c>
      <c r="T115" s="130" t="str">
        <f>'5-CONTROLES'!AD114</f>
        <v>Débil</v>
      </c>
      <c r="U115" s="632" t="e">
        <f>'5-CONTROLES'!AH114</f>
        <v>#DIV/0!</v>
      </c>
      <c r="V115" s="634" t="e">
        <f>'5-CONTROLES'!AL114</f>
        <v>#DIV/0!</v>
      </c>
      <c r="W115" s="634" t="e">
        <f>'5-CONTROLES'!AP114</f>
        <v>#DIV/0!</v>
      </c>
      <c r="X115" s="636" t="e">
        <f>'5-CONTROLES'!AQ114</f>
        <v>#DIV/0!</v>
      </c>
      <c r="Y115" s="634" t="str">
        <f>'5-CONTROLES'!AS114</f>
        <v>Actividad preventiva</v>
      </c>
      <c r="Z115" s="168"/>
      <c r="AA115" s="10"/>
      <c r="AB115" s="10"/>
      <c r="AC115" s="10"/>
      <c r="AD115" s="10"/>
      <c r="AE115" s="10"/>
      <c r="AF115" s="10"/>
      <c r="AG115" s="10"/>
      <c r="AH115" s="10"/>
      <c r="AI115" s="10"/>
      <c r="AJ115" s="10"/>
      <c r="AK115" s="10"/>
      <c r="AL115" s="10"/>
      <c r="AM115" s="10"/>
      <c r="AN115" s="10"/>
      <c r="AO115" s="10"/>
      <c r="AP115" s="10"/>
    </row>
    <row r="116" spans="2:42" ht="15" x14ac:dyDescent="0.25">
      <c r="B116" s="643"/>
      <c r="C116" s="642"/>
      <c r="D116" s="633"/>
      <c r="E116" s="633"/>
      <c r="F116" s="216" t="str">
        <f>'3-IDENTIFICACIÓN DEL RIESGO'!H115</f>
        <v>Causa 2 Riesgo 3</v>
      </c>
      <c r="G116" s="216" t="str">
        <f>'3-IDENTIFICACIÓN DEL RIESGO'!L115</f>
        <v>Consecuencia 2 Riesgo 3</v>
      </c>
      <c r="H116" s="637"/>
      <c r="I116" s="637"/>
      <c r="J116" s="637"/>
      <c r="K116" s="635"/>
      <c r="L116" s="168"/>
      <c r="M116" s="130">
        <f>'5-CONTROLES'!L115</f>
        <v>0</v>
      </c>
      <c r="N116" s="130">
        <f>'5-CONTROLES'!K115</f>
        <v>0</v>
      </c>
      <c r="O116" s="130">
        <f>'5-CONTROLES'!F115</f>
        <v>0</v>
      </c>
      <c r="P116" s="130">
        <f>'5-CONTROLES'!G115</f>
        <v>0</v>
      </c>
      <c r="Q116" s="5"/>
      <c r="R116" s="130" t="str">
        <f>'5-CONTROLES'!AB115</f>
        <v>Débil</v>
      </c>
      <c r="S116" s="130">
        <f>'5-CONTROLES'!AC115</f>
        <v>0</v>
      </c>
      <c r="T116" s="130" t="str">
        <f>'5-CONTROLES'!AD115</f>
        <v>Débil</v>
      </c>
      <c r="U116" s="633"/>
      <c r="V116" s="635"/>
      <c r="W116" s="635"/>
      <c r="X116" s="637"/>
      <c r="Y116" s="635"/>
      <c r="Z116" s="168"/>
      <c r="AA116" s="10"/>
      <c r="AB116" s="10"/>
      <c r="AC116" s="10"/>
      <c r="AD116" s="10"/>
      <c r="AE116" s="10"/>
      <c r="AF116" s="10"/>
      <c r="AG116" s="10"/>
      <c r="AH116" s="10"/>
      <c r="AI116" s="10"/>
      <c r="AJ116" s="10"/>
      <c r="AK116" s="10"/>
      <c r="AL116" s="10"/>
      <c r="AM116" s="10"/>
      <c r="AN116" s="10"/>
      <c r="AO116" s="10"/>
      <c r="AP116" s="10"/>
    </row>
    <row r="117" spans="2:42" ht="15" x14ac:dyDescent="0.25">
      <c r="B117" s="643"/>
      <c r="C117" s="641"/>
      <c r="D117" s="632" t="str">
        <f>'3-IDENTIFICACIÓN DEL RIESGO'!G116</f>
        <v>Riesgo 4</v>
      </c>
      <c r="E117" s="632" t="s">
        <v>389</v>
      </c>
      <c r="F117" s="216" t="str">
        <f>'3-IDENTIFICACIÓN DEL RIESGO'!H116</f>
        <v>Causa 1 Riesgo 4</v>
      </c>
      <c r="G117" s="216" t="str">
        <f>'3-IDENTIFICACIÓN DEL RIESGO'!L116</f>
        <v>Consecuencia 1 Riesgo 4</v>
      </c>
      <c r="H117" s="636">
        <f>'4-VALORACIÓN DEL RIESGO'!G63</f>
        <v>0</v>
      </c>
      <c r="I117" s="636" t="str">
        <f>'4-VALORACIÓN DEL RIESGO'!AC63</f>
        <v>Moderado</v>
      </c>
      <c r="J117" s="636" t="b">
        <f>'4-VALORACIÓN DEL RIESGO'!AE63</f>
        <v>0</v>
      </c>
      <c r="K117" s="634" t="str">
        <f>'4-VALORACIÓN DEL RIESGO'!AF63</f>
        <v>Reducir</v>
      </c>
      <c r="L117" s="168"/>
      <c r="M117" s="130">
        <f>'5-CONTROLES'!L116</f>
        <v>0</v>
      </c>
      <c r="N117" s="130">
        <f>'5-CONTROLES'!K116</f>
        <v>0</v>
      </c>
      <c r="O117" s="130">
        <f>'5-CONTROLES'!F116</f>
        <v>0</v>
      </c>
      <c r="P117" s="130">
        <f>'5-CONTROLES'!G116</f>
        <v>0</v>
      </c>
      <c r="Q117" s="5"/>
      <c r="R117" s="130" t="str">
        <f>'5-CONTROLES'!AB116</f>
        <v>Débil</v>
      </c>
      <c r="S117" s="130">
        <f>'5-CONTROLES'!AC116</f>
        <v>0</v>
      </c>
      <c r="T117" s="130" t="str">
        <f>'5-CONTROLES'!AD116</f>
        <v>Débil</v>
      </c>
      <c r="U117" s="632" t="e">
        <f>'5-CONTROLES'!AH116</f>
        <v>#DIV/0!</v>
      </c>
      <c r="V117" s="634" t="e">
        <f>'5-CONTROLES'!AL116</f>
        <v>#DIV/0!</v>
      </c>
      <c r="W117" s="634" t="e">
        <f>'5-CONTROLES'!AP116</f>
        <v>#DIV/0!</v>
      </c>
      <c r="X117" s="636" t="e">
        <f>'5-CONTROLES'!AQ116</f>
        <v>#DIV/0!</v>
      </c>
      <c r="Y117" s="634" t="str">
        <f>'5-CONTROLES'!AS116</f>
        <v>Actividad preventiva</v>
      </c>
      <c r="Z117" s="168"/>
      <c r="AA117" s="10"/>
      <c r="AB117" s="10"/>
      <c r="AC117" s="10"/>
      <c r="AD117" s="10"/>
      <c r="AE117" s="10"/>
      <c r="AF117" s="10"/>
      <c r="AG117" s="10"/>
      <c r="AH117" s="10"/>
      <c r="AI117" s="10"/>
      <c r="AJ117" s="10"/>
      <c r="AK117" s="10"/>
      <c r="AL117" s="10"/>
      <c r="AM117" s="10"/>
      <c r="AN117" s="10"/>
      <c r="AO117" s="10"/>
      <c r="AP117" s="10"/>
    </row>
    <row r="118" spans="2:42" ht="15" x14ac:dyDescent="0.25">
      <c r="B118" s="643"/>
      <c r="C118" s="642"/>
      <c r="D118" s="633"/>
      <c r="E118" s="633"/>
      <c r="F118" s="216" t="str">
        <f>'3-IDENTIFICACIÓN DEL RIESGO'!H117</f>
        <v>Causa 2 Riesgo 4</v>
      </c>
      <c r="G118" s="216" t="str">
        <f>'3-IDENTIFICACIÓN DEL RIESGO'!L117</f>
        <v>Consecuencia 2 Riesgo 4</v>
      </c>
      <c r="H118" s="637"/>
      <c r="I118" s="637"/>
      <c r="J118" s="637"/>
      <c r="K118" s="635"/>
      <c r="L118" s="168"/>
      <c r="M118" s="130">
        <f>'5-CONTROLES'!L117</f>
        <v>0</v>
      </c>
      <c r="N118" s="130">
        <f>'5-CONTROLES'!K117</f>
        <v>0</v>
      </c>
      <c r="O118" s="130">
        <f>'5-CONTROLES'!F117</f>
        <v>0</v>
      </c>
      <c r="P118" s="130">
        <f>'5-CONTROLES'!G117</f>
        <v>0</v>
      </c>
      <c r="Q118" s="5"/>
      <c r="R118" s="130" t="str">
        <f>'5-CONTROLES'!AB117</f>
        <v>Débil</v>
      </c>
      <c r="S118" s="130">
        <f>'5-CONTROLES'!AC117</f>
        <v>0</v>
      </c>
      <c r="T118" s="130" t="str">
        <f>'5-CONTROLES'!AD117</f>
        <v>Débil</v>
      </c>
      <c r="U118" s="633"/>
      <c r="V118" s="635"/>
      <c r="W118" s="635"/>
      <c r="X118" s="637"/>
      <c r="Y118" s="635"/>
      <c r="Z118" s="168"/>
      <c r="AA118" s="10"/>
      <c r="AB118" s="10"/>
      <c r="AC118" s="10"/>
      <c r="AD118" s="10"/>
      <c r="AE118" s="10"/>
      <c r="AF118" s="10"/>
      <c r="AG118" s="10"/>
      <c r="AH118" s="10"/>
      <c r="AI118" s="10"/>
      <c r="AJ118" s="10"/>
      <c r="AK118" s="10"/>
      <c r="AL118" s="10"/>
      <c r="AM118" s="10"/>
      <c r="AN118" s="10"/>
      <c r="AO118" s="10"/>
      <c r="AP118" s="10"/>
    </row>
    <row r="119" spans="2:42" ht="15" x14ac:dyDescent="0.25">
      <c r="B119" s="643"/>
      <c r="C119" s="641"/>
      <c r="D119" s="632" t="str">
        <f>'3-IDENTIFICACIÓN DEL RIESGO'!G118</f>
        <v>Riesgo 5</v>
      </c>
      <c r="E119" s="632" t="s">
        <v>389</v>
      </c>
      <c r="F119" s="216" t="str">
        <f>'3-IDENTIFICACIÓN DEL RIESGO'!H118</f>
        <v>Causa 1 Riesgo 5</v>
      </c>
      <c r="G119" s="216" t="str">
        <f>'3-IDENTIFICACIÓN DEL RIESGO'!L118</f>
        <v>Consecuencia 1 Riesgo 5</v>
      </c>
      <c r="H119" s="636">
        <f>'4-VALORACIÓN DEL RIESGO'!G64</f>
        <v>0</v>
      </c>
      <c r="I119" s="636" t="str">
        <f>'4-VALORACIÓN DEL RIESGO'!AC64</f>
        <v>Moderado</v>
      </c>
      <c r="J119" s="636" t="b">
        <f>'4-VALORACIÓN DEL RIESGO'!AE64</f>
        <v>0</v>
      </c>
      <c r="K119" s="634" t="str">
        <f>'4-VALORACIÓN DEL RIESGO'!AF64</f>
        <v>Reducir</v>
      </c>
      <c r="L119" s="168"/>
      <c r="M119" s="130">
        <f>'5-CONTROLES'!L118</f>
        <v>0</v>
      </c>
      <c r="N119" s="130">
        <f>'5-CONTROLES'!K118</f>
        <v>0</v>
      </c>
      <c r="O119" s="130">
        <f>'5-CONTROLES'!F118</f>
        <v>0</v>
      </c>
      <c r="P119" s="130">
        <f>'5-CONTROLES'!G118</f>
        <v>0</v>
      </c>
      <c r="Q119" s="5"/>
      <c r="R119" s="130" t="str">
        <f>'5-CONTROLES'!AB118</f>
        <v>Débil</v>
      </c>
      <c r="S119" s="130">
        <f>'5-CONTROLES'!AC118</f>
        <v>0</v>
      </c>
      <c r="T119" s="130" t="str">
        <f>'5-CONTROLES'!AD118</f>
        <v>Débil</v>
      </c>
      <c r="U119" s="632" t="e">
        <f>'5-CONTROLES'!AH118</f>
        <v>#DIV/0!</v>
      </c>
      <c r="V119" s="634" t="e">
        <f>'5-CONTROLES'!AL118</f>
        <v>#DIV/0!</v>
      </c>
      <c r="W119" s="634" t="e">
        <f>'5-CONTROLES'!AP118</f>
        <v>#DIV/0!</v>
      </c>
      <c r="X119" s="636" t="e">
        <f>'5-CONTROLES'!AQ118</f>
        <v>#DIV/0!</v>
      </c>
      <c r="Y119" s="634" t="str">
        <f>'5-CONTROLES'!AS118</f>
        <v>Actividad preventiva</v>
      </c>
      <c r="Z119" s="168"/>
      <c r="AA119" s="10"/>
      <c r="AB119" s="10"/>
      <c r="AC119" s="10"/>
      <c r="AD119" s="10"/>
      <c r="AE119" s="10"/>
      <c r="AF119" s="10"/>
      <c r="AG119" s="10"/>
      <c r="AH119" s="10"/>
      <c r="AI119" s="10"/>
      <c r="AJ119" s="10"/>
      <c r="AK119" s="10"/>
      <c r="AL119" s="10"/>
      <c r="AM119" s="10"/>
      <c r="AN119" s="10"/>
      <c r="AO119" s="10"/>
      <c r="AP119" s="10"/>
    </row>
    <row r="120" spans="2:42" ht="15" x14ac:dyDescent="0.25">
      <c r="B120" s="643"/>
      <c r="C120" s="642"/>
      <c r="D120" s="633"/>
      <c r="E120" s="633"/>
      <c r="F120" s="216" t="str">
        <f>'3-IDENTIFICACIÓN DEL RIESGO'!H119</f>
        <v>Causa 2 Riesgo 5</v>
      </c>
      <c r="G120" s="216" t="str">
        <f>'3-IDENTIFICACIÓN DEL RIESGO'!L119</f>
        <v>Consecuencia 2 Riesgo 5</v>
      </c>
      <c r="H120" s="637"/>
      <c r="I120" s="637"/>
      <c r="J120" s="637"/>
      <c r="K120" s="635"/>
      <c r="L120" s="168"/>
      <c r="M120" s="130">
        <f>'5-CONTROLES'!L119</f>
        <v>0</v>
      </c>
      <c r="N120" s="130">
        <f>'5-CONTROLES'!K119</f>
        <v>0</v>
      </c>
      <c r="O120" s="130">
        <f>'5-CONTROLES'!F119</f>
        <v>0</v>
      </c>
      <c r="P120" s="130">
        <f>'5-CONTROLES'!G119</f>
        <v>0</v>
      </c>
      <c r="Q120" s="5"/>
      <c r="R120" s="130" t="str">
        <f>'5-CONTROLES'!AB119</f>
        <v>Débil</v>
      </c>
      <c r="S120" s="130">
        <f>'5-CONTROLES'!AC119</f>
        <v>0</v>
      </c>
      <c r="T120" s="130" t="str">
        <f>'5-CONTROLES'!AD119</f>
        <v>Débil</v>
      </c>
      <c r="U120" s="633"/>
      <c r="V120" s="635"/>
      <c r="W120" s="635"/>
      <c r="X120" s="637"/>
      <c r="Y120" s="635"/>
      <c r="Z120" s="168"/>
      <c r="AA120" s="10"/>
      <c r="AB120" s="10"/>
      <c r="AC120" s="10"/>
      <c r="AD120" s="10"/>
      <c r="AE120" s="10"/>
      <c r="AF120" s="10"/>
      <c r="AG120" s="10"/>
      <c r="AH120" s="10"/>
      <c r="AI120" s="10"/>
      <c r="AJ120" s="10"/>
      <c r="AK120" s="10"/>
      <c r="AL120" s="10"/>
      <c r="AM120" s="10"/>
      <c r="AN120" s="10"/>
      <c r="AO120" s="10"/>
      <c r="AP120" s="10"/>
    </row>
    <row r="121" spans="2:42" ht="48.75" customHeight="1" x14ac:dyDescent="0.25">
      <c r="B121" s="646" t="str">
        <f>'3-IDENTIFICACIÓN DEL RIESGO'!B120</f>
        <v>Gestión del Talento Humano</v>
      </c>
      <c r="C121" s="641" t="s">
        <v>1096</v>
      </c>
      <c r="D121" s="632" t="str">
        <f>'3-IDENTIFICACIÓN DEL RIESGO'!G120</f>
        <v>Vinculación de personal sin cumplimiento de requisitos mínimos en beneficio particular o de un tercero.</v>
      </c>
      <c r="E121" s="632" t="s">
        <v>389</v>
      </c>
      <c r="F121" s="216" t="str">
        <f>'3-IDENTIFICACIÓN DEL RIESGO'!H120</f>
        <v xml:space="preserve">Intereses de terceros. Omisión intencional en la aplicación de criterios definidos en el Manual de Funciones, competencias y requisitos o la  modificación de los mismos </v>
      </c>
      <c r="G121" s="216" t="str">
        <f>'3-IDENTIFICACIÓN DEL RIESGO'!L120</f>
        <v xml:space="preserve"> Investigaciones por parte de órganos de control.</v>
      </c>
      <c r="H121" s="636" t="str">
        <f>'4-VALORACIÓN DEL RIESGO'!G65</f>
        <v>Rara Vez</v>
      </c>
      <c r="I121" s="636" t="str">
        <f>'4-VALORACIÓN DEL RIESGO'!AC65</f>
        <v>Mayor</v>
      </c>
      <c r="J121" s="636" t="str">
        <f>'4-VALORACIÓN DEL RIESGO'!AE65</f>
        <v>Alto</v>
      </c>
      <c r="K121" s="634" t="str">
        <f>'4-VALORACIÓN DEL RIESGO'!AF65</f>
        <v>Reducir</v>
      </c>
      <c r="L121" s="168" t="s">
        <v>1100</v>
      </c>
      <c r="M121" s="130" t="str">
        <f>'5-CONTROLES'!L120</f>
        <v>Verificar el cumplimiento de los requisitos exigidos por el empleo a proveer, de acuerdo con los requisitos de Ley y los contemplados en el Manual de Funciones y Competencias Laborales de la Agencia.</v>
      </c>
      <c r="N121" s="130" t="str">
        <f>'5-CONTROLES'!K120</f>
        <v>Formato Cumplimiento Requisitos Mínimos GTHU-F-010, diligenciado por el profesional designado. 
Expediente de hoja de vida conformado</v>
      </c>
      <c r="O121" s="130" t="str">
        <f>'5-CONTROLES'!F120</f>
        <v>Profesionales de la Subdirección de Talento Humano que realizan verificacion de requisitos mínimos</v>
      </c>
      <c r="P121" s="130" t="str">
        <f>'5-CONTROLES'!G120</f>
        <v xml:space="preserve">Cada vez que se requiera vincular una persona a la planta de personal </v>
      </c>
      <c r="Q121" s="224" t="s">
        <v>943</v>
      </c>
      <c r="R121" s="130" t="str">
        <f>'5-CONTROLES'!AB120</f>
        <v>Moderado</v>
      </c>
      <c r="S121" s="130" t="str">
        <f>'5-CONTROLES'!AC120</f>
        <v>Fuerte</v>
      </c>
      <c r="T121" s="130" t="str">
        <f>'5-CONTROLES'!AD120</f>
        <v>Moderado</v>
      </c>
      <c r="U121" s="632" t="str">
        <f>'5-CONTROLES'!AH120</f>
        <v>Moderado</v>
      </c>
      <c r="V121" s="634" t="str">
        <f>'5-CONTROLES'!AL120</f>
        <v>Rara Vez</v>
      </c>
      <c r="W121" s="634" t="str">
        <f>'5-CONTROLES'!AP120</f>
        <v>Mayor</v>
      </c>
      <c r="X121" s="636" t="str">
        <f>'5-CONTROLES'!AQ120</f>
        <v>Alto</v>
      </c>
      <c r="Y121" s="634" t="str">
        <f>'5-CONTROLES'!AS120</f>
        <v>Actividad preventiva</v>
      </c>
      <c r="Z121" s="168" t="s">
        <v>1104</v>
      </c>
      <c r="AA121" s="224" t="s">
        <v>947</v>
      </c>
      <c r="AB121" s="9" t="s">
        <v>948</v>
      </c>
      <c r="AC121" s="224" t="s">
        <v>949</v>
      </c>
      <c r="AD121" s="170">
        <v>1</v>
      </c>
      <c r="AE121" s="170"/>
      <c r="AF121" s="170"/>
      <c r="AG121" s="170"/>
      <c r="AH121" s="170">
        <v>1</v>
      </c>
      <c r="AI121" s="170"/>
      <c r="AJ121" s="170"/>
      <c r="AK121" s="170"/>
      <c r="AL121" s="170">
        <v>1</v>
      </c>
      <c r="AM121" s="170"/>
      <c r="AN121" s="170"/>
      <c r="AO121" s="170"/>
      <c r="AP121" s="170">
        <v>1</v>
      </c>
    </row>
    <row r="122" spans="2:42" ht="27.75" customHeight="1" x14ac:dyDescent="0.25">
      <c r="B122" s="647"/>
      <c r="C122" s="642"/>
      <c r="D122" s="633"/>
      <c r="E122" s="633"/>
      <c r="F122" s="216" t="str">
        <f>'3-IDENTIFICACIÓN DEL RIESGO'!H121</f>
        <v xml:space="preserve">  No validación de la información aportada por los aspirantes o verificación sesgada de cumplimiento de requisitos de vinculación.</v>
      </c>
      <c r="G122" s="216" t="str">
        <f>'3-IDENTIFICACIÓN DEL RIESGO'!L121</f>
        <v>Perdida de la credibilidad institucional</v>
      </c>
      <c r="H122" s="637"/>
      <c r="I122" s="637"/>
      <c r="J122" s="637"/>
      <c r="K122" s="635"/>
      <c r="L122" s="168"/>
      <c r="M122" s="130">
        <f>'5-CONTROLES'!L121</f>
        <v>0</v>
      </c>
      <c r="N122" s="130">
        <f>'5-CONTROLES'!K121</f>
        <v>0</v>
      </c>
      <c r="O122" s="130">
        <f>'5-CONTROLES'!F121</f>
        <v>0</v>
      </c>
      <c r="P122" s="130">
        <f>'5-CONTROLES'!G121</f>
        <v>0</v>
      </c>
      <c r="Q122" s="224"/>
      <c r="R122" s="130" t="str">
        <f>'5-CONTROLES'!AB121</f>
        <v>Débil</v>
      </c>
      <c r="S122" s="130">
        <f>'5-CONTROLES'!AC121</f>
        <v>0</v>
      </c>
      <c r="T122" s="130" t="str">
        <f>'5-CONTROLES'!AD121</f>
        <v>Débil</v>
      </c>
      <c r="U122" s="633"/>
      <c r="V122" s="635"/>
      <c r="W122" s="635"/>
      <c r="X122" s="637"/>
      <c r="Y122" s="635"/>
      <c r="Z122" s="168"/>
      <c r="AA122" s="224"/>
      <c r="AB122" s="9"/>
      <c r="AC122" s="224"/>
      <c r="AD122" s="224"/>
      <c r="AE122" s="224"/>
      <c r="AF122" s="224"/>
      <c r="AG122" s="224"/>
      <c r="AH122" s="224"/>
      <c r="AI122" s="224"/>
      <c r="AJ122" s="224"/>
      <c r="AK122" s="224"/>
      <c r="AL122" s="224"/>
      <c r="AM122" s="224"/>
      <c r="AN122" s="224"/>
      <c r="AO122" s="224"/>
      <c r="AP122" s="224"/>
    </row>
    <row r="123" spans="2:42" ht="42" customHeight="1" x14ac:dyDescent="0.25">
      <c r="B123" s="647"/>
      <c r="C123" s="641" t="s">
        <v>1097</v>
      </c>
      <c r="D123" s="632" t="str">
        <f>'3-IDENTIFICACIÓN DEL RIESGO'!G122</f>
        <v>Pérdida o manipulación de  expedientes de historia laboral para beneficio personal o de tercero.</v>
      </c>
      <c r="E123" s="632" t="s">
        <v>389</v>
      </c>
      <c r="F123" s="216" t="str">
        <f>'3-IDENTIFICACIÓN DEL RIESGO'!H122</f>
        <v xml:space="preserve"> Interés en ocultar o manipular antecedentes laborales</v>
      </c>
      <c r="G123" s="216" t="str">
        <f>'3-IDENTIFICACIÓN DEL RIESGO'!L122</f>
        <v xml:space="preserve"> Investigaciones por parte de órganos de control</v>
      </c>
      <c r="H123" s="636" t="str">
        <f>'4-VALORACIÓN DEL RIESGO'!G66</f>
        <v>Rara Vez</v>
      </c>
      <c r="I123" s="636" t="str">
        <f>'4-VALORACIÓN DEL RIESGO'!AC66</f>
        <v>Mayor</v>
      </c>
      <c r="J123" s="636" t="str">
        <f>'4-VALORACIÓN DEL RIESGO'!AE66</f>
        <v>Alto</v>
      </c>
      <c r="K123" s="634" t="str">
        <f>'4-VALORACIÓN DEL RIESGO'!AF66</f>
        <v>Reducir</v>
      </c>
      <c r="L123" s="168" t="s">
        <v>1101</v>
      </c>
      <c r="M123" s="130" t="str">
        <f>'5-CONTROLES'!L122</f>
        <v>Diligenciamiento de la hoja de control de los expedientes de hoja de vida por parte del servidor público encargado de la custodia de las hojas de vida</v>
      </c>
      <c r="N123" s="130" t="str">
        <f>'5-CONTROLES'!K122</f>
        <v xml:space="preserve">Hojas de control de los expedientes de hoja de vida diligenciados </v>
      </c>
      <c r="O123" s="130" t="str">
        <f>'5-CONTROLES'!F122</f>
        <v>Funcionario designado para la custodia de expedientes</v>
      </c>
      <c r="P123" s="130" t="str">
        <f>'5-CONTROLES'!G122</f>
        <v>Cada vez que se vincule un nuevo funcionario y cuando se generen nuevos documentos que deban reposar en la hoja de vida</v>
      </c>
      <c r="Q123" s="224" t="s">
        <v>944</v>
      </c>
      <c r="R123" s="130" t="str">
        <f>'5-CONTROLES'!AB122</f>
        <v>Moderado</v>
      </c>
      <c r="S123" s="130" t="str">
        <f>'5-CONTROLES'!AC122</f>
        <v>Moderado</v>
      </c>
      <c r="T123" s="130" t="str">
        <f>'5-CONTROLES'!AD122</f>
        <v>Moderado</v>
      </c>
      <c r="U123" s="632" t="str">
        <f>'5-CONTROLES'!AH122</f>
        <v>Moderado</v>
      </c>
      <c r="V123" s="634" t="str">
        <f>'5-CONTROLES'!AL122</f>
        <v>Rara Vez</v>
      </c>
      <c r="W123" s="634" t="str">
        <f>'5-CONTROLES'!AP122</f>
        <v>Mayor</v>
      </c>
      <c r="X123" s="636" t="str">
        <f>'5-CONTROLES'!AQ122</f>
        <v>Alto</v>
      </c>
      <c r="Y123" s="634" t="str">
        <f>'5-CONTROLES'!AS122</f>
        <v>Actividad preventiva</v>
      </c>
      <c r="Z123" s="168" t="s">
        <v>1105</v>
      </c>
      <c r="AA123" s="224" t="s">
        <v>950</v>
      </c>
      <c r="AB123" s="9" t="s">
        <v>951</v>
      </c>
      <c r="AC123" s="224" t="s">
        <v>952</v>
      </c>
      <c r="AD123" s="170">
        <v>0.85</v>
      </c>
      <c r="AE123" s="224"/>
      <c r="AF123" s="224"/>
      <c r="AG123" s="224"/>
      <c r="AH123" s="170">
        <v>0.85</v>
      </c>
      <c r="AI123" s="224"/>
      <c r="AJ123" s="224"/>
      <c r="AK123" s="224"/>
      <c r="AL123" s="170">
        <v>0.85</v>
      </c>
      <c r="AM123" s="224"/>
      <c r="AN123" s="224"/>
      <c r="AO123" s="224"/>
      <c r="AP123" s="170">
        <v>0.85</v>
      </c>
    </row>
    <row r="124" spans="2:42" ht="30.75" customHeight="1" x14ac:dyDescent="0.25">
      <c r="B124" s="647"/>
      <c r="C124" s="642"/>
      <c r="D124" s="633"/>
      <c r="E124" s="633"/>
      <c r="F124" s="216" t="str">
        <f>'3-IDENTIFICACIÓN DEL RIESGO'!H123</f>
        <v xml:space="preserve"> Debilidad en la aplicación de controles para la debida custodia de los expedientes</v>
      </c>
      <c r="G124" s="216" t="str">
        <f>'3-IDENTIFICACIÓN DEL RIESGO'!L123</f>
        <v>Pérdida de la credibilidad institucional</v>
      </c>
      <c r="H124" s="637"/>
      <c r="I124" s="637"/>
      <c r="J124" s="637"/>
      <c r="K124" s="635"/>
      <c r="L124" s="168"/>
      <c r="M124" s="130">
        <f>'5-CONTROLES'!L123</f>
        <v>0</v>
      </c>
      <c r="N124" s="130">
        <f>'5-CONTROLES'!K123</f>
        <v>0</v>
      </c>
      <c r="O124" s="130">
        <f>'5-CONTROLES'!F123</f>
        <v>0</v>
      </c>
      <c r="P124" s="130">
        <f>'5-CONTROLES'!G123</f>
        <v>0</v>
      </c>
      <c r="Q124" s="224"/>
      <c r="R124" s="130" t="str">
        <f>'5-CONTROLES'!AB123</f>
        <v>Débil</v>
      </c>
      <c r="S124" s="130">
        <f>'5-CONTROLES'!AC123</f>
        <v>0</v>
      </c>
      <c r="T124" s="130" t="str">
        <f>'5-CONTROLES'!AD123</f>
        <v>Débil</v>
      </c>
      <c r="U124" s="633"/>
      <c r="V124" s="635"/>
      <c r="W124" s="635"/>
      <c r="X124" s="637"/>
      <c r="Y124" s="635"/>
      <c r="Z124" s="168"/>
      <c r="AA124" s="224"/>
      <c r="AB124" s="9"/>
      <c r="AC124" s="224"/>
      <c r="AD124" s="170"/>
      <c r="AE124" s="170"/>
      <c r="AF124" s="170"/>
      <c r="AG124" s="170"/>
      <c r="AH124" s="170"/>
      <c r="AI124" s="224"/>
      <c r="AJ124" s="224"/>
      <c r="AK124" s="224"/>
      <c r="AL124" s="170"/>
      <c r="AM124" s="224"/>
      <c r="AN124" s="224"/>
      <c r="AO124" s="224"/>
      <c r="AP124" s="170"/>
    </row>
    <row r="125" spans="2:42" ht="65.25" customHeight="1" x14ac:dyDescent="0.25">
      <c r="B125" s="647"/>
      <c r="C125" s="641" t="s">
        <v>1098</v>
      </c>
      <c r="D125" s="632" t="str">
        <f>'3-IDENTIFICACIÓN DEL RIESGO'!G124</f>
        <v>Pérdida de documentación en los expedientes de procesos de investigación disciplinaria, en beneficio del o de los investigados</v>
      </c>
      <c r="E125" s="632" t="s">
        <v>389</v>
      </c>
      <c r="F125" s="216" t="str">
        <f>'3-IDENTIFICACIÓN DEL RIESGO'!H124</f>
        <v>Falta de control del expediente disciplinario</v>
      </c>
      <c r="G125" s="216" t="str">
        <f>'3-IDENTIFICACIÓN DEL RIESGO'!L124</f>
        <v>Investigaciones por parte de órganos de control</v>
      </c>
      <c r="H125" s="636" t="str">
        <f>'4-VALORACIÓN DEL RIESGO'!G67</f>
        <v>Posible</v>
      </c>
      <c r="I125" s="636" t="str">
        <f>'4-VALORACIÓN DEL RIESGO'!AC67</f>
        <v>Catastrófico</v>
      </c>
      <c r="J125" s="636" t="str">
        <f>'4-VALORACIÓN DEL RIESGO'!AE67</f>
        <v>Extremo</v>
      </c>
      <c r="K125" s="634" t="str">
        <f>'4-VALORACIÓN DEL RIESGO'!AF67</f>
        <v>Reducir</v>
      </c>
      <c r="L125" s="168" t="s">
        <v>1102</v>
      </c>
      <c r="M125" s="130" t="str">
        <f>'5-CONTROLES'!L124</f>
        <v>Digitalización de expedientes disciplinarios archivados</v>
      </c>
      <c r="N125" s="130" t="str">
        <f>'5-CONTROLES'!K124</f>
        <v>Matriz de seguimiento y control de procesos disciplinarios</v>
      </c>
      <c r="O125" s="130" t="str">
        <f>'5-CONTROLES'!F124</f>
        <v>Control Interno Disciplinario
Secretaría General</v>
      </c>
      <c r="P125" s="130" t="str">
        <f>'5-CONTROLES'!G124</f>
        <v>Trimestral</v>
      </c>
      <c r="Q125" s="224" t="s">
        <v>945</v>
      </c>
      <c r="R125" s="130" t="str">
        <f>'5-CONTROLES'!AB124</f>
        <v>Moderado</v>
      </c>
      <c r="S125" s="130" t="str">
        <f>'5-CONTROLES'!AC124</f>
        <v>Moderado</v>
      </c>
      <c r="T125" s="130" t="str">
        <f>'5-CONTROLES'!AD124</f>
        <v>Moderado</v>
      </c>
      <c r="U125" s="632" t="str">
        <f>'5-CONTROLES'!AH124</f>
        <v>Moderado</v>
      </c>
      <c r="V125" s="634" t="str">
        <f>'5-CONTROLES'!AL124</f>
        <v>Improbable</v>
      </c>
      <c r="W125" s="634" t="str">
        <f>'5-CONTROLES'!AP124</f>
        <v>Catastrófico</v>
      </c>
      <c r="X125" s="636" t="str">
        <f>'5-CONTROLES'!AQ124</f>
        <v>Extremo</v>
      </c>
      <c r="Y125" s="634" t="str">
        <f>'5-CONTROLES'!AS124</f>
        <v>Actividad preventiva</v>
      </c>
      <c r="Z125" s="168" t="s">
        <v>1106</v>
      </c>
      <c r="AA125" s="224" t="s">
        <v>953</v>
      </c>
      <c r="AB125" s="9" t="s">
        <v>954</v>
      </c>
      <c r="AC125" s="224" t="s">
        <v>955</v>
      </c>
      <c r="AD125" s="224">
        <v>1</v>
      </c>
      <c r="AE125" s="224"/>
      <c r="AF125" s="224"/>
      <c r="AG125" s="224"/>
      <c r="AH125" s="224"/>
      <c r="AI125" s="224"/>
      <c r="AJ125" s="224"/>
      <c r="AK125" s="224"/>
      <c r="AL125" s="224"/>
      <c r="AM125" s="224"/>
      <c r="AN125" s="224">
        <v>1</v>
      </c>
      <c r="AO125" s="224"/>
      <c r="AP125" s="224"/>
    </row>
    <row r="126" spans="2:42" ht="15" x14ac:dyDescent="0.25">
      <c r="B126" s="647"/>
      <c r="C126" s="642"/>
      <c r="D126" s="633"/>
      <c r="E126" s="633"/>
      <c r="F126" s="216" t="str">
        <f>'3-IDENTIFICACIÓN DEL RIESGO'!H125</f>
        <v>Causa 2 Riesgo 3</v>
      </c>
      <c r="G126" s="216" t="str">
        <f>'3-IDENTIFICACIÓN DEL RIESGO'!L125</f>
        <v>Perdida de credibilidad institucional</v>
      </c>
      <c r="H126" s="637"/>
      <c r="I126" s="637"/>
      <c r="J126" s="637"/>
      <c r="K126" s="635"/>
      <c r="L126" s="168"/>
      <c r="M126" s="130">
        <f>'5-CONTROLES'!L125</f>
        <v>0</v>
      </c>
      <c r="N126" s="130">
        <f>'5-CONTROLES'!K125</f>
        <v>0</v>
      </c>
      <c r="O126" s="130">
        <f>'5-CONTROLES'!F125</f>
        <v>0</v>
      </c>
      <c r="P126" s="130">
        <f>'5-CONTROLES'!G125</f>
        <v>0</v>
      </c>
      <c r="Q126" s="224"/>
      <c r="R126" s="130" t="str">
        <f>'5-CONTROLES'!AB125</f>
        <v>Débil</v>
      </c>
      <c r="S126" s="130">
        <f>'5-CONTROLES'!AC125</f>
        <v>0</v>
      </c>
      <c r="T126" s="130" t="str">
        <f>'5-CONTROLES'!AD125</f>
        <v>Débil</v>
      </c>
      <c r="U126" s="633"/>
      <c r="V126" s="635"/>
      <c r="W126" s="635"/>
      <c r="X126" s="637"/>
      <c r="Y126" s="635"/>
      <c r="Z126" s="168"/>
      <c r="AA126" s="224"/>
      <c r="AB126" s="9"/>
      <c r="AC126" s="224"/>
      <c r="AD126" s="224"/>
      <c r="AE126" s="224"/>
      <c r="AF126" s="224"/>
      <c r="AG126" s="224"/>
      <c r="AH126" s="224"/>
      <c r="AI126" s="224"/>
      <c r="AJ126" s="224"/>
      <c r="AK126" s="224"/>
      <c r="AL126" s="224"/>
      <c r="AM126" s="224"/>
      <c r="AN126" s="224"/>
      <c r="AO126" s="224"/>
      <c r="AP126" s="224"/>
    </row>
    <row r="127" spans="2:42" ht="84.75" customHeight="1" x14ac:dyDescent="0.25">
      <c r="B127" s="647"/>
      <c r="C127" s="641" t="s">
        <v>1099</v>
      </c>
      <c r="D127" s="632" t="str">
        <f>'3-IDENTIFICACIÓN DEL RIESGO'!G126</f>
        <v>Prescripción o caducidad de la acción disciplinaria en favor de los implicados.</v>
      </c>
      <c r="E127" s="632" t="s">
        <v>389</v>
      </c>
      <c r="F127" s="216" t="str">
        <f>'3-IDENTIFICACIÓN DEL RIESGO'!H126</f>
        <v>Falta del control en los términos de actuación en cada etapa procesal</v>
      </c>
      <c r="G127" s="216" t="str">
        <f>'3-IDENTIFICACIÓN DEL RIESGO'!L126</f>
        <v>Investigaciones por parte de órganos de control</v>
      </c>
      <c r="H127" s="636" t="str">
        <f>'4-VALORACIÓN DEL RIESGO'!G68</f>
        <v>Posible</v>
      </c>
      <c r="I127" s="636" t="str">
        <f>'4-VALORACIÓN DEL RIESGO'!AC68</f>
        <v>Catastrófico</v>
      </c>
      <c r="J127" s="636" t="str">
        <f>'4-VALORACIÓN DEL RIESGO'!AE68</f>
        <v>Extremo</v>
      </c>
      <c r="K127" s="634" t="str">
        <f>'4-VALORACIÓN DEL RIESGO'!AF68</f>
        <v>Reducir</v>
      </c>
      <c r="L127" s="168" t="s">
        <v>1103</v>
      </c>
      <c r="M127" s="130" t="str">
        <f>'5-CONTROLES'!L126</f>
        <v xml:space="preserve">Aplicación de matriz de seguimiento e inventario constante de los expedientes o piezas procesales. </v>
      </c>
      <c r="N127" s="130" t="str">
        <f>'5-CONTROLES'!K126</f>
        <v>Matriz de seguimiento y control de procesos disciplinarios</v>
      </c>
      <c r="O127" s="130" t="str">
        <f>'5-CONTROLES'!F126</f>
        <v>Control Interno Disciplinario
Secretaría General</v>
      </c>
      <c r="P127" s="130" t="str">
        <f>'5-CONTROLES'!G126</f>
        <v>Trimestral</v>
      </c>
      <c r="Q127" s="224" t="s">
        <v>946</v>
      </c>
      <c r="R127" s="130" t="str">
        <f>'5-CONTROLES'!AB126</f>
        <v>Moderado</v>
      </c>
      <c r="S127" s="130" t="str">
        <f>'5-CONTROLES'!AC126</f>
        <v>Moderado</v>
      </c>
      <c r="T127" s="130" t="str">
        <f>'5-CONTROLES'!AD126</f>
        <v>Moderado</v>
      </c>
      <c r="U127" s="632" t="str">
        <f>'5-CONTROLES'!AH126</f>
        <v>Moderado</v>
      </c>
      <c r="V127" s="634" t="str">
        <f>'5-CONTROLES'!AL126</f>
        <v>Improbable</v>
      </c>
      <c r="W127" s="634" t="str">
        <f>'5-CONTROLES'!AP126</f>
        <v>Catastrófico</v>
      </c>
      <c r="X127" s="636" t="str">
        <f>'5-CONTROLES'!AQ126</f>
        <v>Extremo</v>
      </c>
      <c r="Y127" s="634" t="str">
        <f>'5-CONTROLES'!AS126</f>
        <v>Actividad preventiva</v>
      </c>
      <c r="Z127" s="168" t="s">
        <v>1107</v>
      </c>
      <c r="AA127" s="224" t="s">
        <v>953</v>
      </c>
      <c r="AB127" s="9" t="s">
        <v>954</v>
      </c>
      <c r="AC127" s="224" t="s">
        <v>955</v>
      </c>
      <c r="AD127" s="224">
        <v>1</v>
      </c>
      <c r="AE127" s="224"/>
      <c r="AF127" s="224"/>
      <c r="AG127" s="224"/>
      <c r="AH127" s="224"/>
      <c r="AI127" s="224"/>
      <c r="AJ127" s="224"/>
      <c r="AK127" s="224"/>
      <c r="AL127" s="224"/>
      <c r="AM127" s="224"/>
      <c r="AN127" s="224">
        <v>1</v>
      </c>
      <c r="AO127" s="224"/>
      <c r="AP127" s="224"/>
    </row>
    <row r="128" spans="2:42" ht="15" x14ac:dyDescent="0.25">
      <c r="B128" s="647"/>
      <c r="C128" s="642"/>
      <c r="D128" s="633"/>
      <c r="E128" s="633"/>
      <c r="F128" s="216" t="str">
        <f>'3-IDENTIFICACIÓN DEL RIESGO'!H127</f>
        <v>Causa 2 Riesgo 4</v>
      </c>
      <c r="G128" s="216" t="str">
        <f>'3-IDENTIFICACIÓN DEL RIESGO'!L127</f>
        <v>Perdida de credibilidad institucional</v>
      </c>
      <c r="H128" s="637"/>
      <c r="I128" s="637"/>
      <c r="J128" s="637"/>
      <c r="K128" s="635"/>
      <c r="L128" s="168"/>
      <c r="M128" s="130">
        <f>'5-CONTROLES'!L127</f>
        <v>0</v>
      </c>
      <c r="N128" s="130">
        <f>'5-CONTROLES'!K127</f>
        <v>0</v>
      </c>
      <c r="O128" s="130">
        <f>'5-CONTROLES'!F127</f>
        <v>0</v>
      </c>
      <c r="P128" s="130">
        <f>'5-CONTROLES'!G127</f>
        <v>0</v>
      </c>
      <c r="Q128" s="10"/>
      <c r="R128" s="130" t="str">
        <f>'5-CONTROLES'!AB127</f>
        <v>Débil</v>
      </c>
      <c r="S128" s="130">
        <f>'5-CONTROLES'!AC127</f>
        <v>0</v>
      </c>
      <c r="T128" s="130" t="str">
        <f>'5-CONTROLES'!AD127</f>
        <v>Débil</v>
      </c>
      <c r="U128" s="633"/>
      <c r="V128" s="635"/>
      <c r="W128" s="635"/>
      <c r="X128" s="637"/>
      <c r="Y128" s="635"/>
      <c r="Z128" s="168"/>
      <c r="AA128" s="10"/>
      <c r="AB128" s="10"/>
      <c r="AC128" s="10"/>
      <c r="AD128" s="10"/>
      <c r="AE128" s="10"/>
      <c r="AF128" s="10"/>
      <c r="AG128" s="10"/>
      <c r="AH128" s="10"/>
      <c r="AI128" s="10"/>
      <c r="AJ128" s="10"/>
      <c r="AK128" s="10"/>
      <c r="AL128" s="10"/>
      <c r="AM128" s="10"/>
      <c r="AN128" s="10"/>
      <c r="AO128" s="10"/>
      <c r="AP128" s="10"/>
    </row>
    <row r="129" spans="2:42" ht="15" x14ac:dyDescent="0.25">
      <c r="B129" s="647"/>
      <c r="C129" s="641"/>
      <c r="D129" s="632" t="str">
        <f>'3-IDENTIFICACIÓN DEL RIESGO'!G128</f>
        <v>Riesgo 5</v>
      </c>
      <c r="E129" s="632" t="s">
        <v>389</v>
      </c>
      <c r="F129" s="216" t="str">
        <f>'3-IDENTIFICACIÓN DEL RIESGO'!H128</f>
        <v>Causa 1 Riesgo 5</v>
      </c>
      <c r="G129" s="216" t="str">
        <f>'3-IDENTIFICACIÓN DEL RIESGO'!L128</f>
        <v>Consecuencia 1 Riesgo 5</v>
      </c>
      <c r="H129" s="636">
        <f>'4-VALORACIÓN DEL RIESGO'!G69</f>
        <v>0</v>
      </c>
      <c r="I129" s="636" t="str">
        <f>'4-VALORACIÓN DEL RIESGO'!AC69</f>
        <v>Moderado</v>
      </c>
      <c r="J129" s="636" t="b">
        <f>'4-VALORACIÓN DEL RIESGO'!AE69</f>
        <v>0</v>
      </c>
      <c r="K129" s="634" t="str">
        <f>'4-VALORACIÓN DEL RIESGO'!AF69</f>
        <v>Reducir</v>
      </c>
      <c r="L129" s="168"/>
      <c r="M129" s="130">
        <f>'5-CONTROLES'!L128</f>
        <v>0</v>
      </c>
      <c r="N129" s="130">
        <f>'5-CONTROLES'!K128</f>
        <v>0</v>
      </c>
      <c r="O129" s="130">
        <f>'5-CONTROLES'!F128</f>
        <v>0</v>
      </c>
      <c r="P129" s="130">
        <f>'5-CONTROLES'!G128</f>
        <v>0</v>
      </c>
      <c r="Q129" s="5"/>
      <c r="R129" s="130" t="str">
        <f>'5-CONTROLES'!AB128</f>
        <v>Débil</v>
      </c>
      <c r="S129" s="130">
        <f>'5-CONTROLES'!AC128</f>
        <v>0</v>
      </c>
      <c r="T129" s="130" t="str">
        <f>'5-CONTROLES'!AD128</f>
        <v>Débil</v>
      </c>
      <c r="U129" s="632" t="e">
        <f>'5-CONTROLES'!AH128</f>
        <v>#DIV/0!</v>
      </c>
      <c r="V129" s="634" t="e">
        <f>'5-CONTROLES'!AL128</f>
        <v>#DIV/0!</v>
      </c>
      <c r="W129" s="634" t="e">
        <f>'5-CONTROLES'!AP128</f>
        <v>#DIV/0!</v>
      </c>
      <c r="X129" s="636" t="e">
        <f>'5-CONTROLES'!AQ128</f>
        <v>#DIV/0!</v>
      </c>
      <c r="Y129" s="634" t="str">
        <f>'5-CONTROLES'!AS128</f>
        <v>Actividad preventiva</v>
      </c>
      <c r="Z129" s="168"/>
      <c r="AA129" s="5"/>
      <c r="AB129" s="5"/>
      <c r="AC129" s="10"/>
      <c r="AD129" s="10"/>
      <c r="AE129" s="10"/>
      <c r="AF129" s="10"/>
      <c r="AG129" s="10"/>
      <c r="AH129" s="10"/>
      <c r="AI129" s="10"/>
      <c r="AJ129" s="10"/>
      <c r="AK129" s="10"/>
      <c r="AL129" s="10"/>
      <c r="AM129" s="10"/>
      <c r="AN129" s="10"/>
      <c r="AO129" s="10"/>
      <c r="AP129" s="10"/>
    </row>
    <row r="130" spans="2:42" ht="15" x14ac:dyDescent="0.25">
      <c r="B130" s="648"/>
      <c r="C130" s="642"/>
      <c r="D130" s="633"/>
      <c r="E130" s="633"/>
      <c r="F130" s="216" t="str">
        <f>'3-IDENTIFICACIÓN DEL RIESGO'!H129</f>
        <v>Causa 2 Riesgo 5</v>
      </c>
      <c r="G130" s="216" t="str">
        <f>'3-IDENTIFICACIÓN DEL RIESGO'!L129</f>
        <v>Consecuencia 2 Riesgo 5</v>
      </c>
      <c r="H130" s="637"/>
      <c r="I130" s="637"/>
      <c r="J130" s="637"/>
      <c r="K130" s="635"/>
      <c r="L130" s="168"/>
      <c r="M130" s="130">
        <f>'5-CONTROLES'!L129</f>
        <v>0</v>
      </c>
      <c r="N130" s="130">
        <f>'5-CONTROLES'!K129</f>
        <v>0</v>
      </c>
      <c r="O130" s="130">
        <f>'5-CONTROLES'!F129</f>
        <v>0</v>
      </c>
      <c r="P130" s="130">
        <f>'5-CONTROLES'!G129</f>
        <v>0</v>
      </c>
      <c r="Q130" s="5"/>
      <c r="R130" s="130" t="str">
        <f>'5-CONTROLES'!AB129</f>
        <v>Débil</v>
      </c>
      <c r="S130" s="130">
        <f>'5-CONTROLES'!AC129</f>
        <v>0</v>
      </c>
      <c r="T130" s="130" t="str">
        <f>'5-CONTROLES'!AD129</f>
        <v>Débil</v>
      </c>
      <c r="U130" s="633"/>
      <c r="V130" s="635"/>
      <c r="W130" s="635"/>
      <c r="X130" s="637"/>
      <c r="Y130" s="635"/>
      <c r="Z130" s="168"/>
      <c r="AA130" s="5"/>
      <c r="AB130" s="5"/>
      <c r="AC130" s="10"/>
      <c r="AD130" s="170"/>
      <c r="AE130" s="10"/>
      <c r="AF130" s="10"/>
      <c r="AG130" s="10"/>
      <c r="AH130" s="10"/>
      <c r="AI130" s="10"/>
      <c r="AJ130" s="10"/>
      <c r="AK130" s="10"/>
      <c r="AL130" s="10"/>
      <c r="AM130" s="170"/>
      <c r="AN130" s="10"/>
      <c r="AO130" s="10"/>
      <c r="AP130" s="170"/>
    </row>
    <row r="131" spans="2:42" ht="29.25" customHeight="1" x14ac:dyDescent="0.25">
      <c r="B131" s="644" t="str">
        <f>'3-IDENTIFICACIÓN DEL RIESGO'!B130</f>
        <v>Apoyo Jurídico</v>
      </c>
      <c r="C131" s="641" t="s">
        <v>1116</v>
      </c>
      <c r="D131" s="632" t="str">
        <f>'3-IDENTIFICACIÓN DEL RIESGO'!G130</f>
        <v>Emitir conceptos y viabilidades jurídicas para  favorecer intereses propios o de terceros.</v>
      </c>
      <c r="E131" s="632" t="s">
        <v>389</v>
      </c>
      <c r="F131" s="216" t="str">
        <f>'3-IDENTIFICACIÓN DEL RIESGO'!H130</f>
        <v>Dadivas.</v>
      </c>
      <c r="G131" s="216" t="str">
        <f>'3-IDENTIFICACIÓN DEL RIESGO'!L130</f>
        <v>Expedición de actos contrarios a la normatividad vigente</v>
      </c>
      <c r="H131" s="636">
        <f>'4-VALORACIÓN DEL RIESGO'!G70</f>
        <v>0</v>
      </c>
      <c r="I131" s="636" t="str">
        <f>'4-VALORACIÓN DEL RIESGO'!AC70</f>
        <v>Moderado</v>
      </c>
      <c r="J131" s="636" t="b">
        <f>'4-VALORACIÓN DEL RIESGO'!AE70</f>
        <v>0</v>
      </c>
      <c r="K131" s="634" t="str">
        <f>'4-VALORACIÓN DEL RIESGO'!AF70</f>
        <v>Reducir</v>
      </c>
      <c r="L131" s="168"/>
      <c r="M131" s="227" t="str">
        <f>'5-CONTROLES'!L130</f>
        <v>SIN VALORACIÓN DEL RIESGO NI DEFINICION DE CONTROLES</v>
      </c>
      <c r="N131" s="130">
        <f>'5-CONTROLES'!K130</f>
        <v>0</v>
      </c>
      <c r="O131" s="227" t="str">
        <f>'5-CONTROLES'!F130</f>
        <v>OFICINA JURÍDICA</v>
      </c>
      <c r="P131" s="130">
        <f>'5-CONTROLES'!G130</f>
        <v>0</v>
      </c>
      <c r="Q131" s="10"/>
      <c r="R131" s="130" t="str">
        <f>'5-CONTROLES'!AB130</f>
        <v>Débil</v>
      </c>
      <c r="S131" s="130">
        <f>'5-CONTROLES'!AC130</f>
        <v>0</v>
      </c>
      <c r="T131" s="130" t="str">
        <f>'5-CONTROLES'!AD130</f>
        <v>Débil</v>
      </c>
      <c r="U131" s="632" t="e">
        <f>'5-CONTROLES'!AH130</f>
        <v>#DIV/0!</v>
      </c>
      <c r="V131" s="634" t="e">
        <f>'5-CONTROLES'!AL130</f>
        <v>#DIV/0!</v>
      </c>
      <c r="W131" s="634" t="e">
        <f>'5-CONTROLES'!AP130</f>
        <v>#DIV/0!</v>
      </c>
      <c r="X131" s="636" t="e">
        <f>'5-CONTROLES'!AQ130</f>
        <v>#DIV/0!</v>
      </c>
      <c r="Y131" s="634" t="str">
        <f>'5-CONTROLES'!AS130</f>
        <v>Actividad preventiva</v>
      </c>
      <c r="Z131" s="168"/>
      <c r="AA131" s="226" t="s">
        <v>982</v>
      </c>
      <c r="AB131" s="10"/>
      <c r="AC131" s="10"/>
      <c r="AD131" s="10"/>
      <c r="AE131" s="10"/>
      <c r="AF131" s="10"/>
      <c r="AG131" s="10"/>
      <c r="AH131" s="10"/>
      <c r="AI131" s="10"/>
      <c r="AJ131" s="10"/>
      <c r="AK131" s="10"/>
      <c r="AL131" s="10"/>
      <c r="AM131" s="10"/>
      <c r="AN131" s="10"/>
      <c r="AO131" s="10"/>
      <c r="AP131" s="10"/>
    </row>
    <row r="132" spans="2:42" ht="15" x14ac:dyDescent="0.25">
      <c r="B132" s="644"/>
      <c r="C132" s="642"/>
      <c r="D132" s="633"/>
      <c r="E132" s="633"/>
      <c r="F132" s="216" t="str">
        <f>'3-IDENTIFICACIÓN DEL RIESGO'!H131</f>
        <v>Amenazas o presiones indebidas</v>
      </c>
      <c r="G132" s="216" t="str">
        <f>'3-IDENTIFICACIÓN DEL RIESGO'!L131</f>
        <v>Perdida de la credibilidad institucional</v>
      </c>
      <c r="H132" s="637"/>
      <c r="I132" s="637"/>
      <c r="J132" s="637"/>
      <c r="K132" s="635"/>
      <c r="L132" s="168"/>
      <c r="M132" s="130">
        <f>'5-CONTROLES'!L131</f>
        <v>0</v>
      </c>
      <c r="N132" s="130">
        <f>'5-CONTROLES'!K131</f>
        <v>0</v>
      </c>
      <c r="O132" s="130">
        <f>'5-CONTROLES'!F131</f>
        <v>0</v>
      </c>
      <c r="P132" s="130">
        <f>'5-CONTROLES'!G131</f>
        <v>0</v>
      </c>
      <c r="Q132" s="10"/>
      <c r="R132" s="130" t="str">
        <f>'5-CONTROLES'!AB131</f>
        <v>Débil</v>
      </c>
      <c r="S132" s="130">
        <f>'5-CONTROLES'!AC131</f>
        <v>0</v>
      </c>
      <c r="T132" s="130" t="str">
        <f>'5-CONTROLES'!AD131</f>
        <v>Débil</v>
      </c>
      <c r="U132" s="633"/>
      <c r="V132" s="635"/>
      <c r="W132" s="635"/>
      <c r="X132" s="637"/>
      <c r="Y132" s="635"/>
      <c r="Z132" s="168"/>
      <c r="AA132" s="10"/>
      <c r="AB132" s="10"/>
      <c r="AC132" s="10"/>
      <c r="AD132" s="10"/>
      <c r="AE132" s="10"/>
      <c r="AF132" s="10"/>
      <c r="AG132" s="10"/>
      <c r="AH132" s="10"/>
      <c r="AI132" s="10"/>
      <c r="AJ132" s="10"/>
      <c r="AK132" s="10"/>
      <c r="AL132" s="10"/>
      <c r="AM132" s="10"/>
      <c r="AN132" s="10"/>
      <c r="AO132" s="10"/>
      <c r="AP132" s="10"/>
    </row>
    <row r="133" spans="2:42" ht="15" x14ac:dyDescent="0.25">
      <c r="B133" s="644"/>
      <c r="C133" s="641" t="s">
        <v>1117</v>
      </c>
      <c r="D133" s="632" t="str">
        <f>'3-IDENTIFICACIÓN DEL RIESGO'!G132</f>
        <v>Aplicación discrecional de normas para favorecer intereses de terceros</v>
      </c>
      <c r="E133" s="632" t="s">
        <v>389</v>
      </c>
      <c r="F133" s="216" t="str">
        <f>'3-IDENTIFICACIÓN DEL RIESGO'!H132</f>
        <v>Desconocimiento de las normas que rigen el actual de la entidad</v>
      </c>
      <c r="G133" s="216" t="str">
        <f>'3-IDENTIFICACIÓN DEL RIESGO'!L132</f>
        <v>Investigaciones y sanciones</v>
      </c>
      <c r="H133" s="636">
        <f>'4-VALORACIÓN DEL RIESGO'!G71</f>
        <v>0</v>
      </c>
      <c r="I133" s="636" t="str">
        <f>'4-VALORACIÓN DEL RIESGO'!AC71</f>
        <v>Moderado</v>
      </c>
      <c r="J133" s="636" t="b">
        <f>'4-VALORACIÓN DEL RIESGO'!AE71</f>
        <v>0</v>
      </c>
      <c r="K133" s="634" t="str">
        <f>'4-VALORACIÓN DEL RIESGO'!AF71</f>
        <v>Reducir</v>
      </c>
      <c r="L133" s="168"/>
      <c r="M133" s="227" t="str">
        <f>'5-CONTROLES'!L132</f>
        <v>SIN VALORACIÓN DEL RIESGO NI DEFINICION DE CONTROLES</v>
      </c>
      <c r="N133" s="130">
        <f>'5-CONTROLES'!K132</f>
        <v>0</v>
      </c>
      <c r="O133" s="227" t="str">
        <f>'5-CONTROLES'!F132</f>
        <v>OFICINA JURÍDICA</v>
      </c>
      <c r="P133" s="130">
        <f>'5-CONTROLES'!G132</f>
        <v>0</v>
      </c>
      <c r="Q133" s="10"/>
      <c r="R133" s="130" t="str">
        <f>'5-CONTROLES'!AB132</f>
        <v>Débil</v>
      </c>
      <c r="S133" s="130">
        <f>'5-CONTROLES'!AC132</f>
        <v>0</v>
      </c>
      <c r="T133" s="130" t="str">
        <f>'5-CONTROLES'!AD132</f>
        <v>Débil</v>
      </c>
      <c r="U133" s="632" t="e">
        <f>'5-CONTROLES'!AH132</f>
        <v>#DIV/0!</v>
      </c>
      <c r="V133" s="634" t="e">
        <f>'5-CONTROLES'!AL132</f>
        <v>#DIV/0!</v>
      </c>
      <c r="W133" s="634" t="e">
        <f>'5-CONTROLES'!AP132</f>
        <v>#DIV/0!</v>
      </c>
      <c r="X133" s="636" t="e">
        <f>'5-CONTROLES'!AQ132</f>
        <v>#DIV/0!</v>
      </c>
      <c r="Y133" s="634" t="str">
        <f>'5-CONTROLES'!AS132</f>
        <v>Actividad preventiva</v>
      </c>
      <c r="Z133" s="168"/>
      <c r="AA133" s="226" t="s">
        <v>982</v>
      </c>
      <c r="AB133" s="10"/>
      <c r="AC133" s="10"/>
      <c r="AD133" s="10"/>
      <c r="AE133" s="10"/>
      <c r="AF133" s="10"/>
      <c r="AG133" s="10"/>
      <c r="AH133" s="10"/>
      <c r="AI133" s="10"/>
      <c r="AJ133" s="10"/>
      <c r="AK133" s="10"/>
      <c r="AL133" s="10"/>
      <c r="AM133" s="10"/>
      <c r="AN133" s="10"/>
      <c r="AO133" s="10"/>
      <c r="AP133" s="10"/>
    </row>
    <row r="134" spans="2:42" ht="15" x14ac:dyDescent="0.25">
      <c r="B134" s="644"/>
      <c r="C134" s="642"/>
      <c r="D134" s="633"/>
      <c r="E134" s="633"/>
      <c r="F134" s="216" t="str">
        <f>'3-IDENTIFICACIÓN DEL RIESGO'!H133</f>
        <v>Beneficio particulares al determinar los criterios a aplicar</v>
      </c>
      <c r="G134" s="216" t="str">
        <f>'3-IDENTIFICACIÓN DEL RIESGO'!L133</f>
        <v>Detrimento patrimonial</v>
      </c>
      <c r="H134" s="637"/>
      <c r="I134" s="637"/>
      <c r="J134" s="637"/>
      <c r="K134" s="635"/>
      <c r="L134" s="168"/>
      <c r="M134" s="130">
        <f>'5-CONTROLES'!L133</f>
        <v>0</v>
      </c>
      <c r="N134" s="130">
        <f>'5-CONTROLES'!K133</f>
        <v>0</v>
      </c>
      <c r="O134" s="130">
        <f>'5-CONTROLES'!F133</f>
        <v>0</v>
      </c>
      <c r="P134" s="130">
        <f>'5-CONTROLES'!G133</f>
        <v>0</v>
      </c>
      <c r="Q134" s="10"/>
      <c r="R134" s="130" t="str">
        <f>'5-CONTROLES'!AB133</f>
        <v>Débil</v>
      </c>
      <c r="S134" s="130">
        <f>'5-CONTROLES'!AC133</f>
        <v>0</v>
      </c>
      <c r="T134" s="130" t="str">
        <f>'5-CONTROLES'!AD133</f>
        <v>Débil</v>
      </c>
      <c r="U134" s="633"/>
      <c r="V134" s="635"/>
      <c r="W134" s="635"/>
      <c r="X134" s="637"/>
      <c r="Y134" s="635"/>
      <c r="Z134" s="168"/>
      <c r="AA134" s="10"/>
      <c r="AB134" s="10"/>
      <c r="AC134" s="10"/>
      <c r="AD134" s="10"/>
      <c r="AE134" s="10"/>
      <c r="AF134" s="10"/>
      <c r="AG134" s="10"/>
      <c r="AH134" s="10"/>
      <c r="AI134" s="10"/>
      <c r="AJ134" s="10"/>
      <c r="AK134" s="10"/>
      <c r="AL134" s="10"/>
      <c r="AM134" s="10"/>
      <c r="AN134" s="10"/>
      <c r="AO134" s="10"/>
      <c r="AP134" s="10"/>
    </row>
    <row r="135" spans="2:42" ht="15" x14ac:dyDescent="0.25">
      <c r="B135" s="644"/>
      <c r="C135" s="641" t="s">
        <v>1118</v>
      </c>
      <c r="D135" s="632" t="str">
        <f>'3-IDENTIFICACIÓN DEL RIESGO'!G134</f>
        <v>Dilatar o no ejecutar las acciones de cobro coactivo para favorecer intereses propios o de terceros</v>
      </c>
      <c r="E135" s="632" t="s">
        <v>389</v>
      </c>
      <c r="F135" s="216" t="str">
        <f>'3-IDENTIFICACIÓN DEL RIESGO'!H134</f>
        <v>Beneficios particulares del colaborador</v>
      </c>
      <c r="G135" s="216" t="str">
        <f>'3-IDENTIFICACIÓN DEL RIESGO'!L134</f>
        <v>Investigaciones y sanciones</v>
      </c>
      <c r="H135" s="636">
        <f>'4-VALORACIÓN DEL RIESGO'!G72</f>
        <v>0</v>
      </c>
      <c r="I135" s="636" t="str">
        <f>'4-VALORACIÓN DEL RIESGO'!AC72</f>
        <v>Moderado</v>
      </c>
      <c r="J135" s="636" t="b">
        <f>'4-VALORACIÓN DEL RIESGO'!AE72</f>
        <v>0</v>
      </c>
      <c r="K135" s="634" t="str">
        <f>'4-VALORACIÓN DEL RIESGO'!AF72</f>
        <v>Reducir</v>
      </c>
      <c r="L135" s="168"/>
      <c r="M135" s="227" t="str">
        <f>'5-CONTROLES'!L134</f>
        <v>SIN VALORACIÓN DEL RIESGO NI DEFINICION DE CONTROLES</v>
      </c>
      <c r="N135" s="130">
        <f>'5-CONTROLES'!K134</f>
        <v>0</v>
      </c>
      <c r="O135" s="227" t="str">
        <f>'5-CONTROLES'!F134</f>
        <v>OFICINA JURÍDICA</v>
      </c>
      <c r="P135" s="130">
        <f>'5-CONTROLES'!G134</f>
        <v>0</v>
      </c>
      <c r="Q135" s="10"/>
      <c r="R135" s="130" t="str">
        <f>'5-CONTROLES'!AB134</f>
        <v>Débil</v>
      </c>
      <c r="S135" s="130">
        <f>'5-CONTROLES'!AC134</f>
        <v>0</v>
      </c>
      <c r="T135" s="130" t="str">
        <f>'5-CONTROLES'!AD134</f>
        <v>Débil</v>
      </c>
      <c r="U135" s="632" t="e">
        <f>'5-CONTROLES'!AH134</f>
        <v>#DIV/0!</v>
      </c>
      <c r="V135" s="634" t="e">
        <f>'5-CONTROLES'!AL134</f>
        <v>#DIV/0!</v>
      </c>
      <c r="W135" s="634" t="e">
        <f>'5-CONTROLES'!AP134</f>
        <v>#DIV/0!</v>
      </c>
      <c r="X135" s="636" t="e">
        <f>'5-CONTROLES'!AQ134</f>
        <v>#DIV/0!</v>
      </c>
      <c r="Y135" s="634" t="str">
        <f>'5-CONTROLES'!AS134</f>
        <v>Actividad preventiva</v>
      </c>
      <c r="Z135" s="168"/>
      <c r="AA135" s="226" t="s">
        <v>982</v>
      </c>
      <c r="AB135" s="10"/>
      <c r="AC135" s="10"/>
      <c r="AD135" s="10"/>
      <c r="AE135" s="10"/>
      <c r="AF135" s="10"/>
      <c r="AG135" s="10"/>
      <c r="AH135" s="10"/>
      <c r="AI135" s="10"/>
      <c r="AJ135" s="10"/>
      <c r="AK135" s="10"/>
      <c r="AL135" s="10"/>
      <c r="AM135" s="10"/>
      <c r="AN135" s="10"/>
      <c r="AO135" s="10"/>
      <c r="AP135" s="10"/>
    </row>
    <row r="136" spans="2:42" ht="15" x14ac:dyDescent="0.25">
      <c r="B136" s="644"/>
      <c r="C136" s="642"/>
      <c r="D136" s="633"/>
      <c r="E136" s="633"/>
      <c r="F136" s="216" t="str">
        <f>'3-IDENTIFICACIÓN DEL RIESGO'!H135</f>
        <v>Desconocimiento del manual de Cobro Coactivo</v>
      </c>
      <c r="G136" s="216" t="str">
        <f>'3-IDENTIFICACIÓN DEL RIESGO'!L135</f>
        <v>Detrimento patrimonial</v>
      </c>
      <c r="H136" s="637"/>
      <c r="I136" s="637"/>
      <c r="J136" s="637"/>
      <c r="K136" s="635"/>
      <c r="L136" s="168"/>
      <c r="M136" s="130">
        <f>'5-CONTROLES'!L135</f>
        <v>0</v>
      </c>
      <c r="N136" s="130">
        <f>'5-CONTROLES'!K135</f>
        <v>0</v>
      </c>
      <c r="O136" s="130">
        <f>'5-CONTROLES'!F135</f>
        <v>0</v>
      </c>
      <c r="P136" s="130">
        <f>'5-CONTROLES'!G135</f>
        <v>0</v>
      </c>
      <c r="Q136" s="10"/>
      <c r="R136" s="130" t="str">
        <f>'5-CONTROLES'!AB135</f>
        <v>Débil</v>
      </c>
      <c r="S136" s="130">
        <f>'5-CONTROLES'!AC135</f>
        <v>0</v>
      </c>
      <c r="T136" s="130" t="str">
        <f>'5-CONTROLES'!AD135</f>
        <v>Débil</v>
      </c>
      <c r="U136" s="633"/>
      <c r="V136" s="635"/>
      <c r="W136" s="635"/>
      <c r="X136" s="637"/>
      <c r="Y136" s="635"/>
      <c r="Z136" s="168"/>
      <c r="AA136" s="10"/>
      <c r="AB136" s="10"/>
      <c r="AC136" s="10"/>
      <c r="AD136" s="10"/>
      <c r="AE136" s="10"/>
      <c r="AF136" s="10"/>
      <c r="AG136" s="10"/>
      <c r="AH136" s="10"/>
      <c r="AI136" s="10"/>
      <c r="AJ136" s="10"/>
      <c r="AK136" s="10"/>
      <c r="AL136" s="10"/>
      <c r="AM136" s="10"/>
      <c r="AN136" s="10"/>
      <c r="AO136" s="10"/>
      <c r="AP136" s="10"/>
    </row>
    <row r="137" spans="2:42" ht="32.25" customHeight="1" x14ac:dyDescent="0.25">
      <c r="B137" s="644"/>
      <c r="C137" s="641" t="s">
        <v>1119</v>
      </c>
      <c r="D137" s="632" t="str">
        <f>'3-IDENTIFICACIÓN DEL RIESGO'!G136</f>
        <v>Orientar  la defensa jurídica de la ANT o algunas de sus actuaciones en perjuicio de sus intereses para favorecer a un tercero</v>
      </c>
      <c r="E137" s="632" t="s">
        <v>389</v>
      </c>
      <c r="F137" s="216" t="str">
        <f>'3-IDENTIFICACIÓN DEL RIESGO'!H136</f>
        <v>Beneficios particulares del colaborador</v>
      </c>
      <c r="G137" s="216" t="str">
        <f>'3-IDENTIFICACIÓN DEL RIESGO'!L136</f>
        <v>Investigaciones y sanciones.</v>
      </c>
      <c r="H137" s="636">
        <f>'4-VALORACIÓN DEL RIESGO'!G73</f>
        <v>0</v>
      </c>
      <c r="I137" s="636" t="str">
        <f>'4-VALORACIÓN DEL RIESGO'!AC73</f>
        <v>Moderado</v>
      </c>
      <c r="J137" s="636" t="b">
        <f>'4-VALORACIÓN DEL RIESGO'!AE73</f>
        <v>0</v>
      </c>
      <c r="K137" s="634" t="str">
        <f>'4-VALORACIÓN DEL RIESGO'!AF73</f>
        <v>Reducir</v>
      </c>
      <c r="L137" s="168"/>
      <c r="M137" s="227" t="str">
        <f>'5-CONTROLES'!L136</f>
        <v>SIN VALORACIÓN DEL RIESGO NI DEFINICION DE CONTROLES</v>
      </c>
      <c r="N137" s="130">
        <f>'5-CONTROLES'!K136</f>
        <v>0</v>
      </c>
      <c r="O137" s="227" t="str">
        <f>'5-CONTROLES'!F136</f>
        <v>OFICINA JURÍDICA</v>
      </c>
      <c r="P137" s="130">
        <f>'5-CONTROLES'!G136</f>
        <v>0</v>
      </c>
      <c r="Q137" s="10"/>
      <c r="R137" s="130" t="str">
        <f>'5-CONTROLES'!AB136</f>
        <v>Débil</v>
      </c>
      <c r="S137" s="130">
        <f>'5-CONTROLES'!AC136</f>
        <v>0</v>
      </c>
      <c r="T137" s="130" t="str">
        <f>'5-CONTROLES'!AD136</f>
        <v>Débil</v>
      </c>
      <c r="U137" s="632" t="e">
        <f>'5-CONTROLES'!AH136</f>
        <v>#DIV/0!</v>
      </c>
      <c r="V137" s="634" t="e">
        <f>'5-CONTROLES'!AL136</f>
        <v>#DIV/0!</v>
      </c>
      <c r="W137" s="634" t="e">
        <f>'5-CONTROLES'!AP136</f>
        <v>#DIV/0!</v>
      </c>
      <c r="X137" s="636" t="e">
        <f>'5-CONTROLES'!AQ136</f>
        <v>#DIV/0!</v>
      </c>
      <c r="Y137" s="634" t="str">
        <f>'5-CONTROLES'!AS136</f>
        <v>Actividad preventiva</v>
      </c>
      <c r="Z137" s="168"/>
      <c r="AA137" s="226" t="s">
        <v>982</v>
      </c>
      <c r="AB137" s="10"/>
      <c r="AC137" s="10"/>
      <c r="AD137" s="10"/>
      <c r="AE137" s="10"/>
      <c r="AF137" s="10"/>
      <c r="AG137" s="10"/>
      <c r="AH137" s="10"/>
      <c r="AI137" s="10"/>
      <c r="AJ137" s="10"/>
      <c r="AK137" s="10"/>
      <c r="AL137" s="10"/>
      <c r="AM137" s="10"/>
      <c r="AN137" s="10"/>
      <c r="AO137" s="10"/>
      <c r="AP137" s="10"/>
    </row>
    <row r="138" spans="2:42" ht="15" x14ac:dyDescent="0.25">
      <c r="B138" s="644"/>
      <c r="C138" s="642"/>
      <c r="D138" s="633"/>
      <c r="E138" s="633"/>
      <c r="F138" s="216" t="str">
        <f>'3-IDENTIFICACIÓN DEL RIESGO'!H137</f>
        <v>Presiones indebidas</v>
      </c>
      <c r="G138" s="216" t="str">
        <f>'3-IDENTIFICACIÓN DEL RIESGO'!L137</f>
        <v>Detrimento patrimonial</v>
      </c>
      <c r="H138" s="637"/>
      <c r="I138" s="637"/>
      <c r="J138" s="637"/>
      <c r="K138" s="635"/>
      <c r="L138" s="168"/>
      <c r="M138" s="130">
        <f>'5-CONTROLES'!L137</f>
        <v>0</v>
      </c>
      <c r="N138" s="130">
        <f>'5-CONTROLES'!K137</f>
        <v>0</v>
      </c>
      <c r="O138" s="130">
        <f>'5-CONTROLES'!F137</f>
        <v>0</v>
      </c>
      <c r="P138" s="130">
        <f>'5-CONTROLES'!G137</f>
        <v>0</v>
      </c>
      <c r="Q138" s="10"/>
      <c r="R138" s="130" t="str">
        <f>'5-CONTROLES'!AB137</f>
        <v>Débil</v>
      </c>
      <c r="S138" s="130">
        <f>'5-CONTROLES'!AC137</f>
        <v>0</v>
      </c>
      <c r="T138" s="130" t="str">
        <f>'5-CONTROLES'!AD137</f>
        <v>Débil</v>
      </c>
      <c r="U138" s="633"/>
      <c r="V138" s="635"/>
      <c r="W138" s="635"/>
      <c r="X138" s="637"/>
      <c r="Y138" s="635"/>
      <c r="Z138" s="168"/>
      <c r="AA138" s="10"/>
      <c r="AB138" s="10"/>
      <c r="AC138" s="10"/>
      <c r="AD138" s="10"/>
      <c r="AE138" s="10"/>
      <c r="AF138" s="10"/>
      <c r="AG138" s="10"/>
      <c r="AH138" s="10"/>
      <c r="AI138" s="10"/>
      <c r="AJ138" s="10"/>
      <c r="AK138" s="10"/>
      <c r="AL138" s="10"/>
      <c r="AM138" s="10"/>
      <c r="AN138" s="10"/>
      <c r="AO138" s="10"/>
      <c r="AP138" s="10"/>
    </row>
    <row r="139" spans="2:42" ht="15" x14ac:dyDescent="0.25">
      <c r="B139" s="644"/>
      <c r="C139" s="641"/>
      <c r="D139" s="632" t="str">
        <f>'3-IDENTIFICACIÓN DEL RIESGO'!G138</f>
        <v>Riesgo 5</v>
      </c>
      <c r="E139" s="632" t="s">
        <v>389</v>
      </c>
      <c r="F139" s="216" t="str">
        <f>'3-IDENTIFICACIÓN DEL RIESGO'!H138</f>
        <v>Causa 1 Riesgo 5</v>
      </c>
      <c r="G139" s="216" t="str">
        <f>'3-IDENTIFICACIÓN DEL RIESGO'!L138</f>
        <v>Consecuencia 1 Riesgo 5</v>
      </c>
      <c r="H139" s="636">
        <f>'4-VALORACIÓN DEL RIESGO'!G74</f>
        <v>0</v>
      </c>
      <c r="I139" s="636" t="str">
        <f>'4-VALORACIÓN DEL RIESGO'!AC74</f>
        <v>Moderado</v>
      </c>
      <c r="J139" s="636" t="b">
        <f>'4-VALORACIÓN DEL RIESGO'!AE74</f>
        <v>0</v>
      </c>
      <c r="K139" s="634" t="str">
        <f>'4-VALORACIÓN DEL RIESGO'!AF74</f>
        <v>Reducir</v>
      </c>
      <c r="L139" s="168"/>
      <c r="M139" s="130">
        <f>'5-CONTROLES'!L138</f>
        <v>0</v>
      </c>
      <c r="N139" s="130">
        <f>'5-CONTROLES'!K138</f>
        <v>0</v>
      </c>
      <c r="O139" s="130">
        <f>'5-CONTROLES'!F138</f>
        <v>0</v>
      </c>
      <c r="P139" s="130">
        <f>'5-CONTROLES'!G138</f>
        <v>0</v>
      </c>
      <c r="Q139" s="10"/>
      <c r="R139" s="130" t="str">
        <f>'5-CONTROLES'!AB138</f>
        <v>Débil</v>
      </c>
      <c r="S139" s="130">
        <f>'5-CONTROLES'!AC138</f>
        <v>0</v>
      </c>
      <c r="T139" s="130" t="str">
        <f>'5-CONTROLES'!AD138</f>
        <v>Débil</v>
      </c>
      <c r="U139" s="632" t="e">
        <f>'5-CONTROLES'!AH138</f>
        <v>#DIV/0!</v>
      </c>
      <c r="V139" s="634" t="e">
        <f>'5-CONTROLES'!AL138</f>
        <v>#DIV/0!</v>
      </c>
      <c r="W139" s="634" t="e">
        <f>'5-CONTROLES'!AP138</f>
        <v>#DIV/0!</v>
      </c>
      <c r="X139" s="636" t="e">
        <f>'5-CONTROLES'!AQ138</f>
        <v>#DIV/0!</v>
      </c>
      <c r="Y139" s="634" t="str">
        <f>'5-CONTROLES'!AS138</f>
        <v>Actividad preventiva</v>
      </c>
      <c r="Z139" s="168"/>
      <c r="AA139" s="10"/>
      <c r="AB139" s="10"/>
      <c r="AC139" s="10"/>
      <c r="AD139" s="10"/>
      <c r="AE139" s="10"/>
      <c r="AF139" s="10"/>
      <c r="AG139" s="10"/>
      <c r="AH139" s="10"/>
      <c r="AI139" s="10"/>
      <c r="AJ139" s="10"/>
      <c r="AK139" s="10"/>
      <c r="AL139" s="10"/>
      <c r="AM139" s="10"/>
      <c r="AN139" s="10"/>
      <c r="AO139" s="10"/>
      <c r="AP139" s="10"/>
    </row>
    <row r="140" spans="2:42" ht="15" x14ac:dyDescent="0.25">
      <c r="B140" s="644"/>
      <c r="C140" s="642"/>
      <c r="D140" s="633"/>
      <c r="E140" s="633"/>
      <c r="F140" s="216" t="str">
        <f>'3-IDENTIFICACIÓN DEL RIESGO'!H139</f>
        <v>Causa 2 Riesgo 5</v>
      </c>
      <c r="G140" s="216" t="str">
        <f>'3-IDENTIFICACIÓN DEL RIESGO'!L139</f>
        <v>Consecuencia 2 Riesgo 5</v>
      </c>
      <c r="H140" s="637"/>
      <c r="I140" s="637"/>
      <c r="J140" s="637"/>
      <c r="K140" s="635"/>
      <c r="L140" s="168"/>
      <c r="M140" s="130">
        <f>'5-CONTROLES'!L139</f>
        <v>0</v>
      </c>
      <c r="N140" s="130">
        <f>'5-CONTROLES'!K139</f>
        <v>0</v>
      </c>
      <c r="O140" s="130">
        <f>'5-CONTROLES'!F139</f>
        <v>0</v>
      </c>
      <c r="P140" s="130">
        <f>'5-CONTROLES'!G139</f>
        <v>0</v>
      </c>
      <c r="Q140" s="10"/>
      <c r="R140" s="130" t="str">
        <f>'5-CONTROLES'!AB139</f>
        <v>Débil</v>
      </c>
      <c r="S140" s="130">
        <f>'5-CONTROLES'!AC139</f>
        <v>0</v>
      </c>
      <c r="T140" s="130" t="str">
        <f>'5-CONTROLES'!AD139</f>
        <v>Débil</v>
      </c>
      <c r="U140" s="633"/>
      <c r="V140" s="635"/>
      <c r="W140" s="635"/>
      <c r="X140" s="637"/>
      <c r="Y140" s="635"/>
      <c r="Z140" s="168"/>
      <c r="AA140" s="10"/>
      <c r="AB140" s="10"/>
      <c r="AC140" s="10"/>
      <c r="AD140" s="10"/>
      <c r="AE140" s="10"/>
      <c r="AF140" s="10"/>
      <c r="AG140" s="10"/>
      <c r="AH140" s="10"/>
      <c r="AI140" s="10"/>
      <c r="AJ140" s="10"/>
      <c r="AK140" s="10"/>
      <c r="AL140" s="10"/>
      <c r="AM140" s="10"/>
      <c r="AN140" s="10"/>
      <c r="AO140" s="10"/>
      <c r="AP140" s="10"/>
    </row>
    <row r="141" spans="2:42" ht="67.5" customHeight="1" x14ac:dyDescent="0.25">
      <c r="B141" s="646" t="str">
        <f>'3-IDENTIFICACIÓN DEL RIESGO'!B140</f>
        <v>Adquisición de Bienes y Servicios</v>
      </c>
      <c r="C141" s="641" t="s">
        <v>1120</v>
      </c>
      <c r="D141" s="632" t="str">
        <f>'3-IDENTIFICACIÓN DEL RIESGO'!G140</f>
        <v>Celebración indebida de contratos en beneficio particular o de un tercero</v>
      </c>
      <c r="E141" s="632" t="s">
        <v>389</v>
      </c>
      <c r="F141" s="216" t="str">
        <f>'3-IDENTIFICACIÓN DEL RIESGO'!H140</f>
        <v>Indebida verificación de requisitos y evaluación no objetiva de los proveedores</v>
      </c>
      <c r="G141" s="216" t="str">
        <f>'3-IDENTIFICACIÓN DEL RIESGO'!L140</f>
        <v>Detrimento patrimonial</v>
      </c>
      <c r="H141" s="636" t="str">
        <f>'4-VALORACIÓN DEL RIESGO'!G75</f>
        <v>Probable</v>
      </c>
      <c r="I141" s="636" t="str">
        <f>'4-VALORACIÓN DEL RIESGO'!AC75</f>
        <v>Catastrófico</v>
      </c>
      <c r="J141" s="636" t="str">
        <f>'4-VALORACIÓN DEL RIESGO'!AE75</f>
        <v>Extremo</v>
      </c>
      <c r="K141" s="634" t="str">
        <f>'4-VALORACIÓN DEL RIESGO'!AF75</f>
        <v>Reducir</v>
      </c>
      <c r="L141" s="168" t="s">
        <v>1122</v>
      </c>
      <c r="M141" s="130" t="str">
        <f>'5-CONTROLES'!L140</f>
        <v xml:space="preserve">Brindar acompañamiento en el diligenciamiento de los documentos precontractuales y de ser necesario convocar a mesas de trabajo con el propósito de revisar las observaciones y sugerencias técnico - jurídicas correspondientes. </v>
      </c>
      <c r="N141" s="130" t="str">
        <f>'5-CONTROLES'!K140</f>
        <v xml:space="preserve">Actas de mesas de trabajo / 
correos electrónicos 
(Las mesas de trabajo se realizarán cuando sea requerido, de lo contrario las observaciones se realizarán mediante correos electrónicos)
</v>
      </c>
      <c r="O141" s="130" t="str">
        <f>'5-CONTROLES'!F140</f>
        <v>Coordinación para la Gestión Contractual
Secretaría General</v>
      </c>
      <c r="P141" s="130" t="str">
        <f>'5-CONTROLES'!G140</f>
        <v>Cada vez que se adelante un proceso contractual</v>
      </c>
      <c r="Q141" s="5" t="s">
        <v>956</v>
      </c>
      <c r="R141" s="130" t="str">
        <f>'5-CONTROLES'!AB140</f>
        <v>Moderado</v>
      </c>
      <c r="S141" s="130" t="str">
        <f>'5-CONTROLES'!AC140</f>
        <v>Fuerte</v>
      </c>
      <c r="T141" s="130" t="str">
        <f>'5-CONTROLES'!AD140</f>
        <v>Moderado</v>
      </c>
      <c r="U141" s="632" t="str">
        <f>'5-CONTROLES'!AH140</f>
        <v>Moderado</v>
      </c>
      <c r="V141" s="634" t="str">
        <f>'5-CONTROLES'!AL140</f>
        <v>Posible</v>
      </c>
      <c r="W141" s="634" t="str">
        <f>'5-CONTROLES'!AP140</f>
        <v>Catastrófico</v>
      </c>
      <c r="X141" s="636" t="str">
        <f>'5-CONTROLES'!AQ140</f>
        <v>Extremo</v>
      </c>
      <c r="Y141" s="634" t="str">
        <f>'5-CONTROLES'!AS140</f>
        <v>Actividad preventiva</v>
      </c>
      <c r="Z141" s="168" t="s">
        <v>1125</v>
      </c>
      <c r="AA141" s="224" t="s">
        <v>965</v>
      </c>
      <c r="AB141" s="224" t="s">
        <v>958</v>
      </c>
      <c r="AC141" s="224" t="s">
        <v>959</v>
      </c>
      <c r="AD141" s="224">
        <v>2</v>
      </c>
      <c r="AE141" s="224"/>
      <c r="AF141" s="224"/>
      <c r="AG141" s="224"/>
      <c r="AH141" s="224">
        <v>1</v>
      </c>
      <c r="AI141" s="224"/>
      <c r="AJ141" s="224"/>
      <c r="AK141" s="224"/>
      <c r="AL141" s="224"/>
      <c r="AM141" s="224">
        <v>1</v>
      </c>
      <c r="AN141" s="224"/>
      <c r="AO141" s="224"/>
      <c r="AP141" s="224"/>
    </row>
    <row r="142" spans="2:42" ht="34.5" customHeight="1" x14ac:dyDescent="0.25">
      <c r="B142" s="647"/>
      <c r="C142" s="642"/>
      <c r="D142" s="633"/>
      <c r="E142" s="633"/>
      <c r="F142" s="216" t="str">
        <f>'3-IDENTIFICACIÓN DEL RIESGO'!H141</f>
        <v>Vicios en la estructuración de los pliegos y términos</v>
      </c>
      <c r="G142" s="216" t="str">
        <f>'3-IDENTIFICACIÓN DEL RIESGO'!L141</f>
        <v>Investigaciones y sanciones por parte de órganos de control, así como perdida de credibilidad institucional</v>
      </c>
      <c r="H142" s="637"/>
      <c r="I142" s="637"/>
      <c r="J142" s="637"/>
      <c r="K142" s="635"/>
      <c r="L142" s="168"/>
      <c r="M142" s="130">
        <f>'5-CONTROLES'!L141</f>
        <v>0</v>
      </c>
      <c r="N142" s="130">
        <f>'5-CONTROLES'!K141</f>
        <v>0</v>
      </c>
      <c r="O142" s="130">
        <f>'5-CONTROLES'!F141</f>
        <v>0</v>
      </c>
      <c r="P142" s="130">
        <f>'5-CONTROLES'!G141</f>
        <v>0</v>
      </c>
      <c r="Q142" s="5"/>
      <c r="R142" s="130" t="str">
        <f>'5-CONTROLES'!AB141</f>
        <v>Débil</v>
      </c>
      <c r="S142" s="130">
        <f>'5-CONTROLES'!AC141</f>
        <v>0</v>
      </c>
      <c r="T142" s="130" t="str">
        <f>'5-CONTROLES'!AD141</f>
        <v>Débil</v>
      </c>
      <c r="U142" s="633"/>
      <c r="V142" s="635"/>
      <c r="W142" s="635"/>
      <c r="X142" s="637"/>
      <c r="Y142" s="635"/>
      <c r="Z142" s="168" t="s">
        <v>1126</v>
      </c>
      <c r="AA142" s="224" t="s">
        <v>960</v>
      </c>
      <c r="AB142" s="224" t="s">
        <v>961</v>
      </c>
      <c r="AC142" s="224" t="s">
        <v>962</v>
      </c>
      <c r="AD142" s="170"/>
      <c r="AE142" s="170"/>
      <c r="AF142" s="170"/>
      <c r="AG142" s="170"/>
      <c r="AH142" s="170"/>
      <c r="AI142" s="170"/>
      <c r="AJ142" s="170"/>
      <c r="AK142" s="170"/>
      <c r="AL142" s="170"/>
      <c r="AM142" s="170"/>
      <c r="AN142" s="170"/>
      <c r="AO142" s="170"/>
      <c r="AP142" s="170"/>
    </row>
    <row r="143" spans="2:42" ht="111" customHeight="1" x14ac:dyDescent="0.25">
      <c r="B143" s="647"/>
      <c r="C143" s="641" t="s">
        <v>1121</v>
      </c>
      <c r="D143" s="632" t="str">
        <f>'3-IDENTIFICACIÓN DEL RIESGO'!G142</f>
        <v>Aprobación de informes y pagos de contratistas sin el cumplimiento del objeto y/o obligaciones contractuales en beneficio particular o de terceros</v>
      </c>
      <c r="E143" s="632" t="s">
        <v>389</v>
      </c>
      <c r="F143" s="216" t="str">
        <f>'3-IDENTIFICACIÓN DEL RIESGO'!H142</f>
        <v>Desconocimiento del supervisor de las obligaciones de los contratistas.</v>
      </c>
      <c r="G143" s="216" t="str">
        <f>'3-IDENTIFICACIÓN DEL RIESGO'!L142</f>
        <v>Detrimento patrimonial</v>
      </c>
      <c r="H143" s="636" t="str">
        <f>'4-VALORACIÓN DEL RIESGO'!G76</f>
        <v>Probable</v>
      </c>
      <c r="I143" s="636" t="str">
        <f>'4-VALORACIÓN DEL RIESGO'!AC76</f>
        <v>Catastrófico</v>
      </c>
      <c r="J143" s="636" t="str">
        <f>'4-VALORACIÓN DEL RIESGO'!AE76</f>
        <v>Extremo</v>
      </c>
      <c r="K143" s="634" t="str">
        <f>'4-VALORACIÓN DEL RIESGO'!AF76</f>
        <v>Reducir</v>
      </c>
      <c r="L143" s="168" t="s">
        <v>1123</v>
      </c>
      <c r="M143" s="130" t="str">
        <f>'5-CONTROLES'!L142</f>
        <v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v>
      </c>
      <c r="N143" s="130" t="str">
        <f>'5-CONTROLES'!K142</f>
        <v>Formato ADQBS-F-001-Forma RECIBIDO A SATISFACCIÓN INFORME DE ACTIVIDADES Y ORDEN DE PAGO CONTRATISTAS diligenciado por cada pago pactado dentro de los contratos</v>
      </c>
      <c r="O143" s="130" t="str">
        <f>'5-CONTROLES'!F142</f>
        <v>Supervisores de contratos en la ANT</v>
      </c>
      <c r="P143" s="130" t="str">
        <f>'5-CONTROLES'!G142</f>
        <v>Se debe ejecutar el control cada vez que se presente una cuenta con fines de pago para aprobación y visto bueno del Supervisor del contrato</v>
      </c>
      <c r="Q143" s="5" t="s">
        <v>957</v>
      </c>
      <c r="R143" s="130" t="str">
        <f>'5-CONTROLES'!AB142</f>
        <v>Moderado</v>
      </c>
      <c r="S143" s="130" t="str">
        <f>'5-CONTROLES'!AC142</f>
        <v>Moderado</v>
      </c>
      <c r="T143" s="130" t="str">
        <f>'5-CONTROLES'!AD142</f>
        <v>Moderado</v>
      </c>
      <c r="U143" s="632" t="str">
        <f>'5-CONTROLES'!AH142</f>
        <v>Moderado</v>
      </c>
      <c r="V143" s="634" t="str">
        <f>'5-CONTROLES'!AL142</f>
        <v>Probable</v>
      </c>
      <c r="W143" s="634" t="str">
        <f>'5-CONTROLES'!AP142</f>
        <v>Catastrófico</v>
      </c>
      <c r="X143" s="636" t="str">
        <f>'5-CONTROLES'!AQ142</f>
        <v>Extremo</v>
      </c>
      <c r="Y143" s="634" t="str">
        <f>'5-CONTROLES'!AS142</f>
        <v>Actividad preventiva</v>
      </c>
      <c r="Z143" s="168" t="s">
        <v>1127</v>
      </c>
      <c r="AA143" s="224" t="s">
        <v>965</v>
      </c>
      <c r="AB143" s="224" t="s">
        <v>958</v>
      </c>
      <c r="AC143" s="224" t="s">
        <v>959</v>
      </c>
      <c r="AD143" s="170"/>
      <c r="AE143" s="170"/>
      <c r="AF143" s="170"/>
      <c r="AG143" s="170"/>
      <c r="AH143" s="224">
        <v>1</v>
      </c>
      <c r="AI143" s="170"/>
      <c r="AJ143" s="170"/>
      <c r="AK143" s="170"/>
      <c r="AL143" s="170"/>
      <c r="AM143" s="224">
        <v>1</v>
      </c>
      <c r="AN143" s="170"/>
      <c r="AO143" s="170"/>
      <c r="AP143" s="170"/>
    </row>
    <row r="144" spans="2:42" ht="95.25" customHeight="1" x14ac:dyDescent="0.25">
      <c r="B144" s="647"/>
      <c r="C144" s="642"/>
      <c r="D144" s="633"/>
      <c r="E144" s="633"/>
      <c r="F144" s="216" t="str">
        <f>'3-IDENTIFICACIÓN DEL RIESGO'!H143</f>
        <v>Cantidad de contratos que supervisa una sola persona dentro de la dependencia</v>
      </c>
      <c r="G144" s="216" t="str">
        <f>'3-IDENTIFICACIÓN DEL RIESGO'!L143</f>
        <v>Investigaciones y sanciones por parte de órganos de control, así como perdida de credibilidad institucional</v>
      </c>
      <c r="H144" s="637"/>
      <c r="I144" s="637"/>
      <c r="J144" s="637"/>
      <c r="K144" s="635"/>
      <c r="L144" s="168" t="s">
        <v>1124</v>
      </c>
      <c r="M144" s="130" t="str">
        <f>'5-CONTROLES'!L143</f>
        <v>Realizar las aprobaciones a través del aplicativo dispuesto para los contratos de prestación de servicios profesionales y de apoyo</v>
      </c>
      <c r="N144" s="130" t="str">
        <f>'5-CONTROLES'!K143</f>
        <v>Reporte del aplicativo de las aprobaciones y rechazos efectuados por parte de los supervisores</v>
      </c>
      <c r="O144" s="130" t="str">
        <f>'5-CONTROLES'!F143</f>
        <v>Supervisores de contratos en la ANT</v>
      </c>
      <c r="P144" s="130" t="str">
        <f>'5-CONTROLES'!G143</f>
        <v>Se debe ejecutar el control cada vez que se presente una cuenta con fines de pago para aprobación y visto bueno del Supervisor del contrato</v>
      </c>
      <c r="Q144" s="5"/>
      <c r="R144" s="130" t="str">
        <f>'5-CONTROLES'!AB143</f>
        <v>Moderado</v>
      </c>
      <c r="S144" s="130" t="str">
        <f>'5-CONTROLES'!AC143</f>
        <v>Moderado</v>
      </c>
      <c r="T144" s="130" t="str">
        <f>'5-CONTROLES'!AD143</f>
        <v>Moderado</v>
      </c>
      <c r="U144" s="633"/>
      <c r="V144" s="635"/>
      <c r="W144" s="635"/>
      <c r="X144" s="637"/>
      <c r="Y144" s="635"/>
      <c r="Z144" s="168" t="s">
        <v>1128</v>
      </c>
      <c r="AA144" s="224" t="s">
        <v>963</v>
      </c>
      <c r="AB144" s="224" t="s">
        <v>964</v>
      </c>
      <c r="AC144" s="224" t="s">
        <v>940</v>
      </c>
      <c r="AD144" s="224">
        <v>1</v>
      </c>
      <c r="AE144" s="224"/>
      <c r="AF144" s="224"/>
      <c r="AG144" s="224"/>
      <c r="AH144" s="224"/>
      <c r="AI144" s="170"/>
      <c r="AJ144" s="224">
        <v>1</v>
      </c>
      <c r="AK144" s="170"/>
      <c r="AL144" s="170"/>
      <c r="AM144" s="170"/>
      <c r="AN144" s="170"/>
      <c r="AO144" s="170"/>
      <c r="AP144" s="170"/>
    </row>
    <row r="145" spans="2:42" ht="15" x14ac:dyDescent="0.25">
      <c r="B145" s="647"/>
      <c r="C145" s="641"/>
      <c r="D145" s="632" t="str">
        <f>'3-IDENTIFICACIÓN DEL RIESGO'!G144</f>
        <v>Riesgo 3</v>
      </c>
      <c r="E145" s="632" t="s">
        <v>389</v>
      </c>
      <c r="F145" s="216" t="str">
        <f>'3-IDENTIFICACIÓN DEL RIESGO'!H144</f>
        <v>Causa 1 Riesgo 3</v>
      </c>
      <c r="G145" s="216" t="str">
        <f>'3-IDENTIFICACIÓN DEL RIESGO'!L144</f>
        <v>Consecuencia 1 Riesgo 3</v>
      </c>
      <c r="H145" s="636">
        <f>'4-VALORACIÓN DEL RIESGO'!G77</f>
        <v>0</v>
      </c>
      <c r="I145" s="636" t="str">
        <f>'4-VALORACIÓN DEL RIESGO'!AC77</f>
        <v>Moderado</v>
      </c>
      <c r="J145" s="636" t="b">
        <f>'4-VALORACIÓN DEL RIESGO'!AE77</f>
        <v>0</v>
      </c>
      <c r="K145" s="634" t="str">
        <f>'4-VALORACIÓN DEL RIESGO'!AF77</f>
        <v>Reducir</v>
      </c>
      <c r="L145" s="168"/>
      <c r="M145" s="130">
        <f>'5-CONTROLES'!L144</f>
        <v>0</v>
      </c>
      <c r="N145" s="130">
        <f>'5-CONTROLES'!K144</f>
        <v>0</v>
      </c>
      <c r="O145" s="130">
        <f>'5-CONTROLES'!F144</f>
        <v>0</v>
      </c>
      <c r="P145" s="130">
        <f>'5-CONTROLES'!G144</f>
        <v>0</v>
      </c>
      <c r="Q145" s="5"/>
      <c r="R145" s="130" t="str">
        <f>'5-CONTROLES'!AB144</f>
        <v>Débil</v>
      </c>
      <c r="S145" s="130">
        <f>'5-CONTROLES'!AC144</f>
        <v>0</v>
      </c>
      <c r="T145" s="130" t="str">
        <f>'5-CONTROLES'!AD144</f>
        <v>Débil</v>
      </c>
      <c r="U145" s="632" t="e">
        <f>'5-CONTROLES'!AH144</f>
        <v>#DIV/0!</v>
      </c>
      <c r="V145" s="634" t="e">
        <f>'5-CONTROLES'!AL144</f>
        <v>#DIV/0!</v>
      </c>
      <c r="W145" s="634" t="e">
        <f>'5-CONTROLES'!AP144</f>
        <v>#DIV/0!</v>
      </c>
      <c r="X145" s="636" t="e">
        <f>'5-CONTROLES'!AQ144</f>
        <v>#DIV/0!</v>
      </c>
      <c r="Y145" s="634" t="str">
        <f>'5-CONTROLES'!AS144</f>
        <v>Actividad preventiva</v>
      </c>
      <c r="Z145" s="168"/>
      <c r="AA145" s="10"/>
      <c r="AB145" s="10"/>
      <c r="AC145" s="10"/>
      <c r="AD145" s="170"/>
      <c r="AE145" s="170"/>
      <c r="AF145" s="170"/>
      <c r="AG145" s="170"/>
      <c r="AH145" s="170"/>
      <c r="AI145" s="170"/>
      <c r="AJ145" s="170"/>
      <c r="AK145" s="170"/>
      <c r="AL145" s="170"/>
      <c r="AM145" s="170"/>
      <c r="AN145" s="170"/>
      <c r="AO145" s="170"/>
      <c r="AP145" s="170"/>
    </row>
    <row r="146" spans="2:42" ht="15" x14ac:dyDescent="0.25">
      <c r="B146" s="647"/>
      <c r="C146" s="642"/>
      <c r="D146" s="633"/>
      <c r="E146" s="633"/>
      <c r="F146" s="216" t="str">
        <f>'3-IDENTIFICACIÓN DEL RIESGO'!H145</f>
        <v>Causa 2 Riesgo 3</v>
      </c>
      <c r="G146" s="216" t="str">
        <f>'3-IDENTIFICACIÓN DEL RIESGO'!L145</f>
        <v>Consecuencia 2 Riesgo 3</v>
      </c>
      <c r="H146" s="637"/>
      <c r="I146" s="637"/>
      <c r="J146" s="637"/>
      <c r="K146" s="635"/>
      <c r="L146" s="168"/>
      <c r="M146" s="130">
        <f>'5-CONTROLES'!L145</f>
        <v>0</v>
      </c>
      <c r="N146" s="130">
        <f>'5-CONTROLES'!K145</f>
        <v>0</v>
      </c>
      <c r="O146" s="130">
        <f>'5-CONTROLES'!F145</f>
        <v>0</v>
      </c>
      <c r="P146" s="130">
        <f>'5-CONTROLES'!G145</f>
        <v>0</v>
      </c>
      <c r="Q146" s="5"/>
      <c r="R146" s="130" t="str">
        <f>'5-CONTROLES'!AB145</f>
        <v>Débil</v>
      </c>
      <c r="S146" s="130">
        <f>'5-CONTROLES'!AC145</f>
        <v>0</v>
      </c>
      <c r="T146" s="130" t="str">
        <f>'5-CONTROLES'!AD145</f>
        <v>Débil</v>
      </c>
      <c r="U146" s="633"/>
      <c r="V146" s="635"/>
      <c r="W146" s="635"/>
      <c r="X146" s="637"/>
      <c r="Y146" s="635"/>
      <c r="Z146" s="168"/>
      <c r="AA146" s="10"/>
      <c r="AB146" s="10"/>
      <c r="AC146" s="10"/>
      <c r="AD146" s="170"/>
      <c r="AE146" s="170"/>
      <c r="AF146" s="170"/>
      <c r="AG146" s="170"/>
      <c r="AH146" s="170"/>
      <c r="AI146" s="170"/>
      <c r="AJ146" s="170"/>
      <c r="AK146" s="170"/>
      <c r="AL146" s="170"/>
      <c r="AM146" s="170"/>
      <c r="AN146" s="170"/>
      <c r="AO146" s="170"/>
      <c r="AP146" s="170"/>
    </row>
    <row r="147" spans="2:42" ht="15" x14ac:dyDescent="0.25">
      <c r="B147" s="647"/>
      <c r="C147" s="641"/>
      <c r="D147" s="632" t="str">
        <f>'3-IDENTIFICACIÓN DEL RIESGO'!G146</f>
        <v>Riesgo 4</v>
      </c>
      <c r="E147" s="632" t="s">
        <v>389</v>
      </c>
      <c r="F147" s="216" t="str">
        <f>'3-IDENTIFICACIÓN DEL RIESGO'!H146</f>
        <v>Causa 1 Riesgo 4</v>
      </c>
      <c r="G147" s="216" t="str">
        <f>'3-IDENTIFICACIÓN DEL RIESGO'!L146</f>
        <v>Consecuencia 1 Riesgo 4</v>
      </c>
      <c r="H147" s="636">
        <f>'4-VALORACIÓN DEL RIESGO'!G78</f>
        <v>0</v>
      </c>
      <c r="I147" s="636" t="str">
        <f>'4-VALORACIÓN DEL RIESGO'!AC78</f>
        <v>Moderado</v>
      </c>
      <c r="J147" s="636" t="b">
        <f>'4-VALORACIÓN DEL RIESGO'!AE78</f>
        <v>0</v>
      </c>
      <c r="K147" s="634" t="str">
        <f>'4-VALORACIÓN DEL RIESGO'!AF78</f>
        <v>Reducir</v>
      </c>
      <c r="L147" s="168"/>
      <c r="M147" s="130">
        <f>'5-CONTROLES'!L146</f>
        <v>0</v>
      </c>
      <c r="N147" s="130">
        <f>'5-CONTROLES'!K146</f>
        <v>0</v>
      </c>
      <c r="O147" s="130">
        <f>'5-CONTROLES'!F146</f>
        <v>0</v>
      </c>
      <c r="P147" s="130">
        <f>'5-CONTROLES'!G146</f>
        <v>0</v>
      </c>
      <c r="Q147" s="5"/>
      <c r="R147" s="130" t="str">
        <f>'5-CONTROLES'!AB146</f>
        <v>Débil</v>
      </c>
      <c r="S147" s="130">
        <f>'5-CONTROLES'!AC146</f>
        <v>0</v>
      </c>
      <c r="T147" s="130" t="str">
        <f>'5-CONTROLES'!AD146</f>
        <v>Débil</v>
      </c>
      <c r="U147" s="632" t="e">
        <f>'5-CONTROLES'!AH146</f>
        <v>#DIV/0!</v>
      </c>
      <c r="V147" s="634" t="e">
        <f>'5-CONTROLES'!AL146</f>
        <v>#DIV/0!</v>
      </c>
      <c r="W147" s="634" t="e">
        <f>'5-CONTROLES'!AP146</f>
        <v>#DIV/0!</v>
      </c>
      <c r="X147" s="636" t="e">
        <f>'5-CONTROLES'!AQ146</f>
        <v>#DIV/0!</v>
      </c>
      <c r="Y147" s="634" t="str">
        <f>'5-CONTROLES'!AS146</f>
        <v>Actividad preventiva</v>
      </c>
      <c r="Z147" s="168"/>
      <c r="AA147" s="10"/>
      <c r="AB147" s="10"/>
      <c r="AC147" s="10"/>
      <c r="AD147" s="170"/>
      <c r="AE147" s="170"/>
      <c r="AF147" s="170"/>
      <c r="AG147" s="170"/>
      <c r="AH147" s="170"/>
      <c r="AI147" s="170"/>
      <c r="AJ147" s="170"/>
      <c r="AK147" s="170"/>
      <c r="AL147" s="170"/>
      <c r="AM147" s="170"/>
      <c r="AN147" s="170"/>
      <c r="AO147" s="170"/>
      <c r="AP147" s="170"/>
    </row>
    <row r="148" spans="2:42" ht="15" x14ac:dyDescent="0.25">
      <c r="B148" s="647"/>
      <c r="C148" s="642"/>
      <c r="D148" s="633"/>
      <c r="E148" s="633"/>
      <c r="F148" s="216" t="str">
        <f>'3-IDENTIFICACIÓN DEL RIESGO'!H147</f>
        <v>Causa 2 Riesgo 4</v>
      </c>
      <c r="G148" s="216" t="str">
        <f>'3-IDENTIFICACIÓN DEL RIESGO'!L147</f>
        <v>Consecuencia 2 Riesgo 4</v>
      </c>
      <c r="H148" s="637"/>
      <c r="I148" s="637"/>
      <c r="J148" s="637"/>
      <c r="K148" s="635"/>
      <c r="L148" s="168"/>
      <c r="M148" s="130">
        <f>'5-CONTROLES'!L147</f>
        <v>0</v>
      </c>
      <c r="N148" s="130">
        <f>'5-CONTROLES'!K147</f>
        <v>0</v>
      </c>
      <c r="O148" s="130">
        <f>'5-CONTROLES'!F147</f>
        <v>0</v>
      </c>
      <c r="P148" s="130">
        <f>'5-CONTROLES'!G147</f>
        <v>0</v>
      </c>
      <c r="Q148" s="5"/>
      <c r="R148" s="130" t="str">
        <f>'5-CONTROLES'!AB147</f>
        <v>Débil</v>
      </c>
      <c r="S148" s="130">
        <f>'5-CONTROLES'!AC147</f>
        <v>0</v>
      </c>
      <c r="T148" s="130" t="str">
        <f>'5-CONTROLES'!AD147</f>
        <v>Débil</v>
      </c>
      <c r="U148" s="633"/>
      <c r="V148" s="635"/>
      <c r="W148" s="635"/>
      <c r="X148" s="637"/>
      <c r="Y148" s="635"/>
      <c r="Z148" s="168"/>
      <c r="AA148" s="10"/>
      <c r="AB148" s="10"/>
      <c r="AC148" s="10"/>
      <c r="AD148" s="170"/>
      <c r="AE148" s="170"/>
      <c r="AF148" s="170"/>
      <c r="AG148" s="170"/>
      <c r="AH148" s="170"/>
      <c r="AI148" s="170"/>
      <c r="AJ148" s="170"/>
      <c r="AK148" s="170"/>
      <c r="AL148" s="170"/>
      <c r="AM148" s="170"/>
      <c r="AN148" s="170"/>
      <c r="AO148" s="170"/>
      <c r="AP148" s="170"/>
    </row>
    <row r="149" spans="2:42" ht="15" x14ac:dyDescent="0.25">
      <c r="B149" s="647"/>
      <c r="C149" s="641"/>
      <c r="D149" s="632" t="str">
        <f>'3-IDENTIFICACIÓN DEL RIESGO'!G148</f>
        <v>Riesgo 5</v>
      </c>
      <c r="E149" s="632" t="s">
        <v>389</v>
      </c>
      <c r="F149" s="216" t="str">
        <f>'3-IDENTIFICACIÓN DEL RIESGO'!H148</f>
        <v>Causa 1 Riesgo 5</v>
      </c>
      <c r="G149" s="216" t="str">
        <f>'3-IDENTIFICACIÓN DEL RIESGO'!L148</f>
        <v>Consecuencia 1 Riesgo 5</v>
      </c>
      <c r="H149" s="636">
        <f>'4-VALORACIÓN DEL RIESGO'!G79</f>
        <v>0</v>
      </c>
      <c r="I149" s="636" t="str">
        <f>'4-VALORACIÓN DEL RIESGO'!AC78</f>
        <v>Moderado</v>
      </c>
      <c r="J149" s="636" t="b">
        <f>'4-VALORACIÓN DEL RIESGO'!AE79</f>
        <v>0</v>
      </c>
      <c r="K149" s="634" t="str">
        <f>'4-VALORACIÓN DEL RIESGO'!AF79</f>
        <v>Reducir</v>
      </c>
      <c r="L149" s="168"/>
      <c r="M149" s="130">
        <f>'5-CONTROLES'!L148</f>
        <v>0</v>
      </c>
      <c r="N149" s="130">
        <f>'5-CONTROLES'!K148</f>
        <v>0</v>
      </c>
      <c r="O149" s="130">
        <f>'5-CONTROLES'!F148</f>
        <v>0</v>
      </c>
      <c r="P149" s="130">
        <f>'5-CONTROLES'!G148</f>
        <v>0</v>
      </c>
      <c r="Q149" s="5"/>
      <c r="R149" s="130" t="str">
        <f>'5-CONTROLES'!AB148</f>
        <v>Débil</v>
      </c>
      <c r="S149" s="130">
        <f>'5-CONTROLES'!AC148</f>
        <v>0</v>
      </c>
      <c r="T149" s="130" t="str">
        <f>'5-CONTROLES'!AD148</f>
        <v>Débil</v>
      </c>
      <c r="U149" s="632" t="e">
        <f>'5-CONTROLES'!AH148</f>
        <v>#DIV/0!</v>
      </c>
      <c r="V149" s="634" t="e">
        <f>'5-CONTROLES'!AL148</f>
        <v>#DIV/0!</v>
      </c>
      <c r="W149" s="634" t="e">
        <f>'5-CONTROLES'!AP148</f>
        <v>#DIV/0!</v>
      </c>
      <c r="X149" s="636" t="e">
        <f>'5-CONTROLES'!AQ148</f>
        <v>#DIV/0!</v>
      </c>
      <c r="Y149" s="634" t="str">
        <f>'5-CONTROLES'!AS148</f>
        <v>Actividad preventiva</v>
      </c>
      <c r="Z149" s="168"/>
      <c r="AA149" s="10"/>
      <c r="AB149" s="10"/>
      <c r="AC149" s="10"/>
      <c r="AD149" s="174"/>
      <c r="AE149" s="170"/>
      <c r="AF149" s="170"/>
      <c r="AG149" s="174"/>
      <c r="AH149" s="170"/>
      <c r="AI149" s="170"/>
      <c r="AJ149" s="170"/>
      <c r="AK149" s="170"/>
      <c r="AL149" s="170"/>
      <c r="AM149" s="170"/>
      <c r="AN149" s="170"/>
      <c r="AO149" s="170"/>
      <c r="AP149" s="170"/>
    </row>
    <row r="150" spans="2:42" ht="15" x14ac:dyDescent="0.25">
      <c r="B150" s="648"/>
      <c r="C150" s="642"/>
      <c r="D150" s="633"/>
      <c r="E150" s="633"/>
      <c r="F150" s="216" t="str">
        <f>'3-IDENTIFICACIÓN DEL RIESGO'!H149</f>
        <v>Causa 2 Riesgo 5</v>
      </c>
      <c r="G150" s="216" t="str">
        <f>'3-IDENTIFICACIÓN DEL RIESGO'!L149</f>
        <v>Consecuencia 2 Riesgo 5</v>
      </c>
      <c r="H150" s="637"/>
      <c r="I150" s="637"/>
      <c r="J150" s="637"/>
      <c r="K150" s="635"/>
      <c r="L150" s="168"/>
      <c r="M150" s="130">
        <f>'5-CONTROLES'!L149</f>
        <v>0</v>
      </c>
      <c r="N150" s="130">
        <f>'5-CONTROLES'!K149</f>
        <v>0</v>
      </c>
      <c r="O150" s="130">
        <f>'5-CONTROLES'!F149</f>
        <v>0</v>
      </c>
      <c r="P150" s="130">
        <f>'5-CONTROLES'!G149</f>
        <v>0</v>
      </c>
      <c r="Q150" s="5"/>
      <c r="R150" s="130" t="str">
        <f>'5-CONTROLES'!AB149</f>
        <v>Débil</v>
      </c>
      <c r="S150" s="130">
        <f>'5-CONTROLES'!AC149</f>
        <v>0</v>
      </c>
      <c r="T150" s="130" t="str">
        <f>'5-CONTROLES'!AD149</f>
        <v>Débil</v>
      </c>
      <c r="U150" s="633"/>
      <c r="V150" s="635"/>
      <c r="W150" s="635"/>
      <c r="X150" s="637"/>
      <c r="Y150" s="635"/>
      <c r="Z150" s="168"/>
      <c r="AA150" s="10"/>
      <c r="AB150" s="10"/>
      <c r="AC150" s="10"/>
      <c r="AD150" s="170"/>
      <c r="AE150" s="170"/>
      <c r="AF150" s="170"/>
      <c r="AG150" s="170"/>
      <c r="AH150" s="170"/>
      <c r="AI150" s="170"/>
      <c r="AJ150" s="170"/>
      <c r="AK150" s="170"/>
      <c r="AL150" s="170"/>
      <c r="AM150" s="170"/>
      <c r="AN150" s="170"/>
      <c r="AO150" s="170"/>
      <c r="AP150" s="170"/>
    </row>
    <row r="151" spans="2:42" ht="84" customHeight="1" x14ac:dyDescent="0.25">
      <c r="B151" s="644" t="str">
        <f>'3-IDENTIFICACIÓN DEL RIESGO'!B150</f>
        <v>Administración de Bienes y Servicios</v>
      </c>
      <c r="C151" s="641" t="s">
        <v>1129</v>
      </c>
      <c r="D151" s="632" t="str">
        <f>'3-IDENTIFICACIÓN DEL RIESGO'!G150</f>
        <v>Pérdida o uso indebido de bienes devolutivos de la Agencia Nacional de Tierras para beneficio personal o de terceros</v>
      </c>
      <c r="E151" s="632" t="s">
        <v>389</v>
      </c>
      <c r="F151" s="216" t="str">
        <f>'3-IDENTIFICACIÓN DEL RIESGO'!H150</f>
        <v>Desconocimiento de los procedimientos de usos de bienes de la Agencia Nacional de Tierras</v>
      </c>
      <c r="G151" s="216" t="str">
        <f>'3-IDENTIFICACIÓN DEL RIESGO'!L150</f>
        <v xml:space="preserve">Detrimento patrimonial e investigaciones y sanciones </v>
      </c>
      <c r="H151" s="636" t="str">
        <f>'4-VALORACIÓN DEL RIESGO'!G80</f>
        <v>Probable</v>
      </c>
      <c r="I151" s="636" t="str">
        <f>'4-VALORACIÓN DEL RIESGO'!AC80</f>
        <v>Catastrófico</v>
      </c>
      <c r="J151" s="636" t="str">
        <f>'4-VALORACIÓN DEL RIESGO'!AE80</f>
        <v>Extremo</v>
      </c>
      <c r="K151" s="634" t="str">
        <f>'4-VALORACIÓN DEL RIESGO'!AF80</f>
        <v>Reducir</v>
      </c>
      <c r="L151" s="168" t="s">
        <v>1131</v>
      </c>
      <c r="M151" s="130" t="str">
        <f>'5-CONTROLES'!L150</f>
        <v>Revisión a las bases de datos de los bienes devolutivos de la entidad, contenidos en la herramienta de gestión Apoteosys (o la plataforma dispuesta), con el fin de verificar el estado de los mismos y detectar posibles desviaciones</v>
      </c>
      <c r="N151" s="130" t="str">
        <f>'5-CONTROLES'!K150</f>
        <v>Informe semestral en donde se indique a detalle la relación de bienes devolutivos de la Agencia Nacional de Tierras, teniendo en cuenta las bajas de la entidad</v>
      </c>
      <c r="O151" s="130" t="str">
        <f>'5-CONTROLES'!F150</f>
        <v>Almacenista
Subdirección Administrativa y Financiera</v>
      </c>
      <c r="P151" s="130" t="str">
        <f>'5-CONTROLES'!G150</f>
        <v>Semestral</v>
      </c>
      <c r="Q151" s="224" t="s">
        <v>966</v>
      </c>
      <c r="R151" s="130" t="str">
        <f>'5-CONTROLES'!AB150</f>
        <v>Fuerte</v>
      </c>
      <c r="S151" s="130" t="str">
        <f>'5-CONTROLES'!AC150</f>
        <v>Fuerte</v>
      </c>
      <c r="T151" s="130" t="str">
        <f>'5-CONTROLES'!AD150</f>
        <v>Fuerte</v>
      </c>
      <c r="U151" s="632" t="str">
        <f>'5-CONTROLES'!AH150</f>
        <v>Fuerte</v>
      </c>
      <c r="V151" s="634" t="str">
        <f>'5-CONTROLES'!AL150</f>
        <v>Improbable</v>
      </c>
      <c r="W151" s="634" t="str">
        <f>'5-CONTROLES'!AP150</f>
        <v>Catastrófico</v>
      </c>
      <c r="X151" s="636" t="str">
        <f>'5-CONTROLES'!AQ150</f>
        <v>Extremo</v>
      </c>
      <c r="Y151" s="634" t="str">
        <f>'5-CONTROLES'!AS150</f>
        <v>Actividad preventiva</v>
      </c>
      <c r="Z151" s="168" t="s">
        <v>1133</v>
      </c>
      <c r="AA151" s="224" t="s">
        <v>968</v>
      </c>
      <c r="AB151" s="224" t="s">
        <v>969</v>
      </c>
      <c r="AC151" s="224" t="s">
        <v>970</v>
      </c>
      <c r="AD151" s="170">
        <v>1</v>
      </c>
      <c r="AE151" s="224"/>
      <c r="AF151" s="224"/>
      <c r="AG151" s="224"/>
      <c r="AH151" s="224"/>
      <c r="AI151" s="224"/>
      <c r="AJ151" s="224"/>
      <c r="AK151" s="224"/>
      <c r="AL151" s="224"/>
      <c r="AM151" s="224"/>
      <c r="AN151" s="170">
        <v>1</v>
      </c>
      <c r="AO151" s="224"/>
      <c r="AP151" s="224"/>
    </row>
    <row r="152" spans="2:42" ht="27.75" customHeight="1" x14ac:dyDescent="0.25">
      <c r="B152" s="644"/>
      <c r="C152" s="642"/>
      <c r="D152" s="633"/>
      <c r="E152" s="633"/>
      <c r="F152" s="216" t="str">
        <f>'3-IDENTIFICACIÓN DEL RIESGO'!H151</f>
        <v>Falta de controles en el préstamo de bienes</v>
      </c>
      <c r="G152" s="216" t="str">
        <f>'3-IDENTIFICACIÓN DEL RIESGO'!L151</f>
        <v>Aumento de costos en mantenimiento y adquisición de bienes</v>
      </c>
      <c r="H152" s="637"/>
      <c r="I152" s="637"/>
      <c r="J152" s="637"/>
      <c r="K152" s="635"/>
      <c r="L152" s="168"/>
      <c r="M152" s="130">
        <f>'5-CONTROLES'!L151</f>
        <v>0</v>
      </c>
      <c r="N152" s="130">
        <f>'5-CONTROLES'!K151</f>
        <v>0</v>
      </c>
      <c r="O152" s="130">
        <f>'5-CONTROLES'!F151</f>
        <v>0</v>
      </c>
      <c r="P152" s="130">
        <f>'5-CONTROLES'!G151</f>
        <v>0</v>
      </c>
      <c r="Q152" s="224"/>
      <c r="R152" s="130" t="str">
        <f>'5-CONTROLES'!AB151</f>
        <v>Débil</v>
      </c>
      <c r="S152" s="130">
        <f>'5-CONTROLES'!AC151</f>
        <v>0</v>
      </c>
      <c r="T152" s="130" t="str">
        <f>'5-CONTROLES'!AD151</f>
        <v>Débil</v>
      </c>
      <c r="U152" s="633"/>
      <c r="V152" s="635"/>
      <c r="W152" s="635"/>
      <c r="X152" s="637"/>
      <c r="Y152" s="635"/>
      <c r="Z152" s="168"/>
      <c r="AA152" s="224"/>
      <c r="AB152" s="224"/>
      <c r="AC152" s="224"/>
      <c r="AD152" s="224"/>
      <c r="AE152" s="224"/>
      <c r="AF152" s="224"/>
      <c r="AG152" s="224"/>
      <c r="AH152" s="224"/>
      <c r="AI152" s="224"/>
      <c r="AJ152" s="224"/>
      <c r="AK152" s="224"/>
      <c r="AL152" s="224"/>
      <c r="AM152" s="224"/>
      <c r="AN152" s="224"/>
      <c r="AO152" s="224"/>
      <c r="AP152" s="224"/>
    </row>
    <row r="153" spans="2:42" ht="97.5" customHeight="1" x14ac:dyDescent="0.25">
      <c r="B153" s="644"/>
      <c r="C153" s="641" t="s">
        <v>1130</v>
      </c>
      <c r="D153" s="632" t="str">
        <f>'3-IDENTIFICACIÓN DEL RIESGO'!G152</f>
        <v>Pérdida o manipulación de expedientes con información institucional para beneficio particular o de un tercero</v>
      </c>
      <c r="E153" s="632" t="s">
        <v>389</v>
      </c>
      <c r="F153" s="216" t="str">
        <f>'3-IDENTIFICACIÓN DEL RIESGO'!H152</f>
        <v>Ausencia de control sobre expedientes y préstamos</v>
      </c>
      <c r="G153" s="216" t="str">
        <f>'3-IDENTIFICACIÓN DEL RIESGO'!L152</f>
        <v>Pérdida de la memoria institucional</v>
      </c>
      <c r="H153" s="636" t="str">
        <f>'4-VALORACIÓN DEL RIESGO'!G81</f>
        <v>Posible</v>
      </c>
      <c r="I153" s="636" t="str">
        <f>'4-VALORACIÓN DEL RIESGO'!AC81</f>
        <v>Catastrófico</v>
      </c>
      <c r="J153" s="636" t="str">
        <f>'4-VALORACIÓN DEL RIESGO'!AE81</f>
        <v>Extremo</v>
      </c>
      <c r="K153" s="634" t="str">
        <f>'4-VALORACIÓN DEL RIESGO'!AF81</f>
        <v>Reducir</v>
      </c>
      <c r="L153" s="168" t="s">
        <v>1132</v>
      </c>
      <c r="M153" s="130" t="str">
        <f>'5-CONTROLES'!L152</f>
        <v>Realizar seguimiento a los tiempos de préstamo y devolución registrados en la forma ADMBS-F-029 FORMA PRÉSTAMO Y DEVOLUCIÓN DE DOCUMENTOS, para identificar posibles pérdidas en el préstamo de expedientes.</v>
      </c>
      <c r="N153" s="130" t="str">
        <f>'5-CONTROLES'!K152</f>
        <v>Registros físicos efectuados en la Forma ADMBS-F-029 FORMA PRÉSTAMO Y DEVOLUCIÓN DE DOCUMENTOS.</v>
      </c>
      <c r="O153" s="130" t="str">
        <f>'5-CONTROLES'!F152</f>
        <v>Líder del grupo de Gestión Documental
Subdirector Administrativo y Financiero</v>
      </c>
      <c r="P153" s="130" t="str">
        <f>'5-CONTROLES'!G152</f>
        <v>Semestral</v>
      </c>
      <c r="Q153" s="224" t="s">
        <v>967</v>
      </c>
      <c r="R153" s="130" t="str">
        <f>'5-CONTROLES'!AB152</f>
        <v>Fuerte</v>
      </c>
      <c r="S153" s="130" t="str">
        <f>'5-CONTROLES'!AC152</f>
        <v>Fuerte</v>
      </c>
      <c r="T153" s="130" t="str">
        <f>'5-CONTROLES'!AD152</f>
        <v>Fuerte</v>
      </c>
      <c r="U153" s="632" t="str">
        <f>'5-CONTROLES'!AH152</f>
        <v>Fuerte</v>
      </c>
      <c r="V153" s="634" t="str">
        <f>'5-CONTROLES'!AL152</f>
        <v>Rara Vez</v>
      </c>
      <c r="W153" s="634" t="str">
        <f>'5-CONTROLES'!AP152</f>
        <v>Catastrófico</v>
      </c>
      <c r="X153" s="636" t="str">
        <f>'5-CONTROLES'!AQ152</f>
        <v>Extremo</v>
      </c>
      <c r="Y153" s="634" t="str">
        <f>'5-CONTROLES'!AS152</f>
        <v>Actividad preventiva</v>
      </c>
      <c r="Z153" s="168" t="s">
        <v>1134</v>
      </c>
      <c r="AA153" s="224" t="s">
        <v>971</v>
      </c>
      <c r="AB153" s="224" t="s">
        <v>969</v>
      </c>
      <c r="AC153" s="224" t="s">
        <v>972</v>
      </c>
      <c r="AD153" s="224">
        <v>2</v>
      </c>
      <c r="AE153" s="224"/>
      <c r="AF153" s="224"/>
      <c r="AG153" s="224">
        <v>1</v>
      </c>
      <c r="AH153" s="224"/>
      <c r="AI153" s="224"/>
      <c r="AJ153" s="224"/>
      <c r="AK153" s="224"/>
      <c r="AL153" s="224"/>
      <c r="AM153" s="224">
        <v>1</v>
      </c>
      <c r="AN153" s="224"/>
      <c r="AO153" s="224"/>
      <c r="AP153" s="224"/>
    </row>
    <row r="154" spans="2:42" ht="15" x14ac:dyDescent="0.25">
      <c r="B154" s="644"/>
      <c r="C154" s="642"/>
      <c r="D154" s="633"/>
      <c r="E154" s="633"/>
      <c r="F154" s="216" t="str">
        <f>'3-IDENTIFICACIÓN DEL RIESGO'!H153</f>
        <v>Falta de ética y honestidad por parte del colaborador</v>
      </c>
      <c r="G154" s="216" t="str">
        <f>'3-IDENTIFICACIÓN DEL RIESGO'!L153</f>
        <v>Perdida de credibilidad institucional</v>
      </c>
      <c r="H154" s="637"/>
      <c r="I154" s="637"/>
      <c r="J154" s="637"/>
      <c r="K154" s="635"/>
      <c r="L154" s="168"/>
      <c r="M154" s="130">
        <f>'5-CONTROLES'!L153</f>
        <v>0</v>
      </c>
      <c r="N154" s="130">
        <f>'5-CONTROLES'!K153</f>
        <v>0</v>
      </c>
      <c r="O154" s="130">
        <f>'5-CONTROLES'!F153</f>
        <v>0</v>
      </c>
      <c r="P154" s="130">
        <f>'5-CONTROLES'!G153</f>
        <v>0</v>
      </c>
      <c r="Q154" s="10"/>
      <c r="R154" s="130" t="str">
        <f>'5-CONTROLES'!AB153</f>
        <v>Débil</v>
      </c>
      <c r="S154" s="130">
        <f>'5-CONTROLES'!AC153</f>
        <v>0</v>
      </c>
      <c r="T154" s="130" t="str">
        <f>'5-CONTROLES'!AD153</f>
        <v>Débil</v>
      </c>
      <c r="U154" s="633"/>
      <c r="V154" s="635"/>
      <c r="W154" s="635"/>
      <c r="X154" s="637"/>
      <c r="Y154" s="635"/>
      <c r="Z154" s="168"/>
      <c r="AA154" s="10"/>
      <c r="AB154" s="10"/>
      <c r="AC154" s="10"/>
      <c r="AD154" s="10"/>
      <c r="AE154" s="10"/>
      <c r="AF154" s="10"/>
      <c r="AG154" s="10"/>
      <c r="AH154" s="10"/>
      <c r="AI154" s="10"/>
      <c r="AJ154" s="10"/>
      <c r="AK154" s="10"/>
      <c r="AL154" s="10"/>
      <c r="AM154" s="10"/>
      <c r="AN154" s="10"/>
      <c r="AO154" s="10"/>
      <c r="AP154" s="10"/>
    </row>
    <row r="155" spans="2:42" ht="15" x14ac:dyDescent="0.25">
      <c r="B155" s="644"/>
      <c r="C155" s="641"/>
      <c r="D155" s="632" t="str">
        <f>'3-IDENTIFICACIÓN DEL RIESGO'!G154</f>
        <v>Riesgo 3</v>
      </c>
      <c r="E155" s="632" t="s">
        <v>389</v>
      </c>
      <c r="F155" s="216" t="str">
        <f>'3-IDENTIFICACIÓN DEL RIESGO'!H154</f>
        <v>Causa 1 Riesgo 3</v>
      </c>
      <c r="G155" s="216" t="str">
        <f>'3-IDENTIFICACIÓN DEL RIESGO'!L154</f>
        <v>Consecuencia 1 Riesgo 3</v>
      </c>
      <c r="H155" s="636">
        <f>'4-VALORACIÓN DEL RIESGO'!G82</f>
        <v>0</v>
      </c>
      <c r="I155" s="636" t="str">
        <f>'4-VALORACIÓN DEL RIESGO'!AC82</f>
        <v>Moderado</v>
      </c>
      <c r="J155" s="636" t="b">
        <f>'4-VALORACIÓN DEL RIESGO'!AE82</f>
        <v>0</v>
      </c>
      <c r="K155" s="634" t="str">
        <f>'4-VALORACIÓN DEL RIESGO'!AF82</f>
        <v>Reducir</v>
      </c>
      <c r="L155" s="168"/>
      <c r="M155" s="130">
        <f>'5-CONTROLES'!L154</f>
        <v>0</v>
      </c>
      <c r="N155" s="130">
        <f>'5-CONTROLES'!K154</f>
        <v>0</v>
      </c>
      <c r="O155" s="130">
        <f>'5-CONTROLES'!F154</f>
        <v>0</v>
      </c>
      <c r="P155" s="130">
        <f>'5-CONTROLES'!G154</f>
        <v>0</v>
      </c>
      <c r="Q155" s="10"/>
      <c r="R155" s="130" t="str">
        <f>'5-CONTROLES'!AB154</f>
        <v>Débil</v>
      </c>
      <c r="S155" s="130">
        <f>'5-CONTROLES'!AC154</f>
        <v>0</v>
      </c>
      <c r="T155" s="130" t="str">
        <f>'5-CONTROLES'!AD154</f>
        <v>Débil</v>
      </c>
      <c r="U155" s="632" t="e">
        <f>'5-CONTROLES'!AH154</f>
        <v>#DIV/0!</v>
      </c>
      <c r="V155" s="634" t="e">
        <f>'5-CONTROLES'!AL154</f>
        <v>#DIV/0!</v>
      </c>
      <c r="W155" s="634" t="e">
        <f>'5-CONTROLES'!AP154</f>
        <v>#DIV/0!</v>
      </c>
      <c r="X155" s="636" t="e">
        <f>'5-CONTROLES'!AQ154</f>
        <v>#DIV/0!</v>
      </c>
      <c r="Y155" s="634" t="str">
        <f>'5-CONTROLES'!AS154</f>
        <v>Actividad preventiva</v>
      </c>
      <c r="Z155" s="168"/>
      <c r="AA155" s="10"/>
      <c r="AB155" s="10"/>
      <c r="AC155" s="10"/>
      <c r="AD155" s="10"/>
      <c r="AE155" s="10"/>
      <c r="AF155" s="10"/>
      <c r="AG155" s="10"/>
      <c r="AH155" s="10"/>
      <c r="AI155" s="10"/>
      <c r="AJ155" s="10"/>
      <c r="AK155" s="10"/>
      <c r="AL155" s="10"/>
      <c r="AM155" s="10"/>
      <c r="AN155" s="10"/>
      <c r="AO155" s="10"/>
      <c r="AP155" s="10"/>
    </row>
    <row r="156" spans="2:42" ht="15" x14ac:dyDescent="0.25">
      <c r="B156" s="644"/>
      <c r="C156" s="642"/>
      <c r="D156" s="633"/>
      <c r="E156" s="633"/>
      <c r="F156" s="216" t="str">
        <f>'3-IDENTIFICACIÓN DEL RIESGO'!H155</f>
        <v>Causa 2 Riesgo 3</v>
      </c>
      <c r="G156" s="216" t="str">
        <f>'3-IDENTIFICACIÓN DEL RIESGO'!L155</f>
        <v>Consecuencia 2 Riesgo 3</v>
      </c>
      <c r="H156" s="637"/>
      <c r="I156" s="637"/>
      <c r="J156" s="637"/>
      <c r="K156" s="635"/>
      <c r="L156" s="168"/>
      <c r="M156" s="130">
        <f>'5-CONTROLES'!L155</f>
        <v>0</v>
      </c>
      <c r="N156" s="130">
        <f>'5-CONTROLES'!K155</f>
        <v>0</v>
      </c>
      <c r="O156" s="130">
        <f>'5-CONTROLES'!F155</f>
        <v>0</v>
      </c>
      <c r="P156" s="130">
        <f>'5-CONTROLES'!G155</f>
        <v>0</v>
      </c>
      <c r="Q156" s="10"/>
      <c r="R156" s="130" t="str">
        <f>'5-CONTROLES'!AB155</f>
        <v>Débil</v>
      </c>
      <c r="S156" s="130">
        <f>'5-CONTROLES'!AC155</f>
        <v>0</v>
      </c>
      <c r="T156" s="130" t="str">
        <f>'5-CONTROLES'!AD155</f>
        <v>Débil</v>
      </c>
      <c r="U156" s="633"/>
      <c r="V156" s="635"/>
      <c r="W156" s="635"/>
      <c r="X156" s="637"/>
      <c r="Y156" s="635"/>
      <c r="Z156" s="168"/>
      <c r="AA156" s="10"/>
      <c r="AB156" s="10"/>
      <c r="AC156" s="10"/>
      <c r="AD156" s="10"/>
      <c r="AE156" s="10"/>
      <c r="AF156" s="10"/>
      <c r="AG156" s="10"/>
      <c r="AH156" s="10"/>
      <c r="AI156" s="10"/>
      <c r="AJ156" s="10"/>
      <c r="AK156" s="10"/>
      <c r="AL156" s="10"/>
      <c r="AM156" s="10"/>
      <c r="AN156" s="10"/>
      <c r="AO156" s="10"/>
      <c r="AP156" s="10"/>
    </row>
    <row r="157" spans="2:42" ht="15" x14ac:dyDescent="0.25">
      <c r="B157" s="644"/>
      <c r="C157" s="641"/>
      <c r="D157" s="632" t="str">
        <f>'3-IDENTIFICACIÓN DEL RIESGO'!G156</f>
        <v>Riesgo 4</v>
      </c>
      <c r="E157" s="632" t="s">
        <v>389</v>
      </c>
      <c r="F157" s="216" t="str">
        <f>'3-IDENTIFICACIÓN DEL RIESGO'!H156</f>
        <v>Causa 1 Riesgo 4</v>
      </c>
      <c r="G157" s="216" t="str">
        <f>'3-IDENTIFICACIÓN DEL RIESGO'!L156</f>
        <v>Consecuencia 1 Riesgo 4</v>
      </c>
      <c r="H157" s="636">
        <f>'4-VALORACIÓN DEL RIESGO'!G83</f>
        <v>0</v>
      </c>
      <c r="I157" s="636" t="str">
        <f>'4-VALORACIÓN DEL RIESGO'!AC83</f>
        <v>Moderado</v>
      </c>
      <c r="J157" s="636" t="b">
        <f>'4-VALORACIÓN DEL RIESGO'!AE83</f>
        <v>0</v>
      </c>
      <c r="K157" s="634" t="str">
        <f>'4-VALORACIÓN DEL RIESGO'!AF83</f>
        <v>Reducir</v>
      </c>
      <c r="L157" s="168"/>
      <c r="M157" s="130">
        <f>'5-CONTROLES'!L156</f>
        <v>0</v>
      </c>
      <c r="N157" s="130">
        <f>'5-CONTROLES'!K156</f>
        <v>0</v>
      </c>
      <c r="O157" s="130">
        <f>'5-CONTROLES'!F156</f>
        <v>0</v>
      </c>
      <c r="P157" s="130">
        <f>'5-CONTROLES'!G156</f>
        <v>0</v>
      </c>
      <c r="Q157" s="10"/>
      <c r="R157" s="130" t="str">
        <f>'5-CONTROLES'!AB156</f>
        <v>Débil</v>
      </c>
      <c r="S157" s="130">
        <f>'5-CONTROLES'!AC156</f>
        <v>0</v>
      </c>
      <c r="T157" s="130" t="str">
        <f>'5-CONTROLES'!AD156</f>
        <v>Débil</v>
      </c>
      <c r="U157" s="632" t="e">
        <f>'5-CONTROLES'!AH156</f>
        <v>#DIV/0!</v>
      </c>
      <c r="V157" s="634" t="e">
        <f>'5-CONTROLES'!AL156</f>
        <v>#DIV/0!</v>
      </c>
      <c r="W157" s="634" t="e">
        <f>'5-CONTROLES'!AP156</f>
        <v>#DIV/0!</v>
      </c>
      <c r="X157" s="636" t="e">
        <f>'5-CONTROLES'!AQ156</f>
        <v>#DIV/0!</v>
      </c>
      <c r="Y157" s="634" t="str">
        <f>'5-CONTROLES'!AS156</f>
        <v>Actividad preventiva</v>
      </c>
      <c r="Z157" s="168"/>
      <c r="AA157" s="10"/>
      <c r="AB157" s="10"/>
      <c r="AC157" s="10"/>
      <c r="AD157" s="10"/>
      <c r="AE157" s="10"/>
      <c r="AF157" s="10"/>
      <c r="AG157" s="10"/>
      <c r="AH157" s="10"/>
      <c r="AI157" s="10"/>
      <c r="AJ157" s="10"/>
      <c r="AK157" s="10"/>
      <c r="AL157" s="10"/>
      <c r="AM157" s="10"/>
      <c r="AN157" s="10"/>
      <c r="AO157" s="10"/>
      <c r="AP157" s="10"/>
    </row>
    <row r="158" spans="2:42" ht="15" x14ac:dyDescent="0.25">
      <c r="B158" s="644"/>
      <c r="C158" s="642"/>
      <c r="D158" s="633"/>
      <c r="E158" s="633"/>
      <c r="F158" s="216" t="str">
        <f>'3-IDENTIFICACIÓN DEL RIESGO'!H157</f>
        <v>Causa 2 Riesgo 4</v>
      </c>
      <c r="G158" s="216" t="str">
        <f>'3-IDENTIFICACIÓN DEL RIESGO'!L157</f>
        <v>Consecuencia 2 Riesgo 4</v>
      </c>
      <c r="H158" s="637"/>
      <c r="I158" s="637"/>
      <c r="J158" s="637"/>
      <c r="K158" s="635"/>
      <c r="L158" s="168"/>
      <c r="M158" s="130">
        <f>'5-CONTROLES'!L157</f>
        <v>0</v>
      </c>
      <c r="N158" s="130">
        <f>'5-CONTROLES'!K157</f>
        <v>0</v>
      </c>
      <c r="O158" s="130">
        <f>'5-CONTROLES'!F157</f>
        <v>0</v>
      </c>
      <c r="P158" s="130">
        <f>'5-CONTROLES'!G157</f>
        <v>0</v>
      </c>
      <c r="Q158" s="10"/>
      <c r="R158" s="130" t="str">
        <f>'5-CONTROLES'!AB157</f>
        <v>Débil</v>
      </c>
      <c r="S158" s="130">
        <f>'5-CONTROLES'!AC157</f>
        <v>0</v>
      </c>
      <c r="T158" s="130" t="str">
        <f>'5-CONTROLES'!AD157</f>
        <v>Débil</v>
      </c>
      <c r="U158" s="633"/>
      <c r="V158" s="635"/>
      <c r="W158" s="635"/>
      <c r="X158" s="637"/>
      <c r="Y158" s="635"/>
      <c r="Z158" s="168"/>
      <c r="AA158" s="10"/>
      <c r="AB158" s="10"/>
      <c r="AC158" s="10"/>
      <c r="AD158" s="10"/>
      <c r="AE158" s="10"/>
      <c r="AF158" s="10"/>
      <c r="AG158" s="10"/>
      <c r="AH158" s="10"/>
      <c r="AI158" s="10"/>
      <c r="AJ158" s="10"/>
      <c r="AK158" s="10"/>
      <c r="AL158" s="10"/>
      <c r="AM158" s="10"/>
      <c r="AN158" s="10"/>
      <c r="AO158" s="10"/>
      <c r="AP158" s="10"/>
    </row>
    <row r="159" spans="2:42" ht="15" x14ac:dyDescent="0.25">
      <c r="B159" s="644"/>
      <c r="C159" s="641"/>
      <c r="D159" s="632" t="str">
        <f>'3-IDENTIFICACIÓN DEL RIESGO'!G158</f>
        <v>Riesgo 5</v>
      </c>
      <c r="E159" s="632" t="s">
        <v>389</v>
      </c>
      <c r="F159" s="216" t="str">
        <f>'3-IDENTIFICACIÓN DEL RIESGO'!H158</f>
        <v>Causa 1 Riesgo 5</v>
      </c>
      <c r="G159" s="216" t="str">
        <f>'3-IDENTIFICACIÓN DEL RIESGO'!L158</f>
        <v>Consecuencia 1 Riesgo 5</v>
      </c>
      <c r="H159" s="636">
        <f>'4-VALORACIÓN DEL RIESGO'!G84</f>
        <v>0</v>
      </c>
      <c r="I159" s="636" t="str">
        <f>'4-VALORACIÓN DEL RIESGO'!AC84</f>
        <v>Moderado</v>
      </c>
      <c r="J159" s="636" t="b">
        <f>'4-VALORACIÓN DEL RIESGO'!AE84</f>
        <v>0</v>
      </c>
      <c r="K159" s="634" t="str">
        <f>'4-VALORACIÓN DEL RIESGO'!AF84</f>
        <v>Reducir</v>
      </c>
      <c r="L159" s="168"/>
      <c r="M159" s="130">
        <f>'5-CONTROLES'!L158</f>
        <v>0</v>
      </c>
      <c r="N159" s="130">
        <f>'5-CONTROLES'!K158</f>
        <v>0</v>
      </c>
      <c r="O159" s="130">
        <f>'5-CONTROLES'!F158</f>
        <v>0</v>
      </c>
      <c r="P159" s="130">
        <f>'5-CONTROLES'!G158</f>
        <v>0</v>
      </c>
      <c r="Q159" s="10"/>
      <c r="R159" s="130" t="str">
        <f>'5-CONTROLES'!AB158</f>
        <v>Débil</v>
      </c>
      <c r="S159" s="130">
        <f>'5-CONTROLES'!AC158</f>
        <v>0</v>
      </c>
      <c r="T159" s="130" t="str">
        <f>'5-CONTROLES'!AD158</f>
        <v>Débil</v>
      </c>
      <c r="U159" s="632" t="e">
        <f>'5-CONTROLES'!AH158</f>
        <v>#DIV/0!</v>
      </c>
      <c r="V159" s="634" t="e">
        <f>'5-CONTROLES'!AL158</f>
        <v>#DIV/0!</v>
      </c>
      <c r="W159" s="634" t="e">
        <f>'5-CONTROLES'!AP158</f>
        <v>#DIV/0!</v>
      </c>
      <c r="X159" s="636" t="e">
        <f>'5-CONTROLES'!AQ158</f>
        <v>#DIV/0!</v>
      </c>
      <c r="Y159" s="634" t="str">
        <f>'5-CONTROLES'!AS158</f>
        <v>Actividad preventiva</v>
      </c>
      <c r="Z159" s="168"/>
      <c r="AA159" s="10"/>
      <c r="AB159" s="10"/>
      <c r="AC159" s="10"/>
      <c r="AD159" s="10"/>
      <c r="AE159" s="10"/>
      <c r="AF159" s="10"/>
      <c r="AG159" s="10"/>
      <c r="AH159" s="10"/>
      <c r="AI159" s="10"/>
      <c r="AJ159" s="10"/>
      <c r="AK159" s="10"/>
      <c r="AL159" s="10"/>
      <c r="AM159" s="10"/>
      <c r="AN159" s="10"/>
      <c r="AO159" s="10"/>
      <c r="AP159" s="10"/>
    </row>
    <row r="160" spans="2:42" ht="15" x14ac:dyDescent="0.25">
      <c r="B160" s="644"/>
      <c r="C160" s="642"/>
      <c r="D160" s="633"/>
      <c r="E160" s="633"/>
      <c r="F160" s="216" t="str">
        <f>'3-IDENTIFICACIÓN DEL RIESGO'!H159</f>
        <v>Causa 2 Riesgo 5</v>
      </c>
      <c r="G160" s="216" t="str">
        <f>'3-IDENTIFICACIÓN DEL RIESGO'!L159</f>
        <v>Consecuencia 2 Riesgo 5</v>
      </c>
      <c r="H160" s="637"/>
      <c r="I160" s="637"/>
      <c r="J160" s="637"/>
      <c r="K160" s="635"/>
      <c r="L160" s="168"/>
      <c r="M160" s="130">
        <f>'5-CONTROLES'!L159</f>
        <v>0</v>
      </c>
      <c r="N160" s="130">
        <f>'5-CONTROLES'!K159</f>
        <v>0</v>
      </c>
      <c r="O160" s="130">
        <f>'5-CONTROLES'!F159</f>
        <v>0</v>
      </c>
      <c r="P160" s="130">
        <f>'5-CONTROLES'!G159</f>
        <v>0</v>
      </c>
      <c r="Q160" s="10"/>
      <c r="R160" s="130" t="str">
        <f>'5-CONTROLES'!AB159</f>
        <v>Débil</v>
      </c>
      <c r="S160" s="130">
        <f>'5-CONTROLES'!AC159</f>
        <v>0</v>
      </c>
      <c r="T160" s="130" t="str">
        <f>'5-CONTROLES'!AD159</f>
        <v>Débil</v>
      </c>
      <c r="U160" s="633"/>
      <c r="V160" s="635"/>
      <c r="W160" s="635"/>
      <c r="X160" s="637"/>
      <c r="Y160" s="635"/>
      <c r="Z160" s="168"/>
      <c r="AA160" s="10"/>
      <c r="AB160" s="10"/>
      <c r="AC160" s="10"/>
      <c r="AD160" s="10"/>
      <c r="AE160" s="10"/>
      <c r="AF160" s="10"/>
      <c r="AG160" s="10"/>
      <c r="AH160" s="10"/>
      <c r="AI160" s="10"/>
      <c r="AJ160" s="10"/>
      <c r="AK160" s="10"/>
      <c r="AL160" s="10"/>
      <c r="AM160" s="10"/>
      <c r="AN160" s="10"/>
      <c r="AO160" s="10"/>
      <c r="AP160" s="10"/>
    </row>
    <row r="161" spans="2:42" ht="75" customHeight="1" x14ac:dyDescent="0.25">
      <c r="B161" s="643" t="str">
        <f>'3-IDENTIFICACIÓN DEL RIESGO'!B160</f>
        <v>Gestión Financiera</v>
      </c>
      <c r="C161" s="641" t="s">
        <v>1135</v>
      </c>
      <c r="D161" s="632" t="str">
        <f>'3-IDENTIFICACIÓN DEL RIESGO'!G160</f>
        <v>Constitución de obligaciones y/o pagos realizados por la Agencia Nacional de Tierras, sin el cumplimiento de requisitos legales, presupuestales y contables, en beneficio de un particular.</v>
      </c>
      <c r="E161" s="632" t="s">
        <v>389</v>
      </c>
      <c r="F161" s="216" t="str">
        <f>'3-IDENTIFICACIÓN DEL RIESGO'!H160</f>
        <v>Fallas en el control de los requisitos para la causación económica</v>
      </c>
      <c r="G161" s="216" t="str">
        <f>'3-IDENTIFICACIÓN DEL RIESGO'!L160</f>
        <v>Detrimento patrimonial</v>
      </c>
      <c r="H161" s="636" t="str">
        <f>'4-VALORACIÓN DEL RIESGO'!G85</f>
        <v>Probable</v>
      </c>
      <c r="I161" s="636" t="str">
        <f>'4-VALORACIÓN DEL RIESGO'!AC85</f>
        <v>Catastrófico</v>
      </c>
      <c r="J161" s="636" t="str">
        <f>'4-VALORACIÓN DEL RIESGO'!AE85</f>
        <v>Extremo</v>
      </c>
      <c r="K161" s="634" t="str">
        <f>'4-VALORACIÓN DEL RIESGO'!AF85</f>
        <v>Reducir</v>
      </c>
      <c r="L161" s="168" t="s">
        <v>1136</v>
      </c>
      <c r="M161" s="130" t="str">
        <f>'5-CONTROLES'!L160</f>
        <v>Control aleatorio a muestra correspondiente al 5% de los pagos realizados a contratos de prestación de servicios profesionales.</v>
      </c>
      <c r="N161" s="130"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161" s="130" t="str">
        <f>'5-CONTROLES'!F160</f>
        <v xml:space="preserve">Líderes equipo financiero
Subdirección Administrativa y Financiera </v>
      </c>
      <c r="P161" s="130" t="str">
        <f>'5-CONTROLES'!G160</f>
        <v>Trimestral</v>
      </c>
      <c r="Q161" s="224" t="s">
        <v>973</v>
      </c>
      <c r="R161" s="130" t="str">
        <f>'5-CONTROLES'!AB160</f>
        <v>Moderado</v>
      </c>
      <c r="S161" s="130" t="str">
        <f>'5-CONTROLES'!AC160</f>
        <v>Moderado</v>
      </c>
      <c r="T161" s="130" t="str">
        <f>'5-CONTROLES'!AD160</f>
        <v>Moderado</v>
      </c>
      <c r="U161" s="632" t="str">
        <f>'5-CONTROLES'!AH160</f>
        <v>Moderado</v>
      </c>
      <c r="V161" s="634" t="str">
        <f>'5-CONTROLES'!AL160</f>
        <v>Posible</v>
      </c>
      <c r="W161" s="634" t="str">
        <f>'5-CONTROLES'!AP160</f>
        <v>Catastrófico</v>
      </c>
      <c r="X161" s="636" t="str">
        <f>'5-CONTROLES'!AQ160</f>
        <v>Extremo</v>
      </c>
      <c r="Y161" s="634" t="str">
        <f>'5-CONTROLES'!AS160</f>
        <v>Actividad preventiva</v>
      </c>
      <c r="Z161" s="168" t="s">
        <v>1137</v>
      </c>
      <c r="AA161" s="224" t="s">
        <v>963</v>
      </c>
      <c r="AB161" s="224" t="s">
        <v>964</v>
      </c>
      <c r="AC161" s="224" t="s">
        <v>940</v>
      </c>
      <c r="AD161" s="224">
        <v>1</v>
      </c>
      <c r="AE161" s="224"/>
      <c r="AF161" s="224"/>
      <c r="AG161" s="224"/>
      <c r="AH161" s="224"/>
      <c r="AI161" s="224"/>
      <c r="AJ161" s="224">
        <v>1</v>
      </c>
      <c r="AK161" s="224"/>
      <c r="AL161" s="224"/>
      <c r="AM161" s="224"/>
      <c r="AN161" s="224"/>
      <c r="AO161" s="224"/>
      <c r="AP161" s="224"/>
    </row>
    <row r="162" spans="2:42" ht="66" customHeight="1" x14ac:dyDescent="0.25">
      <c r="B162" s="643"/>
      <c r="C162" s="642"/>
      <c r="D162" s="633"/>
      <c r="E162" s="633"/>
      <c r="F162" s="216" t="str">
        <f>'3-IDENTIFICACIÓN DEL RIESGO'!H161</f>
        <v>Falta de lineamientos para la ejecución de pagos</v>
      </c>
      <c r="G162" s="216" t="str">
        <f>'3-IDENTIFICACIÓN DEL RIESGO'!L161</f>
        <v>Investigaciones y sanciones por parte de órganos de control, así como perdida de credibilidad institucional</v>
      </c>
      <c r="H162" s="637"/>
      <c r="I162" s="637"/>
      <c r="J162" s="637"/>
      <c r="K162" s="635"/>
      <c r="L162" s="168"/>
      <c r="M162" s="130">
        <f>'5-CONTROLES'!L161</f>
        <v>0</v>
      </c>
      <c r="N162" s="130">
        <f>'5-CONTROLES'!K161</f>
        <v>0</v>
      </c>
      <c r="O162" s="130">
        <f>'5-CONTROLES'!F161</f>
        <v>0</v>
      </c>
      <c r="P162" s="130">
        <f>'5-CONTROLES'!G161</f>
        <v>0</v>
      </c>
      <c r="Q162" s="10"/>
      <c r="R162" s="130" t="str">
        <f>'5-CONTROLES'!AB161</f>
        <v>Débil</v>
      </c>
      <c r="S162" s="130">
        <f>'5-CONTROLES'!AC161</f>
        <v>0</v>
      </c>
      <c r="T162" s="130" t="str">
        <f>'5-CONTROLES'!AD161</f>
        <v>Débil</v>
      </c>
      <c r="U162" s="633"/>
      <c r="V162" s="635"/>
      <c r="W162" s="635"/>
      <c r="X162" s="637"/>
      <c r="Y162" s="635"/>
      <c r="Z162" s="168" t="s">
        <v>1138</v>
      </c>
      <c r="AA162" s="224" t="s">
        <v>974</v>
      </c>
      <c r="AB162" s="224" t="s">
        <v>969</v>
      </c>
      <c r="AC162" s="224" t="s">
        <v>975</v>
      </c>
      <c r="AD162" s="224">
        <v>1</v>
      </c>
      <c r="AE162" s="224"/>
      <c r="AF162" s="224"/>
      <c r="AG162" s="224"/>
      <c r="AH162" s="224"/>
      <c r="AI162" s="224">
        <v>1</v>
      </c>
      <c r="AJ162" s="224"/>
      <c r="AK162" s="224"/>
      <c r="AL162" s="224"/>
      <c r="AM162" s="224"/>
      <c r="AN162" s="224"/>
      <c r="AO162" s="224"/>
      <c r="AP162" s="224"/>
    </row>
    <row r="163" spans="2:42" ht="15" x14ac:dyDescent="0.25">
      <c r="B163" s="643"/>
      <c r="C163" s="641"/>
      <c r="D163" s="632" t="str">
        <f>'3-IDENTIFICACIÓN DEL RIESGO'!G162</f>
        <v>Riesgo 2</v>
      </c>
      <c r="E163" s="632" t="s">
        <v>389</v>
      </c>
      <c r="F163" s="216" t="str">
        <f>'3-IDENTIFICACIÓN DEL RIESGO'!H162</f>
        <v>Causa 1 Riesgo 2</v>
      </c>
      <c r="G163" s="216" t="str">
        <f>'3-IDENTIFICACIÓN DEL RIESGO'!L162</f>
        <v>Consecuencia 1 Riesgo 2</v>
      </c>
      <c r="H163" s="636">
        <f>'4-VALORACIÓN DEL RIESGO'!G86</f>
        <v>0</v>
      </c>
      <c r="I163" s="636" t="str">
        <f>'4-VALORACIÓN DEL RIESGO'!AC86</f>
        <v>Moderado</v>
      </c>
      <c r="J163" s="636" t="b">
        <f>'4-VALORACIÓN DEL RIESGO'!AE86</f>
        <v>0</v>
      </c>
      <c r="K163" s="634" t="str">
        <f>'4-VALORACIÓN DEL RIESGO'!AF86</f>
        <v>Reducir</v>
      </c>
      <c r="L163" s="168"/>
      <c r="M163" s="130">
        <f>'5-CONTROLES'!L162</f>
        <v>0</v>
      </c>
      <c r="N163" s="130">
        <f>'5-CONTROLES'!K162</f>
        <v>0</v>
      </c>
      <c r="O163" s="130">
        <f>'5-CONTROLES'!F162</f>
        <v>0</v>
      </c>
      <c r="P163" s="130">
        <f>'5-CONTROLES'!G162</f>
        <v>0</v>
      </c>
      <c r="Q163" s="10"/>
      <c r="R163" s="130" t="str">
        <f>'5-CONTROLES'!AB162</f>
        <v>Débil</v>
      </c>
      <c r="S163" s="130">
        <f>'5-CONTROLES'!AC162</f>
        <v>0</v>
      </c>
      <c r="T163" s="130" t="str">
        <f>'5-CONTROLES'!AD162</f>
        <v>Débil</v>
      </c>
      <c r="U163" s="632" t="e">
        <f>'5-CONTROLES'!AH162</f>
        <v>#DIV/0!</v>
      </c>
      <c r="V163" s="634" t="e">
        <f>'5-CONTROLES'!AL162</f>
        <v>#DIV/0!</v>
      </c>
      <c r="W163" s="634" t="e">
        <f>'5-CONTROLES'!AP162</f>
        <v>#DIV/0!</v>
      </c>
      <c r="X163" s="636" t="e">
        <f>'5-CONTROLES'!AQ162</f>
        <v>#DIV/0!</v>
      </c>
      <c r="Y163" s="634" t="str">
        <f>'5-CONTROLES'!AS162</f>
        <v>Actividad preventiva</v>
      </c>
      <c r="Z163" s="168"/>
      <c r="AA163" s="10"/>
      <c r="AB163" s="10"/>
      <c r="AC163" s="10"/>
      <c r="AD163" s="10"/>
      <c r="AE163" s="10"/>
      <c r="AF163" s="10"/>
      <c r="AG163" s="10"/>
      <c r="AH163" s="10"/>
      <c r="AI163" s="10"/>
      <c r="AJ163" s="10"/>
      <c r="AK163" s="10"/>
      <c r="AL163" s="10"/>
      <c r="AM163" s="10"/>
      <c r="AN163" s="10"/>
      <c r="AO163" s="10"/>
      <c r="AP163" s="10"/>
    </row>
    <row r="164" spans="2:42" ht="15" x14ac:dyDescent="0.25">
      <c r="B164" s="643"/>
      <c r="C164" s="642"/>
      <c r="D164" s="633"/>
      <c r="E164" s="633"/>
      <c r="F164" s="216" t="str">
        <f>'3-IDENTIFICACIÓN DEL RIESGO'!H163</f>
        <v>Causa 2 Riesgo 2</v>
      </c>
      <c r="G164" s="216" t="str">
        <f>'3-IDENTIFICACIÓN DEL RIESGO'!L163</f>
        <v>Consecuencia 2 Riesgo 2</v>
      </c>
      <c r="H164" s="637"/>
      <c r="I164" s="637"/>
      <c r="J164" s="637"/>
      <c r="K164" s="635"/>
      <c r="L164" s="168"/>
      <c r="M164" s="130">
        <f>'5-CONTROLES'!L163</f>
        <v>0</v>
      </c>
      <c r="N164" s="130">
        <f>'5-CONTROLES'!K163</f>
        <v>0</v>
      </c>
      <c r="O164" s="130">
        <f>'5-CONTROLES'!F163</f>
        <v>0</v>
      </c>
      <c r="P164" s="130">
        <f>'5-CONTROLES'!G163</f>
        <v>0</v>
      </c>
      <c r="Q164" s="10"/>
      <c r="R164" s="130" t="str">
        <f>'5-CONTROLES'!AB163</f>
        <v>Débil</v>
      </c>
      <c r="S164" s="130">
        <f>'5-CONTROLES'!AC163</f>
        <v>0</v>
      </c>
      <c r="T164" s="130" t="str">
        <f>'5-CONTROLES'!AD163</f>
        <v>Débil</v>
      </c>
      <c r="U164" s="633"/>
      <c r="V164" s="635"/>
      <c r="W164" s="635"/>
      <c r="X164" s="637"/>
      <c r="Y164" s="635"/>
      <c r="Z164" s="168"/>
      <c r="AA164" s="10"/>
      <c r="AB164" s="10"/>
      <c r="AC164" s="10"/>
      <c r="AD164" s="10"/>
      <c r="AE164" s="10"/>
      <c r="AF164" s="10"/>
      <c r="AG164" s="10"/>
      <c r="AH164" s="10"/>
      <c r="AI164" s="10"/>
      <c r="AJ164" s="10"/>
      <c r="AK164" s="10"/>
      <c r="AL164" s="10"/>
      <c r="AM164" s="10"/>
      <c r="AN164" s="10"/>
      <c r="AO164" s="10"/>
      <c r="AP164" s="10"/>
    </row>
    <row r="165" spans="2:42" ht="15" x14ac:dyDescent="0.25">
      <c r="B165" s="643"/>
      <c r="C165" s="641"/>
      <c r="D165" s="632" t="str">
        <f>'3-IDENTIFICACIÓN DEL RIESGO'!G164</f>
        <v>Riesgo 3</v>
      </c>
      <c r="E165" s="632" t="s">
        <v>389</v>
      </c>
      <c r="F165" s="216" t="str">
        <f>'3-IDENTIFICACIÓN DEL RIESGO'!H164</f>
        <v>Causa 1 Riesgo 3</v>
      </c>
      <c r="G165" s="216" t="str">
        <f>'3-IDENTIFICACIÓN DEL RIESGO'!L164</f>
        <v>Consecuencia 1 Riesgo 3</v>
      </c>
      <c r="H165" s="636">
        <f>'4-VALORACIÓN DEL RIESGO'!G87</f>
        <v>0</v>
      </c>
      <c r="I165" s="636" t="str">
        <f>'4-VALORACIÓN DEL RIESGO'!AC87</f>
        <v>Moderado</v>
      </c>
      <c r="J165" s="636" t="b">
        <f>'4-VALORACIÓN DEL RIESGO'!AE87</f>
        <v>0</v>
      </c>
      <c r="K165" s="634" t="str">
        <f>'4-VALORACIÓN DEL RIESGO'!AF87</f>
        <v>Reducir</v>
      </c>
      <c r="L165" s="168"/>
      <c r="M165" s="130">
        <f>'5-CONTROLES'!L164</f>
        <v>0</v>
      </c>
      <c r="N165" s="130">
        <f>'5-CONTROLES'!K164</f>
        <v>0</v>
      </c>
      <c r="O165" s="130">
        <f>'5-CONTROLES'!F164</f>
        <v>0</v>
      </c>
      <c r="P165" s="130">
        <f>'5-CONTROLES'!G164</f>
        <v>0</v>
      </c>
      <c r="Q165" s="10"/>
      <c r="R165" s="130" t="str">
        <f>'5-CONTROLES'!AB164</f>
        <v>Débil</v>
      </c>
      <c r="S165" s="130">
        <f>'5-CONTROLES'!AC164</f>
        <v>0</v>
      </c>
      <c r="T165" s="130" t="str">
        <f>'5-CONTROLES'!AD164</f>
        <v>Débil</v>
      </c>
      <c r="U165" s="632" t="e">
        <f>'5-CONTROLES'!AH164</f>
        <v>#DIV/0!</v>
      </c>
      <c r="V165" s="634" t="e">
        <f>'5-CONTROLES'!AL164</f>
        <v>#DIV/0!</v>
      </c>
      <c r="W165" s="634" t="e">
        <f>'5-CONTROLES'!AP164</f>
        <v>#DIV/0!</v>
      </c>
      <c r="X165" s="636" t="e">
        <f>'5-CONTROLES'!AQ164</f>
        <v>#DIV/0!</v>
      </c>
      <c r="Y165" s="634" t="str">
        <f>'5-CONTROLES'!AS164</f>
        <v>Actividad preventiva</v>
      </c>
      <c r="Z165" s="168"/>
      <c r="AA165" s="10"/>
      <c r="AB165" s="10"/>
      <c r="AC165" s="10"/>
      <c r="AD165" s="10"/>
      <c r="AE165" s="10"/>
      <c r="AF165" s="10"/>
      <c r="AG165" s="10"/>
      <c r="AH165" s="10"/>
      <c r="AI165" s="10"/>
      <c r="AJ165" s="10"/>
      <c r="AK165" s="10"/>
      <c r="AL165" s="10"/>
      <c r="AM165" s="10"/>
      <c r="AN165" s="10"/>
      <c r="AO165" s="10"/>
      <c r="AP165" s="10"/>
    </row>
    <row r="166" spans="2:42" ht="15" x14ac:dyDescent="0.25">
      <c r="B166" s="643"/>
      <c r="C166" s="642"/>
      <c r="D166" s="633"/>
      <c r="E166" s="633"/>
      <c r="F166" s="216" t="str">
        <f>'3-IDENTIFICACIÓN DEL RIESGO'!H165</f>
        <v>Causa 2 Riesgo 3</v>
      </c>
      <c r="G166" s="216" t="str">
        <f>'3-IDENTIFICACIÓN DEL RIESGO'!L165</f>
        <v>Consecuencia 2 Riesgo 3</v>
      </c>
      <c r="H166" s="637"/>
      <c r="I166" s="637"/>
      <c r="J166" s="637"/>
      <c r="K166" s="635"/>
      <c r="L166" s="168"/>
      <c r="M166" s="130">
        <f>'5-CONTROLES'!L165</f>
        <v>0</v>
      </c>
      <c r="N166" s="130">
        <f>'5-CONTROLES'!K165</f>
        <v>0</v>
      </c>
      <c r="O166" s="130">
        <f>'5-CONTROLES'!F165</f>
        <v>0</v>
      </c>
      <c r="P166" s="130">
        <f>'5-CONTROLES'!G165</f>
        <v>0</v>
      </c>
      <c r="Q166" s="10"/>
      <c r="R166" s="130" t="str">
        <f>'5-CONTROLES'!AB165</f>
        <v>Débil</v>
      </c>
      <c r="S166" s="130">
        <f>'5-CONTROLES'!AC165</f>
        <v>0</v>
      </c>
      <c r="T166" s="130" t="str">
        <f>'5-CONTROLES'!AD165</f>
        <v>Débil</v>
      </c>
      <c r="U166" s="633"/>
      <c r="V166" s="635"/>
      <c r="W166" s="635"/>
      <c r="X166" s="637"/>
      <c r="Y166" s="635"/>
      <c r="Z166" s="168"/>
      <c r="AA166" s="10"/>
      <c r="AB166" s="10"/>
      <c r="AC166" s="10"/>
      <c r="AD166" s="10"/>
      <c r="AE166" s="10"/>
      <c r="AF166" s="10"/>
      <c r="AG166" s="10"/>
      <c r="AH166" s="10"/>
      <c r="AI166" s="10"/>
      <c r="AJ166" s="10"/>
      <c r="AK166" s="10"/>
      <c r="AL166" s="10"/>
      <c r="AM166" s="10"/>
      <c r="AN166" s="10"/>
      <c r="AO166" s="10"/>
      <c r="AP166" s="10"/>
    </row>
    <row r="167" spans="2:42" ht="15" x14ac:dyDescent="0.25">
      <c r="B167" s="643"/>
      <c r="C167" s="641"/>
      <c r="D167" s="632" t="str">
        <f>'3-IDENTIFICACIÓN DEL RIESGO'!G166</f>
        <v>Riesgo 4</v>
      </c>
      <c r="E167" s="632" t="s">
        <v>389</v>
      </c>
      <c r="F167" s="216" t="str">
        <f>'3-IDENTIFICACIÓN DEL RIESGO'!H166</f>
        <v>Causa 1 Riesgo 4</v>
      </c>
      <c r="G167" s="216" t="str">
        <f>'3-IDENTIFICACIÓN DEL RIESGO'!L166</f>
        <v>Consecuencia 1 Riesgo 4</v>
      </c>
      <c r="H167" s="636">
        <f>'4-VALORACIÓN DEL RIESGO'!G88</f>
        <v>0</v>
      </c>
      <c r="I167" s="636" t="str">
        <f>'4-VALORACIÓN DEL RIESGO'!AC88</f>
        <v>Moderado</v>
      </c>
      <c r="J167" s="636" t="b">
        <f>'4-VALORACIÓN DEL RIESGO'!AE88</f>
        <v>0</v>
      </c>
      <c r="K167" s="634" t="str">
        <f>'4-VALORACIÓN DEL RIESGO'!AF88</f>
        <v>Reducir</v>
      </c>
      <c r="L167" s="168"/>
      <c r="M167" s="130">
        <f>'5-CONTROLES'!L166</f>
        <v>0</v>
      </c>
      <c r="N167" s="130">
        <f>'5-CONTROLES'!K166</f>
        <v>0</v>
      </c>
      <c r="O167" s="130">
        <f>'5-CONTROLES'!F166</f>
        <v>0</v>
      </c>
      <c r="P167" s="130">
        <f>'5-CONTROLES'!G166</f>
        <v>0</v>
      </c>
      <c r="Q167" s="10"/>
      <c r="R167" s="130" t="str">
        <f>'5-CONTROLES'!AB166</f>
        <v>Débil</v>
      </c>
      <c r="S167" s="130">
        <f>'5-CONTROLES'!AC166</f>
        <v>0</v>
      </c>
      <c r="T167" s="130" t="str">
        <f>'5-CONTROLES'!AD166</f>
        <v>Débil</v>
      </c>
      <c r="U167" s="632" t="e">
        <f>'5-CONTROLES'!AH166</f>
        <v>#DIV/0!</v>
      </c>
      <c r="V167" s="634" t="e">
        <f>'5-CONTROLES'!AL166</f>
        <v>#DIV/0!</v>
      </c>
      <c r="W167" s="634" t="e">
        <f>'5-CONTROLES'!AP166</f>
        <v>#DIV/0!</v>
      </c>
      <c r="X167" s="636" t="e">
        <f>'5-CONTROLES'!AQ166</f>
        <v>#DIV/0!</v>
      </c>
      <c r="Y167" s="634" t="str">
        <f>'5-CONTROLES'!AS166</f>
        <v>Actividad preventiva</v>
      </c>
      <c r="Z167" s="168"/>
      <c r="AA167" s="10"/>
      <c r="AB167" s="10"/>
      <c r="AC167" s="10"/>
      <c r="AD167" s="10"/>
      <c r="AE167" s="10"/>
      <c r="AF167" s="10"/>
      <c r="AG167" s="10"/>
      <c r="AH167" s="10"/>
      <c r="AI167" s="10"/>
      <c r="AJ167" s="10"/>
      <c r="AK167" s="10"/>
      <c r="AL167" s="10"/>
      <c r="AM167" s="10"/>
      <c r="AN167" s="10"/>
      <c r="AO167" s="10"/>
      <c r="AP167" s="10"/>
    </row>
    <row r="168" spans="2:42" ht="15" x14ac:dyDescent="0.25">
      <c r="B168" s="643"/>
      <c r="C168" s="642"/>
      <c r="D168" s="633"/>
      <c r="E168" s="633"/>
      <c r="F168" s="216" t="str">
        <f>'3-IDENTIFICACIÓN DEL RIESGO'!H167</f>
        <v>Causa 2 Riesgo 4</v>
      </c>
      <c r="G168" s="216" t="str">
        <f>'3-IDENTIFICACIÓN DEL RIESGO'!L167</f>
        <v>Consecuencia 2 Riesgo 4</v>
      </c>
      <c r="H168" s="637"/>
      <c r="I168" s="637"/>
      <c r="J168" s="637"/>
      <c r="K168" s="635"/>
      <c r="L168" s="168"/>
      <c r="M168" s="130">
        <f>'5-CONTROLES'!L167</f>
        <v>0</v>
      </c>
      <c r="N168" s="130">
        <f>'5-CONTROLES'!K167</f>
        <v>0</v>
      </c>
      <c r="O168" s="130">
        <f>'5-CONTROLES'!F167</f>
        <v>0</v>
      </c>
      <c r="P168" s="130">
        <f>'5-CONTROLES'!G167</f>
        <v>0</v>
      </c>
      <c r="Q168" s="10"/>
      <c r="R168" s="130" t="str">
        <f>'5-CONTROLES'!AB167</f>
        <v>Débil</v>
      </c>
      <c r="S168" s="130">
        <f>'5-CONTROLES'!AC167</f>
        <v>0</v>
      </c>
      <c r="T168" s="130" t="str">
        <f>'5-CONTROLES'!AD167</f>
        <v>Débil</v>
      </c>
      <c r="U168" s="633"/>
      <c r="V168" s="635"/>
      <c r="W168" s="635"/>
      <c r="X168" s="637"/>
      <c r="Y168" s="635"/>
      <c r="Z168" s="168"/>
      <c r="AA168" s="10"/>
      <c r="AB168" s="10"/>
      <c r="AC168" s="10"/>
      <c r="AD168" s="10"/>
      <c r="AE168" s="10"/>
      <c r="AF168" s="10"/>
      <c r="AG168" s="10"/>
      <c r="AH168" s="10"/>
      <c r="AI168" s="10"/>
      <c r="AJ168" s="10"/>
      <c r="AK168" s="10"/>
      <c r="AL168" s="10"/>
      <c r="AM168" s="10"/>
      <c r="AN168" s="10"/>
      <c r="AO168" s="10"/>
      <c r="AP168" s="10"/>
    </row>
    <row r="169" spans="2:42" ht="27.75" customHeight="1" x14ac:dyDescent="0.25">
      <c r="B169" s="643"/>
      <c r="C169" s="641"/>
      <c r="D169" s="632" t="str">
        <f>'3-IDENTIFICACIÓN DEL RIESGO'!G168</f>
        <v>Riesgo 5</v>
      </c>
      <c r="E169" s="632" t="s">
        <v>389</v>
      </c>
      <c r="F169" s="216" t="str">
        <f>'3-IDENTIFICACIÓN DEL RIESGO'!H168</f>
        <v>Causa 1 Riesgo 5</v>
      </c>
      <c r="G169" s="216" t="str">
        <f>'3-IDENTIFICACIÓN DEL RIESGO'!L168</f>
        <v>Consecuencia 1 Riesgo 5</v>
      </c>
      <c r="H169" s="636">
        <f>'4-VALORACIÓN DEL RIESGO'!G89</f>
        <v>0</v>
      </c>
      <c r="I169" s="636" t="str">
        <f>'4-VALORACIÓN DEL RIESGO'!AC89</f>
        <v>Moderado</v>
      </c>
      <c r="J169" s="636" t="b">
        <f>'4-VALORACIÓN DEL RIESGO'!AE89</f>
        <v>0</v>
      </c>
      <c r="K169" s="634" t="str">
        <f>'4-VALORACIÓN DEL RIESGO'!AF89</f>
        <v>Reducir</v>
      </c>
      <c r="L169" s="168"/>
      <c r="M169" s="130">
        <f>'5-CONTROLES'!L168</f>
        <v>0</v>
      </c>
      <c r="N169" s="130">
        <f>'5-CONTROLES'!K168</f>
        <v>0</v>
      </c>
      <c r="O169" s="130">
        <f>'5-CONTROLES'!F168</f>
        <v>0</v>
      </c>
      <c r="P169" s="130">
        <f>'5-CONTROLES'!G168</f>
        <v>0</v>
      </c>
      <c r="Q169" s="10"/>
      <c r="R169" s="130" t="str">
        <f>'5-CONTROLES'!AB168</f>
        <v>Débil</v>
      </c>
      <c r="S169" s="130">
        <f>'5-CONTROLES'!AC168</f>
        <v>0</v>
      </c>
      <c r="T169" s="130" t="str">
        <f>'5-CONTROLES'!AD168</f>
        <v>Débil</v>
      </c>
      <c r="U169" s="632" t="e">
        <f>'5-CONTROLES'!AH168</f>
        <v>#DIV/0!</v>
      </c>
      <c r="V169" s="634" t="e">
        <f>'5-CONTROLES'!AL168</f>
        <v>#DIV/0!</v>
      </c>
      <c r="W169" s="634" t="e">
        <f>'5-CONTROLES'!AP168</f>
        <v>#DIV/0!</v>
      </c>
      <c r="X169" s="636" t="e">
        <f>'5-CONTROLES'!AQ168</f>
        <v>#DIV/0!</v>
      </c>
      <c r="Y169" s="634" t="str">
        <f>'5-CONTROLES'!AS168</f>
        <v>Actividad preventiva</v>
      </c>
      <c r="Z169" s="168"/>
      <c r="AA169" s="10"/>
      <c r="AB169" s="10"/>
      <c r="AC169" s="10"/>
      <c r="AD169" s="10"/>
      <c r="AE169" s="10"/>
      <c r="AF169" s="10"/>
      <c r="AG169" s="10"/>
      <c r="AH169" s="10"/>
      <c r="AI169" s="10"/>
      <c r="AJ169" s="10"/>
      <c r="AK169" s="10"/>
      <c r="AL169" s="10"/>
      <c r="AM169" s="10"/>
      <c r="AN169" s="10"/>
      <c r="AO169" s="10"/>
      <c r="AP169" s="10"/>
    </row>
    <row r="170" spans="2:42" ht="15" x14ac:dyDescent="0.25">
      <c r="B170" s="643"/>
      <c r="C170" s="642"/>
      <c r="D170" s="633"/>
      <c r="E170" s="633"/>
      <c r="F170" s="216" t="str">
        <f>'3-IDENTIFICACIÓN DEL RIESGO'!H169</f>
        <v>Causa 2 Riesgo 5</v>
      </c>
      <c r="G170" s="216" t="str">
        <f>'3-IDENTIFICACIÓN DEL RIESGO'!L169</f>
        <v>Consecuencia 2 Riesgo 5</v>
      </c>
      <c r="H170" s="637"/>
      <c r="I170" s="637"/>
      <c r="J170" s="637"/>
      <c r="K170" s="635"/>
      <c r="L170" s="168"/>
      <c r="M170" s="130">
        <f>'5-CONTROLES'!L169</f>
        <v>0</v>
      </c>
      <c r="N170" s="130">
        <f>'5-CONTROLES'!K169</f>
        <v>0</v>
      </c>
      <c r="O170" s="130">
        <f>'5-CONTROLES'!F169</f>
        <v>0</v>
      </c>
      <c r="P170" s="130">
        <f>'5-CONTROLES'!G169</f>
        <v>0</v>
      </c>
      <c r="Q170" s="10"/>
      <c r="R170" s="130" t="str">
        <f>'5-CONTROLES'!AB169</f>
        <v>Débil</v>
      </c>
      <c r="S170" s="130">
        <f>'5-CONTROLES'!AC169</f>
        <v>0</v>
      </c>
      <c r="T170" s="130" t="str">
        <f>'5-CONTROLES'!AD169</f>
        <v>Débil</v>
      </c>
      <c r="U170" s="633"/>
      <c r="V170" s="635"/>
      <c r="W170" s="635"/>
      <c r="X170" s="637"/>
      <c r="Y170" s="635"/>
      <c r="Z170" s="168"/>
      <c r="AA170" s="10"/>
      <c r="AB170" s="10"/>
      <c r="AC170" s="10"/>
      <c r="AD170" s="10"/>
      <c r="AE170" s="10"/>
      <c r="AF170" s="10"/>
      <c r="AG170" s="10"/>
      <c r="AH170" s="10"/>
      <c r="AI170" s="10"/>
      <c r="AJ170" s="10"/>
      <c r="AK170" s="10"/>
      <c r="AL170" s="10"/>
      <c r="AM170" s="10"/>
      <c r="AN170" s="10"/>
      <c r="AO170" s="10"/>
      <c r="AP170" s="10"/>
    </row>
    <row r="171" spans="2:42" x14ac:dyDescent="0.25">
      <c r="B171" s="179"/>
      <c r="C171" s="180"/>
      <c r="D171" s="181"/>
      <c r="E171" s="182"/>
      <c r="F171" s="182"/>
      <c r="G171" s="182"/>
      <c r="H171" s="182"/>
      <c r="I171" s="182"/>
      <c r="J171" s="182"/>
      <c r="K171" s="182"/>
      <c r="L171" s="182"/>
      <c r="M171" s="182"/>
      <c r="N171" s="182"/>
      <c r="O171" s="182"/>
      <c r="P171" s="182"/>
      <c r="Q171" s="182"/>
      <c r="R171" s="182"/>
      <c r="S171" s="182"/>
      <c r="T171" s="182"/>
      <c r="U171" s="182"/>
      <c r="V171" s="182"/>
      <c r="W171" s="182"/>
      <c r="X171" s="182"/>
      <c r="Y171" s="182"/>
      <c r="Z171" s="182"/>
      <c r="AA171" s="182"/>
      <c r="AB171" s="182"/>
      <c r="AC171" s="182"/>
      <c r="AD171" s="182"/>
      <c r="AE171" s="182"/>
      <c r="AF171" s="182"/>
      <c r="AG171" s="182"/>
      <c r="AH171" s="182"/>
      <c r="AI171" s="182"/>
      <c r="AJ171" s="182"/>
      <c r="AK171" s="182"/>
      <c r="AL171" s="182"/>
      <c r="AM171" s="182"/>
      <c r="AN171" s="182"/>
      <c r="AO171" s="182"/>
      <c r="AP171" s="183"/>
    </row>
    <row r="172" spans="2:42" x14ac:dyDescent="0.25">
      <c r="B172" s="179"/>
      <c r="C172" s="180"/>
      <c r="D172" s="181"/>
      <c r="E172" s="182"/>
      <c r="F172" s="182"/>
      <c r="G172" s="182"/>
      <c r="H172" s="182"/>
      <c r="I172" s="182"/>
      <c r="J172" s="182"/>
      <c r="K172" s="182"/>
      <c r="L172" s="182"/>
      <c r="M172" s="182"/>
      <c r="N172" s="182"/>
      <c r="O172" s="182"/>
      <c r="P172" s="182"/>
      <c r="Q172" s="182"/>
      <c r="R172" s="182"/>
      <c r="S172" s="182"/>
      <c r="T172" s="182"/>
      <c r="U172" s="182"/>
      <c r="V172" s="182"/>
      <c r="W172" s="182"/>
      <c r="X172" s="182"/>
      <c r="Y172" s="182"/>
      <c r="Z172" s="182"/>
      <c r="AA172" s="182"/>
      <c r="AB172" s="182"/>
      <c r="AC172" s="182"/>
      <c r="AD172" s="182"/>
      <c r="AE172" s="182"/>
      <c r="AF172" s="182"/>
      <c r="AG172" s="182"/>
      <c r="AH172" s="182"/>
      <c r="AI172" s="182"/>
      <c r="AJ172" s="182"/>
      <c r="AK172" s="182"/>
      <c r="AL172" s="182"/>
      <c r="AM172" s="182"/>
      <c r="AN172" s="182"/>
      <c r="AO172" s="182"/>
      <c r="AP172" s="183"/>
    </row>
    <row r="173" spans="2:42" x14ac:dyDescent="0.25">
      <c r="B173" s="179"/>
      <c r="C173" s="180"/>
      <c r="D173" s="181"/>
      <c r="E173" s="182"/>
      <c r="F173" s="182"/>
      <c r="G173" s="182"/>
      <c r="H173" s="182"/>
      <c r="I173" s="182"/>
      <c r="J173" s="182"/>
      <c r="K173" s="182"/>
      <c r="L173" s="182"/>
      <c r="M173" s="182"/>
      <c r="N173" s="182"/>
      <c r="O173" s="182"/>
      <c r="P173" s="182"/>
      <c r="Q173" s="182"/>
      <c r="R173" s="182"/>
      <c r="S173" s="182"/>
      <c r="T173" s="182"/>
      <c r="U173" s="182"/>
      <c r="V173" s="182"/>
      <c r="W173" s="182"/>
      <c r="X173" s="182"/>
      <c r="Y173" s="182"/>
      <c r="Z173" s="182"/>
      <c r="AA173" s="182"/>
      <c r="AB173" s="182"/>
      <c r="AC173" s="182"/>
      <c r="AD173" s="182"/>
      <c r="AE173" s="182"/>
      <c r="AF173" s="182"/>
      <c r="AG173" s="182"/>
      <c r="AH173" s="182"/>
      <c r="AI173" s="182"/>
      <c r="AJ173" s="182"/>
      <c r="AK173" s="182"/>
      <c r="AL173" s="182"/>
      <c r="AM173" s="182"/>
      <c r="AN173" s="182"/>
      <c r="AO173" s="182"/>
      <c r="AP173" s="183"/>
    </row>
    <row r="174" spans="2:42" x14ac:dyDescent="0.25">
      <c r="B174" s="179"/>
      <c r="C174" s="180"/>
      <c r="D174" s="181"/>
      <c r="E174" s="182"/>
      <c r="F174" s="182"/>
      <c r="G174" s="182"/>
      <c r="H174" s="182"/>
      <c r="I174" s="182"/>
      <c r="J174" s="182"/>
      <c r="K174" s="182"/>
      <c r="L174" s="182"/>
      <c r="M174" s="182"/>
      <c r="N174" s="182"/>
      <c r="O174" s="182"/>
      <c r="P174" s="182"/>
      <c r="Q174" s="182"/>
      <c r="R174" s="182"/>
      <c r="S174" s="182"/>
      <c r="T174" s="182"/>
      <c r="U174" s="182"/>
      <c r="V174" s="182"/>
      <c r="W174" s="182"/>
      <c r="X174" s="182"/>
      <c r="Y174" s="182"/>
      <c r="Z174" s="182"/>
      <c r="AA174" s="182"/>
      <c r="AB174" s="182"/>
      <c r="AC174" s="182"/>
      <c r="AD174" s="182"/>
      <c r="AE174" s="182"/>
      <c r="AF174" s="182"/>
      <c r="AG174" s="182"/>
      <c r="AH174" s="182"/>
      <c r="AI174" s="182"/>
      <c r="AJ174" s="182"/>
      <c r="AK174" s="182"/>
      <c r="AL174" s="182"/>
      <c r="AM174" s="182"/>
      <c r="AN174" s="182"/>
      <c r="AO174" s="182"/>
      <c r="AP174" s="183"/>
    </row>
    <row r="175" spans="2:42" x14ac:dyDescent="0.25">
      <c r="B175" s="179"/>
      <c r="C175" s="180"/>
      <c r="D175" s="181"/>
      <c r="E175" s="182"/>
      <c r="F175" s="182"/>
      <c r="G175" s="182"/>
      <c r="H175" s="182"/>
      <c r="I175" s="182"/>
      <c r="J175" s="182"/>
      <c r="K175" s="182"/>
      <c r="L175" s="182"/>
      <c r="M175" s="182"/>
      <c r="N175" s="182"/>
      <c r="O175" s="182"/>
      <c r="P175" s="182"/>
      <c r="Q175" s="182"/>
      <c r="R175" s="182"/>
      <c r="S175" s="182"/>
      <c r="T175" s="182"/>
      <c r="U175" s="182"/>
      <c r="V175" s="182"/>
      <c r="W175" s="182"/>
      <c r="X175" s="182"/>
      <c r="Y175" s="182"/>
      <c r="Z175" s="182"/>
      <c r="AA175" s="182"/>
      <c r="AB175" s="182"/>
      <c r="AC175" s="182"/>
      <c r="AD175" s="182"/>
      <c r="AE175" s="182"/>
      <c r="AF175" s="182"/>
      <c r="AG175" s="182"/>
      <c r="AH175" s="182"/>
      <c r="AI175" s="182"/>
      <c r="AJ175" s="182"/>
      <c r="AK175" s="182"/>
      <c r="AL175" s="182"/>
      <c r="AM175" s="182"/>
      <c r="AN175" s="182"/>
      <c r="AO175" s="182"/>
      <c r="AP175" s="183"/>
    </row>
    <row r="176" spans="2:42" x14ac:dyDescent="0.25">
      <c r="B176" s="179"/>
      <c r="C176" s="180"/>
      <c r="D176" s="181"/>
      <c r="E176" s="182"/>
      <c r="F176" s="182"/>
      <c r="G176" s="182"/>
      <c r="H176" s="182"/>
      <c r="I176" s="182"/>
      <c r="J176" s="182"/>
      <c r="K176" s="182"/>
      <c r="L176" s="182"/>
      <c r="M176" s="182"/>
      <c r="N176" s="182"/>
      <c r="O176" s="182"/>
      <c r="P176" s="182"/>
      <c r="Q176" s="182"/>
      <c r="R176" s="182"/>
      <c r="S176" s="182"/>
      <c r="T176" s="182"/>
      <c r="U176" s="182"/>
      <c r="V176" s="182"/>
      <c r="W176" s="182"/>
      <c r="X176" s="182"/>
      <c r="Y176" s="182"/>
      <c r="Z176" s="182"/>
      <c r="AA176" s="182"/>
      <c r="AB176" s="182"/>
      <c r="AC176" s="182"/>
      <c r="AD176" s="182"/>
      <c r="AE176" s="182"/>
      <c r="AF176" s="182"/>
      <c r="AG176" s="182"/>
      <c r="AH176" s="182"/>
      <c r="AI176" s="182"/>
      <c r="AJ176" s="182"/>
      <c r="AK176" s="182"/>
      <c r="AL176" s="182"/>
      <c r="AM176" s="182"/>
      <c r="AN176" s="182"/>
      <c r="AO176" s="182"/>
      <c r="AP176" s="183"/>
    </row>
    <row r="177" spans="2:42" x14ac:dyDescent="0.25">
      <c r="B177" s="179"/>
      <c r="C177" s="180"/>
      <c r="D177" s="181"/>
      <c r="E177" s="182"/>
      <c r="F177" s="182"/>
      <c r="G177" s="182"/>
      <c r="H177" s="182"/>
      <c r="I177" s="182"/>
      <c r="J177" s="182"/>
      <c r="K177" s="182"/>
      <c r="L177" s="182"/>
      <c r="M177" s="182"/>
      <c r="N177" s="182"/>
      <c r="O177" s="182"/>
      <c r="P177" s="182"/>
      <c r="Q177" s="182"/>
      <c r="R177" s="182"/>
      <c r="S177" s="182"/>
      <c r="T177" s="182"/>
      <c r="U177" s="182"/>
      <c r="V177" s="182"/>
      <c r="W177" s="182"/>
      <c r="X177" s="182"/>
      <c r="Y177" s="182"/>
      <c r="Z177" s="182"/>
      <c r="AA177" s="182"/>
      <c r="AB177" s="182"/>
      <c r="AC177" s="182"/>
      <c r="AD177" s="182"/>
      <c r="AE177" s="182"/>
      <c r="AF177" s="182"/>
      <c r="AG177" s="182"/>
      <c r="AH177" s="182"/>
      <c r="AI177" s="182"/>
      <c r="AJ177" s="182"/>
      <c r="AK177" s="182"/>
      <c r="AL177" s="182"/>
      <c r="AM177" s="182"/>
      <c r="AN177" s="182"/>
      <c r="AO177" s="182"/>
      <c r="AP177" s="183"/>
    </row>
    <row r="178" spans="2:42" x14ac:dyDescent="0.25">
      <c r="B178" s="179"/>
      <c r="C178" s="180"/>
      <c r="D178" s="181"/>
      <c r="E178" s="182"/>
      <c r="F178" s="182"/>
      <c r="G178" s="182"/>
      <c r="H178" s="182"/>
      <c r="I178" s="182"/>
      <c r="J178" s="182"/>
      <c r="K178" s="182"/>
      <c r="L178" s="182"/>
      <c r="M178" s="182"/>
      <c r="N178" s="182"/>
      <c r="O178" s="182"/>
      <c r="P178" s="182"/>
      <c r="Q178" s="182"/>
      <c r="R178" s="182"/>
      <c r="S178" s="182"/>
      <c r="T178" s="182"/>
      <c r="U178" s="182"/>
      <c r="V178" s="182"/>
      <c r="W178" s="182"/>
      <c r="X178" s="182"/>
      <c r="Y178" s="182"/>
      <c r="Z178" s="182"/>
      <c r="AA178" s="182"/>
      <c r="AB178" s="182"/>
      <c r="AC178" s="182"/>
      <c r="AD178" s="182"/>
      <c r="AE178" s="182"/>
      <c r="AF178" s="182"/>
      <c r="AG178" s="182"/>
      <c r="AH178" s="182"/>
      <c r="AI178" s="182"/>
      <c r="AJ178" s="182"/>
      <c r="AK178" s="182"/>
      <c r="AL178" s="182"/>
      <c r="AM178" s="182"/>
      <c r="AN178" s="182"/>
      <c r="AO178" s="182"/>
      <c r="AP178" s="183"/>
    </row>
    <row r="179" spans="2:42" ht="13.5" thickBot="1" x14ac:dyDescent="0.3">
      <c r="B179" s="184"/>
      <c r="C179" s="185"/>
      <c r="D179" s="186"/>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c r="AA179" s="187"/>
      <c r="AB179" s="187"/>
      <c r="AC179" s="187"/>
      <c r="AD179" s="187"/>
      <c r="AE179" s="187"/>
      <c r="AF179" s="187"/>
      <c r="AG179" s="187"/>
      <c r="AH179" s="187"/>
      <c r="AI179" s="187"/>
      <c r="AJ179" s="187"/>
      <c r="AK179" s="187"/>
      <c r="AL179" s="187"/>
      <c r="AM179" s="187"/>
      <c r="AN179" s="187"/>
      <c r="AO179" s="187"/>
      <c r="AP179" s="188"/>
    </row>
  </sheetData>
  <sheetProtection autoFilter="0"/>
  <mergeCells count="997">
    <mergeCell ref="L59:L63"/>
    <mergeCell ref="M59:M63"/>
    <mergeCell ref="N59:N63"/>
    <mergeCell ref="O59:O63"/>
    <mergeCell ref="P59:P63"/>
    <mergeCell ref="Q59:Q63"/>
    <mergeCell ref="R59:R63"/>
    <mergeCell ref="S59:S63"/>
    <mergeCell ref="T59:T63"/>
    <mergeCell ref="W15:W16"/>
    <mergeCell ref="X15:X16"/>
    <mergeCell ref="Y15:Y16"/>
    <mergeCell ref="W17:W18"/>
    <mergeCell ref="X17:X18"/>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C67:C68"/>
    <mergeCell ref="C69:C70"/>
    <mergeCell ref="C71:C72"/>
    <mergeCell ref="B111:B120"/>
    <mergeCell ref="U25:U26"/>
    <mergeCell ref="E25:E26"/>
    <mergeCell ref="D25:D26"/>
    <mergeCell ref="C25:C26"/>
    <mergeCell ref="H25:H26"/>
    <mergeCell ref="I25:I26"/>
    <mergeCell ref="J25:J26"/>
    <mergeCell ref="K25:K26"/>
    <mergeCell ref="D27:D28"/>
    <mergeCell ref="C65:C66"/>
    <mergeCell ref="D93:D94"/>
    <mergeCell ref="D95:D96"/>
    <mergeCell ref="C95:C96"/>
    <mergeCell ref="C97:C98"/>
    <mergeCell ref="C99:C100"/>
    <mergeCell ref="C101:C102"/>
    <mergeCell ref="C103:C104"/>
    <mergeCell ref="C115:C116"/>
    <mergeCell ref="C117:C118"/>
    <mergeCell ref="C119:C120"/>
    <mergeCell ref="Y29:Y30"/>
    <mergeCell ref="W31:W32"/>
    <mergeCell ref="X31:X32"/>
    <mergeCell ref="Y31:Y32"/>
    <mergeCell ref="W33:W34"/>
    <mergeCell ref="X33:X34"/>
    <mergeCell ref="Y33:Y34"/>
    <mergeCell ref="B59:B72"/>
    <mergeCell ref="B73:B90"/>
    <mergeCell ref="E33:E34"/>
    <mergeCell ref="E35:E36"/>
    <mergeCell ref="E37:E38"/>
    <mergeCell ref="D51:D52"/>
    <mergeCell ref="E51:E52"/>
    <mergeCell ref="C51:C52"/>
    <mergeCell ref="U51:U52"/>
    <mergeCell ref="K51:K52"/>
    <mergeCell ref="J51:J52"/>
    <mergeCell ref="I51:I52"/>
    <mergeCell ref="H51:H52"/>
    <mergeCell ref="V51:V52"/>
    <mergeCell ref="W51:W52"/>
    <mergeCell ref="X51:X52"/>
    <mergeCell ref="Y51:Y52"/>
    <mergeCell ref="V27:V28"/>
    <mergeCell ref="W27:W28"/>
    <mergeCell ref="X27:X28"/>
    <mergeCell ref="H33:H34"/>
    <mergeCell ref="I33:I34"/>
    <mergeCell ref="J33:J34"/>
    <mergeCell ref="K33:K34"/>
    <mergeCell ref="H35:H36"/>
    <mergeCell ref="I35:I36"/>
    <mergeCell ref="J35:J36"/>
    <mergeCell ref="K35:K36"/>
    <mergeCell ref="W29:W30"/>
    <mergeCell ref="X29:X30"/>
    <mergeCell ref="W35:W36"/>
    <mergeCell ref="X35:X36"/>
    <mergeCell ref="H21:H22"/>
    <mergeCell ref="I21:I22"/>
    <mergeCell ref="J21:J22"/>
    <mergeCell ref="K21:K22"/>
    <mergeCell ref="E23:E24"/>
    <mergeCell ref="H23:H24"/>
    <mergeCell ref="I23:I24"/>
    <mergeCell ref="U27:U28"/>
    <mergeCell ref="J27:J28"/>
    <mergeCell ref="K27:K28"/>
    <mergeCell ref="Y27:Y28"/>
    <mergeCell ref="E27:E28"/>
    <mergeCell ref="B7:G7"/>
    <mergeCell ref="H7:K7"/>
    <mergeCell ref="B49:B58"/>
    <mergeCell ref="AD7:AP7"/>
    <mergeCell ref="B141:B150"/>
    <mergeCell ref="V7:Y7"/>
    <mergeCell ref="Z7:AC7"/>
    <mergeCell ref="R7:U7"/>
    <mergeCell ref="L7:Q7"/>
    <mergeCell ref="E11:E12"/>
    <mergeCell ref="D11:D12"/>
    <mergeCell ref="C11:C12"/>
    <mergeCell ref="B19:B28"/>
    <mergeCell ref="U11:U12"/>
    <mergeCell ref="B9:B18"/>
    <mergeCell ref="I9:I10"/>
    <mergeCell ref="J9:J10"/>
    <mergeCell ref="K9:K10"/>
    <mergeCell ref="B39:B48"/>
    <mergeCell ref="C27:C28"/>
    <mergeCell ref="C85:C86"/>
    <mergeCell ref="U69:U70"/>
    <mergeCell ref="V69:V70"/>
    <mergeCell ref="W69:W70"/>
    <mergeCell ref="X69:X70"/>
    <mergeCell ref="Y69:Y70"/>
    <mergeCell ref="K69:K70"/>
    <mergeCell ref="B121:B130"/>
    <mergeCell ref="V25:V26"/>
    <mergeCell ref="W25:W26"/>
    <mergeCell ref="X25:X26"/>
    <mergeCell ref="Y25:Y26"/>
    <mergeCell ref="C75:C76"/>
    <mergeCell ref="C77:C78"/>
    <mergeCell ref="E75:E76"/>
    <mergeCell ref="H75:H76"/>
    <mergeCell ref="I75:I76"/>
    <mergeCell ref="J75:J76"/>
    <mergeCell ref="K75:K76"/>
    <mergeCell ref="E77:E78"/>
    <mergeCell ref="H77:H78"/>
    <mergeCell ref="I77:I78"/>
    <mergeCell ref="H27:H28"/>
    <mergeCell ref="I27:I28"/>
    <mergeCell ref="B29:B38"/>
    <mergeCell ref="B101:B110"/>
    <mergeCell ref="H9:H10"/>
    <mergeCell ref="H11:H12"/>
    <mergeCell ref="C15:C16"/>
    <mergeCell ref="C17:C18"/>
    <mergeCell ref="C19:C20"/>
    <mergeCell ref="C21:C22"/>
    <mergeCell ref="J23:J24"/>
    <mergeCell ref="K23:K24"/>
    <mergeCell ref="D55:D56"/>
    <mergeCell ref="J37:J38"/>
    <mergeCell ref="K37:K38"/>
    <mergeCell ref="E39:E40"/>
    <mergeCell ref="I11:I12"/>
    <mergeCell ref="J11:J12"/>
    <mergeCell ref="K11:K12"/>
    <mergeCell ref="C13:C14"/>
    <mergeCell ref="D13:D14"/>
    <mergeCell ref="E13:E14"/>
    <mergeCell ref="H13:H14"/>
    <mergeCell ref="I13:I14"/>
    <mergeCell ref="J13:J14"/>
    <mergeCell ref="K13:K14"/>
    <mergeCell ref="H39:H40"/>
    <mergeCell ref="I39:I40"/>
    <mergeCell ref="B161:B170"/>
    <mergeCell ref="C23:C24"/>
    <mergeCell ref="C29:C30"/>
    <mergeCell ref="C31:C32"/>
    <mergeCell ref="C33:C34"/>
    <mergeCell ref="C35:C36"/>
    <mergeCell ref="C37:C38"/>
    <mergeCell ref="C39:C40"/>
    <mergeCell ref="C41:C42"/>
    <mergeCell ref="B131:B140"/>
    <mergeCell ref="B151:B160"/>
    <mergeCell ref="B91:B100"/>
    <mergeCell ref="C73:C74"/>
    <mergeCell ref="C79:C80"/>
    <mergeCell ref="C81:C82"/>
    <mergeCell ref="C83:C84"/>
    <mergeCell ref="C43:C44"/>
    <mergeCell ref="C45:C46"/>
    <mergeCell ref="C47:C48"/>
    <mergeCell ref="C49:C50"/>
    <mergeCell ref="C53:C54"/>
    <mergeCell ref="C55:C56"/>
    <mergeCell ref="C57:C58"/>
    <mergeCell ref="C59:C64"/>
    <mergeCell ref="C155:C156"/>
    <mergeCell ref="C157:C158"/>
    <mergeCell ref="C123:C124"/>
    <mergeCell ref="C125:C126"/>
    <mergeCell ref="C127:C128"/>
    <mergeCell ref="C129:C130"/>
    <mergeCell ref="C131:C132"/>
    <mergeCell ref="C133:C134"/>
    <mergeCell ref="C135:C136"/>
    <mergeCell ref="C137:C138"/>
    <mergeCell ref="C139:C140"/>
    <mergeCell ref="C141:C142"/>
    <mergeCell ref="C143:C144"/>
    <mergeCell ref="C145:C146"/>
    <mergeCell ref="C147:C148"/>
    <mergeCell ref="C149:C150"/>
    <mergeCell ref="C151:C152"/>
    <mergeCell ref="C153:C154"/>
    <mergeCell ref="C121:C122"/>
    <mergeCell ref="C87:C88"/>
    <mergeCell ref="C89:C90"/>
    <mergeCell ref="C91:C92"/>
    <mergeCell ref="C93:C94"/>
    <mergeCell ref="D57:D58"/>
    <mergeCell ref="D59:D64"/>
    <mergeCell ref="D65:D66"/>
    <mergeCell ref="D67:D68"/>
    <mergeCell ref="D69:D70"/>
    <mergeCell ref="D71:D72"/>
    <mergeCell ref="D73:D74"/>
    <mergeCell ref="D75:D76"/>
    <mergeCell ref="D77:D78"/>
    <mergeCell ref="D79:D80"/>
    <mergeCell ref="D81:D82"/>
    <mergeCell ref="D83:D84"/>
    <mergeCell ref="D85:D86"/>
    <mergeCell ref="D87:D88"/>
    <mergeCell ref="D89:D90"/>
    <mergeCell ref="D91:D92"/>
    <mergeCell ref="D99:D100"/>
    <mergeCell ref="D101:D102"/>
    <mergeCell ref="D103:D104"/>
    <mergeCell ref="D105:D106"/>
    <mergeCell ref="D107:D108"/>
    <mergeCell ref="D109:D110"/>
    <mergeCell ref="D111:D112"/>
    <mergeCell ref="D113:D114"/>
    <mergeCell ref="C105:C106"/>
    <mergeCell ref="C107:C108"/>
    <mergeCell ref="C109:C110"/>
    <mergeCell ref="C111:C112"/>
    <mergeCell ref="C113:C114"/>
    <mergeCell ref="C159:C160"/>
    <mergeCell ref="C161:C162"/>
    <mergeCell ref="C163:C164"/>
    <mergeCell ref="C165:C166"/>
    <mergeCell ref="C167:C168"/>
    <mergeCell ref="C169:C170"/>
    <mergeCell ref="D15:D16"/>
    <mergeCell ref="D17:D18"/>
    <mergeCell ref="D19:D20"/>
    <mergeCell ref="D21:D22"/>
    <mergeCell ref="D23:D24"/>
    <mergeCell ref="D29:D30"/>
    <mergeCell ref="D31:D32"/>
    <mergeCell ref="D33:D34"/>
    <mergeCell ref="D35:D36"/>
    <mergeCell ref="D37:D38"/>
    <mergeCell ref="D39:D40"/>
    <mergeCell ref="D41:D42"/>
    <mergeCell ref="D43:D44"/>
    <mergeCell ref="D45:D46"/>
    <mergeCell ref="D47:D48"/>
    <mergeCell ref="D49:D50"/>
    <mergeCell ref="D53:D54"/>
    <mergeCell ref="D97:D98"/>
    <mergeCell ref="D115:D116"/>
    <mergeCell ref="D117:D118"/>
    <mergeCell ref="D119:D120"/>
    <mergeCell ref="D121:D122"/>
    <mergeCell ref="D123:D124"/>
    <mergeCell ref="D125:D126"/>
    <mergeCell ref="D127:D128"/>
    <mergeCell ref="D129:D130"/>
    <mergeCell ref="D131:D132"/>
    <mergeCell ref="D165:D166"/>
    <mergeCell ref="D167:D168"/>
    <mergeCell ref="D133:D134"/>
    <mergeCell ref="D135:D136"/>
    <mergeCell ref="D137:D138"/>
    <mergeCell ref="D139:D140"/>
    <mergeCell ref="D141:D142"/>
    <mergeCell ref="D143:D144"/>
    <mergeCell ref="D145:D146"/>
    <mergeCell ref="D147:D148"/>
    <mergeCell ref="D149:D150"/>
    <mergeCell ref="D169:D170"/>
    <mergeCell ref="E15:E16"/>
    <mergeCell ref="H15:H16"/>
    <mergeCell ref="I15:I16"/>
    <mergeCell ref="J15:J16"/>
    <mergeCell ref="K15:K16"/>
    <mergeCell ref="E17:E18"/>
    <mergeCell ref="H17:H18"/>
    <mergeCell ref="I17:I18"/>
    <mergeCell ref="J17:J18"/>
    <mergeCell ref="K17:K18"/>
    <mergeCell ref="E19:E20"/>
    <mergeCell ref="H19:H20"/>
    <mergeCell ref="I19:I20"/>
    <mergeCell ref="J19:J20"/>
    <mergeCell ref="K19:K20"/>
    <mergeCell ref="E21:E22"/>
    <mergeCell ref="D151:D152"/>
    <mergeCell ref="D153:D154"/>
    <mergeCell ref="D155:D156"/>
    <mergeCell ref="D157:D158"/>
    <mergeCell ref="D159:D160"/>
    <mergeCell ref="D161:D162"/>
    <mergeCell ref="D163:D164"/>
    <mergeCell ref="J39:J40"/>
    <mergeCell ref="K39:K40"/>
    <mergeCell ref="E29:E30"/>
    <mergeCell ref="H29:H30"/>
    <mergeCell ref="I29:I30"/>
    <mergeCell ref="J29:J30"/>
    <mergeCell ref="K29:K30"/>
    <mergeCell ref="E31:E32"/>
    <mergeCell ref="H31:H32"/>
    <mergeCell ref="I31:I32"/>
    <mergeCell ref="J31:J32"/>
    <mergeCell ref="K31:K32"/>
    <mergeCell ref="H37:H38"/>
    <mergeCell ref="I37:I38"/>
    <mergeCell ref="E41:E42"/>
    <mergeCell ref="H41:H42"/>
    <mergeCell ref="I41:I42"/>
    <mergeCell ref="J41:J42"/>
    <mergeCell ref="K41:K42"/>
    <mergeCell ref="E43:E44"/>
    <mergeCell ref="H43:H44"/>
    <mergeCell ref="I43:I44"/>
    <mergeCell ref="J43:J44"/>
    <mergeCell ref="K43:K44"/>
    <mergeCell ref="E45:E46"/>
    <mergeCell ref="H45:H46"/>
    <mergeCell ref="I45:I46"/>
    <mergeCell ref="J45:J46"/>
    <mergeCell ref="K45:K46"/>
    <mergeCell ref="E47:E48"/>
    <mergeCell ref="H47:H48"/>
    <mergeCell ref="I47:I48"/>
    <mergeCell ref="J47:J48"/>
    <mergeCell ref="K47:K48"/>
    <mergeCell ref="E49:E50"/>
    <mergeCell ref="H49:H50"/>
    <mergeCell ref="I49:I50"/>
    <mergeCell ref="J49:J50"/>
    <mergeCell ref="K49:K50"/>
    <mergeCell ref="E53:E54"/>
    <mergeCell ref="H53:H54"/>
    <mergeCell ref="I53:I54"/>
    <mergeCell ref="J53:J54"/>
    <mergeCell ref="K53:K54"/>
    <mergeCell ref="E55:E56"/>
    <mergeCell ref="H55:H56"/>
    <mergeCell ref="I55:I56"/>
    <mergeCell ref="J55:J56"/>
    <mergeCell ref="K55:K56"/>
    <mergeCell ref="E57:E58"/>
    <mergeCell ref="H57:H58"/>
    <mergeCell ref="I57:I58"/>
    <mergeCell ref="J57:J58"/>
    <mergeCell ref="K57:K58"/>
    <mergeCell ref="E59:E64"/>
    <mergeCell ref="H59:H64"/>
    <mergeCell ref="I59:I64"/>
    <mergeCell ref="J59:J64"/>
    <mergeCell ref="K59:K64"/>
    <mergeCell ref="E65:E66"/>
    <mergeCell ref="H65:H66"/>
    <mergeCell ref="I65:I66"/>
    <mergeCell ref="J65:J66"/>
    <mergeCell ref="K65:K66"/>
    <mergeCell ref="F59:F63"/>
    <mergeCell ref="G59:G63"/>
    <mergeCell ref="E67:E68"/>
    <mergeCell ref="H67:H68"/>
    <mergeCell ref="I67:I68"/>
    <mergeCell ref="J67:J68"/>
    <mergeCell ref="K67:K68"/>
    <mergeCell ref="E69:E70"/>
    <mergeCell ref="H69:H70"/>
    <mergeCell ref="I69:I70"/>
    <mergeCell ref="J69:J70"/>
    <mergeCell ref="J77:J78"/>
    <mergeCell ref="K77:K78"/>
    <mergeCell ref="E79:E80"/>
    <mergeCell ref="H79:H80"/>
    <mergeCell ref="I79:I80"/>
    <mergeCell ref="J79:J80"/>
    <mergeCell ref="K79:K80"/>
    <mergeCell ref="E71:E72"/>
    <mergeCell ref="H71:H72"/>
    <mergeCell ref="I71:I72"/>
    <mergeCell ref="J71:J72"/>
    <mergeCell ref="K71:K72"/>
    <mergeCell ref="E73:E74"/>
    <mergeCell ref="H73:H74"/>
    <mergeCell ref="I73:I74"/>
    <mergeCell ref="J73:J74"/>
    <mergeCell ref="K73:K74"/>
    <mergeCell ref="E81:E82"/>
    <mergeCell ref="H81:H82"/>
    <mergeCell ref="I81:I82"/>
    <mergeCell ref="J81:J82"/>
    <mergeCell ref="K81:K82"/>
    <mergeCell ref="E83:E84"/>
    <mergeCell ref="H83:H84"/>
    <mergeCell ref="I83:I84"/>
    <mergeCell ref="J83:J84"/>
    <mergeCell ref="K83:K84"/>
    <mergeCell ref="E85:E86"/>
    <mergeCell ref="H85:H86"/>
    <mergeCell ref="I85:I86"/>
    <mergeCell ref="J85:J86"/>
    <mergeCell ref="K85:K86"/>
    <mergeCell ref="E87:E88"/>
    <mergeCell ref="H87:H88"/>
    <mergeCell ref="I87:I88"/>
    <mergeCell ref="J87:J88"/>
    <mergeCell ref="K87:K88"/>
    <mergeCell ref="E89:E90"/>
    <mergeCell ref="H89:H90"/>
    <mergeCell ref="I89:I90"/>
    <mergeCell ref="J89:J90"/>
    <mergeCell ref="K89:K90"/>
    <mergeCell ref="E91:E92"/>
    <mergeCell ref="H91:H92"/>
    <mergeCell ref="I91:I92"/>
    <mergeCell ref="J91:J92"/>
    <mergeCell ref="K91:K92"/>
    <mergeCell ref="E93:E94"/>
    <mergeCell ref="H93:H94"/>
    <mergeCell ref="I93:I94"/>
    <mergeCell ref="J93:J94"/>
    <mergeCell ref="K93:K94"/>
    <mergeCell ref="E95:E96"/>
    <mergeCell ref="H95:H96"/>
    <mergeCell ref="I95:I96"/>
    <mergeCell ref="J95:J96"/>
    <mergeCell ref="K95:K96"/>
    <mergeCell ref="E97:E98"/>
    <mergeCell ref="H97:H98"/>
    <mergeCell ref="I97:I98"/>
    <mergeCell ref="J97:J98"/>
    <mergeCell ref="K97:K98"/>
    <mergeCell ref="E99:E100"/>
    <mergeCell ref="H99:H100"/>
    <mergeCell ref="I99:I100"/>
    <mergeCell ref="J99:J100"/>
    <mergeCell ref="K99:K100"/>
    <mergeCell ref="E101:E102"/>
    <mergeCell ref="H101:H102"/>
    <mergeCell ref="I101:I102"/>
    <mergeCell ref="J101:J102"/>
    <mergeCell ref="K101:K102"/>
    <mergeCell ref="E103:E104"/>
    <mergeCell ref="H103:H104"/>
    <mergeCell ref="I103:I104"/>
    <mergeCell ref="J103:J104"/>
    <mergeCell ref="K103:K104"/>
    <mergeCell ref="E105:E106"/>
    <mergeCell ref="H105:H106"/>
    <mergeCell ref="I105:I106"/>
    <mergeCell ref="J105:J106"/>
    <mergeCell ref="K105:K106"/>
    <mergeCell ref="E107:E108"/>
    <mergeCell ref="H107:H108"/>
    <mergeCell ref="I107:I108"/>
    <mergeCell ref="J107:J108"/>
    <mergeCell ref="K107:K108"/>
    <mergeCell ref="E109:E110"/>
    <mergeCell ref="H109:H110"/>
    <mergeCell ref="I109:I110"/>
    <mergeCell ref="J109:J110"/>
    <mergeCell ref="K109:K110"/>
    <mergeCell ref="E111:E112"/>
    <mergeCell ref="H111:H112"/>
    <mergeCell ref="I111:I112"/>
    <mergeCell ref="J111:J112"/>
    <mergeCell ref="K111:K112"/>
    <mergeCell ref="E113:E114"/>
    <mergeCell ref="H113:H114"/>
    <mergeCell ref="I113:I114"/>
    <mergeCell ref="J113:J114"/>
    <mergeCell ref="K113:K114"/>
    <mergeCell ref="E115:E116"/>
    <mergeCell ref="H115:H116"/>
    <mergeCell ref="I115:I116"/>
    <mergeCell ref="J115:J116"/>
    <mergeCell ref="K115:K116"/>
    <mergeCell ref="E117:E118"/>
    <mergeCell ref="H117:H118"/>
    <mergeCell ref="I117:I118"/>
    <mergeCell ref="J117:J118"/>
    <mergeCell ref="K117:K118"/>
    <mergeCell ref="E119:E120"/>
    <mergeCell ref="H119:H120"/>
    <mergeCell ref="I119:I120"/>
    <mergeCell ref="J119:J120"/>
    <mergeCell ref="K119:K120"/>
    <mergeCell ref="E121:E122"/>
    <mergeCell ref="H121:H122"/>
    <mergeCell ref="I121:I122"/>
    <mergeCell ref="J121:J122"/>
    <mergeCell ref="K121:K122"/>
    <mergeCell ref="E123:E124"/>
    <mergeCell ref="H123:H124"/>
    <mergeCell ref="I123:I124"/>
    <mergeCell ref="J123:J124"/>
    <mergeCell ref="K123:K124"/>
    <mergeCell ref="E125:E126"/>
    <mergeCell ref="H125:H126"/>
    <mergeCell ref="I125:I126"/>
    <mergeCell ref="J125:J126"/>
    <mergeCell ref="K125:K126"/>
    <mergeCell ref="E127:E128"/>
    <mergeCell ref="H127:H128"/>
    <mergeCell ref="I127:I128"/>
    <mergeCell ref="J127:J128"/>
    <mergeCell ref="K127:K128"/>
    <mergeCell ref="E129:E130"/>
    <mergeCell ref="H129:H130"/>
    <mergeCell ref="I129:I130"/>
    <mergeCell ref="J129:J130"/>
    <mergeCell ref="K129:K130"/>
    <mergeCell ref="E131:E132"/>
    <mergeCell ref="H131:H132"/>
    <mergeCell ref="I131:I132"/>
    <mergeCell ref="J131:J132"/>
    <mergeCell ref="K131:K132"/>
    <mergeCell ref="E133:E134"/>
    <mergeCell ref="H133:H134"/>
    <mergeCell ref="I133:I134"/>
    <mergeCell ref="J133:J134"/>
    <mergeCell ref="K133:K134"/>
    <mergeCell ref="E135:E136"/>
    <mergeCell ref="H135:H136"/>
    <mergeCell ref="I135:I136"/>
    <mergeCell ref="J135:J136"/>
    <mergeCell ref="K135:K136"/>
    <mergeCell ref="E137:E138"/>
    <mergeCell ref="H137:H138"/>
    <mergeCell ref="I137:I138"/>
    <mergeCell ref="J137:J138"/>
    <mergeCell ref="K137:K138"/>
    <mergeCell ref="E139:E140"/>
    <mergeCell ref="H139:H140"/>
    <mergeCell ref="I139:I140"/>
    <mergeCell ref="J139:J140"/>
    <mergeCell ref="K139:K140"/>
    <mergeCell ref="E141:E142"/>
    <mergeCell ref="H141:H142"/>
    <mergeCell ref="I141:I142"/>
    <mergeCell ref="J141:J142"/>
    <mergeCell ref="K141:K142"/>
    <mergeCell ref="E143:E144"/>
    <mergeCell ref="H143:H144"/>
    <mergeCell ref="I143:I144"/>
    <mergeCell ref="J143:J144"/>
    <mergeCell ref="K143:K144"/>
    <mergeCell ref="E145:E146"/>
    <mergeCell ref="H145:H146"/>
    <mergeCell ref="I145:I146"/>
    <mergeCell ref="J145:J146"/>
    <mergeCell ref="K145:K146"/>
    <mergeCell ref="E147:E148"/>
    <mergeCell ref="H147:H148"/>
    <mergeCell ref="I147:I148"/>
    <mergeCell ref="J147:J148"/>
    <mergeCell ref="K147:K148"/>
    <mergeCell ref="E149:E150"/>
    <mergeCell ref="H149:H150"/>
    <mergeCell ref="I149:I150"/>
    <mergeCell ref="J149:J150"/>
    <mergeCell ref="K149:K150"/>
    <mergeCell ref="E151:E152"/>
    <mergeCell ref="H151:H152"/>
    <mergeCell ref="I151:I152"/>
    <mergeCell ref="J151:J152"/>
    <mergeCell ref="K151:K152"/>
    <mergeCell ref="E153:E154"/>
    <mergeCell ref="H153:H154"/>
    <mergeCell ref="I153:I154"/>
    <mergeCell ref="J153:J154"/>
    <mergeCell ref="K153:K154"/>
    <mergeCell ref="E155:E156"/>
    <mergeCell ref="H155:H156"/>
    <mergeCell ref="I155:I156"/>
    <mergeCell ref="J155:J156"/>
    <mergeCell ref="K155:K156"/>
    <mergeCell ref="E157:E158"/>
    <mergeCell ref="H157:H158"/>
    <mergeCell ref="I157:I158"/>
    <mergeCell ref="J157:J158"/>
    <mergeCell ref="K157:K158"/>
    <mergeCell ref="E159:E160"/>
    <mergeCell ref="H159:H160"/>
    <mergeCell ref="I159:I160"/>
    <mergeCell ref="J159:J160"/>
    <mergeCell ref="K159:K160"/>
    <mergeCell ref="E161:E162"/>
    <mergeCell ref="H161:H162"/>
    <mergeCell ref="I161:I162"/>
    <mergeCell ref="J161:J162"/>
    <mergeCell ref="K161:K162"/>
    <mergeCell ref="E163:E164"/>
    <mergeCell ref="H163:H164"/>
    <mergeCell ref="I163:I164"/>
    <mergeCell ref="J163:J164"/>
    <mergeCell ref="K163:K164"/>
    <mergeCell ref="H165:H166"/>
    <mergeCell ref="I165:I166"/>
    <mergeCell ref="J165:J166"/>
    <mergeCell ref="K165:K166"/>
    <mergeCell ref="E167:E168"/>
    <mergeCell ref="H167:H168"/>
    <mergeCell ref="I167:I168"/>
    <mergeCell ref="J167:J168"/>
    <mergeCell ref="K167:K168"/>
    <mergeCell ref="Y17:Y18"/>
    <mergeCell ref="E169:E170"/>
    <mergeCell ref="H169:H170"/>
    <mergeCell ref="I169:I170"/>
    <mergeCell ref="J169:J170"/>
    <mergeCell ref="K169:K170"/>
    <mergeCell ref="U9:U10"/>
    <mergeCell ref="V9:V10"/>
    <mergeCell ref="U15:U16"/>
    <mergeCell ref="V15:V16"/>
    <mergeCell ref="U17:U18"/>
    <mergeCell ref="V17:V18"/>
    <mergeCell ref="U19:U20"/>
    <mergeCell ref="V19:V20"/>
    <mergeCell ref="U29:U30"/>
    <mergeCell ref="V29:V30"/>
    <mergeCell ref="U31:U32"/>
    <mergeCell ref="V31:V32"/>
    <mergeCell ref="U33:U34"/>
    <mergeCell ref="V33:V34"/>
    <mergeCell ref="U35:U36"/>
    <mergeCell ref="V35:V36"/>
    <mergeCell ref="U41:U42"/>
    <mergeCell ref="E165:E166"/>
    <mergeCell ref="W9:W10"/>
    <mergeCell ref="X9:X10"/>
    <mergeCell ref="Y9:Y10"/>
    <mergeCell ref="V11:V12"/>
    <mergeCell ref="W11:W12"/>
    <mergeCell ref="X11:X12"/>
    <mergeCell ref="Y11:Y12"/>
    <mergeCell ref="U13:U14"/>
    <mergeCell ref="V13:V14"/>
    <mergeCell ref="W13:W14"/>
    <mergeCell ref="X13:X14"/>
    <mergeCell ref="Y13:Y14"/>
    <mergeCell ref="W19:W20"/>
    <mergeCell ref="X19:X20"/>
    <mergeCell ref="Y19:Y20"/>
    <mergeCell ref="U21:U22"/>
    <mergeCell ref="V21:V22"/>
    <mergeCell ref="W21:W22"/>
    <mergeCell ref="X21:X22"/>
    <mergeCell ref="Y21:Y22"/>
    <mergeCell ref="U23:U24"/>
    <mergeCell ref="V23:V24"/>
    <mergeCell ref="W23:W24"/>
    <mergeCell ref="X23:X24"/>
    <mergeCell ref="Y23:Y24"/>
    <mergeCell ref="Y35:Y36"/>
    <mergeCell ref="U37:U38"/>
    <mergeCell ref="V37:V38"/>
    <mergeCell ref="W37:W38"/>
    <mergeCell ref="X37:X38"/>
    <mergeCell ref="Y37:Y38"/>
    <mergeCell ref="U39:U40"/>
    <mergeCell ref="V39:V40"/>
    <mergeCell ref="W39:W40"/>
    <mergeCell ref="X39:X40"/>
    <mergeCell ref="Y39:Y40"/>
    <mergeCell ref="V41:V42"/>
    <mergeCell ref="W41:W42"/>
    <mergeCell ref="X41:X42"/>
    <mergeCell ref="Y41:Y42"/>
    <mergeCell ref="U43:U44"/>
    <mergeCell ref="V43:V44"/>
    <mergeCell ref="W43:W44"/>
    <mergeCell ref="X43:X44"/>
    <mergeCell ref="Y43:Y44"/>
    <mergeCell ref="U45:U46"/>
    <mergeCell ref="V45:V46"/>
    <mergeCell ref="W45:W46"/>
    <mergeCell ref="X45:X46"/>
    <mergeCell ref="Y45:Y46"/>
    <mergeCell ref="U47:U48"/>
    <mergeCell ref="V47:V48"/>
    <mergeCell ref="W47:W48"/>
    <mergeCell ref="X47:X48"/>
    <mergeCell ref="Y47:Y48"/>
    <mergeCell ref="U49:U50"/>
    <mergeCell ref="V49:V50"/>
    <mergeCell ref="W49:W50"/>
    <mergeCell ref="X49:X50"/>
    <mergeCell ref="Y49:Y50"/>
    <mergeCell ref="U53:U54"/>
    <mergeCell ref="V53:V54"/>
    <mergeCell ref="W53:W54"/>
    <mergeCell ref="X53:X54"/>
    <mergeCell ref="Y53:Y54"/>
    <mergeCell ref="U55:U56"/>
    <mergeCell ref="V55:V56"/>
    <mergeCell ref="W55:W56"/>
    <mergeCell ref="X55:X56"/>
    <mergeCell ref="Y55:Y56"/>
    <mergeCell ref="U57:U58"/>
    <mergeCell ref="U59:U64"/>
    <mergeCell ref="V57:V58"/>
    <mergeCell ref="V59:V64"/>
    <mergeCell ref="W57:W58"/>
    <mergeCell ref="W59:W64"/>
    <mergeCell ref="X57:X58"/>
    <mergeCell ref="X59:X64"/>
    <mergeCell ref="Y57:Y58"/>
    <mergeCell ref="Y59:Y64"/>
    <mergeCell ref="U65:U66"/>
    <mergeCell ref="U67:U68"/>
    <mergeCell ref="V65:V66"/>
    <mergeCell ref="V67:V68"/>
    <mergeCell ref="W65:W66"/>
    <mergeCell ref="W67:W68"/>
    <mergeCell ref="X65:X66"/>
    <mergeCell ref="X67:X68"/>
    <mergeCell ref="Y65:Y66"/>
    <mergeCell ref="Y67:Y68"/>
    <mergeCell ref="U71:U72"/>
    <mergeCell ref="V71:V72"/>
    <mergeCell ref="W71:W72"/>
    <mergeCell ref="X71:X72"/>
    <mergeCell ref="Y71:Y72"/>
    <mergeCell ref="U73:U74"/>
    <mergeCell ref="V73:V74"/>
    <mergeCell ref="W73:W74"/>
    <mergeCell ref="X73:X74"/>
    <mergeCell ref="Y73:Y74"/>
    <mergeCell ref="U75:U76"/>
    <mergeCell ref="V75:V76"/>
    <mergeCell ref="W75:W76"/>
    <mergeCell ref="X75:X76"/>
    <mergeCell ref="Y75:Y76"/>
    <mergeCell ref="U77:U78"/>
    <mergeCell ref="V77:V78"/>
    <mergeCell ref="W77:W78"/>
    <mergeCell ref="X77:X78"/>
    <mergeCell ref="Y77:Y78"/>
    <mergeCell ref="U79:U80"/>
    <mergeCell ref="V79:V80"/>
    <mergeCell ref="W79:W80"/>
    <mergeCell ref="X79:X80"/>
    <mergeCell ref="Y79:Y80"/>
    <mergeCell ref="U81:U82"/>
    <mergeCell ref="V81:V82"/>
    <mergeCell ref="W81:W82"/>
    <mergeCell ref="X81:X82"/>
    <mergeCell ref="Y81:Y82"/>
    <mergeCell ref="U83:U84"/>
    <mergeCell ref="U85:U86"/>
    <mergeCell ref="V83:V84"/>
    <mergeCell ref="V85:V86"/>
    <mergeCell ref="W83:W84"/>
    <mergeCell ref="W85:W86"/>
    <mergeCell ref="X83:X84"/>
    <mergeCell ref="X85:X86"/>
    <mergeCell ref="Y83:Y84"/>
    <mergeCell ref="Y85:Y86"/>
    <mergeCell ref="U87:U88"/>
    <mergeCell ref="V87:V88"/>
    <mergeCell ref="W87:W88"/>
    <mergeCell ref="X87:X88"/>
    <mergeCell ref="Y87:Y88"/>
    <mergeCell ref="U89:U90"/>
    <mergeCell ref="U91:U92"/>
    <mergeCell ref="V89:V90"/>
    <mergeCell ref="V91:V92"/>
    <mergeCell ref="W89:W90"/>
    <mergeCell ref="W91:W92"/>
    <mergeCell ref="X89:X90"/>
    <mergeCell ref="X91:X92"/>
    <mergeCell ref="Y89:Y90"/>
    <mergeCell ref="Y91:Y92"/>
    <mergeCell ref="U93:U94"/>
    <mergeCell ref="V93:V94"/>
    <mergeCell ref="W93:W94"/>
    <mergeCell ref="X93:X94"/>
    <mergeCell ref="Y93:Y94"/>
    <mergeCell ref="U95:U96"/>
    <mergeCell ref="U97:U98"/>
    <mergeCell ref="V95:V96"/>
    <mergeCell ref="V97:V98"/>
    <mergeCell ref="W95:W96"/>
    <mergeCell ref="W97:W98"/>
    <mergeCell ref="X95:X96"/>
    <mergeCell ref="X97:X98"/>
    <mergeCell ref="Y95:Y96"/>
    <mergeCell ref="Y97:Y98"/>
    <mergeCell ref="U99:U100"/>
    <mergeCell ref="U101:U102"/>
    <mergeCell ref="V99:V100"/>
    <mergeCell ref="V101:V102"/>
    <mergeCell ref="W99:W100"/>
    <mergeCell ref="W101:W102"/>
    <mergeCell ref="X99:X100"/>
    <mergeCell ref="X101:X102"/>
    <mergeCell ref="Y99:Y100"/>
    <mergeCell ref="Y101:Y102"/>
    <mergeCell ref="U107:U108"/>
    <mergeCell ref="V107:V108"/>
    <mergeCell ref="W107:W108"/>
    <mergeCell ref="X107:X108"/>
    <mergeCell ref="Y107:Y108"/>
    <mergeCell ref="U109:U110"/>
    <mergeCell ref="U111:U112"/>
    <mergeCell ref="V109:V110"/>
    <mergeCell ref="V111:V112"/>
    <mergeCell ref="W109:W110"/>
    <mergeCell ref="W111:W112"/>
    <mergeCell ref="X109:X110"/>
    <mergeCell ref="X111:X112"/>
    <mergeCell ref="Y109:Y110"/>
    <mergeCell ref="Y111:Y112"/>
    <mergeCell ref="U103:U104"/>
    <mergeCell ref="U105:U106"/>
    <mergeCell ref="V103:V104"/>
    <mergeCell ref="V105:V106"/>
    <mergeCell ref="W103:W104"/>
    <mergeCell ref="W105:W106"/>
    <mergeCell ref="X103:X104"/>
    <mergeCell ref="X105:X106"/>
    <mergeCell ref="Y103:Y104"/>
    <mergeCell ref="Y105:Y106"/>
    <mergeCell ref="U113:U114"/>
    <mergeCell ref="V113:V114"/>
    <mergeCell ref="W113:W114"/>
    <mergeCell ref="X113:X114"/>
    <mergeCell ref="Y113:Y114"/>
    <mergeCell ref="U119:U120"/>
    <mergeCell ref="V119:V120"/>
    <mergeCell ref="W119:W120"/>
    <mergeCell ref="X119:X120"/>
    <mergeCell ref="Y119:Y120"/>
    <mergeCell ref="U115:U116"/>
    <mergeCell ref="U117:U118"/>
    <mergeCell ref="V115:V116"/>
    <mergeCell ref="V117:V118"/>
    <mergeCell ref="W115:W116"/>
    <mergeCell ref="W117:W118"/>
    <mergeCell ref="X115:X116"/>
    <mergeCell ref="X117:X118"/>
    <mergeCell ref="Y115:Y116"/>
    <mergeCell ref="Y117:Y118"/>
    <mergeCell ref="U121:U122"/>
    <mergeCell ref="U123:U124"/>
    <mergeCell ref="V121:V122"/>
    <mergeCell ref="V123:V124"/>
    <mergeCell ref="W121:W122"/>
    <mergeCell ref="W123:W124"/>
    <mergeCell ref="X121:X122"/>
    <mergeCell ref="X123:X124"/>
    <mergeCell ref="Y121:Y122"/>
    <mergeCell ref="Y123:Y124"/>
    <mergeCell ref="U125:U126"/>
    <mergeCell ref="U127:U128"/>
    <mergeCell ref="V125:V126"/>
    <mergeCell ref="V127:V128"/>
    <mergeCell ref="W125:W126"/>
    <mergeCell ref="W127:W128"/>
    <mergeCell ref="X125:X126"/>
    <mergeCell ref="X127:X128"/>
    <mergeCell ref="Y125:Y126"/>
    <mergeCell ref="Y127:Y128"/>
    <mergeCell ref="V129:V130"/>
    <mergeCell ref="U129:U130"/>
    <mergeCell ref="W129:W130"/>
    <mergeCell ref="X129:X130"/>
    <mergeCell ref="Y129:Y130"/>
    <mergeCell ref="U131:U132"/>
    <mergeCell ref="U133:U134"/>
    <mergeCell ref="V131:V132"/>
    <mergeCell ref="V133:V134"/>
    <mergeCell ref="W131:W132"/>
    <mergeCell ref="W133:W134"/>
    <mergeCell ref="X131:X132"/>
    <mergeCell ref="X133:X134"/>
    <mergeCell ref="Y131:Y132"/>
    <mergeCell ref="Y133:Y134"/>
    <mergeCell ref="U135:U136"/>
    <mergeCell ref="U137:U138"/>
    <mergeCell ref="V135:V136"/>
    <mergeCell ref="V137:V138"/>
    <mergeCell ref="W135:W136"/>
    <mergeCell ref="W137:W138"/>
    <mergeCell ref="X135:X136"/>
    <mergeCell ref="X137:X138"/>
    <mergeCell ref="Y135:Y136"/>
    <mergeCell ref="Y137:Y138"/>
    <mergeCell ref="U139:U140"/>
    <mergeCell ref="U141:U142"/>
    <mergeCell ref="V139:V140"/>
    <mergeCell ref="V141:V142"/>
    <mergeCell ref="W139:W140"/>
    <mergeCell ref="W141:W142"/>
    <mergeCell ref="X139:X140"/>
    <mergeCell ref="X141:X142"/>
    <mergeCell ref="Y139:Y140"/>
    <mergeCell ref="Y141:Y142"/>
    <mergeCell ref="U143:U144"/>
    <mergeCell ref="U145:U146"/>
    <mergeCell ref="V143:V144"/>
    <mergeCell ref="V145:V146"/>
    <mergeCell ref="W143:W144"/>
    <mergeCell ref="W145:W146"/>
    <mergeCell ref="X143:X144"/>
    <mergeCell ref="X145:X146"/>
    <mergeCell ref="Y143:Y144"/>
    <mergeCell ref="Y145:Y146"/>
    <mergeCell ref="U147:U148"/>
    <mergeCell ref="V147:V148"/>
    <mergeCell ref="W147:W148"/>
    <mergeCell ref="X147:X148"/>
    <mergeCell ref="Y147:Y148"/>
    <mergeCell ref="U149:U150"/>
    <mergeCell ref="V149:V150"/>
    <mergeCell ref="W149:W150"/>
    <mergeCell ref="X149:X150"/>
    <mergeCell ref="Y149:Y150"/>
    <mergeCell ref="U151:U152"/>
    <mergeCell ref="U153:U154"/>
    <mergeCell ref="V151:V152"/>
    <mergeCell ref="V153:V154"/>
    <mergeCell ref="W151:W152"/>
    <mergeCell ref="W153:W154"/>
    <mergeCell ref="X151:X152"/>
    <mergeCell ref="X153:X154"/>
    <mergeCell ref="Y151:Y152"/>
    <mergeCell ref="Y153:Y154"/>
    <mergeCell ref="Y155:Y156"/>
    <mergeCell ref="Y157:Y158"/>
    <mergeCell ref="U159:U160"/>
    <mergeCell ref="U161:U162"/>
    <mergeCell ref="V159:V160"/>
    <mergeCell ref="V161:V162"/>
    <mergeCell ref="W159:W160"/>
    <mergeCell ref="W161:W162"/>
    <mergeCell ref="X159:X160"/>
    <mergeCell ref="X161:X162"/>
    <mergeCell ref="Y159:Y160"/>
    <mergeCell ref="Y161:Y162"/>
    <mergeCell ref="U155:U156"/>
    <mergeCell ref="V155:V156"/>
    <mergeCell ref="U157:U158"/>
    <mergeCell ref="V157:V158"/>
    <mergeCell ref="W155:W156"/>
    <mergeCell ref="W157:W158"/>
    <mergeCell ref="X155:X156"/>
    <mergeCell ref="X157:X158"/>
    <mergeCell ref="U163:U164"/>
    <mergeCell ref="U165:U166"/>
    <mergeCell ref="V163:V164"/>
    <mergeCell ref="V165:V166"/>
    <mergeCell ref="W163:W164"/>
    <mergeCell ref="W165:W166"/>
    <mergeCell ref="X163:X164"/>
    <mergeCell ref="X165:X166"/>
    <mergeCell ref="Y163:Y164"/>
    <mergeCell ref="Y165:Y166"/>
    <mergeCell ref="U167:U168"/>
    <mergeCell ref="V167:V168"/>
    <mergeCell ref="W167:W168"/>
    <mergeCell ref="X167:X168"/>
    <mergeCell ref="Y167:Y168"/>
    <mergeCell ref="U169:U170"/>
    <mergeCell ref="V169:V170"/>
    <mergeCell ref="W169:W170"/>
    <mergeCell ref="X169:X170"/>
    <mergeCell ref="Y169:Y170"/>
  </mergeCells>
  <conditionalFormatting sqref="J9 J11 J13 J15 J17 J19 J21 J23 J25 J27 J29 J31 J33 J35 J37 J39 J41 J43 J45 J47 J49 J51 J53 J55 J57 J59:J63 J65 J67 J69 J71 J73 J75 J77 J79 J81 J83 J85 J87 J89 J91 J93 J95 J97 J99 J101 J103 J105 J107 J109 J111 J113 J115 J117 J119 J121 J123 J125 J127 J129 J131 J133 J135 J137 J139 J141 J143 J145 J147 J149 J151 J153 J155 J157 J159 J161 J163 J165 J167 J169">
    <cfRule type="containsText" dxfId="5" priority="4" operator="containsText" text="Moderado">
      <formula>NOT(ISERROR(SEARCH("Moderado",J9)))</formula>
    </cfRule>
    <cfRule type="containsText" dxfId="4" priority="5" operator="containsText" text="Alto">
      <formula>NOT(ISERROR(SEARCH("Alto",J9)))</formula>
    </cfRule>
    <cfRule type="containsText" dxfId="3" priority="6" operator="containsText" text="Extremo">
      <formula>NOT(ISERROR(SEARCH("Extremo",J9)))</formula>
    </cfRule>
  </conditionalFormatting>
  <conditionalFormatting sqref="X9 X11 X13 X15 X17 X19 X21 X23 X25 X27 X29 X31 X33 X35 X37 X39 X41 X43 X45 X47 X49 X51 X53 X55 X57 X59:X63 X65 X67 X69 X71 X73 X75 X77 X79 X81 X83 X85 X87 X89 X91 X93 X95 X97 X99 X101 X103 X105 X107 X109 X111 X113 X115 X117 X119 X121 X123 X125 X127 X129 X131 X133 X135 X137 X139 X141 X143 X145 X147 X149 X151 X153 X155 X157 X159 X161 X163 X165 X167 X169">
    <cfRule type="containsText" dxfId="2" priority="1" operator="containsText" text="Moderado">
      <formula>NOT(ISERROR(SEARCH("Moderado",X9)))</formula>
    </cfRule>
    <cfRule type="containsText" dxfId="1" priority="2" operator="containsText" text="Alto">
      <formula>NOT(ISERROR(SEARCH("Alto",X9)))</formula>
    </cfRule>
    <cfRule type="containsText" dxfId="0" priority="3" operator="containsText" text="Extremo">
      <formula>NOT(ISERROR(SEARCH("Extremo",X9)))</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pane ySplit="7" topLeftCell="A8" activePane="bottomLeft" state="frozen"/>
      <selection pane="bottomLeft" sqref="A1:XFD1048576"/>
    </sheetView>
  </sheetViews>
  <sheetFormatPr baseColWidth="10" defaultRowHeight="15" x14ac:dyDescent="0.25"/>
  <cols>
    <col min="1" max="1" width="2" style="19" customWidth="1"/>
    <col min="2" max="2" width="14.140625" style="19" customWidth="1"/>
    <col min="3" max="3" width="14.85546875" style="19" customWidth="1"/>
    <col min="4" max="4" width="11.42578125" style="19"/>
    <col min="5" max="5" width="13" style="19" customWidth="1"/>
    <col min="6" max="7" width="38.7109375" style="19" customWidth="1"/>
    <col min="8" max="8" width="121.7109375" style="19" customWidth="1"/>
    <col min="9" max="9" width="80.7109375" style="19" customWidth="1"/>
    <col min="10" max="10" width="48.7109375" style="19" customWidth="1"/>
    <col min="11" max="11" width="47.5703125" style="19" customWidth="1"/>
    <col min="12" max="12" width="4.28515625" style="19" customWidth="1"/>
    <col min="13" max="13" width="41.85546875" style="19" customWidth="1"/>
    <col min="14" max="16384" width="11.42578125" style="19"/>
  </cols>
  <sheetData>
    <row r="1" spans="2:13" ht="9.75" customHeight="1" thickBot="1" x14ac:dyDescent="0.3"/>
    <row r="2" spans="2:13" s="20" customFormat="1" ht="39" customHeight="1" x14ac:dyDescent="0.25">
      <c r="B2" s="340"/>
      <c r="C2" s="341"/>
      <c r="D2" s="315" t="s">
        <v>71</v>
      </c>
      <c r="E2" s="315"/>
      <c r="F2" s="360" t="s">
        <v>78</v>
      </c>
      <c r="G2" s="361"/>
      <c r="H2" s="361"/>
      <c r="I2" s="361"/>
      <c r="J2" s="362"/>
      <c r="K2" s="423" t="s">
        <v>72</v>
      </c>
      <c r="L2" s="424"/>
      <c r="M2" s="113"/>
    </row>
    <row r="3" spans="2:13" s="20" customFormat="1" ht="27.75" customHeight="1" x14ac:dyDescent="0.25">
      <c r="B3" s="342"/>
      <c r="C3" s="343"/>
      <c r="D3" s="316" t="s">
        <v>73</v>
      </c>
      <c r="E3" s="316"/>
      <c r="F3" s="363" t="s">
        <v>74</v>
      </c>
      <c r="G3" s="364"/>
      <c r="H3" s="364"/>
      <c r="I3" s="364"/>
      <c r="J3" s="365"/>
      <c r="K3" s="425" t="s">
        <v>75</v>
      </c>
      <c r="L3" s="426"/>
      <c r="M3" s="114"/>
    </row>
    <row r="4" spans="2:13" s="20" customFormat="1" ht="27.75" customHeight="1" x14ac:dyDescent="0.25">
      <c r="B4" s="342"/>
      <c r="C4" s="343"/>
      <c r="D4" s="316" t="s">
        <v>76</v>
      </c>
      <c r="E4" s="316"/>
      <c r="F4" s="430" t="s">
        <v>79</v>
      </c>
      <c r="G4" s="431"/>
      <c r="H4" s="431"/>
      <c r="I4" s="431"/>
      <c r="J4" s="432"/>
      <c r="K4" s="332" t="s">
        <v>77</v>
      </c>
      <c r="L4" s="427"/>
      <c r="M4" s="337"/>
    </row>
    <row r="5" spans="2:13" s="20" customFormat="1" ht="42" customHeight="1" thickBot="1" x14ac:dyDescent="0.3">
      <c r="B5" s="344"/>
      <c r="C5" s="345"/>
      <c r="D5" s="317" t="s">
        <v>80</v>
      </c>
      <c r="E5" s="317"/>
      <c r="F5" s="433" t="s">
        <v>81</v>
      </c>
      <c r="G5" s="434"/>
      <c r="H5" s="434"/>
      <c r="I5" s="434"/>
      <c r="J5" s="435"/>
      <c r="K5" s="428"/>
      <c r="L5" s="429"/>
      <c r="M5" s="422"/>
    </row>
    <row r="6" spans="2:13" ht="23.25" customHeight="1" thickBot="1" x14ac:dyDescent="0.3">
      <c r="B6" s="312" t="s">
        <v>293</v>
      </c>
      <c r="C6" s="313"/>
      <c r="D6" s="313"/>
      <c r="E6" s="313"/>
      <c r="F6" s="313"/>
      <c r="G6" s="313"/>
      <c r="H6" s="313"/>
      <c r="I6" s="313"/>
      <c r="J6" s="313"/>
      <c r="K6" s="313"/>
      <c r="L6" s="313"/>
      <c r="M6" s="314"/>
    </row>
    <row r="7" spans="2:13" ht="82.5" customHeight="1" x14ac:dyDescent="0.25">
      <c r="B7" s="419" t="s">
        <v>294</v>
      </c>
      <c r="C7" s="420"/>
      <c r="D7" s="420"/>
      <c r="E7" s="420"/>
      <c r="F7" s="420"/>
      <c r="G7" s="420"/>
      <c r="H7" s="420"/>
      <c r="I7" s="420"/>
      <c r="J7" s="420"/>
      <c r="K7" s="420"/>
      <c r="L7" s="420"/>
      <c r="M7" s="421"/>
    </row>
    <row r="8" spans="2:13" ht="42" customHeight="1" x14ac:dyDescent="0.25">
      <c r="B8" s="189"/>
      <c r="C8" s="190"/>
      <c r="D8" s="190"/>
      <c r="E8" s="190"/>
      <c r="F8" s="190"/>
      <c r="G8" s="190"/>
      <c r="H8" s="190"/>
      <c r="I8" s="190"/>
      <c r="J8" s="190"/>
      <c r="K8" s="190"/>
      <c r="L8" s="190"/>
      <c r="M8" s="191"/>
    </row>
    <row r="9" spans="2:13" ht="42" customHeight="1" x14ac:dyDescent="0.25">
      <c r="B9" s="189"/>
      <c r="C9" s="190"/>
      <c r="D9" s="190"/>
      <c r="E9" s="192" t="s">
        <v>62</v>
      </c>
      <c r="F9" s="192" t="s">
        <v>299</v>
      </c>
      <c r="G9" s="192" t="s">
        <v>295</v>
      </c>
      <c r="H9" s="192" t="s">
        <v>300</v>
      </c>
      <c r="I9" s="192" t="s">
        <v>301</v>
      </c>
      <c r="J9" s="192" t="s">
        <v>302</v>
      </c>
      <c r="K9" s="192" t="s">
        <v>303</v>
      </c>
      <c r="L9" s="190"/>
      <c r="M9" s="191"/>
    </row>
    <row r="10" spans="2:13" ht="15.75" x14ac:dyDescent="0.25">
      <c r="B10" s="189"/>
      <c r="C10" s="190"/>
      <c r="D10" s="190"/>
      <c r="E10" s="193">
        <v>1</v>
      </c>
      <c r="F10" s="89"/>
      <c r="G10" s="89"/>
      <c r="H10" s="89"/>
      <c r="I10" s="89"/>
      <c r="J10" s="194"/>
      <c r="K10" s="194"/>
      <c r="L10" s="190"/>
      <c r="M10" s="191"/>
    </row>
    <row r="11" spans="2:13" ht="15.75" x14ac:dyDescent="0.25">
      <c r="B11" s="189"/>
      <c r="C11" s="190"/>
      <c r="D11" s="190"/>
      <c r="E11" s="193">
        <v>2</v>
      </c>
      <c r="F11" s="89"/>
      <c r="G11" s="89"/>
      <c r="H11" s="89"/>
      <c r="I11" s="89"/>
      <c r="J11" s="194"/>
      <c r="K11" s="194"/>
      <c r="L11" s="190"/>
      <c r="M11" s="191"/>
    </row>
    <row r="12" spans="2:13" ht="15.75" x14ac:dyDescent="0.25">
      <c r="B12" s="189"/>
      <c r="C12" s="190"/>
      <c r="D12" s="190"/>
      <c r="E12" s="193">
        <v>3</v>
      </c>
      <c r="F12" s="89"/>
      <c r="G12" s="89"/>
      <c r="H12" s="89"/>
      <c r="I12" s="89"/>
      <c r="J12" s="194"/>
      <c r="K12" s="194"/>
      <c r="L12" s="190"/>
      <c r="M12" s="191"/>
    </row>
    <row r="13" spans="2:13" ht="15.75" x14ac:dyDescent="0.25">
      <c r="B13" s="189"/>
      <c r="C13" s="190"/>
      <c r="D13" s="190"/>
      <c r="E13" s="193">
        <v>4</v>
      </c>
      <c r="F13" s="89"/>
      <c r="G13" s="89"/>
      <c r="H13" s="89"/>
      <c r="I13" s="89"/>
      <c r="J13" s="194"/>
      <c r="K13" s="194"/>
      <c r="L13" s="190"/>
      <c r="M13" s="191"/>
    </row>
    <row r="14" spans="2:13" ht="15.75" x14ac:dyDescent="0.25">
      <c r="B14" s="189"/>
      <c r="C14" s="190"/>
      <c r="D14" s="190"/>
      <c r="E14" s="193">
        <v>5</v>
      </c>
      <c r="F14" s="89"/>
      <c r="G14" s="89"/>
      <c r="H14" s="89"/>
      <c r="I14" s="89"/>
      <c r="J14" s="194"/>
      <c r="K14" s="194"/>
      <c r="L14" s="190"/>
      <c r="M14" s="191"/>
    </row>
    <row r="15" spans="2:13" ht="15.75" x14ac:dyDescent="0.25">
      <c r="B15" s="189"/>
      <c r="C15" s="190"/>
      <c r="D15" s="190"/>
      <c r="E15" s="193">
        <v>6</v>
      </c>
      <c r="F15" s="89"/>
      <c r="G15" s="89"/>
      <c r="H15" s="89"/>
      <c r="I15" s="89"/>
      <c r="J15" s="194"/>
      <c r="K15" s="194"/>
      <c r="L15" s="190"/>
      <c r="M15" s="191"/>
    </row>
    <row r="16" spans="2:13" ht="15.75" x14ac:dyDescent="0.25">
      <c r="B16" s="189"/>
      <c r="C16" s="190"/>
      <c r="D16" s="190"/>
      <c r="E16" s="193">
        <v>7</v>
      </c>
      <c r="F16" s="89"/>
      <c r="G16" s="89"/>
      <c r="H16" s="89"/>
      <c r="I16" s="89"/>
      <c r="J16" s="194"/>
      <c r="K16" s="194"/>
      <c r="L16" s="190"/>
      <c r="M16" s="191"/>
    </row>
    <row r="17" spans="2:13" ht="15.75" x14ac:dyDescent="0.25">
      <c r="B17" s="189"/>
      <c r="C17" s="190"/>
      <c r="D17" s="190"/>
      <c r="E17" s="193">
        <v>8</v>
      </c>
      <c r="F17" s="89"/>
      <c r="G17" s="89"/>
      <c r="H17" s="89"/>
      <c r="I17" s="89"/>
      <c r="J17" s="194"/>
      <c r="K17" s="194"/>
      <c r="L17" s="190"/>
      <c r="M17" s="191"/>
    </row>
    <row r="18" spans="2:13" ht="15.75" x14ac:dyDescent="0.25">
      <c r="B18" s="189"/>
      <c r="C18" s="190"/>
      <c r="D18" s="190"/>
      <c r="E18" s="193">
        <v>9</v>
      </c>
      <c r="F18" s="89"/>
      <c r="G18" s="89"/>
      <c r="H18" s="89"/>
      <c r="I18" s="89"/>
      <c r="J18" s="194"/>
      <c r="K18" s="194"/>
      <c r="L18" s="190"/>
      <c r="M18" s="191"/>
    </row>
    <row r="19" spans="2:13" ht="15.75" x14ac:dyDescent="0.25">
      <c r="B19" s="189"/>
      <c r="C19" s="190"/>
      <c r="D19" s="190"/>
      <c r="E19" s="193">
        <v>10</v>
      </c>
      <c r="F19" s="89"/>
      <c r="G19" s="89"/>
      <c r="H19" s="89"/>
      <c r="I19" s="89"/>
      <c r="J19" s="194"/>
      <c r="K19" s="194"/>
      <c r="L19" s="190"/>
      <c r="M19" s="191"/>
    </row>
    <row r="20" spans="2:13" ht="42" customHeight="1" x14ac:dyDescent="0.25">
      <c r="B20" s="189"/>
      <c r="C20" s="190"/>
      <c r="D20" s="190"/>
      <c r="E20" s="190"/>
      <c r="F20" s="190"/>
      <c r="G20" s="190"/>
      <c r="H20" s="190"/>
      <c r="I20" s="190"/>
      <c r="J20" s="190"/>
      <c r="K20" s="190"/>
      <c r="L20" s="190"/>
      <c r="M20" s="191"/>
    </row>
    <row r="21" spans="2:13" ht="27.75" customHeight="1" x14ac:dyDescent="0.25">
      <c r="B21" s="117"/>
      <c r="C21" s="81"/>
      <c r="D21" s="81"/>
      <c r="E21" s="81"/>
      <c r="F21" s="81"/>
      <c r="G21" s="81"/>
      <c r="H21" s="81"/>
      <c r="I21" s="81"/>
      <c r="J21" s="81"/>
      <c r="K21" s="81"/>
      <c r="L21" s="81"/>
      <c r="M21" s="118"/>
    </row>
    <row r="22" spans="2:13" ht="18.75" x14ac:dyDescent="0.3">
      <c r="B22" s="21"/>
      <c r="C22" s="97"/>
      <c r="D22" s="97"/>
      <c r="E22" s="92"/>
      <c r="F22" s="92"/>
      <c r="G22" s="92"/>
      <c r="H22" s="92"/>
      <c r="I22" s="92"/>
      <c r="J22" s="22"/>
      <c r="K22" s="22"/>
      <c r="L22" s="22"/>
      <c r="M22" s="23"/>
    </row>
    <row r="23" spans="2:13" x14ac:dyDescent="0.25">
      <c r="B23" s="21"/>
      <c r="C23" s="22"/>
      <c r="D23" s="22"/>
      <c r="E23" s="22"/>
      <c r="F23" s="22"/>
      <c r="G23" s="22"/>
      <c r="H23" s="22"/>
      <c r="I23" s="22"/>
      <c r="J23" s="22"/>
      <c r="K23" s="22"/>
      <c r="L23" s="22"/>
      <c r="M23" s="23"/>
    </row>
    <row r="24" spans="2:13" ht="15.75" thickBot="1" x14ac:dyDescent="0.3">
      <c r="B24" s="102"/>
      <c r="C24" s="103"/>
      <c r="D24" s="103"/>
      <c r="E24" s="103"/>
      <c r="F24" s="103"/>
      <c r="G24" s="103"/>
      <c r="H24" s="103"/>
      <c r="I24" s="103"/>
      <c r="J24" s="103"/>
      <c r="K24" s="103"/>
      <c r="L24" s="103"/>
      <c r="M24" s="104"/>
    </row>
  </sheetData>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68"/>
  <sheetViews>
    <sheetView workbookViewId="0">
      <selection activeCell="C23" sqref="C23:H23"/>
    </sheetView>
  </sheetViews>
  <sheetFormatPr baseColWidth="10" defaultColWidth="11.42578125" defaultRowHeight="15.75" x14ac:dyDescent="0.25"/>
  <cols>
    <col min="1" max="1" width="3.28515625" style="195" customWidth="1"/>
    <col min="2" max="2" width="9.85546875" style="195" customWidth="1"/>
    <col min="3" max="3" width="12.42578125" style="195" customWidth="1"/>
    <col min="4" max="4" width="9.5703125" style="195" customWidth="1"/>
    <col min="5" max="5" width="11.7109375" style="195" customWidth="1"/>
    <col min="6" max="6" width="8.85546875" style="195" customWidth="1"/>
    <col min="7" max="7" width="11.7109375" style="195" customWidth="1"/>
    <col min="8" max="8" width="12.7109375" style="195" customWidth="1"/>
    <col min="9" max="9" width="13.140625" style="195" customWidth="1"/>
    <col min="10" max="10" width="13.7109375" style="195" customWidth="1"/>
    <col min="11" max="11" width="13.85546875" style="195" customWidth="1"/>
    <col min="12" max="12" width="13.28515625" style="195" customWidth="1"/>
    <col min="13" max="13" width="8.85546875" style="195" customWidth="1"/>
    <col min="14" max="14" width="9.42578125" style="195" customWidth="1"/>
    <col min="15" max="15" width="10.28515625" style="195" customWidth="1"/>
    <col min="16" max="16" width="9.42578125" style="195" customWidth="1"/>
    <col min="17" max="16384" width="11.42578125" style="195"/>
  </cols>
  <sheetData>
    <row r="1" spans="2:17" ht="14.25" customHeight="1" x14ac:dyDescent="0.25"/>
    <row r="2" spans="2:17" ht="21.75" customHeight="1" x14ac:dyDescent="0.25">
      <c r="B2" s="716"/>
      <c r="C2" s="717"/>
      <c r="D2" s="718"/>
      <c r="E2" s="332" t="s">
        <v>391</v>
      </c>
      <c r="F2" s="333"/>
      <c r="G2" s="727" t="s">
        <v>403</v>
      </c>
      <c r="H2" s="728"/>
      <c r="I2" s="728"/>
      <c r="J2" s="728"/>
      <c r="K2" s="728"/>
      <c r="L2" s="729"/>
      <c r="M2" s="332" t="s">
        <v>392</v>
      </c>
      <c r="N2" s="333"/>
      <c r="O2" s="733"/>
      <c r="P2" s="734"/>
    </row>
    <row r="3" spans="2:17" ht="21.75" customHeight="1" x14ac:dyDescent="0.25">
      <c r="B3" s="719"/>
      <c r="C3" s="720"/>
      <c r="D3" s="721"/>
      <c r="E3" s="725"/>
      <c r="F3" s="726"/>
      <c r="G3" s="730"/>
      <c r="H3" s="731"/>
      <c r="I3" s="731"/>
      <c r="J3" s="731"/>
      <c r="K3" s="731"/>
      <c r="L3" s="732"/>
      <c r="M3" s="334"/>
      <c r="N3" s="335"/>
      <c r="O3" s="735"/>
      <c r="P3" s="736"/>
    </row>
    <row r="4" spans="2:17" ht="15.75" customHeight="1" x14ac:dyDescent="0.25">
      <c r="B4" s="719"/>
      <c r="C4" s="720"/>
      <c r="D4" s="721"/>
      <c r="E4" s="332" t="s">
        <v>393</v>
      </c>
      <c r="F4" s="333"/>
      <c r="G4" s="705" t="s">
        <v>74</v>
      </c>
      <c r="H4" s="706"/>
      <c r="I4" s="706"/>
      <c r="J4" s="706"/>
      <c r="K4" s="706"/>
      <c r="L4" s="707"/>
      <c r="M4" s="332" t="s">
        <v>394</v>
      </c>
      <c r="N4" s="333"/>
      <c r="O4" s="733"/>
      <c r="P4" s="734"/>
    </row>
    <row r="5" spans="2:17" ht="16.5" customHeight="1" x14ac:dyDescent="0.25">
      <c r="B5" s="719"/>
      <c r="C5" s="720"/>
      <c r="D5" s="721"/>
      <c r="E5" s="725"/>
      <c r="F5" s="726"/>
      <c r="G5" s="708"/>
      <c r="H5" s="709"/>
      <c r="I5" s="709"/>
      <c r="J5" s="709"/>
      <c r="K5" s="709"/>
      <c r="L5" s="710"/>
      <c r="M5" s="334"/>
      <c r="N5" s="335"/>
      <c r="O5" s="735"/>
      <c r="P5" s="736"/>
    </row>
    <row r="6" spans="2:17" ht="21.75" customHeight="1" x14ac:dyDescent="0.25">
      <c r="B6" s="719"/>
      <c r="C6" s="720"/>
      <c r="D6" s="721"/>
      <c r="E6" s="332" t="s">
        <v>395</v>
      </c>
      <c r="F6" s="333"/>
      <c r="G6" s="705" t="s">
        <v>396</v>
      </c>
      <c r="H6" s="706"/>
      <c r="I6" s="706"/>
      <c r="J6" s="706"/>
      <c r="K6" s="706"/>
      <c r="L6" s="707"/>
      <c r="M6" s="332" t="s">
        <v>397</v>
      </c>
      <c r="N6" s="333"/>
      <c r="O6" s="711"/>
      <c r="P6" s="712"/>
    </row>
    <row r="7" spans="2:17" ht="21.75" customHeight="1" x14ac:dyDescent="0.25">
      <c r="B7" s="722"/>
      <c r="C7" s="723"/>
      <c r="D7" s="724"/>
      <c r="E7" s="334"/>
      <c r="F7" s="335"/>
      <c r="G7" s="708"/>
      <c r="H7" s="709"/>
      <c r="I7" s="709"/>
      <c r="J7" s="709"/>
      <c r="K7" s="709"/>
      <c r="L7" s="710"/>
      <c r="M7" s="334"/>
      <c r="N7" s="335"/>
      <c r="O7" s="713"/>
      <c r="P7" s="714"/>
    </row>
    <row r="8" spans="2:17" ht="10.5" customHeight="1" x14ac:dyDescent="0.25">
      <c r="B8" s="715"/>
      <c r="C8" s="715"/>
      <c r="D8" s="715"/>
      <c r="E8" s="715"/>
      <c r="F8" s="715"/>
      <c r="G8" s="715"/>
      <c r="H8" s="715"/>
      <c r="I8" s="715"/>
      <c r="J8" s="715"/>
      <c r="K8" s="715"/>
      <c r="L8" s="715"/>
      <c r="M8" s="715"/>
      <c r="N8" s="715"/>
      <c r="O8" s="715"/>
      <c r="P8" s="715"/>
    </row>
    <row r="9" spans="2:17" ht="36" customHeight="1" x14ac:dyDescent="0.25">
      <c r="B9" s="687" t="s">
        <v>407</v>
      </c>
      <c r="C9" s="687"/>
      <c r="D9" s="687"/>
      <c r="E9" s="688"/>
      <c r="F9" s="688"/>
      <c r="G9" s="688"/>
      <c r="H9" s="688"/>
      <c r="I9" s="688"/>
      <c r="J9" s="688"/>
      <c r="K9" s="688"/>
      <c r="L9" s="688"/>
      <c r="M9" s="688"/>
      <c r="N9" s="688"/>
      <c r="O9" s="688"/>
      <c r="P9" s="688"/>
      <c r="Q9" s="196"/>
    </row>
    <row r="10" spans="2:17" ht="36" customHeight="1" x14ac:dyDescent="0.25">
      <c r="B10" s="702" t="s">
        <v>404</v>
      </c>
      <c r="C10" s="703"/>
      <c r="D10" s="704"/>
      <c r="E10" s="677"/>
      <c r="F10" s="678"/>
      <c r="G10" s="678"/>
      <c r="H10" s="678"/>
      <c r="I10" s="678"/>
      <c r="J10" s="678"/>
      <c r="K10" s="678"/>
      <c r="L10" s="678"/>
      <c r="M10" s="678"/>
      <c r="N10" s="678"/>
      <c r="O10" s="678"/>
      <c r="P10" s="679"/>
      <c r="Q10" s="196"/>
    </row>
    <row r="11" spans="2:17" ht="36" customHeight="1" x14ac:dyDescent="0.25">
      <c r="B11" s="687" t="s">
        <v>405</v>
      </c>
      <c r="C11" s="687"/>
      <c r="D11" s="687"/>
      <c r="E11" s="676"/>
      <c r="F11" s="676"/>
      <c r="G11" s="676"/>
      <c r="H11" s="676"/>
      <c r="I11" s="676"/>
      <c r="J11" s="676"/>
      <c r="K11" s="676"/>
      <c r="L11" s="676"/>
      <c r="M11" s="676"/>
      <c r="N11" s="676"/>
      <c r="O11" s="676"/>
      <c r="P11" s="676"/>
      <c r="Q11" s="196"/>
    </row>
    <row r="12" spans="2:17" ht="36" customHeight="1" x14ac:dyDescent="0.25">
      <c r="B12" s="688" t="s">
        <v>406</v>
      </c>
      <c r="C12" s="688"/>
      <c r="D12" s="688"/>
      <c r="E12" s="676"/>
      <c r="F12" s="676"/>
      <c r="G12" s="676"/>
      <c r="H12" s="676"/>
      <c r="I12" s="676"/>
      <c r="J12" s="676"/>
      <c r="K12" s="676"/>
      <c r="L12" s="676"/>
      <c r="M12" s="676"/>
      <c r="N12" s="676"/>
      <c r="O12" s="676"/>
      <c r="P12" s="676"/>
      <c r="Q12" s="196"/>
    </row>
    <row r="13" spans="2:17" ht="36" customHeight="1" x14ac:dyDescent="0.25">
      <c r="B13" s="688" t="s">
        <v>410</v>
      </c>
      <c r="C13" s="688"/>
      <c r="D13" s="688"/>
      <c r="E13" s="689"/>
      <c r="F13" s="689"/>
      <c r="G13" s="689"/>
      <c r="H13" s="689"/>
      <c r="I13" s="689"/>
      <c r="J13" s="689"/>
      <c r="K13" s="689"/>
      <c r="L13" s="689"/>
      <c r="M13" s="689"/>
      <c r="N13" s="689"/>
      <c r="O13" s="689"/>
      <c r="P13" s="689"/>
      <c r="Q13" s="196"/>
    </row>
    <row r="14" spans="2:17" ht="72.75" customHeight="1" x14ac:dyDescent="0.25">
      <c r="B14" s="688" t="s">
        <v>411</v>
      </c>
      <c r="C14" s="688"/>
      <c r="D14" s="688"/>
      <c r="E14" s="701"/>
      <c r="F14" s="701"/>
      <c r="G14" s="701"/>
      <c r="H14" s="701"/>
      <c r="I14" s="701"/>
      <c r="J14" s="701"/>
      <c r="K14" s="701"/>
      <c r="L14" s="701"/>
      <c r="M14" s="701"/>
      <c r="N14" s="701"/>
      <c r="O14" s="701"/>
      <c r="P14" s="701"/>
      <c r="Q14" s="196"/>
    </row>
    <row r="15" spans="2:17" ht="72.75" customHeight="1" x14ac:dyDescent="0.25">
      <c r="B15" s="680" t="s">
        <v>412</v>
      </c>
      <c r="C15" s="681"/>
      <c r="D15" s="682"/>
      <c r="E15" s="683"/>
      <c r="F15" s="684"/>
      <c r="G15" s="684"/>
      <c r="H15" s="684"/>
      <c r="I15" s="684"/>
      <c r="J15" s="684"/>
      <c r="K15" s="684"/>
      <c r="L15" s="684"/>
      <c r="M15" s="684"/>
      <c r="N15" s="684"/>
      <c r="O15" s="684"/>
      <c r="P15" s="685"/>
      <c r="Q15" s="196"/>
    </row>
    <row r="16" spans="2:17" ht="72.75" customHeight="1" x14ac:dyDescent="0.25">
      <c r="B16" s="686" t="s">
        <v>442</v>
      </c>
      <c r="C16" s="686"/>
      <c r="D16" s="686"/>
      <c r="E16" s="683"/>
      <c r="F16" s="684"/>
      <c r="G16" s="684"/>
      <c r="H16" s="684"/>
      <c r="I16" s="684"/>
      <c r="J16" s="684"/>
      <c r="K16" s="684"/>
      <c r="L16" s="684"/>
      <c r="M16" s="684"/>
      <c r="N16" s="684"/>
      <c r="O16" s="684"/>
      <c r="P16" s="685"/>
      <c r="Q16" s="196"/>
    </row>
    <row r="17" spans="2:17" ht="79.5" customHeight="1" x14ac:dyDescent="0.25">
      <c r="B17" s="686" t="s">
        <v>409</v>
      </c>
      <c r="C17" s="686"/>
      <c r="D17" s="686"/>
      <c r="E17" s="675"/>
      <c r="F17" s="675"/>
      <c r="G17" s="675"/>
      <c r="H17" s="675"/>
      <c r="I17" s="675"/>
      <c r="J17" s="675"/>
      <c r="K17" s="675"/>
      <c r="L17" s="675"/>
      <c r="M17" s="675"/>
      <c r="N17" s="675"/>
      <c r="O17" s="675"/>
      <c r="P17" s="675"/>
    </row>
    <row r="18" spans="2:17" ht="76.5" customHeight="1" x14ac:dyDescent="0.25">
      <c r="B18" s="675" t="s">
        <v>408</v>
      </c>
      <c r="C18" s="675"/>
      <c r="D18" s="675"/>
      <c r="E18" s="676"/>
      <c r="F18" s="676"/>
      <c r="G18" s="676"/>
      <c r="H18" s="676"/>
      <c r="I18" s="676"/>
      <c r="J18" s="676"/>
      <c r="K18" s="676"/>
      <c r="L18" s="676"/>
      <c r="M18" s="676"/>
      <c r="N18" s="676"/>
      <c r="O18" s="676"/>
      <c r="P18" s="676"/>
      <c r="Q18" s="196"/>
    </row>
    <row r="19" spans="2:17" ht="76.5" customHeight="1" x14ac:dyDescent="0.25">
      <c r="B19" s="675" t="s">
        <v>443</v>
      </c>
      <c r="C19" s="675"/>
      <c r="D19" s="675"/>
      <c r="E19" s="676"/>
      <c r="F19" s="676"/>
      <c r="G19" s="676"/>
      <c r="H19" s="676"/>
      <c r="I19" s="676"/>
      <c r="J19" s="676"/>
      <c r="K19" s="676"/>
      <c r="L19" s="676"/>
      <c r="M19" s="676"/>
      <c r="N19" s="676"/>
      <c r="O19" s="676"/>
      <c r="P19" s="676"/>
      <c r="Q19" s="196"/>
    </row>
    <row r="20" spans="2:17" ht="20.25" x14ac:dyDescent="0.25">
      <c r="B20" s="197" t="s">
        <v>398</v>
      </c>
      <c r="C20" s="198"/>
      <c r="D20" s="198"/>
      <c r="E20" s="198"/>
      <c r="F20" s="198"/>
      <c r="G20" s="198"/>
      <c r="H20" s="198"/>
      <c r="I20" s="198"/>
      <c r="J20" s="198"/>
      <c r="K20" s="198"/>
      <c r="L20" s="198"/>
      <c r="M20" s="198"/>
      <c r="N20" s="198"/>
      <c r="O20" s="198"/>
      <c r="P20" s="199"/>
      <c r="Q20" s="196"/>
    </row>
    <row r="21" spans="2:17" x14ac:dyDescent="0.25">
      <c r="B21" s="200"/>
      <c r="C21" s="201"/>
      <c r="D21" s="201"/>
      <c r="E21" s="201"/>
      <c r="F21" s="201"/>
      <c r="G21" s="201"/>
      <c r="H21" s="201"/>
      <c r="I21" s="201"/>
      <c r="J21" s="201"/>
      <c r="K21" s="201"/>
      <c r="L21" s="201"/>
      <c r="M21" s="201"/>
      <c r="N21" s="201"/>
      <c r="O21" s="201"/>
      <c r="P21" s="202"/>
      <c r="Q21" s="196"/>
    </row>
    <row r="22" spans="2:17" x14ac:dyDescent="0.25">
      <c r="B22" s="200"/>
      <c r="C22" s="201"/>
      <c r="D22" s="201"/>
      <c r="E22" s="201"/>
      <c r="F22" s="201"/>
      <c r="G22" s="201"/>
      <c r="H22" s="201"/>
      <c r="I22" s="201"/>
      <c r="J22" s="201"/>
      <c r="K22" s="201"/>
      <c r="L22" s="201"/>
      <c r="M22" s="201"/>
      <c r="N22" s="201"/>
      <c r="O22" s="201"/>
      <c r="P22" s="202"/>
      <c r="Q22" s="196"/>
    </row>
    <row r="23" spans="2:17" x14ac:dyDescent="0.25">
      <c r="B23" s="200"/>
      <c r="C23" s="698"/>
      <c r="D23" s="698"/>
      <c r="E23" s="698"/>
      <c r="F23" s="698"/>
      <c r="G23" s="698"/>
      <c r="H23" s="698"/>
      <c r="I23" s="201"/>
      <c r="J23" s="699"/>
      <c r="K23" s="699"/>
      <c r="L23" s="699"/>
      <c r="M23" s="699"/>
      <c r="N23" s="699"/>
      <c r="O23" s="699"/>
      <c r="P23" s="202"/>
    </row>
    <row r="24" spans="2:17" ht="25.5" customHeight="1" x14ac:dyDescent="0.25">
      <c r="B24" s="200"/>
      <c r="C24" s="203" t="s">
        <v>399</v>
      </c>
      <c r="D24" s="203"/>
      <c r="E24" s="203"/>
      <c r="F24" s="203"/>
      <c r="G24" s="203"/>
      <c r="H24" s="203"/>
      <c r="I24" s="203"/>
      <c r="J24" s="203"/>
      <c r="K24" s="203"/>
      <c r="L24" s="203"/>
      <c r="M24" s="201"/>
      <c r="N24" s="201"/>
      <c r="O24" s="201"/>
      <c r="P24" s="202"/>
    </row>
    <row r="25" spans="2:17" ht="25.5" customHeight="1" x14ac:dyDescent="0.25">
      <c r="B25" s="200"/>
      <c r="C25" s="203" t="s">
        <v>400</v>
      </c>
      <c r="D25" s="700"/>
      <c r="E25" s="700"/>
      <c r="F25" s="700"/>
      <c r="G25" s="700"/>
      <c r="H25" s="700"/>
      <c r="I25" s="203"/>
      <c r="J25" s="203"/>
      <c r="K25" s="691"/>
      <c r="L25" s="691"/>
      <c r="M25" s="691"/>
      <c r="N25" s="691"/>
      <c r="O25" s="691"/>
      <c r="P25" s="202"/>
    </row>
    <row r="26" spans="2:17" ht="25.5" customHeight="1" x14ac:dyDescent="0.25">
      <c r="B26" s="200"/>
      <c r="C26" s="203" t="s">
        <v>401</v>
      </c>
      <c r="D26" s="690"/>
      <c r="E26" s="690"/>
      <c r="F26" s="690"/>
      <c r="G26" s="690"/>
      <c r="H26" s="690"/>
      <c r="I26" s="203"/>
      <c r="J26" s="203"/>
      <c r="K26" s="691"/>
      <c r="L26" s="691"/>
      <c r="M26" s="691"/>
      <c r="N26" s="691"/>
      <c r="O26" s="691"/>
      <c r="P26" s="202"/>
    </row>
    <row r="27" spans="2:17" x14ac:dyDescent="0.25">
      <c r="B27" s="204"/>
      <c r="C27" s="205"/>
      <c r="D27" s="205"/>
      <c r="E27" s="205"/>
      <c r="F27" s="205"/>
      <c r="G27" s="205"/>
      <c r="H27" s="205"/>
      <c r="I27" s="205"/>
      <c r="J27" s="205"/>
      <c r="K27" s="205"/>
      <c r="L27" s="205"/>
      <c r="M27" s="205"/>
      <c r="N27" s="205"/>
      <c r="O27" s="205"/>
      <c r="P27" s="206"/>
    </row>
    <row r="28" spans="2:17" x14ac:dyDescent="0.25">
      <c r="B28" s="692" t="s">
        <v>402</v>
      </c>
      <c r="C28" s="693"/>
      <c r="D28" s="693"/>
      <c r="E28" s="693"/>
      <c r="F28" s="693"/>
      <c r="G28" s="693"/>
      <c r="H28" s="693"/>
      <c r="I28" s="693"/>
      <c r="J28" s="693"/>
      <c r="K28" s="693"/>
      <c r="L28" s="693"/>
      <c r="M28" s="693"/>
      <c r="N28" s="693"/>
      <c r="O28" s="693"/>
      <c r="P28" s="694"/>
    </row>
    <row r="29" spans="2:17" x14ac:dyDescent="0.25">
      <c r="B29" s="695"/>
      <c r="C29" s="696"/>
      <c r="D29" s="696"/>
      <c r="E29" s="696"/>
      <c r="F29" s="696"/>
      <c r="G29" s="696"/>
      <c r="H29" s="696"/>
      <c r="I29" s="696"/>
      <c r="J29" s="696"/>
      <c r="K29" s="696"/>
      <c r="L29" s="696"/>
      <c r="M29" s="696"/>
      <c r="N29" s="696"/>
      <c r="O29" s="696"/>
      <c r="P29" s="697"/>
    </row>
    <row r="30" spans="2:17" x14ac:dyDescent="0.25">
      <c r="B30" s="695"/>
      <c r="C30" s="696"/>
      <c r="D30" s="696"/>
      <c r="E30" s="696"/>
      <c r="F30" s="696"/>
      <c r="G30" s="696"/>
      <c r="H30" s="696"/>
      <c r="I30" s="696"/>
      <c r="J30" s="696"/>
      <c r="K30" s="696"/>
      <c r="L30" s="696"/>
      <c r="M30" s="696"/>
      <c r="N30" s="696"/>
      <c r="O30" s="696"/>
      <c r="P30" s="697"/>
    </row>
    <row r="31" spans="2:17" x14ac:dyDescent="0.25">
      <c r="B31" s="207"/>
      <c r="C31" s="208"/>
      <c r="D31" s="208"/>
      <c r="E31" s="208"/>
      <c r="F31" s="208"/>
      <c r="G31" s="208"/>
      <c r="H31" s="208"/>
      <c r="I31" s="208"/>
      <c r="J31" s="208"/>
      <c r="K31" s="208"/>
      <c r="L31" s="208"/>
      <c r="M31" s="208"/>
      <c r="N31" s="209"/>
      <c r="O31" s="209"/>
      <c r="P31" s="210"/>
    </row>
    <row r="32" spans="2:17" x14ac:dyDescent="0.25">
      <c r="B32" s="211"/>
      <c r="C32" s="208"/>
      <c r="D32" s="208"/>
      <c r="E32" s="208"/>
      <c r="F32" s="208"/>
      <c r="G32" s="208"/>
      <c r="H32" s="208"/>
      <c r="I32" s="208"/>
      <c r="J32" s="208"/>
      <c r="K32" s="208"/>
      <c r="L32" s="208"/>
      <c r="M32" s="208"/>
      <c r="N32" s="208"/>
      <c r="O32" s="208"/>
      <c r="P32" s="212"/>
    </row>
    <row r="33" spans="2:16" x14ac:dyDescent="0.25">
      <c r="B33" s="213"/>
      <c r="C33" s="214"/>
      <c r="D33" s="214"/>
      <c r="E33" s="214"/>
      <c r="F33" s="214"/>
      <c r="G33" s="214"/>
      <c r="H33" s="214"/>
      <c r="I33" s="214"/>
      <c r="J33" s="214"/>
      <c r="K33" s="214"/>
      <c r="L33" s="214"/>
      <c r="M33" s="214"/>
      <c r="N33" s="214"/>
      <c r="O33" s="214"/>
      <c r="P33" s="215"/>
    </row>
    <row r="34" spans="2:16" x14ac:dyDescent="0.25">
      <c r="B34" s="196"/>
      <c r="C34" s="196"/>
      <c r="D34" s="196"/>
      <c r="E34" s="196"/>
      <c r="F34" s="196"/>
      <c r="G34" s="196"/>
      <c r="H34" s="196"/>
      <c r="I34" s="196"/>
      <c r="J34" s="196"/>
      <c r="K34" s="196"/>
      <c r="L34" s="196"/>
      <c r="M34" s="196"/>
      <c r="N34" s="196"/>
      <c r="O34" s="196"/>
      <c r="P34" s="196"/>
    </row>
    <row r="35" spans="2:16" x14ac:dyDescent="0.25">
      <c r="B35" s="196"/>
      <c r="C35" s="196"/>
      <c r="D35" s="196"/>
      <c r="E35" s="196"/>
      <c r="F35" s="196"/>
      <c r="G35" s="196"/>
      <c r="H35" s="196"/>
      <c r="I35" s="196"/>
      <c r="J35" s="196"/>
      <c r="K35" s="196"/>
      <c r="L35" s="196"/>
      <c r="M35" s="196"/>
      <c r="N35" s="196"/>
      <c r="O35" s="196"/>
      <c r="P35" s="196"/>
    </row>
    <row r="36" spans="2:16" x14ac:dyDescent="0.25">
      <c r="B36" s="196"/>
      <c r="C36" s="196"/>
      <c r="D36" s="196"/>
      <c r="E36" s="196"/>
      <c r="F36" s="196"/>
      <c r="G36" s="196"/>
      <c r="H36" s="196"/>
      <c r="I36" s="196"/>
      <c r="J36" s="196"/>
      <c r="K36" s="196"/>
      <c r="L36" s="196"/>
      <c r="M36" s="196"/>
      <c r="N36" s="196"/>
      <c r="O36" s="196"/>
      <c r="P36" s="196"/>
    </row>
    <row r="37" spans="2:16" x14ac:dyDescent="0.25">
      <c r="B37" s="196"/>
      <c r="C37" s="196"/>
      <c r="D37" s="196"/>
      <c r="E37" s="196"/>
      <c r="F37" s="196"/>
      <c r="G37" s="196"/>
      <c r="H37" s="196"/>
      <c r="I37" s="196"/>
      <c r="J37" s="196"/>
      <c r="K37" s="196"/>
      <c r="L37" s="196"/>
      <c r="M37" s="196"/>
      <c r="N37" s="196"/>
      <c r="O37" s="196"/>
      <c r="P37" s="196"/>
    </row>
    <row r="38" spans="2:16" x14ac:dyDescent="0.25">
      <c r="B38" s="196"/>
      <c r="C38" s="196"/>
      <c r="D38" s="196"/>
      <c r="E38" s="196"/>
      <c r="F38" s="196"/>
      <c r="G38" s="196"/>
      <c r="H38" s="196"/>
      <c r="I38" s="196"/>
      <c r="J38" s="196"/>
      <c r="K38" s="196"/>
      <c r="L38" s="196"/>
      <c r="M38" s="196"/>
      <c r="N38" s="196"/>
      <c r="O38" s="196"/>
      <c r="P38" s="196"/>
    </row>
    <row r="39" spans="2:16" x14ac:dyDescent="0.25">
      <c r="B39" s="196"/>
      <c r="C39" s="196"/>
      <c r="D39" s="196"/>
      <c r="E39" s="196"/>
      <c r="F39" s="196"/>
      <c r="G39" s="196"/>
      <c r="H39" s="196"/>
      <c r="I39" s="196"/>
      <c r="J39" s="196"/>
      <c r="K39" s="196"/>
      <c r="L39" s="196"/>
      <c r="M39" s="196"/>
      <c r="N39" s="196"/>
      <c r="O39" s="196"/>
      <c r="P39" s="196"/>
    </row>
    <row r="40" spans="2:16" x14ac:dyDescent="0.25">
      <c r="B40" s="196"/>
      <c r="C40" s="196"/>
      <c r="D40" s="196"/>
      <c r="E40" s="196"/>
      <c r="F40" s="196"/>
      <c r="G40" s="196"/>
      <c r="H40" s="196"/>
      <c r="I40" s="196"/>
      <c r="J40" s="196"/>
      <c r="K40" s="196"/>
      <c r="L40" s="196"/>
      <c r="M40" s="196"/>
      <c r="N40" s="196"/>
      <c r="O40" s="196"/>
      <c r="P40" s="196"/>
    </row>
    <row r="41" spans="2:16" x14ac:dyDescent="0.25">
      <c r="B41" s="196"/>
      <c r="C41" s="196"/>
      <c r="D41" s="196"/>
      <c r="E41" s="196"/>
      <c r="F41" s="196"/>
      <c r="G41" s="196"/>
      <c r="H41" s="196"/>
      <c r="I41" s="196"/>
      <c r="J41" s="196"/>
      <c r="K41" s="196"/>
      <c r="L41" s="196"/>
      <c r="M41" s="196"/>
      <c r="N41" s="196"/>
      <c r="O41" s="196"/>
      <c r="P41" s="196"/>
    </row>
    <row r="42" spans="2:16" x14ac:dyDescent="0.25">
      <c r="B42" s="196"/>
      <c r="C42" s="196"/>
      <c r="D42" s="196"/>
      <c r="E42" s="196"/>
      <c r="F42" s="196"/>
      <c r="G42" s="196"/>
      <c r="H42" s="196"/>
      <c r="I42" s="196"/>
      <c r="J42" s="196"/>
      <c r="K42" s="196"/>
      <c r="L42" s="196"/>
      <c r="M42" s="196"/>
      <c r="N42" s="196"/>
      <c r="O42" s="196"/>
      <c r="P42" s="196"/>
    </row>
    <row r="43" spans="2:16" x14ac:dyDescent="0.25">
      <c r="B43" s="196"/>
      <c r="C43" s="196"/>
      <c r="D43" s="196"/>
      <c r="E43" s="196"/>
      <c r="F43" s="196"/>
      <c r="G43" s="196"/>
      <c r="H43" s="196"/>
      <c r="I43" s="196"/>
      <c r="J43" s="196"/>
      <c r="K43" s="196"/>
      <c r="L43" s="196"/>
      <c r="M43" s="196"/>
      <c r="N43" s="196"/>
      <c r="O43" s="196"/>
      <c r="P43" s="196"/>
    </row>
    <row r="44" spans="2:16" x14ac:dyDescent="0.25">
      <c r="B44" s="196"/>
      <c r="C44" s="196"/>
      <c r="D44" s="196"/>
      <c r="E44" s="196"/>
      <c r="F44" s="196"/>
      <c r="G44" s="196"/>
      <c r="H44" s="196"/>
      <c r="I44" s="196"/>
      <c r="J44" s="196"/>
      <c r="K44" s="196"/>
      <c r="L44" s="196"/>
      <c r="M44" s="196"/>
      <c r="N44" s="196"/>
      <c r="O44" s="196"/>
      <c r="P44" s="196"/>
    </row>
    <row r="45" spans="2:16" x14ac:dyDescent="0.25">
      <c r="B45" s="196"/>
      <c r="C45" s="196"/>
      <c r="D45" s="196"/>
      <c r="E45" s="196"/>
      <c r="F45" s="196"/>
      <c r="G45" s="196"/>
      <c r="H45" s="196"/>
      <c r="I45" s="196"/>
      <c r="J45" s="196"/>
      <c r="K45" s="196"/>
      <c r="L45" s="196"/>
      <c r="M45" s="196"/>
      <c r="N45" s="196"/>
      <c r="O45" s="196"/>
      <c r="P45" s="196"/>
    </row>
    <row r="46" spans="2:16" x14ac:dyDescent="0.25">
      <c r="B46" s="196"/>
      <c r="C46" s="196"/>
      <c r="D46" s="196"/>
      <c r="E46" s="196"/>
      <c r="F46" s="196"/>
      <c r="G46" s="196"/>
      <c r="H46" s="196"/>
      <c r="I46" s="196"/>
      <c r="J46" s="196"/>
      <c r="K46" s="196"/>
      <c r="L46" s="196"/>
      <c r="M46" s="196"/>
      <c r="N46" s="196"/>
      <c r="O46" s="196"/>
      <c r="P46" s="196"/>
    </row>
    <row r="47" spans="2:16" x14ac:dyDescent="0.25">
      <c r="B47" s="196"/>
      <c r="C47" s="196"/>
      <c r="D47" s="196"/>
      <c r="E47" s="196"/>
      <c r="F47" s="196"/>
      <c r="G47" s="196"/>
      <c r="H47" s="196"/>
      <c r="I47" s="196"/>
      <c r="J47" s="196"/>
      <c r="K47" s="196"/>
      <c r="L47" s="196"/>
      <c r="M47" s="196"/>
      <c r="N47" s="196"/>
      <c r="O47" s="196"/>
      <c r="P47" s="196"/>
    </row>
    <row r="48" spans="2:16" x14ac:dyDescent="0.25">
      <c r="B48" s="196"/>
      <c r="C48" s="196"/>
      <c r="D48" s="196"/>
      <c r="E48" s="196"/>
      <c r="F48" s="196"/>
      <c r="G48" s="196"/>
      <c r="H48" s="196"/>
      <c r="I48" s="196"/>
      <c r="J48" s="196"/>
      <c r="K48" s="196"/>
      <c r="L48" s="196"/>
      <c r="M48" s="196"/>
      <c r="N48" s="196"/>
      <c r="O48" s="196"/>
      <c r="P48" s="196"/>
    </row>
    <row r="49" spans="2:16" x14ac:dyDescent="0.25">
      <c r="B49" s="196"/>
      <c r="C49" s="196"/>
      <c r="D49" s="196"/>
      <c r="E49" s="196"/>
      <c r="F49" s="196"/>
      <c r="G49" s="196"/>
      <c r="H49" s="196"/>
      <c r="I49" s="196"/>
      <c r="J49" s="196"/>
      <c r="K49" s="196"/>
      <c r="L49" s="196"/>
      <c r="M49" s="196"/>
      <c r="N49" s="196"/>
      <c r="O49" s="196"/>
      <c r="P49" s="196"/>
    </row>
    <row r="50" spans="2:16" x14ac:dyDescent="0.25">
      <c r="B50" s="196"/>
      <c r="C50" s="196"/>
      <c r="D50" s="196"/>
      <c r="E50" s="196"/>
      <c r="F50" s="196"/>
      <c r="G50" s="196"/>
      <c r="H50" s="196"/>
      <c r="I50" s="196"/>
      <c r="J50" s="196"/>
      <c r="K50" s="196"/>
      <c r="L50" s="196"/>
      <c r="M50" s="196"/>
      <c r="N50" s="196"/>
      <c r="O50" s="196"/>
      <c r="P50" s="196"/>
    </row>
    <row r="51" spans="2:16" x14ac:dyDescent="0.25">
      <c r="B51" s="196"/>
      <c r="C51" s="196"/>
      <c r="D51" s="196"/>
      <c r="E51" s="196"/>
      <c r="F51" s="196"/>
      <c r="G51" s="196"/>
      <c r="H51" s="196"/>
      <c r="I51" s="196"/>
      <c r="J51" s="196"/>
      <c r="K51" s="196"/>
      <c r="L51" s="196"/>
      <c r="M51" s="196"/>
    </row>
    <row r="55" spans="2:16" x14ac:dyDescent="0.25">
      <c r="N55" s="196"/>
      <c r="O55" s="196"/>
      <c r="P55" s="196"/>
    </row>
    <row r="56" spans="2:16" x14ac:dyDescent="0.25">
      <c r="B56" s="196"/>
      <c r="C56" s="196"/>
      <c r="D56" s="196"/>
      <c r="E56" s="196"/>
      <c r="F56" s="196"/>
      <c r="G56" s="196"/>
      <c r="H56" s="196"/>
      <c r="I56" s="196"/>
      <c r="J56" s="196"/>
      <c r="K56" s="196"/>
      <c r="L56" s="196"/>
      <c r="M56" s="196"/>
      <c r="N56" s="196"/>
      <c r="O56" s="196"/>
      <c r="P56" s="196"/>
    </row>
    <row r="57" spans="2:16" x14ac:dyDescent="0.25">
      <c r="B57" s="196"/>
      <c r="C57" s="196"/>
      <c r="D57" s="196"/>
      <c r="E57" s="196"/>
      <c r="F57" s="196"/>
      <c r="G57" s="196"/>
      <c r="H57" s="196"/>
      <c r="I57" s="196"/>
      <c r="J57" s="196"/>
      <c r="K57" s="196"/>
      <c r="L57" s="196"/>
      <c r="M57" s="196"/>
      <c r="N57" s="196"/>
      <c r="O57" s="196"/>
      <c r="P57" s="196"/>
    </row>
    <row r="58" spans="2:16" x14ac:dyDescent="0.25">
      <c r="B58" s="196"/>
      <c r="C58" s="196"/>
      <c r="D58" s="196"/>
      <c r="E58" s="196"/>
      <c r="F58" s="196"/>
      <c r="G58" s="196"/>
      <c r="H58" s="196"/>
      <c r="I58" s="196"/>
      <c r="J58" s="196"/>
      <c r="K58" s="196"/>
      <c r="L58" s="196"/>
      <c r="M58" s="196"/>
      <c r="N58" s="196"/>
      <c r="O58" s="196"/>
      <c r="P58" s="196"/>
    </row>
    <row r="59" spans="2:16" x14ac:dyDescent="0.25">
      <c r="B59" s="196"/>
      <c r="C59" s="196"/>
      <c r="D59" s="196"/>
      <c r="E59" s="196"/>
      <c r="F59" s="196"/>
      <c r="G59" s="196"/>
      <c r="H59" s="196"/>
      <c r="I59" s="196"/>
      <c r="J59" s="196"/>
      <c r="K59" s="196"/>
      <c r="L59" s="196"/>
      <c r="M59" s="196"/>
      <c r="N59" s="196"/>
      <c r="O59" s="196"/>
      <c r="P59" s="196"/>
    </row>
    <row r="60" spans="2:16" x14ac:dyDescent="0.25">
      <c r="B60" s="196"/>
      <c r="C60" s="196"/>
      <c r="D60" s="196"/>
      <c r="E60" s="196"/>
      <c r="F60" s="196"/>
      <c r="G60" s="196"/>
      <c r="H60" s="196"/>
      <c r="I60" s="196"/>
      <c r="J60" s="196"/>
      <c r="K60" s="196"/>
      <c r="L60" s="196"/>
      <c r="M60" s="196"/>
      <c r="N60" s="196"/>
      <c r="O60" s="196"/>
      <c r="P60" s="196"/>
    </row>
    <row r="61" spans="2:16" x14ac:dyDescent="0.25">
      <c r="B61" s="196"/>
      <c r="C61" s="196"/>
      <c r="D61" s="196"/>
      <c r="E61" s="196"/>
      <c r="F61" s="196"/>
      <c r="G61" s="196"/>
      <c r="H61" s="196"/>
      <c r="I61" s="196"/>
      <c r="J61" s="196"/>
      <c r="K61" s="196"/>
      <c r="L61" s="196"/>
      <c r="M61" s="196"/>
      <c r="N61" s="196"/>
      <c r="O61" s="196"/>
      <c r="P61" s="196"/>
    </row>
    <row r="62" spans="2:16" x14ac:dyDescent="0.25">
      <c r="B62" s="196"/>
      <c r="C62" s="196"/>
      <c r="D62" s="196"/>
      <c r="E62" s="196"/>
      <c r="F62" s="196"/>
      <c r="G62" s="196"/>
      <c r="H62" s="196"/>
      <c r="I62" s="196"/>
      <c r="J62" s="196"/>
      <c r="K62" s="196"/>
      <c r="L62" s="196"/>
      <c r="M62" s="196"/>
      <c r="N62" s="196"/>
      <c r="O62" s="196"/>
      <c r="P62" s="196"/>
    </row>
    <row r="63" spans="2:16" x14ac:dyDescent="0.25">
      <c r="B63" s="196"/>
      <c r="C63" s="196"/>
      <c r="D63" s="196"/>
      <c r="E63" s="196"/>
      <c r="F63" s="196"/>
      <c r="G63" s="196"/>
      <c r="H63" s="196"/>
      <c r="I63" s="196"/>
      <c r="J63" s="196"/>
      <c r="K63" s="196"/>
      <c r="L63" s="196"/>
      <c r="M63" s="196"/>
      <c r="N63" s="196"/>
      <c r="O63" s="196"/>
      <c r="P63" s="196"/>
    </row>
    <row r="64" spans="2:16" x14ac:dyDescent="0.25">
      <c r="B64" s="196"/>
      <c r="C64" s="196"/>
      <c r="D64" s="196"/>
      <c r="E64" s="196"/>
      <c r="F64" s="196"/>
      <c r="G64" s="196"/>
      <c r="H64" s="196"/>
      <c r="I64" s="196"/>
      <c r="J64" s="196"/>
      <c r="K64" s="196"/>
      <c r="L64" s="196"/>
      <c r="M64" s="196"/>
      <c r="N64" s="196"/>
      <c r="O64" s="196"/>
      <c r="P64" s="196"/>
    </row>
    <row r="65" spans="2:16" x14ac:dyDescent="0.25">
      <c r="B65" s="196"/>
      <c r="C65" s="196"/>
      <c r="D65" s="196"/>
      <c r="E65" s="196"/>
      <c r="F65" s="196"/>
      <c r="G65" s="196"/>
      <c r="H65" s="196"/>
      <c r="I65" s="196"/>
      <c r="J65" s="196"/>
      <c r="K65" s="196"/>
      <c r="L65" s="196"/>
      <c r="M65" s="196"/>
      <c r="N65" s="196"/>
      <c r="O65" s="196"/>
      <c r="P65" s="196"/>
    </row>
    <row r="66" spans="2:16" x14ac:dyDescent="0.25">
      <c r="B66" s="196"/>
      <c r="C66" s="196"/>
      <c r="D66" s="196"/>
      <c r="E66" s="196"/>
      <c r="F66" s="196"/>
      <c r="G66" s="196"/>
      <c r="H66" s="196"/>
      <c r="I66" s="196"/>
      <c r="J66" s="196"/>
      <c r="K66" s="196"/>
      <c r="L66" s="196"/>
      <c r="M66" s="196"/>
      <c r="N66" s="196"/>
      <c r="O66" s="196"/>
      <c r="P66" s="196"/>
    </row>
    <row r="67" spans="2:16" x14ac:dyDescent="0.25">
      <c r="B67" s="196"/>
      <c r="C67" s="196"/>
      <c r="D67" s="196"/>
      <c r="E67" s="196"/>
      <c r="F67" s="196"/>
      <c r="G67" s="196"/>
      <c r="H67" s="196"/>
      <c r="I67" s="196"/>
      <c r="J67" s="196"/>
      <c r="K67" s="196"/>
      <c r="L67" s="196"/>
      <c r="M67" s="196"/>
      <c r="N67" s="196"/>
      <c r="O67" s="196"/>
      <c r="P67" s="196"/>
    </row>
    <row r="68" spans="2:16" x14ac:dyDescent="0.25">
      <c r="B68" s="196"/>
      <c r="C68" s="196"/>
      <c r="D68" s="196"/>
      <c r="E68" s="196"/>
      <c r="F68" s="196"/>
      <c r="G68" s="196"/>
      <c r="H68" s="196"/>
      <c r="I68" s="196"/>
      <c r="J68" s="196"/>
      <c r="K68" s="196"/>
      <c r="L68" s="196"/>
      <c r="M68" s="196"/>
    </row>
  </sheetData>
  <mergeCells count="43">
    <mergeCell ref="G6:L7"/>
    <mergeCell ref="M6:N7"/>
    <mergeCell ref="O6:P7"/>
    <mergeCell ref="B8:P8"/>
    <mergeCell ref="B2:D7"/>
    <mergeCell ref="E2:F3"/>
    <mergeCell ref="G2:L3"/>
    <mergeCell ref="M2:N3"/>
    <mergeCell ref="O2:P3"/>
    <mergeCell ref="E4:F5"/>
    <mergeCell ref="G4:L5"/>
    <mergeCell ref="M4:N5"/>
    <mergeCell ref="O4:P5"/>
    <mergeCell ref="E6:F7"/>
    <mergeCell ref="B9:D9"/>
    <mergeCell ref="E9:P9"/>
    <mergeCell ref="D26:H26"/>
    <mergeCell ref="K26:O26"/>
    <mergeCell ref="B28:P30"/>
    <mergeCell ref="C23:H23"/>
    <mergeCell ref="J23:O23"/>
    <mergeCell ref="D25:H25"/>
    <mergeCell ref="K25:O25"/>
    <mergeCell ref="B18:D18"/>
    <mergeCell ref="E18:P18"/>
    <mergeCell ref="B14:D14"/>
    <mergeCell ref="E14:P14"/>
    <mergeCell ref="B17:D17"/>
    <mergeCell ref="E17:P17"/>
    <mergeCell ref="B10:D10"/>
    <mergeCell ref="B19:D19"/>
    <mergeCell ref="E19:P19"/>
    <mergeCell ref="E10:P10"/>
    <mergeCell ref="B15:D15"/>
    <mergeCell ref="E15:P15"/>
    <mergeCell ref="B16:D16"/>
    <mergeCell ref="E16:P16"/>
    <mergeCell ref="B11:D11"/>
    <mergeCell ref="E11:P11"/>
    <mergeCell ref="B12:D12"/>
    <mergeCell ref="E12:P12"/>
    <mergeCell ref="B13:D13"/>
    <mergeCell ref="E13:P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 CALOR</vt:lpstr>
      <vt:lpstr>1 - POLÍTICA</vt:lpstr>
      <vt:lpstr>2 - CONTEXTO</vt:lpstr>
      <vt:lpstr>3-IDENTIFICACIÓN DEL RIESGO</vt:lpstr>
      <vt:lpstr>4-VALORACIÓN DEL RIESGO</vt:lpstr>
      <vt:lpstr>5-CONTROLES</vt:lpstr>
      <vt:lpstr>6-MAPA DE RIESGOS CORRUPCION</vt:lpstr>
      <vt:lpstr>Anexo 1 modificaciones</vt:lpstr>
      <vt:lpstr>Anexo 2 Informe de Monitoreo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2020-01-10T19:51:08Z</dcterms:modified>
</cp:coreProperties>
</file>